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640" windowHeight="11760"/>
  </bookViews>
  <sheets>
    <sheet name="IRP" sheetId="4" r:id="rId1"/>
    <sheet name="GRUPOS" sheetId="8" r:id="rId2"/>
    <sheet name="GRUPO 1" sheetId="9" r:id="rId3"/>
    <sheet name="GRUPO 2" sheetId="10" r:id="rId4"/>
    <sheet name="GRUPO 3" sheetId="11" r:id="rId5"/>
    <sheet name="GRUPO 4" sheetId="12" r:id="rId6"/>
    <sheet name="GRUPO 5" sheetId="13" r:id="rId7"/>
    <sheet name="GRUPO 6" sheetId="14" r:id="rId8"/>
    <sheet name="GRUPO 7" sheetId="15" r:id="rId9"/>
    <sheet name="DEMANDA POR UF" sheetId="5" state="hidden" r:id="rId10"/>
  </sheets>
  <definedNames>
    <definedName name="_xlnm._FilterDatabase" localSheetId="9" hidden="1">'DEMANDA POR UF'!$A$1:$I$1</definedName>
    <definedName name="_xlnm._FilterDatabase" localSheetId="0" hidden="1">IRP!$C$2:$G$45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6" i="12"/>
  <c r="H2" i="14"/>
  <c r="I2"/>
  <c r="J2"/>
  <c r="K2"/>
  <c r="K17" s="1"/>
  <c r="L2"/>
  <c r="M2"/>
  <c r="M17" s="1"/>
  <c r="N2"/>
  <c r="O2"/>
  <c r="O17" s="1"/>
  <c r="P2"/>
  <c r="Q2"/>
  <c r="R2"/>
  <c r="S2"/>
  <c r="S17" s="1"/>
  <c r="T2"/>
  <c r="U2"/>
  <c r="U17" s="1"/>
  <c r="V2"/>
  <c r="W2"/>
  <c r="W17" s="1"/>
  <c r="X2"/>
  <c r="Y2"/>
  <c r="Z2"/>
  <c r="AA2"/>
  <c r="AA17" s="1"/>
  <c r="AB2"/>
  <c r="AC2"/>
  <c r="AC17" s="1"/>
  <c r="AD2"/>
  <c r="AE2"/>
  <c r="AE17" s="1"/>
  <c r="AF2"/>
  <c r="AG2"/>
  <c r="AH2"/>
  <c r="AI2"/>
  <c r="AI17" s="1"/>
  <c r="AJ2"/>
  <c r="AK2"/>
  <c r="AK17" s="1"/>
  <c r="AL2"/>
  <c r="AM2"/>
  <c r="AM17" s="1"/>
  <c r="AN2"/>
  <c r="AO2"/>
  <c r="AP2"/>
  <c r="AQ2"/>
  <c r="AQ17" s="1"/>
  <c r="AR2"/>
  <c r="AS2"/>
  <c r="AS17" s="1"/>
  <c r="AT2"/>
  <c r="AU2"/>
  <c r="AU17" s="1"/>
  <c r="AV2"/>
  <c r="AW2"/>
  <c r="AX2"/>
  <c r="AY2"/>
  <c r="AY17" s="1"/>
  <c r="AZ2"/>
  <c r="BA2"/>
  <c r="BA17" s="1"/>
  <c r="BB2"/>
  <c r="BC2"/>
  <c r="BC17" s="1"/>
  <c r="BD2"/>
  <c r="BE2"/>
  <c r="BF2"/>
  <c r="BG2"/>
  <c r="BG17" s="1"/>
  <c r="BH2"/>
  <c r="BI2"/>
  <c r="BI17" s="1"/>
  <c r="BJ2"/>
  <c r="BK2"/>
  <c r="BK17" s="1"/>
  <c r="BL2"/>
  <c r="BM2"/>
  <c r="BN2"/>
  <c r="BO2"/>
  <c r="BO17" s="1"/>
  <c r="BP2"/>
  <c r="BQ2"/>
  <c r="BQ17" s="1"/>
  <c r="BR2"/>
  <c r="BS2"/>
  <c r="BS17" s="1"/>
  <c r="BT2"/>
  <c r="BU2"/>
  <c r="BV2"/>
  <c r="BW2"/>
  <c r="BW17" s="1"/>
  <c r="BX2"/>
  <c r="BY2"/>
  <c r="BY17" s="1"/>
  <c r="BZ2"/>
  <c r="CA2"/>
  <c r="CA17" s="1"/>
  <c r="G2"/>
  <c r="H2" i="15"/>
  <c r="H16" s="1"/>
  <c r="I2"/>
  <c r="I16" s="1"/>
  <c r="J2"/>
  <c r="J16" s="1"/>
  <c r="K2"/>
  <c r="K16" s="1"/>
  <c r="L2"/>
  <c r="L16" s="1"/>
  <c r="M2"/>
  <c r="M16" s="1"/>
  <c r="N2"/>
  <c r="N16" s="1"/>
  <c r="O2"/>
  <c r="O16" s="1"/>
  <c r="P2"/>
  <c r="P16" s="1"/>
  <c r="Q2"/>
  <c r="Q16" s="1"/>
  <c r="R2"/>
  <c r="R16" s="1"/>
  <c r="S2"/>
  <c r="S16" s="1"/>
  <c r="T2"/>
  <c r="T16" s="1"/>
  <c r="U2"/>
  <c r="U16" s="1"/>
  <c r="V2"/>
  <c r="V16" s="1"/>
  <c r="W2"/>
  <c r="W16" s="1"/>
  <c r="X2"/>
  <c r="X16" s="1"/>
  <c r="Y2"/>
  <c r="Y16" s="1"/>
  <c r="Z2"/>
  <c r="Z16" s="1"/>
  <c r="AA2"/>
  <c r="AA16" s="1"/>
  <c r="AB2"/>
  <c r="AB16" s="1"/>
  <c r="AC2"/>
  <c r="AC16" s="1"/>
  <c r="AD2"/>
  <c r="AD16" s="1"/>
  <c r="AE2"/>
  <c r="AE16" s="1"/>
  <c r="AF2"/>
  <c r="AF16" s="1"/>
  <c r="AG2"/>
  <c r="AG16" s="1"/>
  <c r="AH2"/>
  <c r="AH16" s="1"/>
  <c r="AI2"/>
  <c r="AI16" s="1"/>
  <c r="AJ2"/>
  <c r="AJ16" s="1"/>
  <c r="AK2"/>
  <c r="AK16" s="1"/>
  <c r="AL2"/>
  <c r="AL16" s="1"/>
  <c r="AM2"/>
  <c r="AM16" s="1"/>
  <c r="AN2"/>
  <c r="AN16" s="1"/>
  <c r="AO2"/>
  <c r="AO16" s="1"/>
  <c r="AP2"/>
  <c r="AP16" s="1"/>
  <c r="AQ2"/>
  <c r="AQ16" s="1"/>
  <c r="AR2"/>
  <c r="AR16" s="1"/>
  <c r="AS2"/>
  <c r="AS16" s="1"/>
  <c r="AT2"/>
  <c r="AT16" s="1"/>
  <c r="AU2"/>
  <c r="AU16" s="1"/>
  <c r="AV2"/>
  <c r="AV16" s="1"/>
  <c r="AW2"/>
  <c r="AW16" s="1"/>
  <c r="AX2"/>
  <c r="AX16" s="1"/>
  <c r="AY2"/>
  <c r="AY16" s="1"/>
  <c r="AZ2"/>
  <c r="AZ16" s="1"/>
  <c r="BA2"/>
  <c r="BA16" s="1"/>
  <c r="BB2"/>
  <c r="BB16" s="1"/>
  <c r="BC2"/>
  <c r="BC16" s="1"/>
  <c r="BD2"/>
  <c r="BD16" s="1"/>
  <c r="BE2"/>
  <c r="BE16" s="1"/>
  <c r="BF2"/>
  <c r="BF16" s="1"/>
  <c r="BG2"/>
  <c r="BG16" s="1"/>
  <c r="BH2"/>
  <c r="BH16" s="1"/>
  <c r="BI2"/>
  <c r="BI16" s="1"/>
  <c r="BJ2"/>
  <c r="BJ16" s="1"/>
  <c r="BK2"/>
  <c r="BK16" s="1"/>
  <c r="BL2"/>
  <c r="BL16" s="1"/>
  <c r="BM2"/>
  <c r="BM16" s="1"/>
  <c r="BN2"/>
  <c r="BN16" s="1"/>
  <c r="BO2"/>
  <c r="BO16" s="1"/>
  <c r="BP2"/>
  <c r="BP16" s="1"/>
  <c r="BQ2"/>
  <c r="BQ16" s="1"/>
  <c r="BR2"/>
  <c r="BR16" s="1"/>
  <c r="BS2"/>
  <c r="BS16" s="1"/>
  <c r="BT2"/>
  <c r="BT16" s="1"/>
  <c r="BU2"/>
  <c r="BU16" s="1"/>
  <c r="BV2"/>
  <c r="BV16" s="1"/>
  <c r="BW2"/>
  <c r="BW16" s="1"/>
  <c r="BX2"/>
  <c r="BX16" s="1"/>
  <c r="BY2"/>
  <c r="BY16" s="1"/>
  <c r="BZ2"/>
  <c r="BZ16" s="1"/>
  <c r="CA2"/>
  <c r="CA16" s="1"/>
  <c r="H17" i="14"/>
  <c r="I17"/>
  <c r="J17"/>
  <c r="L17"/>
  <c r="N17"/>
  <c r="P17"/>
  <c r="Q17"/>
  <c r="R17"/>
  <c r="T17"/>
  <c r="V17"/>
  <c r="X17"/>
  <c r="Y17"/>
  <c r="Z17"/>
  <c r="AB17"/>
  <c r="AD17"/>
  <c r="AF17"/>
  <c r="AG17"/>
  <c r="AH17"/>
  <c r="AJ17"/>
  <c r="AL17"/>
  <c r="AN17"/>
  <c r="AO17"/>
  <c r="AP17"/>
  <c r="AR17"/>
  <c r="AT17"/>
  <c r="AV17"/>
  <c r="AW17"/>
  <c r="AX17"/>
  <c r="AZ17"/>
  <c r="BB17"/>
  <c r="BD17"/>
  <c r="BE17"/>
  <c r="BF17"/>
  <c r="BH17"/>
  <c r="BJ17"/>
  <c r="BL17"/>
  <c r="BM17"/>
  <c r="BN17"/>
  <c r="BP17"/>
  <c r="BR17"/>
  <c r="BT17"/>
  <c r="BU17"/>
  <c r="BV17"/>
  <c r="BX17"/>
  <c r="BZ17"/>
  <c r="H2" i="13"/>
  <c r="H22" s="1"/>
  <c r="I2"/>
  <c r="I22" s="1"/>
  <c r="J2"/>
  <c r="J22" s="1"/>
  <c r="K2"/>
  <c r="K22" s="1"/>
  <c r="L2"/>
  <c r="L22" s="1"/>
  <c r="M2"/>
  <c r="M22" s="1"/>
  <c r="N2"/>
  <c r="N22" s="1"/>
  <c r="O2"/>
  <c r="O22" s="1"/>
  <c r="P2"/>
  <c r="P22" s="1"/>
  <c r="Q2"/>
  <c r="Q22" s="1"/>
  <c r="R2"/>
  <c r="R22" s="1"/>
  <c r="S2"/>
  <c r="S22" s="1"/>
  <c r="T2"/>
  <c r="T22" s="1"/>
  <c r="U2"/>
  <c r="U22" s="1"/>
  <c r="V2"/>
  <c r="V22" s="1"/>
  <c r="W2"/>
  <c r="W22" s="1"/>
  <c r="X2"/>
  <c r="X22" s="1"/>
  <c r="Y2"/>
  <c r="Y22" s="1"/>
  <c r="Z2"/>
  <c r="Z22" s="1"/>
  <c r="AA2"/>
  <c r="AA22" s="1"/>
  <c r="AB2"/>
  <c r="AB22" s="1"/>
  <c r="AC2"/>
  <c r="AC22" s="1"/>
  <c r="AD2"/>
  <c r="AD22" s="1"/>
  <c r="AE2"/>
  <c r="AE22" s="1"/>
  <c r="AF2"/>
  <c r="AF22" s="1"/>
  <c r="AG2"/>
  <c r="AG22" s="1"/>
  <c r="AH2"/>
  <c r="AH22" s="1"/>
  <c r="AI2"/>
  <c r="AI22" s="1"/>
  <c r="AJ2"/>
  <c r="AJ22" s="1"/>
  <c r="AK2"/>
  <c r="AK22" s="1"/>
  <c r="AL2"/>
  <c r="AL22" s="1"/>
  <c r="AM2"/>
  <c r="AM22" s="1"/>
  <c r="AN2"/>
  <c r="AN22" s="1"/>
  <c r="AO2"/>
  <c r="AO22" s="1"/>
  <c r="AP2"/>
  <c r="AP22" s="1"/>
  <c r="AQ2"/>
  <c r="AQ22" s="1"/>
  <c r="AR2"/>
  <c r="AR22" s="1"/>
  <c r="AS2"/>
  <c r="AS22" s="1"/>
  <c r="AT2"/>
  <c r="AT22" s="1"/>
  <c r="AU2"/>
  <c r="AU22" s="1"/>
  <c r="AV2"/>
  <c r="AV22" s="1"/>
  <c r="AW2"/>
  <c r="AW22" s="1"/>
  <c r="AX2"/>
  <c r="AX22" s="1"/>
  <c r="AY2"/>
  <c r="AY22" s="1"/>
  <c r="AZ2"/>
  <c r="AZ22" s="1"/>
  <c r="BA2"/>
  <c r="BA22" s="1"/>
  <c r="BB2"/>
  <c r="BB22" s="1"/>
  <c r="BC2"/>
  <c r="BC22" s="1"/>
  <c r="BD2"/>
  <c r="BD22" s="1"/>
  <c r="BE2"/>
  <c r="BE22" s="1"/>
  <c r="BF2"/>
  <c r="BF22" s="1"/>
  <c r="BG2"/>
  <c r="BG22" s="1"/>
  <c r="BH2"/>
  <c r="BH22" s="1"/>
  <c r="BI2"/>
  <c r="BI22" s="1"/>
  <c r="BJ2"/>
  <c r="BJ22" s="1"/>
  <c r="BK2"/>
  <c r="BK22" s="1"/>
  <c r="BL2"/>
  <c r="BL22" s="1"/>
  <c r="BM2"/>
  <c r="BM22" s="1"/>
  <c r="BN2"/>
  <c r="BN22" s="1"/>
  <c r="BO2"/>
  <c r="BO22" s="1"/>
  <c r="BP2"/>
  <c r="BP22" s="1"/>
  <c r="BQ2"/>
  <c r="BQ22" s="1"/>
  <c r="BR2"/>
  <c r="BR22" s="1"/>
  <c r="BS2"/>
  <c r="BS22" s="1"/>
  <c r="BT2"/>
  <c r="BT22" s="1"/>
  <c r="BU2"/>
  <c r="BU22" s="1"/>
  <c r="BV2"/>
  <c r="BV22" s="1"/>
  <c r="BW2"/>
  <c r="BW22" s="1"/>
  <c r="BX2"/>
  <c r="BX22" s="1"/>
  <c r="BY2"/>
  <c r="BY22" s="1"/>
  <c r="BZ2"/>
  <c r="BZ22" s="1"/>
  <c r="CA2"/>
  <c r="CA22" s="1"/>
  <c r="H2" i="12"/>
  <c r="I2"/>
  <c r="J2"/>
  <c r="K2"/>
  <c r="K25" s="1"/>
  <c r="L2"/>
  <c r="L25" s="1"/>
  <c r="M2"/>
  <c r="M25" s="1"/>
  <c r="N2"/>
  <c r="N25" s="1"/>
  <c r="O2"/>
  <c r="O25" s="1"/>
  <c r="P2"/>
  <c r="Q2"/>
  <c r="R2"/>
  <c r="S2"/>
  <c r="T2"/>
  <c r="T25" s="1"/>
  <c r="U2"/>
  <c r="U25" s="1"/>
  <c r="V2"/>
  <c r="V25" s="1"/>
  <c r="W2"/>
  <c r="W25" s="1"/>
  <c r="X2"/>
  <c r="Y2"/>
  <c r="Z2"/>
  <c r="AA2"/>
  <c r="AB2"/>
  <c r="AB25" s="1"/>
  <c r="AC2"/>
  <c r="AC25" s="1"/>
  <c r="AD2"/>
  <c r="AD25" s="1"/>
  <c r="AE2"/>
  <c r="AE25" s="1"/>
  <c r="AF2"/>
  <c r="AG2"/>
  <c r="AH2"/>
  <c r="AI2"/>
  <c r="AI25" s="1"/>
  <c r="AJ2"/>
  <c r="AJ25" s="1"/>
  <c r="AK2"/>
  <c r="AK25" s="1"/>
  <c r="AL2"/>
  <c r="AL25" s="1"/>
  <c r="AM2"/>
  <c r="AM25" s="1"/>
  <c r="AN2"/>
  <c r="AO2"/>
  <c r="AP2"/>
  <c r="AQ2"/>
  <c r="AQ25" s="1"/>
  <c r="AR2"/>
  <c r="AR25" s="1"/>
  <c r="AS2"/>
  <c r="AS25" s="1"/>
  <c r="AT2"/>
  <c r="AT25" s="1"/>
  <c r="AU2"/>
  <c r="AU25" s="1"/>
  <c r="AV2"/>
  <c r="AW2"/>
  <c r="AX2"/>
  <c r="AY2"/>
  <c r="AY25" s="1"/>
  <c r="AZ2"/>
  <c r="AZ25" s="1"/>
  <c r="BA2"/>
  <c r="BA25" s="1"/>
  <c r="BB2"/>
  <c r="BB25" s="1"/>
  <c r="BC2"/>
  <c r="BC25" s="1"/>
  <c r="BD2"/>
  <c r="BE2"/>
  <c r="BF2"/>
  <c r="BG2"/>
  <c r="BG25" s="1"/>
  <c r="BH2"/>
  <c r="BH25" s="1"/>
  <c r="BI2"/>
  <c r="BI25" s="1"/>
  <c r="BJ2"/>
  <c r="BJ25" s="1"/>
  <c r="BK2"/>
  <c r="BK25" s="1"/>
  <c r="BL2"/>
  <c r="BM2"/>
  <c r="BN2"/>
  <c r="BO2"/>
  <c r="BP2"/>
  <c r="BP25" s="1"/>
  <c r="BQ2"/>
  <c r="BQ25" s="1"/>
  <c r="BR2"/>
  <c r="BR25" s="1"/>
  <c r="BS2"/>
  <c r="BS25" s="1"/>
  <c r="BT2"/>
  <c r="BU2"/>
  <c r="BV2"/>
  <c r="BW2"/>
  <c r="BW25" s="1"/>
  <c r="BX2"/>
  <c r="BX25" s="1"/>
  <c r="BY2"/>
  <c r="BY25" s="1"/>
  <c r="BZ2"/>
  <c r="BZ25" s="1"/>
  <c r="CA2"/>
  <c r="CA25" s="1"/>
  <c r="H3" i="11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H3" i="10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G2" i="15"/>
  <c r="G16" s="1"/>
  <c r="G17" i="14"/>
  <c r="G2" i="13"/>
  <c r="G2" i="12"/>
  <c r="G25" s="1"/>
  <c r="G3" i="11"/>
  <c r="G26" s="1"/>
  <c r="G3" i="10"/>
  <c r="G17" s="1"/>
  <c r="H25" i="12"/>
  <c r="I25"/>
  <c r="J25"/>
  <c r="P25"/>
  <c r="Q25"/>
  <c r="R25"/>
  <c r="S25"/>
  <c r="X25"/>
  <c r="Y25"/>
  <c r="Z25"/>
  <c r="AA25"/>
  <c r="AF25"/>
  <c r="AG25"/>
  <c r="AH25"/>
  <c r="AN25"/>
  <c r="AO25"/>
  <c r="AP25"/>
  <c r="AV25"/>
  <c r="AW25"/>
  <c r="AX25"/>
  <c r="BD25"/>
  <c r="BE25"/>
  <c r="BF25"/>
  <c r="BL25"/>
  <c r="BM25"/>
  <c r="BN25"/>
  <c r="BO25"/>
  <c r="BT25"/>
  <c r="BU25"/>
  <c r="BV25"/>
  <c r="H20" i="9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G20"/>
  <c r="H17" i="15"/>
  <c r="H19" s="1"/>
  <c r="J17"/>
  <c r="J19" s="1"/>
  <c r="K17"/>
  <c r="L17"/>
  <c r="L19" s="1"/>
  <c r="M17"/>
  <c r="N17"/>
  <c r="O17"/>
  <c r="O19" s="1"/>
  <c r="P17"/>
  <c r="Q17"/>
  <c r="Q19" s="1"/>
  <c r="R17"/>
  <c r="R19" s="1"/>
  <c r="S17"/>
  <c r="T17"/>
  <c r="T19" s="1"/>
  <c r="U17"/>
  <c r="U19" s="1"/>
  <c r="V17"/>
  <c r="W17"/>
  <c r="W19" s="1"/>
  <c r="X17"/>
  <c r="Y17"/>
  <c r="Y19" s="1"/>
  <c r="Z17"/>
  <c r="Z19" s="1"/>
  <c r="AA17"/>
  <c r="AB17"/>
  <c r="AB19" s="1"/>
  <c r="AC17"/>
  <c r="AC19" s="1"/>
  <c r="AD17"/>
  <c r="AE17"/>
  <c r="AE19" s="1"/>
  <c r="AF17"/>
  <c r="AG17"/>
  <c r="AG19" s="1"/>
  <c r="AH17"/>
  <c r="AH19" s="1"/>
  <c r="AI17"/>
  <c r="AJ17"/>
  <c r="AJ19" s="1"/>
  <c r="AK17"/>
  <c r="AK19" s="1"/>
  <c r="AL17"/>
  <c r="AM17"/>
  <c r="AM19" s="1"/>
  <c r="AN17"/>
  <c r="AO17"/>
  <c r="AP17"/>
  <c r="AP19" s="1"/>
  <c r="AQ17"/>
  <c r="AR17"/>
  <c r="AR19" s="1"/>
  <c r="AS17"/>
  <c r="AS19" s="1"/>
  <c r="AT17"/>
  <c r="AU17"/>
  <c r="AU19" s="1"/>
  <c r="AV17"/>
  <c r="AW17"/>
  <c r="AX17"/>
  <c r="AX19" s="1"/>
  <c r="AY17"/>
  <c r="AZ17"/>
  <c r="AZ19" s="1"/>
  <c r="BA17"/>
  <c r="BA19" s="1"/>
  <c r="BB17"/>
  <c r="BC17"/>
  <c r="BC19" s="1"/>
  <c r="BD17"/>
  <c r="BE17"/>
  <c r="BE19" s="1"/>
  <c r="BF17"/>
  <c r="BF19" s="1"/>
  <c r="BG17"/>
  <c r="BH17"/>
  <c r="BH19" s="1"/>
  <c r="BI17"/>
  <c r="BI19" s="1"/>
  <c r="BJ17"/>
  <c r="BK17"/>
  <c r="BK19" s="1"/>
  <c r="BL17"/>
  <c r="BM17"/>
  <c r="BM19" s="1"/>
  <c r="BN17"/>
  <c r="BN19" s="1"/>
  <c r="BO17"/>
  <c r="BP17"/>
  <c r="BP19" s="1"/>
  <c r="BQ17"/>
  <c r="BQ19" s="1"/>
  <c r="BR17"/>
  <c r="BS17"/>
  <c r="BS19" s="1"/>
  <c r="BT17"/>
  <c r="BU17"/>
  <c r="BU19" s="1"/>
  <c r="BV17"/>
  <c r="BV19" s="1"/>
  <c r="BW17"/>
  <c r="BX17"/>
  <c r="BX19" s="1"/>
  <c r="BY17"/>
  <c r="BY19" s="1"/>
  <c r="BZ17"/>
  <c r="CA17"/>
  <c r="CA19" s="1"/>
  <c r="G17"/>
  <c r="G19" s="1"/>
  <c r="BZ19"/>
  <c r="BW19"/>
  <c r="BT19"/>
  <c r="BR19"/>
  <c r="BO19"/>
  <c r="BL19"/>
  <c r="BJ19"/>
  <c r="BG19"/>
  <c r="BD19"/>
  <c r="BB19"/>
  <c r="AY19"/>
  <c r="AW19"/>
  <c r="AV19"/>
  <c r="AT19"/>
  <c r="AQ19"/>
  <c r="AO19"/>
  <c r="AN19"/>
  <c r="AL19"/>
  <c r="AI19"/>
  <c r="AF19"/>
  <c r="AD19"/>
  <c r="AA19"/>
  <c r="X19"/>
  <c r="V19"/>
  <c r="S19"/>
  <c r="P19"/>
  <c r="N19"/>
  <c r="M19"/>
  <c r="K19"/>
  <c r="H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G5"/>
  <c r="BY18" i="14"/>
  <c r="BY24" s="1"/>
  <c r="BX18"/>
  <c r="BX24" s="1"/>
  <c r="BW18"/>
  <c r="BW24" s="1"/>
  <c r="BU20"/>
  <c r="BR20"/>
  <c r="BO20"/>
  <c r="BR19"/>
  <c r="BQ19"/>
  <c r="BU18"/>
  <c r="BT18"/>
  <c r="BT24" s="1"/>
  <c r="BS18"/>
  <c r="BS24" s="1"/>
  <c r="BR18"/>
  <c r="BQ18"/>
  <c r="BQ24" s="1"/>
  <c r="BP18"/>
  <c r="BP24" s="1"/>
  <c r="BO18"/>
  <c r="BN18"/>
  <c r="BN24" s="1"/>
  <c r="BM18"/>
  <c r="BM24" s="1"/>
  <c r="BF18"/>
  <c r="BC18"/>
  <c r="BC24" s="1"/>
  <c r="AY18"/>
  <c r="AX18"/>
  <c r="AX24" s="1"/>
  <c r="AQ19"/>
  <c r="AQ24" s="1"/>
  <c r="AP18"/>
  <c r="AO18"/>
  <c r="AN18"/>
  <c r="AN24" s="1"/>
  <c r="AM18"/>
  <c r="AJ18"/>
  <c r="AJ19"/>
  <c r="AJ20"/>
  <c r="AI18"/>
  <c r="AI24" s="1"/>
  <c r="AH18"/>
  <c r="AH24" s="1"/>
  <c r="AG18"/>
  <c r="AF19"/>
  <c r="AF24" s="1"/>
  <c r="AE18"/>
  <c r="AE24" s="1"/>
  <c r="AD18"/>
  <c r="AD19"/>
  <c r="AB19"/>
  <c r="AB24" s="1"/>
  <c r="V18"/>
  <c r="V24" s="1"/>
  <c r="L20"/>
  <c r="L19"/>
  <c r="J18"/>
  <c r="J24" s="1"/>
  <c r="K18"/>
  <c r="K24" s="1"/>
  <c r="L18"/>
  <c r="I18"/>
  <c r="CA24"/>
  <c r="BZ24"/>
  <c r="BV24"/>
  <c r="BL24"/>
  <c r="BK24"/>
  <c r="BJ24"/>
  <c r="BI24"/>
  <c r="BH24"/>
  <c r="BG24"/>
  <c r="BF24"/>
  <c r="BE24"/>
  <c r="BD24"/>
  <c r="BB24"/>
  <c r="BA24"/>
  <c r="AZ24"/>
  <c r="AY24"/>
  <c r="AW24"/>
  <c r="AV24"/>
  <c r="AU24"/>
  <c r="AT24"/>
  <c r="AS24"/>
  <c r="AR24"/>
  <c r="AP24"/>
  <c r="AO24"/>
  <c r="AM24"/>
  <c r="AL24"/>
  <c r="AK24"/>
  <c r="AG24"/>
  <c r="AC24"/>
  <c r="AA24"/>
  <c r="Z24"/>
  <c r="Y24"/>
  <c r="X24"/>
  <c r="W24"/>
  <c r="U24"/>
  <c r="T24"/>
  <c r="S24"/>
  <c r="R24"/>
  <c r="Q24"/>
  <c r="P24"/>
  <c r="O24"/>
  <c r="N24"/>
  <c r="M24"/>
  <c r="I24"/>
  <c r="H24"/>
  <c r="G24"/>
  <c r="CA9"/>
  <c r="CA10" s="1"/>
  <c r="BZ9"/>
  <c r="BZ10" s="1"/>
  <c r="BY9"/>
  <c r="BX9"/>
  <c r="BX10" s="1"/>
  <c r="BW9"/>
  <c r="BV9"/>
  <c r="BU9"/>
  <c r="BT9"/>
  <c r="BS9"/>
  <c r="BS10" s="1"/>
  <c r="BR9"/>
  <c r="BR10" s="1"/>
  <c r="BQ9"/>
  <c r="BP9"/>
  <c r="BP10" s="1"/>
  <c r="BO9"/>
  <c r="BN9"/>
  <c r="BM9"/>
  <c r="BL9"/>
  <c r="BK9"/>
  <c r="BK10" s="1"/>
  <c r="BJ9"/>
  <c r="BJ10" s="1"/>
  <c r="BI9"/>
  <c r="BH9"/>
  <c r="BH10" s="1"/>
  <c r="BG9"/>
  <c r="BF9"/>
  <c r="BE9"/>
  <c r="BD9"/>
  <c r="BC9"/>
  <c r="BC10" s="1"/>
  <c r="BB9"/>
  <c r="BB10" s="1"/>
  <c r="BA9"/>
  <c r="AZ9"/>
  <c r="AZ10" s="1"/>
  <c r="AY9"/>
  <c r="AX9"/>
  <c r="AW9"/>
  <c r="AV9"/>
  <c r="AU9"/>
  <c r="AU10" s="1"/>
  <c r="AT9"/>
  <c r="AT10" s="1"/>
  <c r="AS9"/>
  <c r="AR9"/>
  <c r="AR10" s="1"/>
  <c r="AQ9"/>
  <c r="AP9"/>
  <c r="AO9"/>
  <c r="AN9"/>
  <c r="AM9"/>
  <c r="AM10" s="1"/>
  <c r="AL9"/>
  <c r="AL10" s="1"/>
  <c r="AK9"/>
  <c r="AJ9"/>
  <c r="AJ10" s="1"/>
  <c r="AI9"/>
  <c r="AH9"/>
  <c r="AG9"/>
  <c r="AF9"/>
  <c r="AE9"/>
  <c r="AE10" s="1"/>
  <c r="AD9"/>
  <c r="AD10" s="1"/>
  <c r="AC9"/>
  <c r="AB9"/>
  <c r="AB10" s="1"/>
  <c r="AA9"/>
  <c r="Z9"/>
  <c r="Y9"/>
  <c r="X9"/>
  <c r="W9"/>
  <c r="W10" s="1"/>
  <c r="V9"/>
  <c r="V10" s="1"/>
  <c r="U9"/>
  <c r="T9"/>
  <c r="T10" s="1"/>
  <c r="S9"/>
  <c r="R9"/>
  <c r="Q9"/>
  <c r="P9"/>
  <c r="O9"/>
  <c r="O10" s="1"/>
  <c r="N9"/>
  <c r="N10" s="1"/>
  <c r="M9"/>
  <c r="L9"/>
  <c r="L10" s="1"/>
  <c r="K9"/>
  <c r="J9"/>
  <c r="I9"/>
  <c r="H9"/>
  <c r="G9"/>
  <c r="G10" s="1"/>
  <c r="I32" i="13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H32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G24"/>
  <c r="G25"/>
  <c r="G26"/>
  <c r="G27"/>
  <c r="G28"/>
  <c r="G29"/>
  <c r="G30"/>
  <c r="G31"/>
  <c r="G23"/>
  <c r="CA14"/>
  <c r="BZ14"/>
  <c r="BY14"/>
  <c r="BY15" s="1"/>
  <c r="BX14"/>
  <c r="BW14"/>
  <c r="BV14"/>
  <c r="BU14"/>
  <c r="BU15" s="1"/>
  <c r="BT14"/>
  <c r="BS14"/>
  <c r="BR14"/>
  <c r="BQ14"/>
  <c r="BQ15" s="1"/>
  <c r="BP14"/>
  <c r="BO14"/>
  <c r="BO15" s="1"/>
  <c r="BN14"/>
  <c r="BN15" s="1"/>
  <c r="BM14"/>
  <c r="BL14"/>
  <c r="BK14"/>
  <c r="BJ14"/>
  <c r="BI14"/>
  <c r="BI15" s="1"/>
  <c r="BH14"/>
  <c r="BG14"/>
  <c r="BG15" s="1"/>
  <c r="BF14"/>
  <c r="BF15" s="1"/>
  <c r="BE14"/>
  <c r="BE15" s="1"/>
  <c r="BD14"/>
  <c r="BC14"/>
  <c r="BB14"/>
  <c r="BA14"/>
  <c r="BA15" s="1"/>
  <c r="AZ14"/>
  <c r="AZ15" s="1"/>
  <c r="AY14"/>
  <c r="AX14"/>
  <c r="AW14"/>
  <c r="AV14"/>
  <c r="AU14"/>
  <c r="AT14"/>
  <c r="AS14"/>
  <c r="AS15" s="1"/>
  <c r="AR14"/>
  <c r="AR15" s="1"/>
  <c r="AQ14"/>
  <c r="AQ15" s="1"/>
  <c r="AP14"/>
  <c r="AO14"/>
  <c r="AN14"/>
  <c r="AM14"/>
  <c r="AL14"/>
  <c r="AK14"/>
  <c r="AK15" s="1"/>
  <c r="AJ14"/>
  <c r="AI14"/>
  <c r="AH14"/>
  <c r="AH15" s="1"/>
  <c r="AG14"/>
  <c r="AG15" s="1"/>
  <c r="AF14"/>
  <c r="AE14"/>
  <c r="AE15" s="1"/>
  <c r="AD14"/>
  <c r="AC14"/>
  <c r="AC15" s="1"/>
  <c r="AB14"/>
  <c r="AB15" s="1"/>
  <c r="AA14"/>
  <c r="AA15" s="1"/>
  <c r="Z14"/>
  <c r="Y14"/>
  <c r="X14"/>
  <c r="W14"/>
  <c r="V14"/>
  <c r="U14"/>
  <c r="U15" s="1"/>
  <c r="T14"/>
  <c r="T15" s="1"/>
  <c r="S14"/>
  <c r="S15" s="1"/>
  <c r="R14"/>
  <c r="R15" s="1"/>
  <c r="Q14"/>
  <c r="P14"/>
  <c r="O14"/>
  <c r="N14"/>
  <c r="M14"/>
  <c r="M15" s="1"/>
  <c r="L14"/>
  <c r="K14"/>
  <c r="J14"/>
  <c r="I14"/>
  <c r="I15" s="1"/>
  <c r="H14"/>
  <c r="G14"/>
  <c r="BV31" i="12"/>
  <c r="BV30"/>
  <c r="BW29"/>
  <c r="BX30"/>
  <c r="BX29"/>
  <c r="BX28"/>
  <c r="BY27"/>
  <c r="BY35" s="1"/>
  <c r="BX27"/>
  <c r="BW27"/>
  <c r="BW35" s="1"/>
  <c r="BZ26"/>
  <c r="BY26"/>
  <c r="BX26"/>
  <c r="BW26"/>
  <c r="BV26"/>
  <c r="BR31"/>
  <c r="BR30"/>
  <c r="BQ31"/>
  <c r="BQ35" s="1"/>
  <c r="BQ30"/>
  <c r="BQ29"/>
  <c r="BR27"/>
  <c r="BQ27"/>
  <c r="BU26"/>
  <c r="BU35" s="1"/>
  <c r="BT26"/>
  <c r="BT35" s="1"/>
  <c r="BS26"/>
  <c r="BR26"/>
  <c r="BQ26"/>
  <c r="BO30"/>
  <c r="BM30"/>
  <c r="BN28"/>
  <c r="BO27"/>
  <c r="BN27"/>
  <c r="BN35" s="1"/>
  <c r="BM27"/>
  <c r="BO26"/>
  <c r="BO35" s="1"/>
  <c r="BN26"/>
  <c r="BM26"/>
  <c r="BL30"/>
  <c r="BL29"/>
  <c r="BL28"/>
  <c r="BL27"/>
  <c r="BL26"/>
  <c r="BD29"/>
  <c r="BH27"/>
  <c r="BG27"/>
  <c r="BC27"/>
  <c r="BB27"/>
  <c r="BC29"/>
  <c r="BC30"/>
  <c r="AY31"/>
  <c r="AY30"/>
  <c r="AY26"/>
  <c r="AY27"/>
  <c r="BI26"/>
  <c r="BH26"/>
  <c r="BG26"/>
  <c r="BF26"/>
  <c r="BF35" s="1"/>
  <c r="BE26"/>
  <c r="BD26"/>
  <c r="BD35" s="1"/>
  <c r="BC26"/>
  <c r="BB26"/>
  <c r="BB35" s="1"/>
  <c r="AW26"/>
  <c r="AU27"/>
  <c r="AR31"/>
  <c r="AU26"/>
  <c r="AQ29"/>
  <c r="AR27"/>
  <c r="AS26"/>
  <c r="AS35" s="1"/>
  <c r="AR26"/>
  <c r="AP27"/>
  <c r="AP26"/>
  <c r="AO26"/>
  <c r="AL26"/>
  <c r="AL35" s="1"/>
  <c r="AJ31"/>
  <c r="AJ29"/>
  <c r="AI29"/>
  <c r="AH31"/>
  <c r="AH30"/>
  <c r="AH29"/>
  <c r="AG29"/>
  <c r="AF30"/>
  <c r="AF31"/>
  <c r="AE31"/>
  <c r="AE35" s="1"/>
  <c r="AD31"/>
  <c r="AD30"/>
  <c r="AC30"/>
  <c r="AC35" s="1"/>
  <c r="AJ27"/>
  <c r="AI27"/>
  <c r="AH27"/>
  <c r="AH35" s="1"/>
  <c r="AG27"/>
  <c r="AF27"/>
  <c r="AD27"/>
  <c r="AB27"/>
  <c r="AJ26"/>
  <c r="AI26"/>
  <c r="AG26"/>
  <c r="AF26"/>
  <c r="AE26"/>
  <c r="AD26"/>
  <c r="AD35" s="1"/>
  <c r="AC26"/>
  <c r="AB26"/>
  <c r="Y31"/>
  <c r="Y30"/>
  <c r="Y27"/>
  <c r="W29"/>
  <c r="X27"/>
  <c r="W27"/>
  <c r="V27"/>
  <c r="X26"/>
  <c r="W26"/>
  <c r="V26"/>
  <c r="T26"/>
  <c r="U30"/>
  <c r="U29"/>
  <c r="U28"/>
  <c r="U27"/>
  <c r="U26"/>
  <c r="S31"/>
  <c r="S28"/>
  <c r="R27"/>
  <c r="S27"/>
  <c r="S35" s="1"/>
  <c r="Q27"/>
  <c r="J29"/>
  <c r="J35" s="1"/>
  <c r="L29"/>
  <c r="M28"/>
  <c r="M35" s="1"/>
  <c r="L28"/>
  <c r="J27"/>
  <c r="K27"/>
  <c r="L27"/>
  <c r="L35" s="1"/>
  <c r="M27"/>
  <c r="N27"/>
  <c r="N35" s="1"/>
  <c r="J26"/>
  <c r="K26"/>
  <c r="L26"/>
  <c r="M26"/>
  <c r="I27"/>
  <c r="I28"/>
  <c r="I29"/>
  <c r="I30"/>
  <c r="I26"/>
  <c r="H26"/>
  <c r="H35" s="1"/>
  <c r="CA35"/>
  <c r="BZ35"/>
  <c r="BX35"/>
  <c r="BS35"/>
  <c r="BP35"/>
  <c r="BM35"/>
  <c r="BK35"/>
  <c r="BJ35"/>
  <c r="BI35"/>
  <c r="BH35"/>
  <c r="BG35"/>
  <c r="BE35"/>
  <c r="BA35"/>
  <c r="AZ35"/>
  <c r="AX35"/>
  <c r="AW35"/>
  <c r="AV35"/>
  <c r="AT35"/>
  <c r="AQ35"/>
  <c r="AO35"/>
  <c r="AN35"/>
  <c r="AM35"/>
  <c r="AK35"/>
  <c r="AI35"/>
  <c r="AB35"/>
  <c r="AA35"/>
  <c r="Z35"/>
  <c r="Y35"/>
  <c r="V35"/>
  <c r="T35"/>
  <c r="R35"/>
  <c r="Q35"/>
  <c r="P35"/>
  <c r="O35"/>
  <c r="K35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G12"/>
  <c r="H30" i="11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G30"/>
  <c r="G31"/>
  <c r="G32"/>
  <c r="G33"/>
  <c r="G35"/>
  <c r="G36"/>
  <c r="G37"/>
  <c r="G34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P41" s="1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H29"/>
  <c r="I29"/>
  <c r="J29"/>
  <c r="K29"/>
  <c r="L29"/>
  <c r="M29"/>
  <c r="N29"/>
  <c r="O29"/>
  <c r="P29"/>
  <c r="Q29"/>
  <c r="R29"/>
  <c r="S29"/>
  <c r="S41" s="1"/>
  <c r="T29"/>
  <c r="U29"/>
  <c r="V29"/>
  <c r="W29"/>
  <c r="X29"/>
  <c r="Y29"/>
  <c r="Z29"/>
  <c r="Z41" s="1"/>
  <c r="AA29"/>
  <c r="AA41" s="1"/>
  <c r="AB29"/>
  <c r="AB41" s="1"/>
  <c r="AC29"/>
  <c r="AD29"/>
  <c r="AE29"/>
  <c r="AF29"/>
  <c r="AG29"/>
  <c r="AH29"/>
  <c r="AH41" s="1"/>
  <c r="AI29"/>
  <c r="AI41" s="1"/>
  <c r="AJ29"/>
  <c r="AJ41" s="1"/>
  <c r="AK29"/>
  <c r="AL29"/>
  <c r="AM29"/>
  <c r="AN29"/>
  <c r="AO29"/>
  <c r="AP29"/>
  <c r="AQ29"/>
  <c r="AQ41" s="1"/>
  <c r="AR29"/>
  <c r="AS29"/>
  <c r="AT29"/>
  <c r="AU29"/>
  <c r="AV29"/>
  <c r="AW29"/>
  <c r="AX29"/>
  <c r="AX41" s="1"/>
  <c r="AY29"/>
  <c r="AY41" s="1"/>
  <c r="AZ29"/>
  <c r="BA29"/>
  <c r="BB29"/>
  <c r="BC29"/>
  <c r="BD29"/>
  <c r="BE29"/>
  <c r="BF29"/>
  <c r="BF41" s="1"/>
  <c r="BG29"/>
  <c r="BG41" s="1"/>
  <c r="BH29"/>
  <c r="BI29"/>
  <c r="BJ29"/>
  <c r="BK29"/>
  <c r="BL29"/>
  <c r="BM29"/>
  <c r="BN29"/>
  <c r="BN41" s="1"/>
  <c r="BO29"/>
  <c r="BO41" s="1"/>
  <c r="BP29"/>
  <c r="BQ29"/>
  <c r="BR29"/>
  <c r="BS29"/>
  <c r="BT29"/>
  <c r="BU29"/>
  <c r="BV29"/>
  <c r="BV41" s="1"/>
  <c r="BW29"/>
  <c r="BX29"/>
  <c r="BX41" s="1"/>
  <c r="BY29"/>
  <c r="BZ29"/>
  <c r="CA29"/>
  <c r="G28"/>
  <c r="G29"/>
  <c r="BH41"/>
  <c r="AZ41"/>
  <c r="T41"/>
  <c r="R41"/>
  <c r="L41"/>
  <c r="K41"/>
  <c r="J41"/>
  <c r="G27"/>
  <c r="H18"/>
  <c r="I18"/>
  <c r="J18"/>
  <c r="K18"/>
  <c r="L18"/>
  <c r="L19" s="1"/>
  <c r="M18"/>
  <c r="N18"/>
  <c r="O18"/>
  <c r="P18"/>
  <c r="Q18"/>
  <c r="R18"/>
  <c r="S18"/>
  <c r="T18"/>
  <c r="T19" s="1"/>
  <c r="U18"/>
  <c r="V18"/>
  <c r="W18"/>
  <c r="X18"/>
  <c r="Y18"/>
  <c r="Z18"/>
  <c r="AA18"/>
  <c r="AB18"/>
  <c r="AB19" s="1"/>
  <c r="AC18"/>
  <c r="AD18"/>
  <c r="AE18"/>
  <c r="AF18"/>
  <c r="AG18"/>
  <c r="AH18"/>
  <c r="AI18"/>
  <c r="AJ18"/>
  <c r="AJ19" s="1"/>
  <c r="AK18"/>
  <c r="AL18"/>
  <c r="AM18"/>
  <c r="AN18"/>
  <c r="AO18"/>
  <c r="AP18"/>
  <c r="AQ18"/>
  <c r="AR18"/>
  <c r="AR19" s="1"/>
  <c r="AS18"/>
  <c r="AT18"/>
  <c r="AU18"/>
  <c r="AV18"/>
  <c r="AW18"/>
  <c r="AX18"/>
  <c r="AY18"/>
  <c r="AZ18"/>
  <c r="AZ19" s="1"/>
  <c r="BA18"/>
  <c r="BB18"/>
  <c r="BC18"/>
  <c r="BD18"/>
  <c r="BE18"/>
  <c r="BF18"/>
  <c r="BG18"/>
  <c r="BH18"/>
  <c r="BH19" s="1"/>
  <c r="BI18"/>
  <c r="BJ18"/>
  <c r="BK18"/>
  <c r="BL18"/>
  <c r="BM18"/>
  <c r="BN18"/>
  <c r="BO18"/>
  <c r="BP18"/>
  <c r="BP19" s="1"/>
  <c r="BQ18"/>
  <c r="BR18"/>
  <c r="BS18"/>
  <c r="BT18"/>
  <c r="BU18"/>
  <c r="BV18"/>
  <c r="BW18"/>
  <c r="BX18"/>
  <c r="BX19" s="1"/>
  <c r="BY18"/>
  <c r="BZ18"/>
  <c r="CA18"/>
  <c r="G18"/>
  <c r="H18" i="10"/>
  <c r="I18"/>
  <c r="J18"/>
  <c r="K18"/>
  <c r="K24" s="1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I24" s="1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H22"/>
  <c r="I22"/>
  <c r="J22"/>
  <c r="K22"/>
  <c r="L22"/>
  <c r="M22"/>
  <c r="N22"/>
  <c r="O22"/>
  <c r="P22"/>
  <c r="Q22"/>
  <c r="R22"/>
  <c r="S22"/>
  <c r="S24" s="1"/>
  <c r="T22"/>
  <c r="U22"/>
  <c r="V22"/>
  <c r="W22"/>
  <c r="X22"/>
  <c r="Y22"/>
  <c r="Z22"/>
  <c r="AA22"/>
  <c r="AB22"/>
  <c r="AC22"/>
  <c r="AD22"/>
  <c r="AD24" s="1"/>
  <c r="AE22"/>
  <c r="AF22"/>
  <c r="AG22"/>
  <c r="AH22"/>
  <c r="AI22"/>
  <c r="AJ22"/>
  <c r="AK22"/>
  <c r="AL22"/>
  <c r="AL24" s="1"/>
  <c r="AM22"/>
  <c r="AN22"/>
  <c r="AO22"/>
  <c r="AP22"/>
  <c r="AQ22"/>
  <c r="AQ24" s="1"/>
  <c r="AR22"/>
  <c r="AS22"/>
  <c r="AT22"/>
  <c r="AU22"/>
  <c r="AV22"/>
  <c r="AW22"/>
  <c r="AX22"/>
  <c r="AY22"/>
  <c r="AY24" s="1"/>
  <c r="AZ22"/>
  <c r="AZ24" s="1"/>
  <c r="BA22"/>
  <c r="BB22"/>
  <c r="BC22"/>
  <c r="BD22"/>
  <c r="BE22"/>
  <c r="BF22"/>
  <c r="BG22"/>
  <c r="BG24" s="1"/>
  <c r="BH22"/>
  <c r="BH24" s="1"/>
  <c r="BI22"/>
  <c r="BJ22"/>
  <c r="BK22"/>
  <c r="BL22"/>
  <c r="BM22"/>
  <c r="BN22"/>
  <c r="BO22"/>
  <c r="BP22"/>
  <c r="BQ22"/>
  <c r="BR22"/>
  <c r="BS22"/>
  <c r="BT22"/>
  <c r="BU22"/>
  <c r="BV22"/>
  <c r="BV24" s="1"/>
  <c r="BW22"/>
  <c r="BW24" s="1"/>
  <c r="BX22"/>
  <c r="BX24" s="1"/>
  <c r="BY22"/>
  <c r="BY24" s="1"/>
  <c r="BZ22"/>
  <c r="CA22"/>
  <c r="G19"/>
  <c r="G20"/>
  <c r="G21"/>
  <c r="G22"/>
  <c r="G18"/>
  <c r="BP24"/>
  <c r="BN24"/>
  <c r="BF24"/>
  <c r="AX24"/>
  <c r="AP24"/>
  <c r="AH24"/>
  <c r="AG24"/>
  <c r="AA24"/>
  <c r="Z24"/>
  <c r="R24"/>
  <c r="L24"/>
  <c r="J24"/>
  <c r="CA10"/>
  <c r="BZ10"/>
  <c r="BY10"/>
  <c r="BX10"/>
  <c r="BX11" s="1"/>
  <c r="BW10"/>
  <c r="BV10"/>
  <c r="BU10"/>
  <c r="BT10"/>
  <c r="BS10"/>
  <c r="BR10"/>
  <c r="BR11" s="1"/>
  <c r="BQ10"/>
  <c r="BP10"/>
  <c r="BP11" s="1"/>
  <c r="BO10"/>
  <c r="BN10"/>
  <c r="BM10"/>
  <c r="BL10"/>
  <c r="BK10"/>
  <c r="BJ10"/>
  <c r="BI10"/>
  <c r="BH10"/>
  <c r="BH11" s="1"/>
  <c r="BG10"/>
  <c r="BF10"/>
  <c r="BE10"/>
  <c r="BD10"/>
  <c r="BC10"/>
  <c r="BB10"/>
  <c r="BB11" s="1"/>
  <c r="BA10"/>
  <c r="AZ10"/>
  <c r="AZ11" s="1"/>
  <c r="AY10"/>
  <c r="AX10"/>
  <c r="AW10"/>
  <c r="AV10"/>
  <c r="AU10"/>
  <c r="AT10"/>
  <c r="AT11" s="1"/>
  <c r="AS10"/>
  <c r="AS11" s="1"/>
  <c r="AR10"/>
  <c r="AR11" s="1"/>
  <c r="AQ10"/>
  <c r="AP10"/>
  <c r="AO10"/>
  <c r="AN10"/>
  <c r="AM10"/>
  <c r="AL10"/>
  <c r="AL11" s="1"/>
  <c r="AK10"/>
  <c r="AJ10"/>
  <c r="AJ11" s="1"/>
  <c r="AI10"/>
  <c r="AH10"/>
  <c r="AG10"/>
  <c r="AF10"/>
  <c r="AE10"/>
  <c r="AD10"/>
  <c r="AD11" s="1"/>
  <c r="AC10"/>
  <c r="AB10"/>
  <c r="AB11" s="1"/>
  <c r="AA10"/>
  <c r="Z10"/>
  <c r="Y10"/>
  <c r="X10"/>
  <c r="W10"/>
  <c r="V10"/>
  <c r="V11" s="1"/>
  <c r="U10"/>
  <c r="T10"/>
  <c r="T11" s="1"/>
  <c r="S10"/>
  <c r="R10"/>
  <c r="Q10"/>
  <c r="P10"/>
  <c r="O10"/>
  <c r="N10"/>
  <c r="N11" s="1"/>
  <c r="M10"/>
  <c r="L10"/>
  <c r="L11" s="1"/>
  <c r="K10"/>
  <c r="J10"/>
  <c r="I10"/>
  <c r="H10"/>
  <c r="G10"/>
  <c r="H22" i="9"/>
  <c r="I22"/>
  <c r="J22"/>
  <c r="K22"/>
  <c r="L22"/>
  <c r="M22"/>
  <c r="N22"/>
  <c r="O22"/>
  <c r="P22"/>
  <c r="Q22"/>
  <c r="Q29" s="1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Y29" s="1"/>
  <c r="Z28"/>
  <c r="AA28"/>
  <c r="AB28"/>
  <c r="AC28"/>
  <c r="AD28"/>
  <c r="AE28"/>
  <c r="AF28"/>
  <c r="AG28"/>
  <c r="AH28"/>
  <c r="AI28"/>
  <c r="AJ28"/>
  <c r="AK28"/>
  <c r="AL28"/>
  <c r="AM28"/>
  <c r="AN28"/>
  <c r="AN29" s="1"/>
  <c r="AO28"/>
  <c r="AP28"/>
  <c r="AQ28"/>
  <c r="AR28"/>
  <c r="AR29" s="1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W29" s="1"/>
  <c r="BX28"/>
  <c r="BX29" s="1"/>
  <c r="BY28"/>
  <c r="BZ28"/>
  <c r="CA28"/>
  <c r="G23"/>
  <c r="G24"/>
  <c r="G25"/>
  <c r="G26"/>
  <c r="G27"/>
  <c r="G28"/>
  <c r="G22"/>
  <c r="BO29"/>
  <c r="BJ29"/>
  <c r="BG29"/>
  <c r="AY29"/>
  <c r="AQ29"/>
  <c r="AI29"/>
  <c r="AD29"/>
  <c r="AA29"/>
  <c r="X29"/>
  <c r="S29"/>
  <c r="M29"/>
  <c r="K29"/>
  <c r="CA12"/>
  <c r="BZ12"/>
  <c r="BY12"/>
  <c r="BY13" s="1"/>
  <c r="BX12"/>
  <c r="BX13" s="1"/>
  <c r="BW12"/>
  <c r="BV12"/>
  <c r="BV13" s="1"/>
  <c r="BU12"/>
  <c r="BU13" s="1"/>
  <c r="BT12"/>
  <c r="BS12"/>
  <c r="BR12"/>
  <c r="BQ12"/>
  <c r="BP12"/>
  <c r="BO12"/>
  <c r="BO13" s="1"/>
  <c r="BN12"/>
  <c r="BM12"/>
  <c r="BL12"/>
  <c r="BK12"/>
  <c r="BJ12"/>
  <c r="BI12"/>
  <c r="BI13" s="1"/>
  <c r="BH12"/>
  <c r="BG12"/>
  <c r="BG13" s="1"/>
  <c r="BF12"/>
  <c r="BE12"/>
  <c r="BE13" s="1"/>
  <c r="BD12"/>
  <c r="BD13" s="1"/>
  <c r="BC12"/>
  <c r="BB12"/>
  <c r="BA12"/>
  <c r="AZ12"/>
  <c r="AZ13" s="1"/>
  <c r="AY12"/>
  <c r="AX12"/>
  <c r="AX13" s="1"/>
  <c r="AW12"/>
  <c r="AV12"/>
  <c r="AU12"/>
  <c r="AT12"/>
  <c r="AS12"/>
  <c r="AS13" s="1"/>
  <c r="AR12"/>
  <c r="AQ12"/>
  <c r="AP12"/>
  <c r="AO12"/>
  <c r="AN12"/>
  <c r="AM12"/>
  <c r="AL12"/>
  <c r="AK12"/>
  <c r="AJ12"/>
  <c r="AI12"/>
  <c r="AI13" s="1"/>
  <c r="AH12"/>
  <c r="AH13" s="1"/>
  <c r="AG12"/>
  <c r="AG13" s="1"/>
  <c r="AF12"/>
  <c r="AF13" s="1"/>
  <c r="AE12"/>
  <c r="AD12"/>
  <c r="AC12"/>
  <c r="AC13" s="1"/>
  <c r="AB12"/>
  <c r="AA12"/>
  <c r="Z12"/>
  <c r="Y12"/>
  <c r="X12"/>
  <c r="W12"/>
  <c r="V12"/>
  <c r="U12"/>
  <c r="T12"/>
  <c r="S12"/>
  <c r="S13" s="1"/>
  <c r="R12"/>
  <c r="Q12"/>
  <c r="Q13" s="1"/>
  <c r="P12"/>
  <c r="P13" s="1"/>
  <c r="O12"/>
  <c r="N12"/>
  <c r="M12"/>
  <c r="M13" s="1"/>
  <c r="L12"/>
  <c r="L13" s="1"/>
  <c r="K12"/>
  <c r="K13" s="1"/>
  <c r="J12"/>
  <c r="J13" s="1"/>
  <c r="I12"/>
  <c r="I13" s="1"/>
  <c r="H12"/>
  <c r="G12"/>
  <c r="I10" i="8"/>
  <c r="J10"/>
  <c r="K10"/>
  <c r="L10"/>
  <c r="M10"/>
  <c r="N10"/>
  <c r="O10"/>
  <c r="P10"/>
  <c r="P11" s="1"/>
  <c r="Q10"/>
  <c r="R10"/>
  <c r="S10"/>
  <c r="T10"/>
  <c r="U10"/>
  <c r="V10"/>
  <c r="V11" s="1"/>
  <c r="W10"/>
  <c r="X10"/>
  <c r="X11" s="1"/>
  <c r="Y10"/>
  <c r="Z10"/>
  <c r="AA10"/>
  <c r="AB10"/>
  <c r="AC10"/>
  <c r="AD10"/>
  <c r="AD11" s="1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V11" s="1"/>
  <c r="AW10"/>
  <c r="AX10"/>
  <c r="AY10"/>
  <c r="AZ10"/>
  <c r="BA10"/>
  <c r="BB10"/>
  <c r="BB11" s="1"/>
  <c r="BC10"/>
  <c r="BD10"/>
  <c r="BD11" s="1"/>
  <c r="BE10"/>
  <c r="BF10"/>
  <c r="BG10"/>
  <c r="BH10"/>
  <c r="BI10"/>
  <c r="BJ10"/>
  <c r="BK10"/>
  <c r="BL10"/>
  <c r="BM10"/>
  <c r="BN10"/>
  <c r="BO10"/>
  <c r="BP10"/>
  <c r="BQ10"/>
  <c r="BR10"/>
  <c r="BR11" s="1"/>
  <c r="BS10"/>
  <c r="BT10"/>
  <c r="BU10"/>
  <c r="BV10"/>
  <c r="BW10"/>
  <c r="BX10"/>
  <c r="BY10"/>
  <c r="BY11" s="1"/>
  <c r="BZ10"/>
  <c r="BZ11" s="1"/>
  <c r="CA10"/>
  <c r="CB10"/>
  <c r="CB11" s="1"/>
  <c r="H10"/>
  <c r="I78"/>
  <c r="J78"/>
  <c r="K78"/>
  <c r="L78"/>
  <c r="M78"/>
  <c r="N78"/>
  <c r="O78"/>
  <c r="O79" s="1"/>
  <c r="P78"/>
  <c r="Q78"/>
  <c r="R78"/>
  <c r="S78"/>
  <c r="T78"/>
  <c r="U78"/>
  <c r="V78"/>
  <c r="W78"/>
  <c r="W79" s="1"/>
  <c r="X78"/>
  <c r="Y78"/>
  <c r="Z78"/>
  <c r="AA78"/>
  <c r="AB78"/>
  <c r="AC78"/>
  <c r="AD78"/>
  <c r="AE78"/>
  <c r="AE79" s="1"/>
  <c r="AF78"/>
  <c r="AG78"/>
  <c r="AH78"/>
  <c r="AI78"/>
  <c r="AJ78"/>
  <c r="AK78"/>
  <c r="AK79" s="1"/>
  <c r="AL78"/>
  <c r="AL79" s="1"/>
  <c r="AM78"/>
  <c r="AN78"/>
  <c r="AO78"/>
  <c r="AP78"/>
  <c r="AQ78"/>
  <c r="AR78"/>
  <c r="AS78"/>
  <c r="AT78"/>
  <c r="AU78"/>
  <c r="AU79" s="1"/>
  <c r="AV78"/>
  <c r="AW78"/>
  <c r="AX78"/>
  <c r="AY78"/>
  <c r="AZ78"/>
  <c r="BA78"/>
  <c r="BA79" s="1"/>
  <c r="BB78"/>
  <c r="BC78"/>
  <c r="BC79" s="1"/>
  <c r="BD78"/>
  <c r="BE78"/>
  <c r="BF78"/>
  <c r="BG78"/>
  <c r="BH78"/>
  <c r="BI78"/>
  <c r="BJ78"/>
  <c r="BJ79" s="1"/>
  <c r="BK78"/>
  <c r="BK79" s="1"/>
  <c r="BL78"/>
  <c r="BM78"/>
  <c r="BN78"/>
  <c r="BO78"/>
  <c r="BP78"/>
  <c r="BQ78"/>
  <c r="BQ79" s="1"/>
  <c r="BR78"/>
  <c r="BS78"/>
  <c r="BT78"/>
  <c r="BU78"/>
  <c r="BV78"/>
  <c r="BW78"/>
  <c r="BX78"/>
  <c r="BY78"/>
  <c r="BZ78"/>
  <c r="CA78"/>
  <c r="CA79" s="1"/>
  <c r="CB78"/>
  <c r="H78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BX62"/>
  <c r="BY62"/>
  <c r="BZ62"/>
  <c r="CA62"/>
  <c r="CB62"/>
  <c r="H62"/>
  <c r="I23"/>
  <c r="J23"/>
  <c r="K23"/>
  <c r="L23"/>
  <c r="M23"/>
  <c r="M24" s="1"/>
  <c r="N23"/>
  <c r="O23"/>
  <c r="P23"/>
  <c r="Q23"/>
  <c r="R23"/>
  <c r="S23"/>
  <c r="T23"/>
  <c r="U23"/>
  <c r="U24" s="1"/>
  <c r="V23"/>
  <c r="W23"/>
  <c r="X23"/>
  <c r="Y23"/>
  <c r="Z23"/>
  <c r="AA23"/>
  <c r="AB23"/>
  <c r="AC23"/>
  <c r="AC24" s="1"/>
  <c r="AD23"/>
  <c r="AE23"/>
  <c r="AF23"/>
  <c r="AG23"/>
  <c r="AH23"/>
  <c r="AI23"/>
  <c r="AJ23"/>
  <c r="AK23"/>
  <c r="AK24" s="1"/>
  <c r="AL23"/>
  <c r="AM23"/>
  <c r="AN23"/>
  <c r="AO23"/>
  <c r="AP23"/>
  <c r="AQ23"/>
  <c r="AR23"/>
  <c r="AS23"/>
  <c r="AS24" s="1"/>
  <c r="AT23"/>
  <c r="AU23"/>
  <c r="AV23"/>
  <c r="AW23"/>
  <c r="AX23"/>
  <c r="AY23"/>
  <c r="AZ23"/>
  <c r="BA23"/>
  <c r="BA24" s="1"/>
  <c r="BB23"/>
  <c r="BC23"/>
  <c r="BD23"/>
  <c r="BE23"/>
  <c r="BF23"/>
  <c r="BG23"/>
  <c r="BH23"/>
  <c r="BI23"/>
  <c r="BI24" s="1"/>
  <c r="BJ23"/>
  <c r="BK23"/>
  <c r="BL23"/>
  <c r="BM23"/>
  <c r="BN23"/>
  <c r="BO23"/>
  <c r="BP23"/>
  <c r="BQ23"/>
  <c r="BQ24" s="1"/>
  <c r="BR23"/>
  <c r="BS23"/>
  <c r="BT23"/>
  <c r="BU23"/>
  <c r="BV23"/>
  <c r="BW23"/>
  <c r="BX23"/>
  <c r="BY23"/>
  <c r="BY24" s="1"/>
  <c r="BZ23"/>
  <c r="CA23"/>
  <c r="CB23"/>
  <c r="H23"/>
  <c r="I101"/>
  <c r="J101"/>
  <c r="K101"/>
  <c r="L101"/>
  <c r="M101"/>
  <c r="M102" s="1"/>
  <c r="N101"/>
  <c r="O101"/>
  <c r="P101"/>
  <c r="Q101"/>
  <c r="R101"/>
  <c r="S101"/>
  <c r="T101"/>
  <c r="U101"/>
  <c r="V101"/>
  <c r="V102" s="1"/>
  <c r="W101"/>
  <c r="X101"/>
  <c r="Y101"/>
  <c r="Z101"/>
  <c r="AA101"/>
  <c r="AB101"/>
  <c r="AC101"/>
  <c r="AC102" s="1"/>
  <c r="AD101"/>
  <c r="AD102" s="1"/>
  <c r="AE101"/>
  <c r="AF101"/>
  <c r="AG101"/>
  <c r="AH101"/>
  <c r="AI101"/>
  <c r="AJ101"/>
  <c r="AK101"/>
  <c r="AL101"/>
  <c r="AL102" s="1"/>
  <c r="AM101"/>
  <c r="AN101"/>
  <c r="AO101"/>
  <c r="AP101"/>
  <c r="AQ101"/>
  <c r="AR101"/>
  <c r="AS101"/>
  <c r="AT101"/>
  <c r="AU101"/>
  <c r="AV101"/>
  <c r="AW101"/>
  <c r="AX101"/>
  <c r="AY101"/>
  <c r="AZ101"/>
  <c r="BA101"/>
  <c r="BA102" s="1"/>
  <c r="BB101"/>
  <c r="BC101"/>
  <c r="BD101"/>
  <c r="BE101"/>
  <c r="BF101"/>
  <c r="BG101"/>
  <c r="BH101"/>
  <c r="BI101"/>
  <c r="BI102" s="1"/>
  <c r="BJ101"/>
  <c r="BK101"/>
  <c r="BL101"/>
  <c r="BM101"/>
  <c r="BN101"/>
  <c r="BO101"/>
  <c r="BP101"/>
  <c r="BQ101"/>
  <c r="BR101"/>
  <c r="BS101"/>
  <c r="BT101"/>
  <c r="BU101"/>
  <c r="BV101"/>
  <c r="BW101"/>
  <c r="BX101"/>
  <c r="BY101"/>
  <c r="BY102" s="1"/>
  <c r="BZ101"/>
  <c r="CA101"/>
  <c r="CB101"/>
  <c r="H101"/>
  <c r="H11"/>
  <c r="H44"/>
  <c r="CB92"/>
  <c r="CA92"/>
  <c r="BZ92"/>
  <c r="BY92"/>
  <c r="BY93" s="1"/>
  <c r="BX92"/>
  <c r="BW92"/>
  <c r="BV92"/>
  <c r="BU92"/>
  <c r="BT92"/>
  <c r="BS92"/>
  <c r="BR92"/>
  <c r="BQ92"/>
  <c r="BQ93" s="1"/>
  <c r="BP92"/>
  <c r="BO92"/>
  <c r="BN92"/>
  <c r="BM92"/>
  <c r="BL92"/>
  <c r="BK92"/>
  <c r="BJ92"/>
  <c r="BI92"/>
  <c r="BI93" s="1"/>
  <c r="BH92"/>
  <c r="BG92"/>
  <c r="BF92"/>
  <c r="BE92"/>
  <c r="BD92"/>
  <c r="BC92"/>
  <c r="BB92"/>
  <c r="BA92"/>
  <c r="BA93" s="1"/>
  <c r="AZ92"/>
  <c r="AY92"/>
  <c r="AX92"/>
  <c r="AW92"/>
  <c r="AV92"/>
  <c r="AU92"/>
  <c r="AT92"/>
  <c r="AS92"/>
  <c r="AS93" s="1"/>
  <c r="AR92"/>
  <c r="AQ92"/>
  <c r="AP92"/>
  <c r="AO92"/>
  <c r="AN92"/>
  <c r="AM92"/>
  <c r="AL92"/>
  <c r="AK92"/>
  <c r="AK93" s="1"/>
  <c r="AJ92"/>
  <c r="AI92"/>
  <c r="AH92"/>
  <c r="AG92"/>
  <c r="AF92"/>
  <c r="AE92"/>
  <c r="AD92"/>
  <c r="AC92"/>
  <c r="AC93" s="1"/>
  <c r="AB92"/>
  <c r="AA92"/>
  <c r="Z92"/>
  <c r="Y92"/>
  <c r="X92"/>
  <c r="W92"/>
  <c r="V92"/>
  <c r="U92"/>
  <c r="U93" s="1"/>
  <c r="T92"/>
  <c r="S92"/>
  <c r="R92"/>
  <c r="Q92"/>
  <c r="P92"/>
  <c r="O92"/>
  <c r="N92"/>
  <c r="M92"/>
  <c r="M93" s="1"/>
  <c r="L92"/>
  <c r="K92"/>
  <c r="J92"/>
  <c r="I92"/>
  <c r="H92"/>
  <c r="I44"/>
  <c r="I45" s="1"/>
  <c r="J44"/>
  <c r="J45" s="1"/>
  <c r="K44"/>
  <c r="K45" s="1"/>
  <c r="L44"/>
  <c r="M44"/>
  <c r="M45" s="1"/>
  <c r="N44"/>
  <c r="N45" s="1"/>
  <c r="O44"/>
  <c r="O45" s="1"/>
  <c r="P44"/>
  <c r="P45" s="1"/>
  <c r="Q44"/>
  <c r="Q45" s="1"/>
  <c r="R44"/>
  <c r="S44"/>
  <c r="T44"/>
  <c r="T45" s="1"/>
  <c r="U44"/>
  <c r="U45" s="1"/>
  <c r="V44"/>
  <c r="V45" s="1"/>
  <c r="W44"/>
  <c r="W45" s="1"/>
  <c r="X44"/>
  <c r="X45" s="1"/>
  <c r="Y44"/>
  <c r="Y45" s="1"/>
  <c r="Z44"/>
  <c r="Z45" s="1"/>
  <c r="AA44"/>
  <c r="AB44"/>
  <c r="AB45" s="1"/>
  <c r="AC44"/>
  <c r="AD44"/>
  <c r="AD45" s="1"/>
  <c r="AE44"/>
  <c r="AE45" s="1"/>
  <c r="AF44"/>
  <c r="AF45" s="1"/>
  <c r="AG44"/>
  <c r="AH44"/>
  <c r="AI44"/>
  <c r="AI45" s="1"/>
  <c r="AJ44"/>
  <c r="AJ45" s="1"/>
  <c r="AK44"/>
  <c r="AK45" s="1"/>
  <c r="AL44"/>
  <c r="AL45" s="1"/>
  <c r="AM44"/>
  <c r="AM45" s="1"/>
  <c r="AN44"/>
  <c r="AN45" s="1"/>
  <c r="AO44"/>
  <c r="AO45" s="1"/>
  <c r="AP44"/>
  <c r="AP45" s="1"/>
  <c r="AQ44"/>
  <c r="AQ45" s="1"/>
  <c r="AR44"/>
  <c r="AS44"/>
  <c r="AS45" s="1"/>
  <c r="AT44"/>
  <c r="AT45" s="1"/>
  <c r="AU44"/>
  <c r="AV44"/>
  <c r="AV45" s="1"/>
  <c r="AW44"/>
  <c r="AX44"/>
  <c r="AY44"/>
  <c r="AZ44"/>
  <c r="BA44"/>
  <c r="BA45" s="1"/>
  <c r="BB44"/>
  <c r="BB45" s="1"/>
  <c r="BC44"/>
  <c r="BC45" s="1"/>
  <c r="BD44"/>
  <c r="BD45" s="1"/>
  <c r="BE44"/>
  <c r="BE45" s="1"/>
  <c r="BF44"/>
  <c r="BF45" s="1"/>
  <c r="BG44"/>
  <c r="BH44"/>
  <c r="BI44"/>
  <c r="BJ44"/>
  <c r="BJ45" s="1"/>
  <c r="BK44"/>
  <c r="BK45" s="1"/>
  <c r="BL44"/>
  <c r="BL45" s="1"/>
  <c r="BM44"/>
  <c r="BM45" s="1"/>
  <c r="BN44"/>
  <c r="BN45" s="1"/>
  <c r="BO44"/>
  <c r="BP44"/>
  <c r="BP45" s="1"/>
  <c r="BQ44"/>
  <c r="BQ45" s="1"/>
  <c r="BR44"/>
  <c r="BR45" s="1"/>
  <c r="BS44"/>
  <c r="BS45" s="1"/>
  <c r="BT44"/>
  <c r="BT45" s="1"/>
  <c r="BU44"/>
  <c r="BV44"/>
  <c r="BV45" s="1"/>
  <c r="BW44"/>
  <c r="BW45" s="1"/>
  <c r="BX44"/>
  <c r="BY44"/>
  <c r="BY45" s="1"/>
  <c r="BZ44"/>
  <c r="BZ45" s="1"/>
  <c r="CA44"/>
  <c r="CA45" s="1"/>
  <c r="CB44"/>
  <c r="CB45" s="1"/>
  <c r="B3"/>
  <c r="B33" s="1"/>
  <c r="B35" s="1"/>
  <c r="B37" s="1"/>
  <c r="B73" s="1"/>
  <c r="B86" s="1"/>
  <c r="B4" s="1"/>
  <c r="B5" s="1"/>
  <c r="B74" s="1"/>
  <c r="B32" s="1"/>
  <c r="B53" s="1"/>
  <c r="B17" s="1"/>
  <c r="B38" s="1"/>
  <c r="B6" s="1"/>
  <c r="B7" s="1"/>
  <c r="B76" s="1"/>
  <c r="B30" s="1"/>
  <c r="B87" s="1"/>
  <c r="B75" s="1"/>
  <c r="B88" s="1"/>
  <c r="B8" s="1"/>
  <c r="B68" s="1"/>
  <c r="B18" s="1"/>
  <c r="B9" s="1"/>
  <c r="B39" s="1"/>
  <c r="B67" s="1"/>
  <c r="B19" s="1"/>
  <c r="B40" s="1"/>
  <c r="B31" s="1"/>
  <c r="BT29" i="9" l="1"/>
  <c r="AG29"/>
  <c r="BU24" i="10"/>
  <c r="BM24"/>
  <c r="BE24"/>
  <c r="AW24"/>
  <c r="AO24"/>
  <c r="Y24"/>
  <c r="Q24"/>
  <c r="I24"/>
  <c r="AJ29" i="9"/>
  <c r="W35" i="12"/>
  <c r="U35"/>
  <c r="BV35"/>
  <c r="X35"/>
  <c r="AJ35"/>
  <c r="BL35"/>
  <c r="AU35"/>
  <c r="BR35"/>
  <c r="AR35"/>
  <c r="AF35"/>
  <c r="BU24" i="14"/>
  <c r="L24"/>
  <c r="BZ34" i="13"/>
  <c r="AT34"/>
  <c r="N34"/>
  <c r="BR34"/>
  <c r="BJ34"/>
  <c r="AL34"/>
  <c r="AD34"/>
  <c r="BB34"/>
  <c r="V34"/>
  <c r="BH15"/>
  <c r="CA34"/>
  <c r="BS34"/>
  <c r="BK34"/>
  <c r="BC34"/>
  <c r="AU34"/>
  <c r="AM34"/>
  <c r="AE34"/>
  <c r="W34"/>
  <c r="O34"/>
  <c r="AJ15"/>
  <c r="BY34"/>
  <c r="BI34"/>
  <c r="U34"/>
  <c r="BJ15"/>
  <c r="BX34"/>
  <c r="BP34"/>
  <c r="BH34"/>
  <c r="AZ34"/>
  <c r="AR34"/>
  <c r="AJ34"/>
  <c r="AB34"/>
  <c r="T34"/>
  <c r="L34"/>
  <c r="BQ34"/>
  <c r="AC34"/>
  <c r="BP15"/>
  <c r="K34"/>
  <c r="AI34"/>
  <c r="AA34"/>
  <c r="S34"/>
  <c r="BO34"/>
  <c r="BG34"/>
  <c r="AY34"/>
  <c r="AQ34"/>
  <c r="BW34"/>
  <c r="AI15"/>
  <c r="AS34"/>
  <c r="J15"/>
  <c r="BV15"/>
  <c r="BV34"/>
  <c r="BN34"/>
  <c r="BF34"/>
  <c r="AX34"/>
  <c r="AP34"/>
  <c r="AH34"/>
  <c r="Z34"/>
  <c r="R34"/>
  <c r="J34"/>
  <c r="BA34"/>
  <c r="M34"/>
  <c r="K15"/>
  <c r="BW15"/>
  <c r="BU34"/>
  <c r="BM34"/>
  <c r="BE34"/>
  <c r="AW34"/>
  <c r="AO34"/>
  <c r="AG34"/>
  <c r="Y34"/>
  <c r="Q34"/>
  <c r="I34"/>
  <c r="AK34"/>
  <c r="V15"/>
  <c r="BT34"/>
  <c r="BL34"/>
  <c r="BD34"/>
  <c r="AV34"/>
  <c r="AN34"/>
  <c r="AF34"/>
  <c r="X34"/>
  <c r="P34"/>
  <c r="H34"/>
  <c r="AW15"/>
  <c r="G34"/>
  <c r="L15"/>
  <c r="Z15"/>
  <c r="AL15"/>
  <c r="AY15"/>
  <c r="BM15"/>
  <c r="BX15"/>
  <c r="Y15"/>
  <c r="N15"/>
  <c r="AO15"/>
  <c r="BZ15"/>
  <c r="Q15"/>
  <c r="AP15"/>
  <c r="BB15"/>
  <c r="AX15"/>
  <c r="AD15"/>
  <c r="BR15"/>
  <c r="AT15"/>
  <c r="AL41" i="11"/>
  <c r="BP41"/>
  <c r="AR41"/>
  <c r="BS41"/>
  <c r="AU41"/>
  <c r="H41"/>
  <c r="AG41"/>
  <c r="BL41"/>
  <c r="I41"/>
  <c r="AV41"/>
  <c r="BU41"/>
  <c r="Q41"/>
  <c r="P41"/>
  <c r="AW41"/>
  <c r="AN41"/>
  <c r="BM41"/>
  <c r="Y41"/>
  <c r="X41"/>
  <c r="AO41"/>
  <c r="BD41"/>
  <c r="BE41"/>
  <c r="BT41"/>
  <c r="AF41"/>
  <c r="CA41"/>
  <c r="BK41"/>
  <c r="BC41"/>
  <c r="AM41"/>
  <c r="AE41"/>
  <c r="W41"/>
  <c r="O41"/>
  <c r="BZ41"/>
  <c r="BR41"/>
  <c r="BJ41"/>
  <c r="BB41"/>
  <c r="AT41"/>
  <c r="AD41"/>
  <c r="V41"/>
  <c r="N41"/>
  <c r="AS19"/>
  <c r="BY41"/>
  <c r="BQ41"/>
  <c r="BI41"/>
  <c r="BA41"/>
  <c r="AS41"/>
  <c r="AK41"/>
  <c r="AC41"/>
  <c r="U41"/>
  <c r="M41"/>
  <c r="BW41"/>
  <c r="M24" i="10"/>
  <c r="U24"/>
  <c r="AC24"/>
  <c r="BQ24"/>
  <c r="AR24"/>
  <c r="AJ24"/>
  <c r="AB24"/>
  <c r="T24"/>
  <c r="BZ24"/>
  <c r="AN24"/>
  <c r="X24"/>
  <c r="R29" i="9"/>
  <c r="BL29"/>
  <c r="H29"/>
  <c r="BD29"/>
  <c r="AV29"/>
  <c r="AF29"/>
  <c r="P29"/>
  <c r="BP29"/>
  <c r="AL29"/>
  <c r="BZ29"/>
  <c r="BB29"/>
  <c r="AT29"/>
  <c r="V29"/>
  <c r="N29"/>
  <c r="BU29"/>
  <c r="BM29"/>
  <c r="BE29"/>
  <c r="AO29"/>
  <c r="BL24" i="10"/>
  <c r="AF24"/>
  <c r="BD24"/>
  <c r="P24"/>
  <c r="BT24"/>
  <c r="AV24"/>
  <c r="H24"/>
  <c r="BO24"/>
  <c r="BC24"/>
  <c r="BR24"/>
  <c r="BJ24"/>
  <c r="BB24"/>
  <c r="AT24"/>
  <c r="V24"/>
  <c r="N24"/>
  <c r="AU24"/>
  <c r="BA24"/>
  <c r="AS24"/>
  <c r="AK24"/>
  <c r="BI24"/>
  <c r="G24"/>
  <c r="BR29" i="9"/>
  <c r="BY29"/>
  <c r="BQ29"/>
  <c r="BI29"/>
  <c r="BA29"/>
  <c r="AS29"/>
  <c r="AK29"/>
  <c r="AC29"/>
  <c r="U29"/>
  <c r="BH29"/>
  <c r="AZ29"/>
  <c r="AB29"/>
  <c r="T29"/>
  <c r="L29"/>
  <c r="I29"/>
  <c r="AW29"/>
  <c r="J29"/>
  <c r="O17" i="10"/>
  <c r="AX29" i="9"/>
  <c r="BF29"/>
  <c r="BV29"/>
  <c r="AH29"/>
  <c r="H17" i="10"/>
  <c r="AP29" i="9"/>
  <c r="BN29"/>
  <c r="Z29"/>
  <c r="I17" i="10"/>
  <c r="G6" i="15"/>
  <c r="M6"/>
  <c r="H6"/>
  <c r="BR24" i="14"/>
  <c r="BO24"/>
  <c r="AJ24"/>
  <c r="AD24"/>
  <c r="M10"/>
  <c r="U10"/>
  <c r="AC10"/>
  <c r="AK10"/>
  <c r="AS10"/>
  <c r="BA10"/>
  <c r="BI10"/>
  <c r="BQ10"/>
  <c r="BY10"/>
  <c r="H10"/>
  <c r="P10"/>
  <c r="X10"/>
  <c r="AF10"/>
  <c r="AN10"/>
  <c r="AV10"/>
  <c r="BD10"/>
  <c r="BL10"/>
  <c r="BT10"/>
  <c r="I10"/>
  <c r="Q10"/>
  <c r="Y10"/>
  <c r="AG10"/>
  <c r="AO10"/>
  <c r="AW10"/>
  <c r="BE10"/>
  <c r="BM10"/>
  <c r="BU10"/>
  <c r="J10"/>
  <c r="R10"/>
  <c r="Z10"/>
  <c r="AH10"/>
  <c r="AP10"/>
  <c r="AX10"/>
  <c r="BF10"/>
  <c r="BN10"/>
  <c r="BV10"/>
  <c r="K10"/>
  <c r="S10"/>
  <c r="AA10"/>
  <c r="AI10"/>
  <c r="AQ10"/>
  <c r="AY10"/>
  <c r="BG10"/>
  <c r="BO10"/>
  <c r="BW10"/>
  <c r="G15" i="13"/>
  <c r="O15"/>
  <c r="W15"/>
  <c r="AM15"/>
  <c r="AU15"/>
  <c r="BC15"/>
  <c r="BK15"/>
  <c r="BS15"/>
  <c r="CA15"/>
  <c r="H15"/>
  <c r="P15"/>
  <c r="X15"/>
  <c r="AF15"/>
  <c r="AN15"/>
  <c r="AV15"/>
  <c r="BD15"/>
  <c r="BL15"/>
  <c r="BT15"/>
  <c r="BC35" i="12"/>
  <c r="AY35"/>
  <c r="AP35"/>
  <c r="AG35"/>
  <c r="I35"/>
  <c r="N13"/>
  <c r="G13"/>
  <c r="O13"/>
  <c r="CA13"/>
  <c r="AV13"/>
  <c r="AW13"/>
  <c r="AX13"/>
  <c r="AY13"/>
  <c r="G41" i="11"/>
  <c r="BQ19"/>
  <c r="AC19"/>
  <c r="AK19"/>
  <c r="BA19"/>
  <c r="BI19"/>
  <c r="M19"/>
  <c r="BY19"/>
  <c r="U19"/>
  <c r="N19"/>
  <c r="V19"/>
  <c r="AD19"/>
  <c r="AL19"/>
  <c r="AT19"/>
  <c r="BB19"/>
  <c r="BJ19"/>
  <c r="BR19"/>
  <c r="BZ19"/>
  <c r="G19"/>
  <c r="O19"/>
  <c r="W19"/>
  <c r="AE19"/>
  <c r="AM19"/>
  <c r="AU19"/>
  <c r="BC19"/>
  <c r="BK19"/>
  <c r="BS19"/>
  <c r="CA19"/>
  <c r="H19"/>
  <c r="P19"/>
  <c r="X19"/>
  <c r="AF19"/>
  <c r="AN19"/>
  <c r="AV19"/>
  <c r="BD19"/>
  <c r="BL19"/>
  <c r="BT19"/>
  <c r="I19"/>
  <c r="Q19"/>
  <c r="Y19"/>
  <c r="AG19"/>
  <c r="AO19"/>
  <c r="AW19"/>
  <c r="BE19"/>
  <c r="BM19"/>
  <c r="BU19"/>
  <c r="J19"/>
  <c r="R19"/>
  <c r="Z19"/>
  <c r="AH19"/>
  <c r="AP19"/>
  <c r="AX19"/>
  <c r="BF19"/>
  <c r="BN19"/>
  <c r="BV19"/>
  <c r="K19"/>
  <c r="S19"/>
  <c r="AA19"/>
  <c r="AI19"/>
  <c r="AQ19"/>
  <c r="AY19"/>
  <c r="BG19"/>
  <c r="BO19"/>
  <c r="BW19"/>
  <c r="AN13" i="9"/>
  <c r="BF13"/>
  <c r="CA24" i="10"/>
  <c r="W24"/>
  <c r="AE24"/>
  <c r="BS24"/>
  <c r="AM24"/>
  <c r="BK24"/>
  <c r="O24"/>
  <c r="BA11"/>
  <c r="AC11"/>
  <c r="AK11"/>
  <c r="BI11"/>
  <c r="BQ11"/>
  <c r="M11"/>
  <c r="BY11"/>
  <c r="U11"/>
  <c r="BZ11"/>
  <c r="BJ11"/>
  <c r="G11"/>
  <c r="O11"/>
  <c r="W11"/>
  <c r="AE11"/>
  <c r="AM11"/>
  <c r="AU11"/>
  <c r="BC11"/>
  <c r="BK11"/>
  <c r="BS11"/>
  <c r="CA11"/>
  <c r="H11"/>
  <c r="P11"/>
  <c r="X11"/>
  <c r="AF11"/>
  <c r="AN11"/>
  <c r="AV11"/>
  <c r="BD11"/>
  <c r="BL11"/>
  <c r="BT11"/>
  <c r="I11"/>
  <c r="Q11"/>
  <c r="Y11"/>
  <c r="AG11"/>
  <c r="AO11"/>
  <c r="AW11"/>
  <c r="BE11"/>
  <c r="BM11"/>
  <c r="BU11"/>
  <c r="J11"/>
  <c r="R11"/>
  <c r="Z11"/>
  <c r="AH11"/>
  <c r="AP11"/>
  <c r="AX11"/>
  <c r="BF11"/>
  <c r="BN11"/>
  <c r="BV11"/>
  <c r="K11"/>
  <c r="S11"/>
  <c r="AA11"/>
  <c r="AI11"/>
  <c r="AQ11"/>
  <c r="AY11"/>
  <c r="BG11"/>
  <c r="BO11"/>
  <c r="BW11"/>
  <c r="BK29" i="9"/>
  <c r="R13"/>
  <c r="AO13"/>
  <c r="BL13"/>
  <c r="O29"/>
  <c r="X13"/>
  <c r="AP13"/>
  <c r="BM13"/>
  <c r="AU29"/>
  <c r="Y13"/>
  <c r="AV13"/>
  <c r="BN13"/>
  <c r="CA29"/>
  <c r="BC29"/>
  <c r="H13"/>
  <c r="Z13"/>
  <c r="AW13"/>
  <c r="BT13"/>
  <c r="AM29"/>
  <c r="BS29"/>
  <c r="AE29"/>
  <c r="W29"/>
  <c r="G29"/>
  <c r="AQ13"/>
  <c r="BW13"/>
  <c r="T13"/>
  <c r="AJ13"/>
  <c r="AR13"/>
  <c r="BH13"/>
  <c r="BP13"/>
  <c r="U13"/>
  <c r="AK13"/>
  <c r="BA13"/>
  <c r="BQ13"/>
  <c r="N13"/>
  <c r="V13"/>
  <c r="AD13"/>
  <c r="AL13"/>
  <c r="AT13"/>
  <c r="BB13"/>
  <c r="BJ13"/>
  <c r="BR13"/>
  <c r="BZ13"/>
  <c r="G13"/>
  <c r="O13"/>
  <c r="W13"/>
  <c r="AE13"/>
  <c r="AM13"/>
  <c r="AU13"/>
  <c r="BC13"/>
  <c r="BK13"/>
  <c r="BS13"/>
  <c r="CA13"/>
  <c r="AA13"/>
  <c r="AY13"/>
  <c r="AB13"/>
  <c r="BB102" i="8"/>
  <c r="BJ102"/>
  <c r="U102"/>
  <c r="N11"/>
  <c r="AT11"/>
  <c r="BI11"/>
  <c r="AK11"/>
  <c r="M11"/>
  <c r="AS11"/>
  <c r="BQ11"/>
  <c r="U11"/>
  <c r="BA11"/>
  <c r="BQ102"/>
  <c r="AC11"/>
  <c r="AL11"/>
  <c r="BJ11"/>
  <c r="AS102"/>
  <c r="P24"/>
  <c r="AK102"/>
  <c r="AT102"/>
  <c r="BR102"/>
  <c r="N102"/>
  <c r="BZ102"/>
  <c r="O102"/>
  <c r="W102"/>
  <c r="AE102"/>
  <c r="AM102"/>
  <c r="AU102"/>
  <c r="BC102"/>
  <c r="BK102"/>
  <c r="BS102"/>
  <c r="CA102"/>
  <c r="H102"/>
  <c r="P102"/>
  <c r="X102"/>
  <c r="AF102"/>
  <c r="AN102"/>
  <c r="AV102"/>
  <c r="BD102"/>
  <c r="BL102"/>
  <c r="BT102"/>
  <c r="CB102"/>
  <c r="I102"/>
  <c r="Q102"/>
  <c r="Y102"/>
  <c r="AG102"/>
  <c r="AO102"/>
  <c r="AW102"/>
  <c r="BE102"/>
  <c r="BM102"/>
  <c r="BU102"/>
  <c r="J102"/>
  <c r="R102"/>
  <c r="Z102"/>
  <c r="AH102"/>
  <c r="AP102"/>
  <c r="AX102"/>
  <c r="BF102"/>
  <c r="BN102"/>
  <c r="BV102"/>
  <c r="K102"/>
  <c r="S102"/>
  <c r="AA102"/>
  <c r="AI102"/>
  <c r="AQ102"/>
  <c r="AY102"/>
  <c r="BG102"/>
  <c r="BO102"/>
  <c r="BW102"/>
  <c r="L102"/>
  <c r="T102"/>
  <c r="AB102"/>
  <c r="AJ102"/>
  <c r="AR102"/>
  <c r="AZ102"/>
  <c r="BH102"/>
  <c r="BP102"/>
  <c r="BX102"/>
  <c r="BJ24"/>
  <c r="BL24"/>
  <c r="AL24"/>
  <c r="AD24"/>
  <c r="N24"/>
  <c r="AT24"/>
  <c r="BZ24"/>
  <c r="V24"/>
  <c r="BB24"/>
  <c r="S24"/>
  <c r="AF11"/>
  <c r="BL11"/>
  <c r="CB24"/>
  <c r="AN11"/>
  <c r="BT11"/>
  <c r="O11"/>
  <c r="W11"/>
  <c r="AE11"/>
  <c r="AM11"/>
  <c r="AU11"/>
  <c r="BC11"/>
  <c r="BK11"/>
  <c r="BS11"/>
  <c r="CA11"/>
  <c r="I11"/>
  <c r="Q11"/>
  <c r="Y11"/>
  <c r="AG11"/>
  <c r="AO11"/>
  <c r="AW11"/>
  <c r="BE11"/>
  <c r="BM11"/>
  <c r="BU11"/>
  <c r="J11"/>
  <c r="R11"/>
  <c r="Z11"/>
  <c r="AH11"/>
  <c r="AP11"/>
  <c r="AX11"/>
  <c r="BF11"/>
  <c r="BN11"/>
  <c r="BV11"/>
  <c r="K11"/>
  <c r="S11"/>
  <c r="AA11"/>
  <c r="AI11"/>
  <c r="AQ11"/>
  <c r="AY11"/>
  <c r="BG11"/>
  <c r="BO11"/>
  <c r="BW11"/>
  <c r="L11"/>
  <c r="T11"/>
  <c r="AB11"/>
  <c r="AJ11"/>
  <c r="AR11"/>
  <c r="AZ11"/>
  <c r="BH11"/>
  <c r="BP11"/>
  <c r="BX11"/>
  <c r="BI45"/>
  <c r="BB79"/>
  <c r="BX45"/>
  <c r="L45"/>
  <c r="AR45"/>
  <c r="BY79"/>
  <c r="BR79"/>
  <c r="AC79"/>
  <c r="N79"/>
  <c r="BZ79"/>
  <c r="V79"/>
  <c r="AD79"/>
  <c r="AZ45"/>
  <c r="M79"/>
  <c r="BI79"/>
  <c r="BH45"/>
  <c r="AT79"/>
  <c r="AG45"/>
  <c r="AS79"/>
  <c r="U79"/>
  <c r="AW45"/>
  <c r="AL93"/>
  <c r="AC45"/>
  <c r="AT93"/>
  <c r="BJ93"/>
  <c r="BB93"/>
  <c r="BR93"/>
  <c r="N93"/>
  <c r="BZ93"/>
  <c r="V93"/>
  <c r="AD93"/>
  <c r="O93"/>
  <c r="W93"/>
  <c r="AE93"/>
  <c r="AM93"/>
  <c r="AU93"/>
  <c r="BC93"/>
  <c r="BK93"/>
  <c r="BS93"/>
  <c r="CA93"/>
  <c r="H93"/>
  <c r="P93"/>
  <c r="X93"/>
  <c r="AF93"/>
  <c r="AN93"/>
  <c r="AV93"/>
  <c r="BD93"/>
  <c r="BL93"/>
  <c r="BT93"/>
  <c r="CB93"/>
  <c r="I93"/>
  <c r="Q93"/>
  <c r="Y93"/>
  <c r="AG93"/>
  <c r="AO93"/>
  <c r="AW93"/>
  <c r="BE93"/>
  <c r="BM93"/>
  <c r="BU93"/>
  <c r="J93"/>
  <c r="R93"/>
  <c r="Z93"/>
  <c r="AH93"/>
  <c r="AP93"/>
  <c r="AX93"/>
  <c r="BF93"/>
  <c r="BN93"/>
  <c r="BV93"/>
  <c r="K93"/>
  <c r="S93"/>
  <c r="AA93"/>
  <c r="AI93"/>
  <c r="AQ93"/>
  <c r="AY93"/>
  <c r="BG93"/>
  <c r="BO93"/>
  <c r="BW93"/>
  <c r="L93"/>
  <c r="T93"/>
  <c r="AB93"/>
  <c r="AJ93"/>
  <c r="AR93"/>
  <c r="AZ93"/>
  <c r="BH93"/>
  <c r="BP93"/>
  <c r="BX93"/>
  <c r="AM79"/>
  <c r="BS79"/>
  <c r="H79"/>
  <c r="P79"/>
  <c r="X79"/>
  <c r="AF79"/>
  <c r="AN79"/>
  <c r="AV79"/>
  <c r="BD79"/>
  <c r="BL79"/>
  <c r="BT79"/>
  <c r="CB79"/>
  <c r="I79"/>
  <c r="Q79"/>
  <c r="Y79"/>
  <c r="AG79"/>
  <c r="AO79"/>
  <c r="AW79"/>
  <c r="BE79"/>
  <c r="BM79"/>
  <c r="BU79"/>
  <c r="J79"/>
  <c r="R79"/>
  <c r="Z79"/>
  <c r="AH79"/>
  <c r="AP79"/>
  <c r="AX79"/>
  <c r="BF79"/>
  <c r="BN79"/>
  <c r="BV79"/>
  <c r="K79"/>
  <c r="S79"/>
  <c r="AA79"/>
  <c r="AI79"/>
  <c r="AQ79"/>
  <c r="AY79"/>
  <c r="BG79"/>
  <c r="BO79"/>
  <c r="BW79"/>
  <c r="L79"/>
  <c r="T79"/>
  <c r="AB79"/>
  <c r="AJ79"/>
  <c r="AR79"/>
  <c r="AZ79"/>
  <c r="BH79"/>
  <c r="BP79"/>
  <c r="BX79"/>
  <c r="BO45"/>
  <c r="AY45"/>
  <c r="S45"/>
  <c r="BG45"/>
  <c r="AA45"/>
  <c r="AU45"/>
  <c r="H45"/>
  <c r="AX45"/>
  <c r="R45"/>
  <c r="AH45"/>
  <c r="BU45"/>
  <c r="BS47" i="4"/>
  <c r="BS48" s="1"/>
  <c r="BT47"/>
  <c r="BT48" s="1"/>
  <c r="BU47"/>
  <c r="BU48" s="1"/>
  <c r="BV47"/>
  <c r="BV48" s="1"/>
  <c r="BW47"/>
  <c r="BW48" s="1"/>
  <c r="BX47"/>
  <c r="BX48" s="1"/>
  <c r="BY47"/>
  <c r="BY48" s="1"/>
  <c r="BZ47"/>
  <c r="BZ48" s="1"/>
  <c r="CA47"/>
  <c r="CA48" s="1"/>
  <c r="H47"/>
  <c r="H48" s="1"/>
  <c r="I47"/>
  <c r="I48" s="1"/>
  <c r="J47"/>
  <c r="J48" s="1"/>
  <c r="K47"/>
  <c r="K48" s="1"/>
  <c r="L47"/>
  <c r="L48" s="1"/>
  <c r="M47"/>
  <c r="M48" s="1"/>
  <c r="N47"/>
  <c r="N48" s="1"/>
  <c r="O47"/>
  <c r="O48" s="1"/>
  <c r="P47"/>
  <c r="P48" s="1"/>
  <c r="Q47"/>
  <c r="Q48" s="1"/>
  <c r="R47"/>
  <c r="R48" s="1"/>
  <c r="S47"/>
  <c r="S48" s="1"/>
  <c r="T47"/>
  <c r="T48" s="1"/>
  <c r="U47"/>
  <c r="U48" s="1"/>
  <c r="V47"/>
  <c r="V48" s="1"/>
  <c r="W47"/>
  <c r="W48" s="1"/>
  <c r="X47"/>
  <c r="X48" s="1"/>
  <c r="Y47"/>
  <c r="Y48" s="1"/>
  <c r="Z47"/>
  <c r="Z48" s="1"/>
  <c r="AA47"/>
  <c r="AA48" s="1"/>
  <c r="AB47"/>
  <c r="AB48" s="1"/>
  <c r="AC47"/>
  <c r="AC48" s="1"/>
  <c r="AD47"/>
  <c r="AD48" s="1"/>
  <c r="AE47"/>
  <c r="AE48" s="1"/>
  <c r="AF47"/>
  <c r="AF48" s="1"/>
  <c r="AG47"/>
  <c r="AG48" s="1"/>
  <c r="AH47"/>
  <c r="AH48" s="1"/>
  <c r="AI47"/>
  <c r="AI48" s="1"/>
  <c r="AJ47"/>
  <c r="AJ48" s="1"/>
  <c r="AK47"/>
  <c r="AK48" s="1"/>
  <c r="AL47"/>
  <c r="AL48" s="1"/>
  <c r="AM47"/>
  <c r="AM48" s="1"/>
  <c r="AN47"/>
  <c r="AN48" s="1"/>
  <c r="AO47"/>
  <c r="AO48" s="1"/>
  <c r="AP47"/>
  <c r="AP48" s="1"/>
  <c r="AQ47"/>
  <c r="AQ48" s="1"/>
  <c r="AR47"/>
  <c r="AR48" s="1"/>
  <c r="AS47"/>
  <c r="AS48" s="1"/>
  <c r="AT47"/>
  <c r="AT48" s="1"/>
  <c r="AU47"/>
  <c r="AU48" s="1"/>
  <c r="AV47"/>
  <c r="AV48" s="1"/>
  <c r="AW47"/>
  <c r="AW48" s="1"/>
  <c r="AX47"/>
  <c r="AX48" s="1"/>
  <c r="AY47"/>
  <c r="AY48" s="1"/>
  <c r="AZ47"/>
  <c r="AZ48" s="1"/>
  <c r="BA47"/>
  <c r="BA48" s="1"/>
  <c r="BB47"/>
  <c r="BB48" s="1"/>
  <c r="BC47"/>
  <c r="BC48" s="1"/>
  <c r="BD47"/>
  <c r="BD48" s="1"/>
  <c r="BE47"/>
  <c r="BE48" s="1"/>
  <c r="BF47"/>
  <c r="BF48" s="1"/>
  <c r="BG47"/>
  <c r="BG48" s="1"/>
  <c r="BH47"/>
  <c r="BH48" s="1"/>
  <c r="BI47"/>
  <c r="BI48" s="1"/>
  <c r="BJ47"/>
  <c r="BJ48" s="1"/>
  <c r="BK47"/>
  <c r="BK48" s="1"/>
  <c r="BL47"/>
  <c r="BL48" s="1"/>
  <c r="BM47"/>
  <c r="BM48" s="1"/>
  <c r="BN47"/>
  <c r="BN48" s="1"/>
  <c r="BO47"/>
  <c r="BO48" s="1"/>
  <c r="BP47"/>
  <c r="BP48" s="1"/>
  <c r="BQ47"/>
  <c r="BQ48" s="1"/>
  <c r="BR47"/>
  <c r="BR48" s="1"/>
  <c r="G47"/>
  <c r="G48" s="1"/>
  <c r="G11" i="14" l="1"/>
  <c r="G12" s="1"/>
  <c r="P17" i="10"/>
  <c r="J17"/>
  <c r="G16" i="13"/>
  <c r="G17" s="1"/>
  <c r="G20" i="11"/>
  <c r="G21" s="1"/>
  <c r="G12" i="10"/>
  <c r="G13" s="1"/>
  <c r="G14" i="9"/>
  <c r="G15" s="1"/>
  <c r="BX24" i="8"/>
  <c r="L24"/>
  <c r="Z24"/>
  <c r="AG24"/>
  <c r="AU24"/>
  <c r="T24"/>
  <c r="Y24"/>
  <c r="BO24"/>
  <c r="BV24"/>
  <c r="Q24"/>
  <c r="AE24"/>
  <c r="AO24"/>
  <c r="BW24"/>
  <c r="AM24"/>
  <c r="BH24"/>
  <c r="AZ24"/>
  <c r="BG24"/>
  <c r="BN24"/>
  <c r="BU24"/>
  <c r="W24"/>
  <c r="AA24"/>
  <c r="AR24"/>
  <c r="AY24"/>
  <c r="BF24"/>
  <c r="BM24"/>
  <c r="CA24"/>
  <c r="AJ24"/>
  <c r="AX24"/>
  <c r="BE24"/>
  <c r="BS24"/>
  <c r="AH24"/>
  <c r="K24"/>
  <c r="AQ24"/>
  <c r="AB24"/>
  <c r="AP24"/>
  <c r="AW24"/>
  <c r="BK24"/>
  <c r="BP24"/>
  <c r="R24"/>
  <c r="J24"/>
  <c r="AN24"/>
  <c r="AV24"/>
  <c r="I24"/>
  <c r="O24"/>
  <c r="BR24"/>
  <c r="AI24"/>
  <c r="BD24"/>
  <c r="BC24"/>
  <c r="X24"/>
  <c r="H12"/>
  <c r="H13" s="1"/>
  <c r="H103"/>
  <c r="H104" s="1"/>
  <c r="H94"/>
  <c r="H95" s="1"/>
  <c r="H80"/>
  <c r="H81" s="1"/>
  <c r="H46"/>
  <c r="H47" s="1"/>
  <c r="G49" i="4"/>
  <c r="G50" s="1"/>
  <c r="A4"/>
  <c r="Q17" i="10" l="1"/>
  <c r="K17"/>
  <c r="N6" i="15"/>
  <c r="J6"/>
  <c r="AZ13" i="12"/>
  <c r="H13"/>
  <c r="P13"/>
  <c r="AF24" i="8"/>
  <c r="BT24"/>
  <c r="A5" i="4"/>
  <c r="A7" s="1"/>
  <c r="A8" s="1"/>
  <c r="A9" s="1"/>
  <c r="A10" s="1"/>
  <c r="A11" s="1"/>
  <c r="A12" s="1"/>
  <c r="A13" s="1"/>
  <c r="A14" s="1"/>
  <c r="A15" s="1"/>
  <c r="A21" s="1"/>
  <c r="A22" s="1"/>
  <c r="A23" s="1"/>
  <c r="A24" s="1"/>
  <c r="A25" s="1"/>
  <c r="A26" s="1"/>
  <c r="A27" s="1"/>
  <c r="A28" s="1"/>
  <c r="A29" s="1"/>
  <c r="A30" s="1"/>
  <c r="A31" s="1"/>
  <c r="A36" s="1"/>
  <c r="A37" s="1"/>
  <c r="A38" s="1"/>
  <c r="A39" s="1"/>
  <c r="A40" s="1"/>
  <c r="A41" s="1"/>
  <c r="A42" s="1"/>
  <c r="R17" i="10" l="1"/>
  <c r="L17"/>
  <c r="O6" i="15"/>
  <c r="L6"/>
  <c r="K6"/>
  <c r="I13" i="12"/>
  <c r="Q13"/>
  <c r="BA13"/>
  <c r="H24" i="8"/>
  <c r="H25" s="1"/>
  <c r="H26" s="1"/>
  <c r="XDY5" i="4"/>
  <c r="S17" i="10" l="1"/>
  <c r="N17"/>
  <c r="M17"/>
  <c r="P6" i="15"/>
  <c r="J13" i="12"/>
  <c r="R13"/>
  <c r="BB13"/>
  <c r="H4" i="5"/>
  <c r="G4"/>
  <c r="C4"/>
  <c r="B4"/>
  <c r="E11"/>
  <c r="F4"/>
  <c r="E4"/>
  <c r="D4"/>
  <c r="E6"/>
  <c r="D9"/>
  <c r="D10"/>
  <c r="F3"/>
  <c r="E12"/>
  <c r="D11"/>
  <c r="C10"/>
  <c r="H7"/>
  <c r="G6"/>
  <c r="H6"/>
  <c r="E3"/>
  <c r="D12"/>
  <c r="C11"/>
  <c r="H8"/>
  <c r="G7"/>
  <c r="F6"/>
  <c r="E10"/>
  <c r="D3"/>
  <c r="C12"/>
  <c r="H9"/>
  <c r="G8"/>
  <c r="F7"/>
  <c r="F11"/>
  <c r="G3"/>
  <c r="C9"/>
  <c r="B8"/>
  <c r="C3"/>
  <c r="H10"/>
  <c r="G9"/>
  <c r="F8"/>
  <c r="E7"/>
  <c r="D6"/>
  <c r="G12"/>
  <c r="F12"/>
  <c r="H11"/>
  <c r="G10"/>
  <c r="F9"/>
  <c r="E8"/>
  <c r="D7"/>
  <c r="C6"/>
  <c r="H3"/>
  <c r="C8"/>
  <c r="H12"/>
  <c r="G11"/>
  <c r="F10"/>
  <c r="E9"/>
  <c r="D8"/>
  <c r="C7"/>
  <c r="B9"/>
  <c r="B10"/>
  <c r="B11"/>
  <c r="B12"/>
  <c r="B6"/>
  <c r="B7"/>
  <c r="C2"/>
  <c r="B2"/>
  <c r="B3"/>
  <c r="H2"/>
  <c r="G2"/>
  <c r="F2"/>
  <c r="E2"/>
  <c r="D2"/>
  <c r="B5"/>
  <c r="C5"/>
  <c r="H5"/>
  <c r="G5"/>
  <c r="F5"/>
  <c r="E5"/>
  <c r="D5"/>
  <c r="T17" i="10" l="1"/>
  <c r="Q6" i="15"/>
  <c r="K13" i="12"/>
  <c r="S13"/>
  <c r="BC13"/>
  <c r="I4" i="5"/>
  <c r="I3"/>
  <c r="I2"/>
  <c r="I6"/>
  <c r="I8"/>
  <c r="I7"/>
  <c r="I9"/>
  <c r="I12"/>
  <c r="I11"/>
  <c r="I10"/>
  <c r="I5"/>
  <c r="U17" i="10" l="1"/>
  <c r="R6" i="15"/>
  <c r="M13" i="12"/>
  <c r="L13"/>
  <c r="T13"/>
  <c r="BD13"/>
  <c r="H63" i="8"/>
  <c r="BJ63"/>
  <c r="BD63"/>
  <c r="BG63"/>
  <c r="AW63"/>
  <c r="BV63"/>
  <c r="BU63"/>
  <c r="L63"/>
  <c r="V63"/>
  <c r="O63"/>
  <c r="P63"/>
  <c r="CB63"/>
  <c r="I63"/>
  <c r="BK63"/>
  <c r="BF63"/>
  <c r="AQ63"/>
  <c r="AJ63"/>
  <c r="AT63"/>
  <c r="AM63"/>
  <c r="AN63"/>
  <c r="AC63"/>
  <c r="AS63"/>
  <c r="BR63"/>
  <c r="BS63"/>
  <c r="BL63"/>
  <c r="BQ63"/>
  <c r="BP63"/>
  <c r="BI63"/>
  <c r="J63"/>
  <c r="S63"/>
  <c r="AG63"/>
  <c r="BC63"/>
  <c r="Q63"/>
  <c r="AZ63"/>
  <c r="AP63"/>
  <c r="AD63"/>
  <c r="W63"/>
  <c r="X63"/>
  <c r="BH63"/>
  <c r="AH63"/>
  <c r="M63"/>
  <c r="BE63"/>
  <c r="R63"/>
  <c r="AA63"/>
  <c r="BO63"/>
  <c r="T63"/>
  <c r="Y63"/>
  <c r="AO63"/>
  <c r="BM63"/>
  <c r="BX63"/>
  <c r="BA63"/>
  <c r="Z63"/>
  <c r="AX63"/>
  <c r="BN63"/>
  <c r="K63"/>
  <c r="AI63"/>
  <c r="AY63"/>
  <c r="BW63"/>
  <c r="AB63"/>
  <c r="AR63"/>
  <c r="N63"/>
  <c r="AL63"/>
  <c r="BB63"/>
  <c r="BZ63"/>
  <c r="AE63"/>
  <c r="AU63"/>
  <c r="CA63"/>
  <c r="AF63"/>
  <c r="AV63"/>
  <c r="BT63"/>
  <c r="U63"/>
  <c r="AK63"/>
  <c r="BY63"/>
  <c r="V17" i="10" l="1"/>
  <c r="S6" i="15"/>
  <c r="BE13" i="12"/>
  <c r="U13"/>
  <c r="H64" i="8"/>
  <c r="H65" s="1"/>
  <c r="W17" i="10" l="1"/>
  <c r="T6" i="15"/>
  <c r="V13" i="12"/>
  <c r="BF13"/>
  <c r="X17" i="10" l="1"/>
  <c r="U6" i="15"/>
  <c r="BG13" i="12"/>
  <c r="W13"/>
  <c r="Y17" i="10" l="1"/>
  <c r="V6" i="15"/>
  <c r="BH13" i="12"/>
  <c r="X13"/>
  <c r="Z17" i="10" l="1"/>
  <c r="W6" i="15"/>
  <c r="Y13" i="12"/>
  <c r="BI13"/>
  <c r="AA17" i="10" l="1"/>
  <c r="X6" i="15"/>
  <c r="Z13" i="12"/>
  <c r="BJ13"/>
  <c r="AB17" i="10" l="1"/>
  <c r="Y6" i="15"/>
  <c r="AA13" i="12"/>
  <c r="BK13"/>
  <c r="AC17" i="10" l="1"/>
  <c r="Z6" i="15"/>
  <c r="BL13" i="12"/>
  <c r="AB13"/>
  <c r="AD17" i="10" l="1"/>
  <c r="AA6" i="15"/>
  <c r="AC13" i="12"/>
  <c r="BM13"/>
  <c r="AE17" i="10" l="1"/>
  <c r="AB6" i="15"/>
  <c r="BN13" i="12"/>
  <c r="AD13"/>
  <c r="AF17" i="10" l="1"/>
  <c r="AC6" i="15"/>
  <c r="AE13" i="12"/>
  <c r="BO13"/>
  <c r="AG17" i="10" l="1"/>
  <c r="AD6" i="15"/>
  <c r="BP13" i="12"/>
  <c r="AF13"/>
  <c r="AH17" i="10" l="1"/>
  <c r="AE6" i="15"/>
  <c r="AG13" i="12"/>
  <c r="BQ13"/>
  <c r="AI17" i="10" l="1"/>
  <c r="AF6" i="15"/>
  <c r="BR13" i="12"/>
  <c r="AH13"/>
  <c r="AJ17" i="10" l="1"/>
  <c r="AG6" i="15"/>
  <c r="AI13" i="12"/>
  <c r="BS13"/>
  <c r="AK17" i="10" l="1"/>
  <c r="AH6" i="15"/>
  <c r="BT13" i="12"/>
  <c r="AJ13"/>
  <c r="AL17" i="10" l="1"/>
  <c r="AI6" i="15"/>
  <c r="AK13" i="12"/>
  <c r="BU13"/>
  <c r="AM17" i="10" l="1"/>
  <c r="AJ6" i="15"/>
  <c r="AL13" i="12"/>
  <c r="BV13"/>
  <c r="AN17" i="10" l="1"/>
  <c r="AK6" i="15"/>
  <c r="AM13" i="12"/>
  <c r="BW13"/>
  <c r="AO17" i="10" l="1"/>
  <c r="AL6" i="15"/>
  <c r="BX13" i="12"/>
  <c r="AN13"/>
  <c r="AP17" i="10" l="1"/>
  <c r="AM6" i="15"/>
  <c r="BZ13" i="12"/>
  <c r="AO13"/>
  <c r="BY13"/>
  <c r="AQ17" i="10" l="1"/>
  <c r="AN6" i="15"/>
  <c r="AP13" i="12"/>
  <c r="AR17" i="10" l="1"/>
  <c r="AO6" i="15"/>
  <c r="AQ13" i="12"/>
  <c r="AS17" i="10" l="1"/>
  <c r="AP6" i="15"/>
  <c r="AR13" i="12"/>
  <c r="AT17" i="10" l="1"/>
  <c r="AQ6" i="15"/>
  <c r="AS13" i="12"/>
  <c r="AU17" i="10" l="1"/>
  <c r="AR6" i="15"/>
  <c r="AU13" i="12"/>
  <c r="AT13"/>
  <c r="AV17" i="10" l="1"/>
  <c r="AS6" i="15"/>
  <c r="G14" i="12"/>
  <c r="G15" s="1"/>
  <c r="AW17" i="10" l="1"/>
  <c r="AT6" i="15"/>
  <c r="AX17" i="10" l="1"/>
  <c r="AU6" i="15"/>
  <c r="AY17" i="10" l="1"/>
  <c r="AV6" i="15"/>
  <c r="AZ17" i="10" l="1"/>
  <c r="AW6" i="15"/>
  <c r="BA17" i="10" l="1"/>
  <c r="AX6" i="15"/>
  <c r="BB17" i="10" l="1"/>
  <c r="AY6" i="15"/>
  <c r="BC17" i="10" l="1"/>
  <c r="AZ6" i="15"/>
  <c r="BD17" i="10" l="1"/>
  <c r="BA6" i="15"/>
  <c r="BE17" i="10" l="1"/>
  <c r="BB6" i="15"/>
  <c r="BF17" i="10" l="1"/>
  <c r="BC6" i="15"/>
  <c r="BG17" i="10" l="1"/>
  <c r="BD6" i="15"/>
  <c r="BH17" i="10" l="1"/>
  <c r="BE6" i="15"/>
  <c r="BI17" i="10" l="1"/>
  <c r="BF6" i="15"/>
  <c r="BJ17" i="10" l="1"/>
  <c r="BG6" i="15"/>
  <c r="BK17" i="10" l="1"/>
  <c r="BH6" i="15"/>
  <c r="BL17" i="10" l="1"/>
  <c r="BI6" i="15"/>
  <c r="G22" i="13" l="1"/>
  <c r="BM17" i="10"/>
  <c r="BJ6" i="15"/>
  <c r="BN17" i="10" l="1"/>
  <c r="BK6" i="15"/>
  <c r="BO17" i="10" l="1"/>
  <c r="BL6" i="15"/>
  <c r="BP17" i="10" l="1"/>
  <c r="BM6" i="15"/>
  <c r="BQ17" i="10" l="1"/>
  <c r="BN6" i="15"/>
  <c r="BR17" i="10" l="1"/>
  <c r="BO6" i="15"/>
  <c r="BS17" i="10" l="1"/>
  <c r="BP6" i="15"/>
  <c r="BT17" i="10" l="1"/>
  <c r="BQ6" i="15"/>
  <c r="BU17" i="10" l="1"/>
  <c r="BR6" i="15"/>
  <c r="BV17" i="10" l="1"/>
  <c r="BS6" i="15"/>
  <c r="BW17" i="10" l="1"/>
  <c r="BT6" i="15"/>
  <c r="BX17" i="10" l="1"/>
  <c r="BU6" i="15"/>
  <c r="BY17" i="10" l="1"/>
  <c r="BV6" i="15"/>
  <c r="BZ17" i="10" l="1"/>
  <c r="BW6" i="15"/>
  <c r="CA17" i="10" l="1"/>
  <c r="BX6" i="15"/>
  <c r="BY6" l="1"/>
  <c r="H26" i="11" l="1"/>
  <c r="CA6" i="15"/>
  <c r="BZ6"/>
  <c r="I26" i="11" l="1"/>
  <c r="G7" i="15"/>
  <c r="G8" s="1"/>
  <c r="J26" i="11" l="1"/>
  <c r="K26" l="1"/>
  <c r="L26" l="1"/>
  <c r="M26" l="1"/>
  <c r="N26" l="1"/>
  <c r="O26" l="1"/>
  <c r="P26" l="1"/>
  <c r="Q26" l="1"/>
  <c r="R26" l="1"/>
  <c r="S26" l="1"/>
  <c r="T26" l="1"/>
  <c r="U26" l="1"/>
  <c r="V26" l="1"/>
  <c r="W26" l="1"/>
  <c r="X26" l="1"/>
  <c r="Y26" l="1"/>
  <c r="Z26" l="1"/>
  <c r="AA26" l="1"/>
  <c r="AB26" l="1"/>
  <c r="AC26" l="1"/>
  <c r="AD26" l="1"/>
  <c r="AE26" l="1"/>
  <c r="AF26" l="1"/>
  <c r="AG26" l="1"/>
  <c r="AH26" l="1"/>
  <c r="AI26" l="1"/>
  <c r="AJ26" l="1"/>
  <c r="AK26" l="1"/>
  <c r="AL26" l="1"/>
  <c r="AM26" l="1"/>
  <c r="AN26" l="1"/>
  <c r="AO26" l="1"/>
  <c r="AP26" l="1"/>
  <c r="AQ26" l="1"/>
  <c r="AR26" l="1"/>
  <c r="AS26" l="1"/>
  <c r="AT26" l="1"/>
  <c r="AU26" l="1"/>
  <c r="AV26" l="1"/>
  <c r="AW26" l="1"/>
  <c r="AX26" l="1"/>
  <c r="AY26" l="1"/>
  <c r="AZ26" l="1"/>
  <c r="BA26" l="1"/>
  <c r="BB26" l="1"/>
  <c r="BC26" l="1"/>
  <c r="BD26" l="1"/>
  <c r="BE26" l="1"/>
  <c r="BF26" l="1"/>
  <c r="BG26" l="1"/>
  <c r="BH26" l="1"/>
  <c r="BI26" l="1"/>
  <c r="BJ26" l="1"/>
  <c r="BK26" l="1"/>
  <c r="BL26" l="1"/>
  <c r="BM26" l="1"/>
  <c r="BN26" l="1"/>
  <c r="BO26" l="1"/>
  <c r="BP26" l="1"/>
  <c r="BQ26" l="1"/>
  <c r="BR26" l="1"/>
  <c r="BS26" l="1"/>
  <c r="BT26" l="1"/>
  <c r="BU26" l="1"/>
  <c r="BV26" l="1"/>
  <c r="BW26" l="1"/>
  <c r="BX26" l="1"/>
  <c r="BY26" l="1"/>
  <c r="CA26" l="1"/>
  <c r="BZ26"/>
</calcChain>
</file>

<file path=xl/sharedStrings.xml><?xml version="1.0" encoding="utf-8"?>
<sst xmlns="http://schemas.openxmlformats.org/spreadsheetml/2006/main" count="1118" uniqueCount="187">
  <si>
    <t>IRP Nº 09/2023 - MOBILIÁRIO CORPORATIVO</t>
  </si>
  <si>
    <t>NÚMERO</t>
  </si>
  <si>
    <t>ÓRGÃO</t>
  </si>
  <si>
    <t>NOME DA UASG</t>
  </si>
  <si>
    <t>UASG</t>
  </si>
  <si>
    <t>CIDADE</t>
  </si>
  <si>
    <t>UF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</si>
  <si>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</si>
  <si>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</si>
  <si>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</si>
  <si>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</si>
  <si>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</si>
  <si>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</si>
  <si>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</si>
  <si>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</si>
  <si>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</si>
  <si>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</si>
  <si>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</si>
  <si>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</si>
  <si>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</si>
  <si>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</si>
  <si>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</si>
  <si>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</si>
  <si>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</si>
  <si>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</si>
  <si>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</si>
  <si>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</si>
  <si>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</si>
  <si>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</si>
  <si>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</si>
  <si>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</si>
  <si>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</si>
  <si>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</si>
  <si>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</si>
  <si>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</si>
  <si>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</si>
  <si>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</si>
  <si>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31</t>
  </si>
  <si>
    <t>ITEM 32</t>
  </si>
  <si>
    <t>ITEM 33</t>
  </si>
  <si>
    <t>ITEM 34</t>
  </si>
  <si>
    <t>ITEM 35</t>
  </si>
  <si>
    <t>ITEM 36</t>
  </si>
  <si>
    <t>ITEM 37</t>
  </si>
  <si>
    <t>ITEM 38</t>
  </si>
  <si>
    <t>ITEM 39</t>
  </si>
  <si>
    <t>ITEM 40</t>
  </si>
  <si>
    <t>ITEM 41</t>
  </si>
  <si>
    <t>ITEM 42</t>
  </si>
  <si>
    <t>ITEM 43</t>
  </si>
  <si>
    <t>ITEM 44</t>
  </si>
  <si>
    <t>ITEM 45</t>
  </si>
  <si>
    <t>ITEM 46</t>
  </si>
  <si>
    <t>ITEM 47</t>
  </si>
  <si>
    <t>ITEM 48</t>
  </si>
  <si>
    <t>ITEM 49</t>
  </si>
  <si>
    <t>ITEM 50</t>
  </si>
  <si>
    <t>ITEM 51</t>
  </si>
  <si>
    <t>ITEM 52</t>
  </si>
  <si>
    <t>ITEM 53</t>
  </si>
  <si>
    <t>ITEM 54</t>
  </si>
  <si>
    <t>ITEM 55</t>
  </si>
  <si>
    <t>ITEM 56</t>
  </si>
  <si>
    <t>ITEM 57</t>
  </si>
  <si>
    <t>ITEM 58</t>
  </si>
  <si>
    <t>ITEM 59</t>
  </si>
  <si>
    <t>ITEM 60</t>
  </si>
  <si>
    <t>ITEM 61</t>
  </si>
  <si>
    <t>ITEM 62</t>
  </si>
  <si>
    <t>ITEM 63</t>
  </si>
  <si>
    <t>ITEM 64</t>
  </si>
  <si>
    <t>ITEM 65</t>
  </si>
  <si>
    <t>ITEM 66</t>
  </si>
  <si>
    <t>ITEM 67</t>
  </si>
  <si>
    <t>ITEM 68</t>
  </si>
  <si>
    <t>ITEM 69</t>
  </si>
  <si>
    <t>ITEM 70</t>
  </si>
  <si>
    <t>ITEM 71</t>
  </si>
  <si>
    <t>ITEM 72</t>
  </si>
  <si>
    <t>ITEM 73</t>
  </si>
  <si>
    <t>ENVIOU ANEXO?</t>
  </si>
  <si>
    <t>26439 - INST.FED.DE EDUC.,CIENC.E TEC. DE SÃO PAULO</t>
  </si>
  <si>
    <t>158748 - IFSP CAMPUS ITAQUAQUECETUBA / SP</t>
  </si>
  <si>
    <t>Itaquaquecetuba</t>
  </si>
  <si>
    <t>SP</t>
  </si>
  <si>
    <t>Sim</t>
  </si>
  <si>
    <t>32000 - MINISTERIO DE MINAS E ENERGIA - MME</t>
  </si>
  <si>
    <t>320004 - MME-CGC-COORD.GERAL DE REC. LOGISTICOS/DF</t>
  </si>
  <si>
    <t>Brasília</t>
  </si>
  <si>
    <t>DF</t>
  </si>
  <si>
    <t>32205 - AGENCIA NACIONAL DO PETROLEO</t>
  </si>
  <si>
    <t>323031 - AGENCIA NACIONAL DO PETROLEO - ANP - RJ</t>
  </si>
  <si>
    <t>São Paulo</t>
  </si>
  <si>
    <t>SEM ANEXO</t>
  </si>
  <si>
    <t>Belo Horizonte</t>
  </si>
  <si>
    <t>41231 - AGENCIA NACIONAL DE TELECOMUNICACOES</t>
  </si>
  <si>
    <t>413005 - ESCRITORIO REGIONAL 4 - ANATEL</t>
  </si>
  <si>
    <t>158364 - INST.FED.DE ED., CIENC.E TEC. DE SÃO PAULO -CAMPUS SALTO</t>
  </si>
  <si>
    <t>Salto</t>
  </si>
  <si>
    <t>52131 - COMANDO DA MARINHA</t>
  </si>
  <si>
    <t>787000 - MM/COMANDO DO 7 DISTRITO NAVAL/DF</t>
  </si>
  <si>
    <t>36000 - MINISTERIO DA SAUDE</t>
  </si>
  <si>
    <t>250110 - COORDENAÇÃO GERAL DE MATERIAL E PATRIMÔNIO</t>
  </si>
  <si>
    <t>SIM</t>
  </si>
  <si>
    <t>68000 - MINISTERIO DE PORTOS E AEROPORTOS</t>
  </si>
  <si>
    <t>110805 - SECRETARIA EXECUTIVA</t>
  </si>
  <si>
    <t>44000 - MINISTERIO DO MEIO AMBIENTE E MUDANÇA CLIMA</t>
  </si>
  <si>
    <t>440001 - SUBSECRET. DE PLANEJ., ORÇ. E ADMINISTRAÇÃO</t>
  </si>
  <si>
    <t>52121 - COMANDO DO EXERCITO</t>
  </si>
  <si>
    <t>160254 - 1 BATALHAO DE INFANTARIA MOTORIZADO(ES)/RJ</t>
  </si>
  <si>
    <t>Rio de Janeiro</t>
  </si>
  <si>
    <t>RJ</t>
  </si>
  <si>
    <t>3 ANEXOS</t>
  </si>
  <si>
    <t>20214 - AGENCIA NACIONAL DE AVIAÇÃO CIVIL - ANAC</t>
  </si>
  <si>
    <t>113214 - AGENCIA NACIONAL DE AVIACAO CIVIL - ANAC</t>
  </si>
  <si>
    <t>26256 - CENTRO FED.EDUC.TECN.CELSO SUCKOW DA FONSECA</t>
  </si>
  <si>
    <t>153010 - MEC-CEFET-CENT.FED.ED.TEC.CELSO S.FONSECA/RJ</t>
  </si>
  <si>
    <t>Angra dos Reis</t>
  </si>
  <si>
    <t>Nova Friburgo</t>
  </si>
  <si>
    <t>Petrópolis</t>
  </si>
  <si>
    <t>Nova Iguaçu</t>
  </si>
  <si>
    <t>Itaguaí</t>
  </si>
  <si>
    <t>30212 - AUTORIDADE NACIONAL DE PROTEÇÃO DE DADOS</t>
  </si>
  <si>
    <t>302122 - AUTORIDADE NACIONAL DE PROTEÇÃO DE DADOS</t>
  </si>
  <si>
    <t>158154 - INST.FED.DE EDUC.,CIENC.E TEC.DE SÃO PAULO</t>
  </si>
  <si>
    <t>NÃO</t>
  </si>
  <si>
    <t>30211 - CONSELHO ADMINISTRATIVO DE DEFESA ECONOMICA</t>
  </si>
  <si>
    <t>303001 - CONSELHO ADMINISTRATIVO DE DEFESA ECONOMICA</t>
  </si>
  <si>
    <t>sim</t>
  </si>
  <si>
    <t>35000 - MINISTERIO DAS RELACOES EXTERIORES - MRE</t>
  </si>
  <si>
    <t>240013 - COORDENAÇÃO-GERAL DE RECURSOS LOGISTICOS</t>
  </si>
  <si>
    <t>30204 - INSTITUTO NAC. DA PROPRIEDADE INDUSTRIAL</t>
  </si>
  <si>
    <t>183038 - MICT-INPI-INST.NAC.DAPROPR.INDUSTRIAL/RJ</t>
  </si>
  <si>
    <t>32210 - AGENCIA NACIONA DE ENERGIA ELETRICA</t>
  </si>
  <si>
    <t>160249 - ACADEMIA MILITAR DAS AGULAHS NEGRAS</t>
  </si>
  <si>
    <t>Resende</t>
  </si>
  <si>
    <t>11 ANEXOS</t>
  </si>
  <si>
    <t>250031 - SUPERINTENDENCIA ESTADUAL DO MS/RJ</t>
  </si>
  <si>
    <t>44208 - SERVIÇO FLORESTAL BRASILEIRO</t>
  </si>
  <si>
    <t>440075 - SERVIÇO FLORESTAL BRASILEIRO</t>
  </si>
  <si>
    <t>49000 - MINISTERIO DO DES. AGRARIO E AGRIC. FAMILIAR</t>
  </si>
  <si>
    <t>490011 - MIN. DESENV. AGRARIO-ADMINISTRACAO DIRETA</t>
  </si>
  <si>
    <t>MG</t>
  </si>
  <si>
    <t>Vitória</t>
  </si>
  <si>
    <t>ES</t>
  </si>
  <si>
    <t>40000 - MINISTERIIO DO TRABAHO E PREVIDENCIA SOCIAL</t>
  </si>
  <si>
    <t>400045 - COORDENAÇÃO GERAL DE REC. LOGISTICOS - MTPS</t>
  </si>
  <si>
    <t>26298 - FUNDO NACIONAL DE DESENVOLVIMENTO DA EDUCACAO</t>
  </si>
  <si>
    <t>158750 - IFECT-SP - CAMPUS PIRITUBA</t>
  </si>
  <si>
    <t>26245 - UNIVERSIDADE FEDERAL DO RIO DE JANEIRO</t>
  </si>
  <si>
    <t>153115 - MEC-UFRJ-UNIVERSID.FED.DO RIO DE JANEIRO/RJ</t>
  </si>
  <si>
    <t>81000 - MINSTÉRIO DOS DIREITOS HUMANOS E DA CIDADANIA</t>
  </si>
  <si>
    <t>810005 - COORDENAÇÃO-GERAL DE LOGÍSTICA DO MDH</t>
  </si>
  <si>
    <t>158331 - INST.FED.DE ED.,CIENC.E TEC DE SÃO PAULO</t>
  </si>
  <si>
    <t>Sertaozinho</t>
  </si>
  <si>
    <t>20402 - AGENCIA ESPACIAL BRASILEIRA - AEB</t>
  </si>
  <si>
    <t>203001 - AGENCIA ESPACIAL BRASILEIRA</t>
  </si>
  <si>
    <t>ESTADO</t>
  </si>
  <si>
    <t>T. Part.</t>
  </si>
  <si>
    <t>AM</t>
  </si>
  <si>
    <t>BA</t>
  </si>
  <si>
    <t>GO</t>
  </si>
  <si>
    <t>MA</t>
  </si>
  <si>
    <t>PA</t>
  </si>
  <si>
    <t>PE</t>
  </si>
  <si>
    <t>RR</t>
  </si>
  <si>
    <t>243001 - INSTITUTO NACIONAL DE TECNOLOGIA DA INFORMAÇÃO</t>
  </si>
  <si>
    <t>20204 - INSTITUTO NACIONAL DE TECNOLOGIA DA INFORMAÇÃO - ITI</t>
  </si>
  <si>
    <t>41000 - MINISTÉRIO DAS COMUNICAÇÕES - MCom</t>
  </si>
  <si>
    <t>410003 - MINISTÉRIO DAS COMUNICAÇÕES - MCom</t>
  </si>
  <si>
    <t>323028 - AGENCIA NACIONAL DE ENERGIA ELETRICA-DF</t>
  </si>
  <si>
    <t>250059 - INSTITUTO NACIONAL DE CARDIOLOGIA</t>
  </si>
  <si>
    <t>153173 - FNDE-MEC-FUNDO NAC. DE DESENV.DA EDUCACAO/DF</t>
  </si>
  <si>
    <t>170607 - DIRETORIA DE ADMINISTRAÇÃO E LOGÍSTICA - DAL/SSC</t>
  </si>
  <si>
    <t>46000 - MINISTÉRIO DA GESTÃO E INOVAÇÃO EM SERVIÇOS PÚBLICOS - MGI</t>
  </si>
  <si>
    <t>MÓVEIS</t>
  </si>
  <si>
    <t>TOTAL MÓVEIS</t>
  </si>
  <si>
    <t>TOTAL MÓVES 60 MESES</t>
  </si>
  <si>
    <t>LOCAÇÕES</t>
  </si>
  <si>
    <t>LOCAÇÕES 60 MESES</t>
  </si>
  <si>
    <t>MÓVEIS EM 60 MESES</t>
  </si>
  <si>
    <t>GRUPO</t>
  </si>
  <si>
    <t>81000 - MINISTÉRIO DOS DIREITOS HUMANOS E DA CIDADANIA</t>
  </si>
  <si>
    <t>40000 - MINISTERIO DO TRABAHO E PREVIDENCIA SOCIAL</t>
  </si>
  <si>
    <t>QUANTIDADE DE MÓVEIS</t>
  </si>
  <si>
    <t>QUANTIDADE DE MÓVEIS X MESES (60 MESES)</t>
  </si>
  <si>
    <t>QUANTIDADE DE MÓVEIS POR ÓRGÃO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</si>
</sst>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33"/>
      <name val="Arial"/>
      <family val="2"/>
    </font>
    <font>
      <sz val="8"/>
      <color rgb="FF000033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33"/>
      <name val="Arial"/>
      <family val="2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00003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7" fillId="5" borderId="0" applyNumberFormat="0" applyBorder="0" applyAlignment="0" applyProtection="0"/>
  </cellStyleXfs>
  <cellXfs count="1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4" borderId="2" xfId="2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0" fillId="4" borderId="1" xfId="2" applyFont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4" borderId="2" xfId="2" applyFont="1" applyBorder="1" applyAlignment="1">
      <alignment horizontal="center" vertical="center" wrapText="1"/>
    </xf>
    <xf numFmtId="10" fontId="19" fillId="0" borderId="0" xfId="0" applyNumberFormat="1" applyFont="1"/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2" fillId="3" borderId="10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44" fontId="19" fillId="0" borderId="0" xfId="0" applyNumberFormat="1" applyFont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4" fillId="0" borderId="0" xfId="0" applyFont="1"/>
    <xf numFmtId="0" fontId="18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15" xfId="0" applyBorder="1"/>
    <xf numFmtId="0" fontId="21" fillId="3" borderId="16" xfId="0" applyFont="1" applyFill="1" applyBorder="1" applyAlignment="1">
      <alignment horizontal="center" vertical="center" wrapText="1"/>
    </xf>
    <xf numFmtId="0" fontId="24" fillId="0" borderId="1" xfId="0" applyFont="1" applyBorder="1"/>
    <xf numFmtId="0" fontId="24" fillId="0" borderId="14" xfId="0" applyFont="1" applyBorder="1"/>
    <xf numFmtId="0" fontId="18" fillId="0" borderId="17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4" borderId="5" xfId="2" applyFont="1" applyBorder="1" applyAlignment="1">
      <alignment horizontal="center" vertical="center"/>
    </xf>
    <xf numFmtId="0" fontId="20" fillId="4" borderId="13" xfId="2" applyFont="1" applyBorder="1" applyAlignment="1">
      <alignment horizontal="center" vertical="center"/>
    </xf>
    <xf numFmtId="0" fontId="20" fillId="4" borderId="12" xfId="2" applyFont="1" applyBorder="1" applyAlignment="1">
      <alignment horizontal="center" vertical="center"/>
    </xf>
    <xf numFmtId="0" fontId="20" fillId="4" borderId="1" xfId="2" applyFont="1" applyBorder="1" applyAlignment="1">
      <alignment horizontal="center" vertical="center"/>
    </xf>
    <xf numFmtId="0" fontId="17" fillId="5" borderId="5" xfId="3" applyBorder="1" applyAlignment="1">
      <alignment horizontal="center" vertical="center"/>
    </xf>
    <xf numFmtId="0" fontId="17" fillId="5" borderId="13" xfId="3" applyBorder="1" applyAlignment="1">
      <alignment horizontal="center" vertical="center"/>
    </xf>
    <xf numFmtId="0" fontId="17" fillId="5" borderId="12" xfId="3" applyBorder="1" applyAlignment="1">
      <alignment horizontal="center" vertical="center"/>
    </xf>
    <xf numFmtId="0" fontId="17" fillId="5" borderId="1" xfId="3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</cellXfs>
  <cellStyles count="4">
    <cellStyle name="Bom" xfId="2" builtinId="26"/>
    <cellStyle name="Hyperlink" xfId="1"/>
    <cellStyle name="Neutra" xfId="3" builtinId="28"/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AC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DY50"/>
  <sheetViews>
    <sheetView showGridLines="0" tabSelected="1" zoomScale="55" zoomScaleNormal="55" workbookViewId="0">
      <selection activeCell="J10" sqref="J10"/>
    </sheetView>
  </sheetViews>
  <sheetFormatPr defaultColWidth="8.7109375" defaultRowHeight="15"/>
  <cols>
    <col min="1" max="1" width="12.28515625" style="4" customWidth="1"/>
    <col min="2" max="2" width="55.85546875" style="5" bestFit="1" customWidth="1"/>
    <col min="3" max="3" width="50" style="5" bestFit="1" customWidth="1"/>
    <col min="4" max="4" width="11.28515625" style="5" customWidth="1"/>
    <col min="5" max="5" width="15.7109375" style="4" customWidth="1"/>
    <col min="6" max="6" width="6" style="4" customWidth="1"/>
    <col min="7" max="7" width="11.7109375" style="4" customWidth="1"/>
    <col min="8" max="72" width="8.7109375" style="4" customWidth="1"/>
    <col min="73" max="79" width="8.7109375" style="4"/>
    <col min="80" max="80" width="27.28515625" style="2" customWidth="1"/>
    <col min="81" max="16384" width="8.7109375" style="4"/>
  </cols>
  <sheetData>
    <row r="1" spans="1:80 16353:16353" ht="24" customHeight="1">
      <c r="A1" s="122" t="s">
        <v>0</v>
      </c>
      <c r="B1" s="122"/>
      <c r="C1" s="122"/>
      <c r="D1" s="122"/>
      <c r="E1" s="122"/>
      <c r="F1" s="122"/>
      <c r="G1" s="122"/>
    </row>
    <row r="2" spans="1:80 16353:16353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17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7" t="s">
        <v>24</v>
      </c>
      <c r="Y2" s="17" t="s">
        <v>25</v>
      </c>
      <c r="Z2" s="17" t="s">
        <v>26</v>
      </c>
      <c r="AA2" s="17" t="s">
        <v>27</v>
      </c>
      <c r="AB2" s="17" t="s">
        <v>28</v>
      </c>
      <c r="AC2" s="17" t="s">
        <v>29</v>
      </c>
      <c r="AD2" s="17" t="s">
        <v>30</v>
      </c>
      <c r="AE2" s="17" t="s">
        <v>31</v>
      </c>
      <c r="AF2" s="17" t="s">
        <v>32</v>
      </c>
      <c r="AG2" s="17" t="s">
        <v>33</v>
      </c>
      <c r="AH2" s="17" t="s">
        <v>34</v>
      </c>
      <c r="AI2" s="17" t="s">
        <v>35</v>
      </c>
      <c r="AJ2" s="17" t="s">
        <v>36</v>
      </c>
      <c r="AK2" s="17" t="s">
        <v>37</v>
      </c>
      <c r="AL2" s="17" t="s">
        <v>38</v>
      </c>
      <c r="AM2" s="17" t="s">
        <v>39</v>
      </c>
      <c r="AN2" s="17" t="s">
        <v>40</v>
      </c>
      <c r="AO2" s="17" t="s">
        <v>41</v>
      </c>
      <c r="AP2" s="17" t="s">
        <v>42</v>
      </c>
      <c r="AQ2" s="17" t="s">
        <v>43</v>
      </c>
      <c r="AR2" s="17" t="s">
        <v>44</v>
      </c>
      <c r="AS2" s="17" t="s">
        <v>45</v>
      </c>
      <c r="AT2" s="17" t="s">
        <v>46</v>
      </c>
      <c r="AU2" s="17" t="s">
        <v>47</v>
      </c>
      <c r="AV2" s="17" t="s">
        <v>48</v>
      </c>
      <c r="AW2" s="17" t="s">
        <v>49</v>
      </c>
      <c r="AX2" s="17" t="s">
        <v>50</v>
      </c>
      <c r="AY2" s="17" t="s">
        <v>51</v>
      </c>
      <c r="AZ2" s="17" t="s">
        <v>52</v>
      </c>
      <c r="BA2" s="17" t="s">
        <v>53</v>
      </c>
      <c r="BB2" s="17" t="s">
        <v>54</v>
      </c>
      <c r="BC2" s="17" t="s">
        <v>55</v>
      </c>
      <c r="BD2" s="17" t="s">
        <v>56</v>
      </c>
      <c r="BE2" s="17" t="s">
        <v>57</v>
      </c>
      <c r="BF2" s="17" t="s">
        <v>58</v>
      </c>
      <c r="BG2" s="17" t="s">
        <v>59</v>
      </c>
      <c r="BH2" s="17" t="s">
        <v>60</v>
      </c>
      <c r="BI2" s="17" t="s">
        <v>61</v>
      </c>
      <c r="BJ2" s="17" t="s">
        <v>62</v>
      </c>
      <c r="BK2" s="17" t="s">
        <v>63</v>
      </c>
      <c r="BL2" s="17" t="s">
        <v>64</v>
      </c>
      <c r="BM2" s="17" t="s">
        <v>65</v>
      </c>
      <c r="BN2" s="17" t="s">
        <v>66</v>
      </c>
      <c r="BO2" s="17" t="s">
        <v>67</v>
      </c>
      <c r="BP2" s="17" t="s">
        <v>68</v>
      </c>
      <c r="BQ2" s="17" t="s">
        <v>69</v>
      </c>
      <c r="BR2" s="17" t="s">
        <v>70</v>
      </c>
      <c r="BS2" s="17" t="s">
        <v>71</v>
      </c>
      <c r="BT2" s="17" t="s">
        <v>72</v>
      </c>
      <c r="BU2" s="17" t="s">
        <v>73</v>
      </c>
      <c r="BV2" s="17" t="s">
        <v>74</v>
      </c>
      <c r="BW2" s="17" t="s">
        <v>75</v>
      </c>
      <c r="BX2" s="17" t="s">
        <v>76</v>
      </c>
      <c r="BY2" s="17" t="s">
        <v>77</v>
      </c>
      <c r="BZ2" s="17" t="s">
        <v>78</v>
      </c>
      <c r="CA2" s="17" t="s">
        <v>79</v>
      </c>
      <c r="CB2" s="15" t="s">
        <v>80</v>
      </c>
    </row>
    <row r="3" spans="1:80 16353:16353">
      <c r="A3" s="10">
        <v>1</v>
      </c>
      <c r="B3" s="36" t="s">
        <v>81</v>
      </c>
      <c r="C3" s="36" t="s">
        <v>82</v>
      </c>
      <c r="D3" s="30">
        <v>158748</v>
      </c>
      <c r="E3" s="14" t="s">
        <v>83</v>
      </c>
      <c r="F3" s="10" t="s">
        <v>84</v>
      </c>
      <c r="G3" s="10"/>
      <c r="H3" s="10">
        <v>120</v>
      </c>
      <c r="I3" s="10">
        <v>120</v>
      </c>
      <c r="J3" s="10"/>
      <c r="K3" s="10">
        <v>60</v>
      </c>
      <c r="L3" s="10">
        <v>180</v>
      </c>
      <c r="M3" s="10">
        <v>60</v>
      </c>
      <c r="N3" s="10"/>
      <c r="O3" s="10"/>
      <c r="P3" s="10"/>
      <c r="Q3" s="10">
        <v>600</v>
      </c>
      <c r="R3" s="10">
        <v>60</v>
      </c>
      <c r="S3" s="10">
        <v>60</v>
      </c>
      <c r="T3" s="10"/>
      <c r="U3" s="10"/>
      <c r="V3" s="10"/>
      <c r="W3" s="10"/>
      <c r="X3" s="10">
        <v>300</v>
      </c>
      <c r="Y3" s="10"/>
      <c r="Z3" s="10"/>
      <c r="AA3" s="10">
        <v>60</v>
      </c>
      <c r="AB3" s="10"/>
      <c r="AC3" s="10"/>
      <c r="AD3" s="10">
        <v>600</v>
      </c>
      <c r="AE3" s="10"/>
      <c r="AF3" s="10">
        <v>480</v>
      </c>
      <c r="AG3" s="10">
        <v>120</v>
      </c>
      <c r="AH3" s="10"/>
      <c r="AI3" s="10"/>
      <c r="AJ3" s="10">
        <v>240</v>
      </c>
      <c r="AK3" s="10">
        <v>180</v>
      </c>
      <c r="AL3" s="10"/>
      <c r="AM3" s="10"/>
      <c r="AN3" s="10"/>
      <c r="AO3" s="10"/>
      <c r="AP3" s="10">
        <v>60</v>
      </c>
      <c r="AQ3" s="10"/>
      <c r="AR3" s="10"/>
      <c r="AS3" s="10">
        <v>300</v>
      </c>
      <c r="AT3" s="10"/>
      <c r="AU3" s="10"/>
      <c r="AV3" s="10"/>
      <c r="AW3" s="10"/>
      <c r="AX3" s="10"/>
      <c r="AY3" s="10"/>
      <c r="AZ3" s="10"/>
      <c r="BA3" s="10"/>
      <c r="BB3" s="10"/>
      <c r="BC3" s="10">
        <v>60</v>
      </c>
      <c r="BD3" s="10"/>
      <c r="BE3" s="10">
        <v>120</v>
      </c>
      <c r="BF3" s="10"/>
      <c r="BG3" s="10">
        <v>300</v>
      </c>
      <c r="BH3" s="10"/>
      <c r="BI3" s="10">
        <v>120</v>
      </c>
      <c r="BJ3" s="10"/>
      <c r="BK3" s="10"/>
      <c r="BL3" s="10"/>
      <c r="BM3" s="10"/>
      <c r="BN3" s="10"/>
      <c r="BO3" s="10"/>
      <c r="BP3" s="10"/>
      <c r="BQ3" s="10">
        <v>300</v>
      </c>
      <c r="BR3" s="10"/>
      <c r="BS3" s="10"/>
      <c r="BT3" s="10"/>
      <c r="BU3" s="10"/>
      <c r="BV3" s="10">
        <v>600</v>
      </c>
      <c r="BW3" s="10"/>
      <c r="BX3" s="10"/>
      <c r="BY3" s="10">
        <v>600</v>
      </c>
      <c r="BZ3" s="10"/>
      <c r="CA3" s="10">
        <v>60</v>
      </c>
      <c r="CB3" s="13" t="s">
        <v>85</v>
      </c>
    </row>
    <row r="4" spans="1:80 16353:16353" ht="23.25" customHeight="1">
      <c r="A4" s="10">
        <f>A3+1</f>
        <v>2</v>
      </c>
      <c r="B4" s="36" t="s">
        <v>86</v>
      </c>
      <c r="C4" s="36" t="s">
        <v>87</v>
      </c>
      <c r="D4" s="30">
        <v>320004</v>
      </c>
      <c r="E4" s="10" t="s">
        <v>88</v>
      </c>
      <c r="F4" s="10" t="s">
        <v>89</v>
      </c>
      <c r="G4" s="12">
        <v>240</v>
      </c>
      <c r="H4" s="12">
        <v>240</v>
      </c>
      <c r="I4" s="12">
        <v>600</v>
      </c>
      <c r="J4" s="12">
        <v>600</v>
      </c>
      <c r="K4" s="12">
        <v>600</v>
      </c>
      <c r="L4" s="12">
        <v>600</v>
      </c>
      <c r="M4" s="12">
        <v>1200</v>
      </c>
      <c r="N4" s="12">
        <v>600</v>
      </c>
      <c r="O4" s="12">
        <v>600</v>
      </c>
      <c r="P4" s="12">
        <v>900</v>
      </c>
      <c r="Q4" s="12">
        <v>720</v>
      </c>
      <c r="R4" s="12">
        <v>300</v>
      </c>
      <c r="S4" s="12">
        <v>240</v>
      </c>
      <c r="T4" s="12">
        <v>300</v>
      </c>
      <c r="U4" s="12">
        <v>1500</v>
      </c>
      <c r="V4" s="12">
        <v>900</v>
      </c>
      <c r="W4" s="12">
        <v>600</v>
      </c>
      <c r="X4" s="12">
        <v>600</v>
      </c>
      <c r="Y4" s="12">
        <v>600</v>
      </c>
      <c r="Z4" s="12">
        <v>600</v>
      </c>
      <c r="AA4" s="12">
        <v>300</v>
      </c>
      <c r="AB4" s="12">
        <v>7800</v>
      </c>
      <c r="AC4" s="12">
        <v>15000</v>
      </c>
      <c r="AD4" s="12">
        <v>600</v>
      </c>
      <c r="AE4" s="12">
        <v>600</v>
      </c>
      <c r="AF4" s="12">
        <v>600</v>
      </c>
      <c r="AG4" s="12">
        <v>1200</v>
      </c>
      <c r="AH4" s="12">
        <v>1200</v>
      </c>
      <c r="AI4" s="12">
        <v>3600</v>
      </c>
      <c r="AJ4" s="12">
        <v>3600</v>
      </c>
      <c r="AK4" s="12">
        <v>600</v>
      </c>
      <c r="AL4" s="12">
        <v>600</v>
      </c>
      <c r="AM4" s="12">
        <v>600</v>
      </c>
      <c r="AN4" s="12">
        <v>600</v>
      </c>
      <c r="AO4" s="12">
        <v>600</v>
      </c>
      <c r="AP4" s="12">
        <v>360</v>
      </c>
      <c r="AQ4" s="12">
        <v>600</v>
      </c>
      <c r="AR4" s="12">
        <v>600</v>
      </c>
      <c r="AS4" s="12">
        <v>600</v>
      </c>
      <c r="AT4" s="12">
        <v>600</v>
      </c>
      <c r="AU4" s="12">
        <v>600</v>
      </c>
      <c r="AV4" s="12">
        <v>1200</v>
      </c>
      <c r="AW4" s="12">
        <v>1200</v>
      </c>
      <c r="AX4" s="12">
        <v>480</v>
      </c>
      <c r="AY4" s="12">
        <v>480</v>
      </c>
      <c r="AZ4" s="12">
        <v>120</v>
      </c>
      <c r="BA4" s="12">
        <v>120</v>
      </c>
      <c r="BB4" s="12">
        <v>120</v>
      </c>
      <c r="BC4" s="12">
        <v>600</v>
      </c>
      <c r="BD4" s="12">
        <v>1200</v>
      </c>
      <c r="BE4" s="12">
        <v>1200</v>
      </c>
      <c r="BF4" s="12">
        <v>1200</v>
      </c>
      <c r="BG4" s="12">
        <v>1200</v>
      </c>
      <c r="BH4" s="12">
        <v>600</v>
      </c>
      <c r="BI4" s="12">
        <v>600</v>
      </c>
      <c r="BJ4" s="12">
        <v>1800</v>
      </c>
      <c r="BK4" s="12">
        <v>600</v>
      </c>
      <c r="BL4" s="12">
        <v>600</v>
      </c>
      <c r="BM4" s="12">
        <v>600</v>
      </c>
      <c r="BN4" s="12">
        <v>600</v>
      </c>
      <c r="BO4" s="12">
        <v>600</v>
      </c>
      <c r="BP4" s="12">
        <v>600</v>
      </c>
      <c r="BQ4" s="12">
        <v>1800</v>
      </c>
      <c r="BR4" s="12">
        <v>1200</v>
      </c>
      <c r="BS4" s="12">
        <v>600</v>
      </c>
      <c r="BT4" s="12">
        <v>1200</v>
      </c>
      <c r="BU4" s="12">
        <v>600</v>
      </c>
      <c r="BV4" s="12">
        <v>120</v>
      </c>
      <c r="BW4" s="12">
        <v>1800</v>
      </c>
      <c r="BX4" s="12">
        <v>1800</v>
      </c>
      <c r="BY4" s="12">
        <v>1800</v>
      </c>
      <c r="BZ4" s="12">
        <v>300</v>
      </c>
      <c r="CA4" s="12">
        <v>300</v>
      </c>
      <c r="CB4" s="13" t="s">
        <v>85</v>
      </c>
    </row>
    <row r="5" spans="1:80 16353:16353" ht="15" customHeight="1">
      <c r="A5" s="111">
        <f t="shared" ref="A5:A9" si="0">A4+1</f>
        <v>3</v>
      </c>
      <c r="B5" s="123" t="s">
        <v>90</v>
      </c>
      <c r="C5" s="123" t="s">
        <v>91</v>
      </c>
      <c r="D5" s="124">
        <v>323031</v>
      </c>
      <c r="E5" s="10" t="s">
        <v>92</v>
      </c>
      <c r="F5" s="10" t="s">
        <v>84</v>
      </c>
      <c r="G5" s="12"/>
      <c r="H5" s="12"/>
      <c r="I5" s="12">
        <v>600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>
        <v>600</v>
      </c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>
        <v>240</v>
      </c>
      <c r="BT5" s="12"/>
      <c r="BU5" s="12"/>
      <c r="BV5" s="12"/>
      <c r="BW5" s="12"/>
      <c r="BX5" s="12"/>
      <c r="BY5" s="12"/>
      <c r="BZ5" s="12"/>
      <c r="CA5" s="12"/>
      <c r="CB5" s="13" t="s">
        <v>93</v>
      </c>
      <c r="XDY5" s="4">
        <f>SUM(A5:XDX5)</f>
        <v>324474</v>
      </c>
    </row>
    <row r="6" spans="1:80 16353:16353">
      <c r="A6" s="111"/>
      <c r="B6" s="123"/>
      <c r="C6" s="123"/>
      <c r="D6" s="124"/>
      <c r="E6" s="10" t="s">
        <v>94</v>
      </c>
      <c r="F6" s="10" t="s">
        <v>142</v>
      </c>
      <c r="G6" s="12"/>
      <c r="H6" s="12"/>
      <c r="I6" s="12">
        <v>600</v>
      </c>
      <c r="J6" s="12"/>
      <c r="K6" s="12">
        <v>600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>
        <v>120</v>
      </c>
      <c r="AF6" s="12">
        <v>720</v>
      </c>
      <c r="AG6" s="12"/>
      <c r="AH6" s="12"/>
      <c r="AI6" s="12"/>
      <c r="AJ6" s="12">
        <v>480</v>
      </c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>
        <v>120</v>
      </c>
      <c r="BP6" s="12"/>
      <c r="BQ6" s="12"/>
      <c r="BR6" s="12">
        <v>1200</v>
      </c>
      <c r="BS6" s="12"/>
      <c r="BT6" s="12"/>
      <c r="BU6" s="12">
        <v>120</v>
      </c>
      <c r="BV6" s="12"/>
      <c r="BW6" s="12"/>
      <c r="BX6" s="12"/>
      <c r="BY6" s="12">
        <v>120</v>
      </c>
      <c r="BZ6" s="12"/>
      <c r="CA6" s="12"/>
      <c r="CB6" s="13" t="s">
        <v>93</v>
      </c>
    </row>
    <row r="7" spans="1:80 16353:16353">
      <c r="A7" s="19">
        <f>A5+1</f>
        <v>4</v>
      </c>
      <c r="B7" s="32" t="s">
        <v>95</v>
      </c>
      <c r="C7" s="36" t="s">
        <v>96</v>
      </c>
      <c r="D7" s="30">
        <v>413005</v>
      </c>
      <c r="E7" s="10" t="s">
        <v>94</v>
      </c>
      <c r="F7" s="10" t="s">
        <v>142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>
        <v>1200</v>
      </c>
      <c r="AF7" s="12"/>
      <c r="AG7" s="12"/>
      <c r="AH7" s="12"/>
      <c r="AI7" s="12"/>
      <c r="AJ7" s="12">
        <v>4800</v>
      </c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3" t="s">
        <v>93</v>
      </c>
    </row>
    <row r="8" spans="1:80 16353:16353" ht="22.5">
      <c r="A8" s="10">
        <f t="shared" si="0"/>
        <v>5</v>
      </c>
      <c r="B8" s="30" t="s">
        <v>81</v>
      </c>
      <c r="C8" s="30" t="s">
        <v>97</v>
      </c>
      <c r="D8" s="30">
        <v>158364</v>
      </c>
      <c r="E8" s="10" t="s">
        <v>98</v>
      </c>
      <c r="F8" s="10" t="s">
        <v>84</v>
      </c>
      <c r="G8" s="11">
        <v>60</v>
      </c>
      <c r="H8" s="11">
        <v>60</v>
      </c>
      <c r="I8" s="11">
        <v>360</v>
      </c>
      <c r="J8" s="11">
        <v>240</v>
      </c>
      <c r="K8" s="11">
        <v>240</v>
      </c>
      <c r="L8" s="11">
        <v>120</v>
      </c>
      <c r="M8" s="11">
        <v>240</v>
      </c>
      <c r="N8" s="11">
        <v>120</v>
      </c>
      <c r="O8" s="11">
        <v>120</v>
      </c>
      <c r="P8" s="11">
        <v>120</v>
      </c>
      <c r="Q8" s="12"/>
      <c r="R8" s="11">
        <v>60</v>
      </c>
      <c r="S8" s="12"/>
      <c r="T8" s="11">
        <v>240</v>
      </c>
      <c r="U8" s="11">
        <v>240</v>
      </c>
      <c r="V8" s="11">
        <v>240</v>
      </c>
      <c r="W8" s="11"/>
      <c r="X8" s="11">
        <v>240</v>
      </c>
      <c r="Y8" s="11"/>
      <c r="Z8" s="11"/>
      <c r="AA8" s="11"/>
      <c r="AB8" s="11"/>
      <c r="AC8" s="11"/>
      <c r="AD8" s="11"/>
      <c r="AE8" s="11">
        <v>600</v>
      </c>
      <c r="AF8" s="11">
        <v>1200</v>
      </c>
      <c r="AG8" s="11">
        <v>600</v>
      </c>
      <c r="AH8" s="11"/>
      <c r="AI8" s="11">
        <v>240</v>
      </c>
      <c r="AJ8" s="11">
        <v>600</v>
      </c>
      <c r="AK8" s="11"/>
      <c r="AL8" s="11"/>
      <c r="AM8" s="11"/>
      <c r="AN8" s="11">
        <v>600</v>
      </c>
      <c r="AO8" s="11"/>
      <c r="AP8" s="11">
        <v>60</v>
      </c>
      <c r="AQ8" s="11"/>
      <c r="AR8" s="11">
        <v>120</v>
      </c>
      <c r="AS8" s="11"/>
      <c r="AT8" s="11"/>
      <c r="AU8" s="11"/>
      <c r="AV8" s="11"/>
      <c r="AW8" s="11"/>
      <c r="AX8" s="11">
        <v>120</v>
      </c>
      <c r="AY8" s="11">
        <v>120</v>
      </c>
      <c r="AZ8" s="11">
        <v>60</v>
      </c>
      <c r="BA8" s="11"/>
      <c r="BB8" s="11"/>
      <c r="BC8" s="11">
        <v>120</v>
      </c>
      <c r="BD8" s="11">
        <v>120</v>
      </c>
      <c r="BE8" s="11"/>
      <c r="BF8" s="11"/>
      <c r="BG8" s="11"/>
      <c r="BH8" s="11"/>
      <c r="BI8" s="11">
        <v>480</v>
      </c>
      <c r="BJ8" s="11">
        <v>120</v>
      </c>
      <c r="BK8" s="11">
        <v>180</v>
      </c>
      <c r="BL8" s="11">
        <v>120</v>
      </c>
      <c r="BM8" s="11">
        <v>120</v>
      </c>
      <c r="BN8" s="11"/>
      <c r="BO8" s="11">
        <v>120</v>
      </c>
      <c r="BP8" s="11">
        <v>60</v>
      </c>
      <c r="BQ8" s="11">
        <v>120</v>
      </c>
      <c r="BR8" s="11">
        <v>120</v>
      </c>
      <c r="BS8" s="11">
        <v>60</v>
      </c>
      <c r="BT8" s="11">
        <v>240</v>
      </c>
      <c r="BU8" s="11">
        <v>60</v>
      </c>
      <c r="BV8" s="11">
        <v>60</v>
      </c>
      <c r="BW8" s="11"/>
      <c r="BX8" s="11"/>
      <c r="BY8" s="11">
        <v>120</v>
      </c>
      <c r="BZ8" s="11">
        <v>60</v>
      </c>
      <c r="CA8" s="11">
        <v>60</v>
      </c>
      <c r="CB8" s="13" t="s">
        <v>85</v>
      </c>
    </row>
    <row r="9" spans="1:80 16353:16353" s="22" customFormat="1">
      <c r="A9" s="11">
        <f t="shared" si="0"/>
        <v>6</v>
      </c>
      <c r="B9" s="31" t="s">
        <v>99</v>
      </c>
      <c r="C9" s="31" t="s">
        <v>100</v>
      </c>
      <c r="D9" s="31">
        <v>787000</v>
      </c>
      <c r="E9" s="11" t="s">
        <v>88</v>
      </c>
      <c r="F9" s="11" t="s">
        <v>89</v>
      </c>
      <c r="G9" s="11">
        <v>900</v>
      </c>
      <c r="H9" s="11">
        <v>900</v>
      </c>
      <c r="I9" s="11">
        <v>2400</v>
      </c>
      <c r="J9" s="11">
        <v>2400</v>
      </c>
      <c r="K9" s="11">
        <v>2400</v>
      </c>
      <c r="L9" s="11">
        <v>3600</v>
      </c>
      <c r="M9" s="11">
        <v>1200</v>
      </c>
      <c r="N9" s="11">
        <v>1200</v>
      </c>
      <c r="O9" s="11">
        <v>600</v>
      </c>
      <c r="P9" s="11"/>
      <c r="Q9" s="12"/>
      <c r="R9" s="11">
        <v>600</v>
      </c>
      <c r="S9" s="12">
        <v>600</v>
      </c>
      <c r="T9" s="11">
        <v>600</v>
      </c>
      <c r="U9" s="11">
        <v>600</v>
      </c>
      <c r="V9" s="11"/>
      <c r="W9" s="11">
        <v>600</v>
      </c>
      <c r="X9" s="11">
        <v>600</v>
      </c>
      <c r="Y9" s="11">
        <v>600</v>
      </c>
      <c r="Z9" s="11"/>
      <c r="AA9" s="11"/>
      <c r="AB9" s="11"/>
      <c r="AC9" s="11"/>
      <c r="AD9" s="11">
        <v>3000</v>
      </c>
      <c r="AE9" s="11">
        <v>3000</v>
      </c>
      <c r="AF9" s="11">
        <v>3000</v>
      </c>
      <c r="AG9" s="11">
        <v>600</v>
      </c>
      <c r="AH9" s="11">
        <v>1500</v>
      </c>
      <c r="AI9" s="11">
        <v>1200</v>
      </c>
      <c r="AJ9" s="11">
        <v>3000</v>
      </c>
      <c r="AK9" s="11"/>
      <c r="AL9" s="11">
        <v>600</v>
      </c>
      <c r="AM9" s="11">
        <v>600</v>
      </c>
      <c r="AN9" s="11">
        <v>600</v>
      </c>
      <c r="AO9" s="11">
        <v>600</v>
      </c>
      <c r="AP9" s="11"/>
      <c r="AQ9" s="11">
        <v>600</v>
      </c>
      <c r="AR9" s="11"/>
      <c r="AS9" s="11"/>
      <c r="AT9" s="11"/>
      <c r="AU9" s="11"/>
      <c r="AV9" s="11"/>
      <c r="AW9" s="11"/>
      <c r="AX9" s="11">
        <v>600</v>
      </c>
      <c r="AY9" s="11">
        <v>600</v>
      </c>
      <c r="AZ9" s="11"/>
      <c r="BA9" s="11"/>
      <c r="BB9" s="11"/>
      <c r="BC9" s="11">
        <v>600</v>
      </c>
      <c r="BD9" s="11"/>
      <c r="BE9" s="11"/>
      <c r="BF9" s="11">
        <v>600</v>
      </c>
      <c r="BG9" s="11"/>
      <c r="BH9" s="11"/>
      <c r="BI9" s="11"/>
      <c r="BJ9" s="11"/>
      <c r="BK9" s="11">
        <v>600</v>
      </c>
      <c r="BL9" s="11">
        <v>600</v>
      </c>
      <c r="BM9" s="11">
        <v>600</v>
      </c>
      <c r="BN9" s="11">
        <v>600</v>
      </c>
      <c r="BO9" s="11">
        <v>600</v>
      </c>
      <c r="BP9" s="11"/>
      <c r="BQ9" s="11">
        <v>2400</v>
      </c>
      <c r="BR9" s="11">
        <v>2400</v>
      </c>
      <c r="BS9" s="11"/>
      <c r="BT9" s="11"/>
      <c r="BU9" s="11">
        <v>600</v>
      </c>
      <c r="BV9" s="11">
        <v>300</v>
      </c>
      <c r="BW9" s="11">
        <v>600</v>
      </c>
      <c r="BX9" s="11">
        <v>600</v>
      </c>
      <c r="BY9" s="11">
        <v>600</v>
      </c>
      <c r="BZ9" s="11"/>
      <c r="CA9" s="11"/>
      <c r="CB9" s="21" t="s">
        <v>93</v>
      </c>
    </row>
    <row r="10" spans="1:80 16353:16353">
      <c r="A10" s="10">
        <f t="shared" ref="A10:A15" si="1">A9+1</f>
        <v>7</v>
      </c>
      <c r="B10" s="30" t="s">
        <v>101</v>
      </c>
      <c r="C10" s="30" t="s">
        <v>102</v>
      </c>
      <c r="D10" s="30">
        <v>250110</v>
      </c>
      <c r="E10" s="10" t="s">
        <v>88</v>
      </c>
      <c r="F10" s="10" t="s">
        <v>89</v>
      </c>
      <c r="G10" s="11"/>
      <c r="H10" s="11"/>
      <c r="I10" s="11">
        <v>40500</v>
      </c>
      <c r="J10" s="11">
        <v>40500</v>
      </c>
      <c r="K10" s="11">
        <v>81000</v>
      </c>
      <c r="L10" s="11">
        <v>226800</v>
      </c>
      <c r="M10" s="11"/>
      <c r="N10" s="11"/>
      <c r="O10" s="11"/>
      <c r="P10" s="11"/>
      <c r="Q10" s="11"/>
      <c r="R10" s="11"/>
      <c r="S10" s="11"/>
      <c r="T10" s="11"/>
      <c r="U10" s="11"/>
      <c r="V10" s="11">
        <v>40500</v>
      </c>
      <c r="W10" s="11"/>
      <c r="X10" s="11"/>
      <c r="Y10" s="11"/>
      <c r="Z10" s="11"/>
      <c r="AA10" s="11"/>
      <c r="AB10" s="11"/>
      <c r="AC10" s="11"/>
      <c r="AD10" s="11">
        <v>12000</v>
      </c>
      <c r="AE10" s="11">
        <v>30000</v>
      </c>
      <c r="AF10" s="11"/>
      <c r="AG10" s="11">
        <v>6000</v>
      </c>
      <c r="AH10" s="11">
        <v>18000</v>
      </c>
      <c r="AI10" s="11">
        <v>18000</v>
      </c>
      <c r="AJ10" s="11">
        <v>60000</v>
      </c>
      <c r="AK10" s="11"/>
      <c r="AL10" s="11"/>
      <c r="AM10" s="11">
        <v>3000</v>
      </c>
      <c r="AN10" s="11">
        <v>3000</v>
      </c>
      <c r="AO10" s="11">
        <v>1800</v>
      </c>
      <c r="AP10" s="11">
        <v>360</v>
      </c>
      <c r="AQ10" s="11"/>
      <c r="AR10" s="11"/>
      <c r="AS10" s="11"/>
      <c r="AT10" s="11"/>
      <c r="AU10" s="11"/>
      <c r="AV10" s="11"/>
      <c r="AW10" s="11"/>
      <c r="AX10" s="11">
        <v>12000</v>
      </c>
      <c r="AY10" s="11">
        <v>9000</v>
      </c>
      <c r="AZ10" s="11"/>
      <c r="BA10" s="11"/>
      <c r="BB10" s="11"/>
      <c r="BC10" s="11">
        <v>3000</v>
      </c>
      <c r="BD10" s="11"/>
      <c r="BE10" s="11"/>
      <c r="BF10" s="11">
        <v>5700</v>
      </c>
      <c r="BG10" s="11"/>
      <c r="BH10" s="11"/>
      <c r="BI10" s="11"/>
      <c r="BJ10" s="11"/>
      <c r="BK10" s="11"/>
      <c r="BL10" s="11"/>
      <c r="BM10" s="11">
        <v>1620</v>
      </c>
      <c r="BN10" s="11">
        <v>840</v>
      </c>
      <c r="BO10" s="11">
        <v>2460</v>
      </c>
      <c r="BP10" s="11">
        <v>840</v>
      </c>
      <c r="BQ10" s="11">
        <v>2460</v>
      </c>
      <c r="BR10" s="11">
        <v>2460</v>
      </c>
      <c r="BS10" s="11">
        <v>14580</v>
      </c>
      <c r="BT10" s="11">
        <v>62940</v>
      </c>
      <c r="BU10" s="11">
        <v>4920</v>
      </c>
      <c r="BV10" s="11"/>
      <c r="BW10" s="11">
        <v>3000</v>
      </c>
      <c r="BX10" s="11">
        <v>3000</v>
      </c>
      <c r="BY10" s="11">
        <v>3000</v>
      </c>
      <c r="BZ10" s="11"/>
      <c r="CA10" s="11"/>
      <c r="CB10" s="13" t="s">
        <v>103</v>
      </c>
    </row>
    <row r="11" spans="1:80 16353:16353">
      <c r="A11" s="10">
        <f t="shared" si="1"/>
        <v>8</v>
      </c>
      <c r="B11" s="30" t="s">
        <v>104</v>
      </c>
      <c r="C11" s="30" t="s">
        <v>105</v>
      </c>
      <c r="D11" s="30">
        <v>110805</v>
      </c>
      <c r="E11" s="10" t="s">
        <v>88</v>
      </c>
      <c r="F11" s="10" t="s">
        <v>89</v>
      </c>
      <c r="G11" s="11">
        <v>1200</v>
      </c>
      <c r="H11" s="11"/>
      <c r="I11" s="11">
        <v>6000</v>
      </c>
      <c r="J11" s="11">
        <v>6000</v>
      </c>
      <c r="K11" s="11">
        <v>6000</v>
      </c>
      <c r="L11" s="11">
        <v>27000</v>
      </c>
      <c r="M11" s="11"/>
      <c r="N11" s="11"/>
      <c r="O11" s="11">
        <v>600</v>
      </c>
      <c r="P11" s="11"/>
      <c r="Q11" s="11"/>
      <c r="R11" s="11">
        <v>1200</v>
      </c>
      <c r="S11" s="11"/>
      <c r="T11" s="11"/>
      <c r="U11" s="11">
        <v>2400</v>
      </c>
      <c r="V11" s="11">
        <v>1800</v>
      </c>
      <c r="W11" s="11"/>
      <c r="X11" s="11"/>
      <c r="Y11" s="11"/>
      <c r="Z11" s="11"/>
      <c r="AA11" s="11"/>
      <c r="AB11" s="11"/>
      <c r="AC11" s="11"/>
      <c r="AD11" s="11">
        <v>2400</v>
      </c>
      <c r="AE11" s="11"/>
      <c r="AF11" s="11"/>
      <c r="AG11" s="11">
        <v>1800</v>
      </c>
      <c r="AH11" s="11"/>
      <c r="AI11" s="11">
        <v>4200</v>
      </c>
      <c r="AJ11" s="11">
        <v>39000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>
        <v>1800</v>
      </c>
      <c r="AW11" s="11">
        <v>1800</v>
      </c>
      <c r="AX11" s="11"/>
      <c r="AY11" s="11"/>
      <c r="AZ11" s="11"/>
      <c r="BA11" s="11"/>
      <c r="BB11" s="11"/>
      <c r="BC11" s="11"/>
      <c r="BD11" s="11">
        <v>1800</v>
      </c>
      <c r="BE11" s="11"/>
      <c r="BF11" s="11">
        <v>1800</v>
      </c>
      <c r="BG11" s="11"/>
      <c r="BH11" s="11"/>
      <c r="BI11" s="11"/>
      <c r="BJ11" s="11"/>
      <c r="BK11" s="11">
        <v>600</v>
      </c>
      <c r="BL11" s="11">
        <v>1200</v>
      </c>
      <c r="BM11" s="11">
        <v>1200</v>
      </c>
      <c r="BN11" s="11">
        <v>1200</v>
      </c>
      <c r="BO11" s="11">
        <v>600</v>
      </c>
      <c r="BP11" s="11"/>
      <c r="BQ11" s="11">
        <v>6000</v>
      </c>
      <c r="BR11" s="11">
        <v>12000</v>
      </c>
      <c r="BS11" s="11">
        <v>3000</v>
      </c>
      <c r="BT11" s="11">
        <v>3000</v>
      </c>
      <c r="BU11" s="11">
        <v>4200</v>
      </c>
      <c r="BV11" s="11"/>
      <c r="BW11" s="11">
        <v>2400</v>
      </c>
      <c r="BX11" s="11">
        <v>1200</v>
      </c>
      <c r="BY11" s="11">
        <v>1200</v>
      </c>
      <c r="BZ11" s="11"/>
      <c r="CA11" s="11"/>
      <c r="CB11" s="13" t="s">
        <v>93</v>
      </c>
    </row>
    <row r="12" spans="1:80 16353:16353">
      <c r="A12" s="10">
        <f t="shared" si="1"/>
        <v>9</v>
      </c>
      <c r="B12" s="36" t="s">
        <v>106</v>
      </c>
      <c r="C12" s="36" t="s">
        <v>107</v>
      </c>
      <c r="D12" s="30">
        <v>440001</v>
      </c>
      <c r="E12" s="10" t="s">
        <v>88</v>
      </c>
      <c r="F12" s="10" t="s">
        <v>89</v>
      </c>
      <c r="G12" s="11"/>
      <c r="H12" s="11"/>
      <c r="I12" s="11">
        <v>1200</v>
      </c>
      <c r="J12" s="11">
        <v>1200</v>
      </c>
      <c r="K12" s="11">
        <v>1200</v>
      </c>
      <c r="L12" s="11">
        <v>2400</v>
      </c>
      <c r="M12" s="11">
        <v>600</v>
      </c>
      <c r="N12" s="11"/>
      <c r="O12" s="11"/>
      <c r="P12" s="11"/>
      <c r="Q12" s="11"/>
      <c r="R12" s="11"/>
      <c r="S12" s="11">
        <v>120</v>
      </c>
      <c r="T12" s="11"/>
      <c r="U12" s="11">
        <v>600</v>
      </c>
      <c r="V12" s="11">
        <v>300</v>
      </c>
      <c r="W12" s="11"/>
      <c r="X12" s="11"/>
      <c r="Y12" s="11">
        <v>900</v>
      </c>
      <c r="Z12" s="11">
        <v>120</v>
      </c>
      <c r="AA12" s="11"/>
      <c r="AB12" s="11"/>
      <c r="AC12" s="11"/>
      <c r="AD12" s="11"/>
      <c r="AE12" s="11">
        <v>1800</v>
      </c>
      <c r="AF12" s="11"/>
      <c r="AG12" s="11"/>
      <c r="AH12" s="11"/>
      <c r="AI12" s="11">
        <v>6000</v>
      </c>
      <c r="AJ12" s="11">
        <v>12000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>
        <v>120</v>
      </c>
      <c r="AV12" s="11"/>
      <c r="AW12" s="11"/>
      <c r="AX12" s="11"/>
      <c r="AY12" s="11"/>
      <c r="AZ12" s="11"/>
      <c r="BA12" s="11"/>
      <c r="BB12" s="11"/>
      <c r="BC12" s="11"/>
      <c r="BD12" s="11">
        <v>600</v>
      </c>
      <c r="BE12" s="11"/>
      <c r="BF12" s="11">
        <v>600</v>
      </c>
      <c r="BG12" s="11"/>
      <c r="BH12" s="11"/>
      <c r="BI12" s="11"/>
      <c r="BJ12" s="11"/>
      <c r="BK12" s="11"/>
      <c r="BL12" s="11">
        <v>1200</v>
      </c>
      <c r="BM12" s="11">
        <v>600</v>
      </c>
      <c r="BN12" s="11">
        <v>600</v>
      </c>
      <c r="BO12" s="11">
        <v>600</v>
      </c>
      <c r="BP12" s="11"/>
      <c r="BQ12" s="11"/>
      <c r="BR12" s="11">
        <v>3000</v>
      </c>
      <c r="BS12" s="11"/>
      <c r="BT12" s="11"/>
      <c r="BU12" s="11"/>
      <c r="BV12" s="11">
        <v>120</v>
      </c>
      <c r="BW12" s="11">
        <v>1200</v>
      </c>
      <c r="BX12" s="11">
        <v>1200</v>
      </c>
      <c r="BY12" s="11">
        <v>600</v>
      </c>
      <c r="BZ12" s="11"/>
      <c r="CA12" s="11"/>
      <c r="CB12" s="13" t="s">
        <v>93</v>
      </c>
    </row>
    <row r="13" spans="1:80 16353:16353">
      <c r="A13" s="10">
        <f t="shared" si="1"/>
        <v>10</v>
      </c>
      <c r="B13" s="36" t="s">
        <v>108</v>
      </c>
      <c r="C13" s="36" t="s">
        <v>109</v>
      </c>
      <c r="D13" s="30">
        <v>160254</v>
      </c>
      <c r="E13" s="10" t="s">
        <v>110</v>
      </c>
      <c r="F13" s="10" t="s">
        <v>111</v>
      </c>
      <c r="G13" s="11"/>
      <c r="H13" s="11">
        <v>1800</v>
      </c>
      <c r="I13" s="11">
        <v>1800</v>
      </c>
      <c r="J13" s="11">
        <v>1800</v>
      </c>
      <c r="K13" s="11">
        <v>3000</v>
      </c>
      <c r="L13" s="11">
        <v>3000</v>
      </c>
      <c r="M13" s="11">
        <v>1800</v>
      </c>
      <c r="N13" s="11">
        <v>3000</v>
      </c>
      <c r="O13" s="11">
        <v>240</v>
      </c>
      <c r="P13" s="11">
        <v>600</v>
      </c>
      <c r="Q13" s="11">
        <v>600</v>
      </c>
      <c r="R13" s="11">
        <v>600</v>
      </c>
      <c r="S13" s="11">
        <v>300</v>
      </c>
      <c r="T13" s="11">
        <v>1800</v>
      </c>
      <c r="U13" s="11">
        <v>3000</v>
      </c>
      <c r="V13" s="11">
        <v>1800</v>
      </c>
      <c r="W13" s="11">
        <v>6000</v>
      </c>
      <c r="X13" s="11">
        <v>6000</v>
      </c>
      <c r="Y13" s="11">
        <v>300</v>
      </c>
      <c r="Z13" s="11">
        <v>300</v>
      </c>
      <c r="AA13" s="11">
        <v>120</v>
      </c>
      <c r="AB13" s="11">
        <v>7200</v>
      </c>
      <c r="AC13" s="11">
        <v>7200</v>
      </c>
      <c r="AD13" s="11">
        <v>9000</v>
      </c>
      <c r="AE13" s="11">
        <v>3000</v>
      </c>
      <c r="AF13" s="11">
        <v>9000</v>
      </c>
      <c r="AG13" s="11">
        <v>1800</v>
      </c>
      <c r="AH13" s="11">
        <v>4800</v>
      </c>
      <c r="AI13" s="11">
        <v>1200</v>
      </c>
      <c r="AJ13" s="11">
        <v>1800</v>
      </c>
      <c r="AK13" s="11">
        <v>3000</v>
      </c>
      <c r="AL13" s="11">
        <v>1800</v>
      </c>
      <c r="AM13" s="11">
        <v>1200</v>
      </c>
      <c r="AN13" s="11">
        <v>1800</v>
      </c>
      <c r="AO13" s="11">
        <v>1200</v>
      </c>
      <c r="AP13" s="11">
        <v>600</v>
      </c>
      <c r="AQ13" s="11">
        <v>1200</v>
      </c>
      <c r="AR13" s="11">
        <v>1800</v>
      </c>
      <c r="AS13" s="11">
        <v>1200</v>
      </c>
      <c r="AT13" s="11">
        <v>1200</v>
      </c>
      <c r="AU13" s="11">
        <v>1800</v>
      </c>
      <c r="AV13" s="11">
        <v>1200</v>
      </c>
      <c r="AW13" s="11">
        <v>1800</v>
      </c>
      <c r="AX13" s="11">
        <v>1800</v>
      </c>
      <c r="AY13" s="11">
        <v>1800</v>
      </c>
      <c r="AZ13" s="11">
        <v>1800</v>
      </c>
      <c r="BA13" s="11">
        <v>1800</v>
      </c>
      <c r="BB13" s="11">
        <v>1800</v>
      </c>
      <c r="BC13" s="11">
        <v>300</v>
      </c>
      <c r="BD13" s="11">
        <v>3600</v>
      </c>
      <c r="BE13" s="11">
        <v>3600</v>
      </c>
      <c r="BF13" s="11">
        <v>3600</v>
      </c>
      <c r="BG13" s="11">
        <v>1800</v>
      </c>
      <c r="BH13" s="11">
        <v>3600</v>
      </c>
      <c r="BI13" s="11">
        <v>1800</v>
      </c>
      <c r="BJ13" s="11">
        <v>2400</v>
      </c>
      <c r="BK13" s="11">
        <v>2400</v>
      </c>
      <c r="BL13" s="11">
        <v>2400</v>
      </c>
      <c r="BM13" s="11">
        <v>1800</v>
      </c>
      <c r="BN13" s="11">
        <v>1800</v>
      </c>
      <c r="BO13" s="11">
        <v>1200</v>
      </c>
      <c r="BP13" s="11">
        <v>1800</v>
      </c>
      <c r="BQ13" s="11">
        <v>1200</v>
      </c>
      <c r="BR13" s="11">
        <v>1200</v>
      </c>
      <c r="BS13" s="11">
        <v>1800</v>
      </c>
      <c r="BT13" s="11">
        <v>1800</v>
      </c>
      <c r="BU13" s="11">
        <v>1200</v>
      </c>
      <c r="BV13" s="11">
        <v>600</v>
      </c>
      <c r="BW13" s="11">
        <v>1800</v>
      </c>
      <c r="BX13" s="11">
        <v>1200</v>
      </c>
      <c r="BY13" s="11">
        <v>1200</v>
      </c>
      <c r="BZ13" s="11">
        <v>600</v>
      </c>
      <c r="CA13" s="11">
        <v>300</v>
      </c>
      <c r="CB13" s="13" t="s">
        <v>112</v>
      </c>
    </row>
    <row r="14" spans="1:80 16353:16353">
      <c r="A14" s="10">
        <f t="shared" si="1"/>
        <v>11</v>
      </c>
      <c r="B14" s="36" t="s">
        <v>113</v>
      </c>
      <c r="C14" s="36" t="s">
        <v>114</v>
      </c>
      <c r="D14" s="30">
        <v>113214</v>
      </c>
      <c r="E14" s="10" t="s">
        <v>88</v>
      </c>
      <c r="F14" s="10" t="s">
        <v>89</v>
      </c>
      <c r="G14" s="11">
        <v>1080</v>
      </c>
      <c r="H14" s="11">
        <v>1140</v>
      </c>
      <c r="I14" s="11">
        <v>300</v>
      </c>
      <c r="J14" s="11">
        <v>300</v>
      </c>
      <c r="K14" s="11">
        <v>300</v>
      </c>
      <c r="L14" s="11"/>
      <c r="M14" s="11">
        <v>240</v>
      </c>
      <c r="N14" s="11">
        <v>1920</v>
      </c>
      <c r="O14" s="11">
        <v>660</v>
      </c>
      <c r="P14" s="11"/>
      <c r="Q14" s="11"/>
      <c r="R14" s="11">
        <v>240</v>
      </c>
      <c r="S14" s="11"/>
      <c r="T14" s="11"/>
      <c r="U14" s="11">
        <v>2640</v>
      </c>
      <c r="V14" s="11"/>
      <c r="W14" s="11">
        <v>360</v>
      </c>
      <c r="X14" s="11"/>
      <c r="Y14" s="11"/>
      <c r="Z14" s="11">
        <v>480</v>
      </c>
      <c r="AA14" s="11">
        <v>780</v>
      </c>
      <c r="AB14" s="11">
        <v>1200</v>
      </c>
      <c r="AC14" s="11"/>
      <c r="AD14" s="11">
        <v>3120</v>
      </c>
      <c r="AE14" s="11"/>
      <c r="AF14" s="11"/>
      <c r="AG14" s="11"/>
      <c r="AH14" s="11"/>
      <c r="AI14" s="11">
        <v>2100</v>
      </c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>
        <v>960</v>
      </c>
      <c r="BD14" s="11">
        <v>960</v>
      </c>
      <c r="BE14" s="11">
        <v>540</v>
      </c>
      <c r="BF14" s="11">
        <v>420</v>
      </c>
      <c r="BG14" s="11">
        <v>1620</v>
      </c>
      <c r="BH14" s="11"/>
      <c r="BI14" s="11">
        <v>540</v>
      </c>
      <c r="BJ14" s="11"/>
      <c r="BK14" s="11">
        <v>1860</v>
      </c>
      <c r="BL14" s="11">
        <v>2340</v>
      </c>
      <c r="BM14" s="11"/>
      <c r="BN14" s="11">
        <v>60</v>
      </c>
      <c r="BO14" s="11">
        <v>780</v>
      </c>
      <c r="BP14" s="11">
        <v>480</v>
      </c>
      <c r="BQ14" s="11">
        <v>300</v>
      </c>
      <c r="BR14" s="11">
        <v>2580</v>
      </c>
      <c r="BS14" s="11">
        <v>4800</v>
      </c>
      <c r="BT14" s="11">
        <v>18180</v>
      </c>
      <c r="BU14" s="11"/>
      <c r="BV14" s="11"/>
      <c r="BW14" s="11">
        <v>1680</v>
      </c>
      <c r="BX14" s="11">
        <v>780</v>
      </c>
      <c r="BY14" s="11">
        <v>420</v>
      </c>
      <c r="BZ14" s="11"/>
      <c r="CA14" s="11"/>
      <c r="CB14" s="13" t="s">
        <v>103</v>
      </c>
    </row>
    <row r="15" spans="1:80 16353:16353">
      <c r="A15" s="111">
        <f t="shared" si="1"/>
        <v>12</v>
      </c>
      <c r="B15" s="110" t="s">
        <v>115</v>
      </c>
      <c r="C15" s="110" t="s">
        <v>116</v>
      </c>
      <c r="D15" s="112">
        <v>153010</v>
      </c>
      <c r="E15" s="10" t="s">
        <v>110</v>
      </c>
      <c r="F15" s="10" t="s">
        <v>111</v>
      </c>
      <c r="G15" s="11"/>
      <c r="H15" s="11">
        <v>120</v>
      </c>
      <c r="I15" s="11">
        <v>2700</v>
      </c>
      <c r="J15" s="11">
        <v>1860</v>
      </c>
      <c r="K15" s="11">
        <v>2340</v>
      </c>
      <c r="L15" s="11">
        <v>3780</v>
      </c>
      <c r="M15" s="11">
        <v>1380</v>
      </c>
      <c r="N15" s="11"/>
      <c r="O15" s="11"/>
      <c r="P15" s="11"/>
      <c r="Q15" s="11"/>
      <c r="R15" s="11"/>
      <c r="S15" s="11"/>
      <c r="T15" s="11">
        <v>1320</v>
      </c>
      <c r="U15" s="11">
        <v>3600</v>
      </c>
      <c r="V15" s="11">
        <v>600</v>
      </c>
      <c r="W15" s="11">
        <v>480</v>
      </c>
      <c r="X15" s="11">
        <v>720</v>
      </c>
      <c r="Y15" s="11"/>
      <c r="Z15" s="11"/>
      <c r="AA15" s="11"/>
      <c r="AB15" s="11">
        <v>90000</v>
      </c>
      <c r="AC15" s="11">
        <v>90000</v>
      </c>
      <c r="AD15" s="11">
        <v>90900</v>
      </c>
      <c r="AE15" s="11">
        <v>30720</v>
      </c>
      <c r="AF15" s="11">
        <v>6960</v>
      </c>
      <c r="AG15" s="11">
        <v>3000</v>
      </c>
      <c r="AH15" s="11"/>
      <c r="AI15" s="11">
        <v>2340</v>
      </c>
      <c r="AJ15" s="11">
        <v>8940</v>
      </c>
      <c r="AK15" s="11"/>
      <c r="AL15" s="11">
        <v>60</v>
      </c>
      <c r="AM15" s="11"/>
      <c r="AN15" s="11"/>
      <c r="AO15" s="11">
        <v>1200</v>
      </c>
      <c r="AP15" s="11">
        <v>600</v>
      </c>
      <c r="AQ15" s="11"/>
      <c r="AR15" s="11">
        <v>600</v>
      </c>
      <c r="AS15" s="11">
        <v>1200</v>
      </c>
      <c r="AT15" s="11"/>
      <c r="AU15" s="11">
        <v>1200</v>
      </c>
      <c r="AV15" s="11"/>
      <c r="AW15" s="11">
        <v>60</v>
      </c>
      <c r="AX15" s="11"/>
      <c r="AY15" s="11">
        <v>180</v>
      </c>
      <c r="AZ15" s="11">
        <v>60</v>
      </c>
      <c r="BA15" s="11"/>
      <c r="BB15" s="11">
        <v>240</v>
      </c>
      <c r="BC15" s="11">
        <v>240</v>
      </c>
      <c r="BD15" s="11">
        <v>480</v>
      </c>
      <c r="BE15" s="11">
        <v>1200</v>
      </c>
      <c r="BF15" s="11">
        <v>1260</v>
      </c>
      <c r="BG15" s="11">
        <v>1320</v>
      </c>
      <c r="BH15" s="11">
        <v>1320</v>
      </c>
      <c r="BI15" s="11">
        <v>1320</v>
      </c>
      <c r="BJ15" s="11"/>
      <c r="BK15" s="11"/>
      <c r="BL15" s="11">
        <v>720</v>
      </c>
      <c r="BM15" s="11">
        <v>240</v>
      </c>
      <c r="BN15" s="11">
        <v>240</v>
      </c>
      <c r="BO15" s="11">
        <v>660</v>
      </c>
      <c r="BP15" s="11"/>
      <c r="BQ15" s="11">
        <v>480</v>
      </c>
      <c r="BR15" s="11">
        <v>3720</v>
      </c>
      <c r="BS15" s="11">
        <v>5040</v>
      </c>
      <c r="BT15" s="11">
        <v>1320</v>
      </c>
      <c r="BU15" s="11">
        <v>600</v>
      </c>
      <c r="BV15" s="11">
        <v>720</v>
      </c>
      <c r="BW15" s="11">
        <v>1620</v>
      </c>
      <c r="BX15" s="11">
        <v>1440</v>
      </c>
      <c r="BY15" s="11">
        <v>1260</v>
      </c>
      <c r="BZ15" s="11">
        <v>600</v>
      </c>
      <c r="CA15" s="11"/>
      <c r="CB15" s="13" t="s">
        <v>93</v>
      </c>
    </row>
    <row r="16" spans="1:80 16353:16353">
      <c r="A16" s="111"/>
      <c r="B16" s="110"/>
      <c r="C16" s="110"/>
      <c r="D16" s="112"/>
      <c r="E16" s="16" t="s">
        <v>117</v>
      </c>
      <c r="F16" s="10" t="s">
        <v>111</v>
      </c>
      <c r="G16" s="11"/>
      <c r="H16" s="11"/>
      <c r="I16" s="11">
        <v>4200</v>
      </c>
      <c r="J16" s="11">
        <v>300</v>
      </c>
      <c r="K16" s="11">
        <v>3000</v>
      </c>
      <c r="L16" s="11">
        <v>4320</v>
      </c>
      <c r="M16" s="11">
        <v>9000</v>
      </c>
      <c r="N16" s="11">
        <v>1200</v>
      </c>
      <c r="O16" s="11"/>
      <c r="P16" s="11"/>
      <c r="Q16" s="11">
        <v>7200</v>
      </c>
      <c r="R16" s="11">
        <v>60</v>
      </c>
      <c r="S16" s="11">
        <v>120</v>
      </c>
      <c r="T16" s="11"/>
      <c r="U16" s="11">
        <v>1200</v>
      </c>
      <c r="V16" s="11">
        <v>300</v>
      </c>
      <c r="W16" s="11">
        <v>12000</v>
      </c>
      <c r="X16" s="11">
        <v>360</v>
      </c>
      <c r="Y16" s="11">
        <v>3000</v>
      </c>
      <c r="Z16" s="11"/>
      <c r="AA16" s="11"/>
      <c r="AB16" s="11">
        <v>6000</v>
      </c>
      <c r="AC16" s="11"/>
      <c r="AD16" s="11">
        <v>12000</v>
      </c>
      <c r="AE16" s="11"/>
      <c r="AF16" s="11">
        <v>600</v>
      </c>
      <c r="AG16" s="11">
        <v>600</v>
      </c>
      <c r="AH16" s="11">
        <v>60000</v>
      </c>
      <c r="AI16" s="11">
        <v>600</v>
      </c>
      <c r="AJ16" s="11">
        <v>6960</v>
      </c>
      <c r="AK16" s="11"/>
      <c r="AL16" s="11"/>
      <c r="AM16" s="11"/>
      <c r="AN16" s="11"/>
      <c r="AO16" s="11"/>
      <c r="AP16" s="11">
        <v>1200</v>
      </c>
      <c r="AQ16" s="11"/>
      <c r="AR16" s="11">
        <v>900</v>
      </c>
      <c r="AS16" s="11"/>
      <c r="AT16" s="11"/>
      <c r="AU16" s="11">
        <v>420</v>
      </c>
      <c r="AV16" s="11"/>
      <c r="AW16" s="11"/>
      <c r="AX16" s="11"/>
      <c r="AY16" s="11">
        <v>3660</v>
      </c>
      <c r="AZ16" s="11"/>
      <c r="BA16" s="11"/>
      <c r="BB16" s="11">
        <v>1800</v>
      </c>
      <c r="BC16" s="11">
        <v>1800</v>
      </c>
      <c r="BD16" s="11"/>
      <c r="BE16" s="11"/>
      <c r="BF16" s="11"/>
      <c r="BG16" s="11">
        <v>240</v>
      </c>
      <c r="BH16" s="11">
        <v>120</v>
      </c>
      <c r="BI16" s="11"/>
      <c r="BJ16" s="11"/>
      <c r="BK16" s="11"/>
      <c r="BL16" s="11">
        <v>300</v>
      </c>
      <c r="BM16" s="11">
        <v>120</v>
      </c>
      <c r="BN16" s="11">
        <v>600</v>
      </c>
      <c r="BO16" s="11">
        <v>120</v>
      </c>
      <c r="BP16" s="11"/>
      <c r="BQ16" s="11">
        <v>180</v>
      </c>
      <c r="BR16" s="11">
        <v>4200</v>
      </c>
      <c r="BS16" s="11"/>
      <c r="BT16" s="11"/>
      <c r="BU16" s="11"/>
      <c r="BV16" s="11"/>
      <c r="BW16" s="11">
        <v>600</v>
      </c>
      <c r="BX16" s="11">
        <v>300</v>
      </c>
      <c r="BY16" s="11">
        <v>300</v>
      </c>
      <c r="BZ16" s="11"/>
      <c r="CA16" s="11"/>
      <c r="CB16" s="13"/>
    </row>
    <row r="17" spans="1:80">
      <c r="A17" s="111"/>
      <c r="B17" s="110"/>
      <c r="C17" s="110"/>
      <c r="D17" s="112"/>
      <c r="E17" s="16" t="s">
        <v>118</v>
      </c>
      <c r="F17" s="10" t="s">
        <v>111</v>
      </c>
      <c r="G17" s="11"/>
      <c r="H17" s="11"/>
      <c r="I17" s="11">
        <v>900</v>
      </c>
      <c r="J17" s="11"/>
      <c r="K17" s="11"/>
      <c r="L17" s="11">
        <v>1500</v>
      </c>
      <c r="M17" s="11">
        <v>600</v>
      </c>
      <c r="N17" s="11"/>
      <c r="O17" s="11"/>
      <c r="P17" s="11"/>
      <c r="Q17" s="11"/>
      <c r="R17" s="11"/>
      <c r="S17" s="11">
        <v>600</v>
      </c>
      <c r="T17" s="11"/>
      <c r="U17" s="11">
        <v>1200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>
        <v>600</v>
      </c>
      <c r="BM17" s="11"/>
      <c r="BN17" s="11">
        <v>900</v>
      </c>
      <c r="BO17" s="11"/>
      <c r="BP17" s="11"/>
      <c r="BQ17" s="11"/>
      <c r="BR17" s="11"/>
      <c r="BS17" s="11"/>
      <c r="BT17" s="11"/>
      <c r="BU17" s="11"/>
      <c r="BV17" s="11"/>
      <c r="BW17" s="11"/>
      <c r="BX17" s="11">
        <v>600</v>
      </c>
      <c r="BY17" s="11"/>
      <c r="BZ17" s="11"/>
      <c r="CA17" s="11"/>
      <c r="CB17" s="13"/>
    </row>
    <row r="18" spans="1:80">
      <c r="A18" s="111"/>
      <c r="B18" s="110"/>
      <c r="C18" s="110"/>
      <c r="D18" s="112"/>
      <c r="E18" s="10" t="s">
        <v>119</v>
      </c>
      <c r="F18" s="10" t="s">
        <v>111</v>
      </c>
      <c r="G18" s="11"/>
      <c r="H18" s="11"/>
      <c r="I18" s="11">
        <v>420</v>
      </c>
      <c r="J18" s="11">
        <v>420</v>
      </c>
      <c r="K18" s="11"/>
      <c r="L18" s="11">
        <v>420</v>
      </c>
      <c r="M18" s="11"/>
      <c r="N18" s="11"/>
      <c r="O18" s="11"/>
      <c r="P18" s="11"/>
      <c r="Q18" s="11"/>
      <c r="R18" s="11"/>
      <c r="S18" s="11"/>
      <c r="T18" s="11"/>
      <c r="U18" s="11">
        <v>240</v>
      </c>
      <c r="V18" s="11"/>
      <c r="W18" s="11">
        <v>1200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>
        <v>120</v>
      </c>
      <c r="AH18" s="11">
        <v>1800</v>
      </c>
      <c r="AI18" s="11">
        <v>1200</v>
      </c>
      <c r="AJ18" s="11">
        <v>1200</v>
      </c>
      <c r="AK18" s="11"/>
      <c r="AL18" s="11"/>
      <c r="AM18" s="11"/>
      <c r="AN18" s="11"/>
      <c r="AO18" s="11"/>
      <c r="AP18" s="11"/>
      <c r="AQ18" s="11">
        <v>420</v>
      </c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>
        <v>120</v>
      </c>
      <c r="BD18" s="40">
        <v>60</v>
      </c>
      <c r="BE18" s="11"/>
      <c r="BF18" s="11"/>
      <c r="BG18" s="11"/>
      <c r="BH18" s="11"/>
      <c r="BI18" s="11"/>
      <c r="BJ18" s="11"/>
      <c r="BK18" s="11"/>
      <c r="BL18" s="11">
        <v>240</v>
      </c>
      <c r="BM18" s="11"/>
      <c r="BN18" s="11"/>
      <c r="BO18" s="11"/>
      <c r="BP18" s="11"/>
      <c r="BQ18" s="11">
        <v>1200</v>
      </c>
      <c r="BR18" s="11"/>
      <c r="BS18" s="11"/>
      <c r="BT18" s="11"/>
      <c r="BU18" s="11"/>
      <c r="BV18" s="11"/>
      <c r="BW18" s="11">
        <v>180</v>
      </c>
      <c r="BX18" s="11">
        <v>300</v>
      </c>
      <c r="BY18" s="11"/>
      <c r="BZ18" s="11"/>
      <c r="CA18" s="11"/>
      <c r="CB18" s="13"/>
    </row>
    <row r="19" spans="1:80">
      <c r="A19" s="111"/>
      <c r="B19" s="110"/>
      <c r="C19" s="110"/>
      <c r="D19" s="112"/>
      <c r="E19" s="16" t="s">
        <v>120</v>
      </c>
      <c r="F19" s="10" t="s">
        <v>111</v>
      </c>
      <c r="G19" s="11"/>
      <c r="H19" s="11"/>
      <c r="I19" s="11">
        <v>1200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>
        <v>1800</v>
      </c>
      <c r="V19" s="11"/>
      <c r="W19" s="11"/>
      <c r="X19" s="11"/>
      <c r="Y19" s="11">
        <v>1200</v>
      </c>
      <c r="Z19" s="11"/>
      <c r="AA19" s="11"/>
      <c r="AB19" s="11"/>
      <c r="AC19" s="11">
        <v>1200</v>
      </c>
      <c r="AD19" s="11">
        <v>6000</v>
      </c>
      <c r="AE19" s="11"/>
      <c r="AF19" s="11">
        <v>6000</v>
      </c>
      <c r="AG19" s="11"/>
      <c r="AH19" s="11">
        <v>18000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40">
        <v>1380</v>
      </c>
      <c r="AZ19" s="11"/>
      <c r="BA19" s="11"/>
      <c r="BB19" s="11"/>
      <c r="BC19" s="11">
        <v>120</v>
      </c>
      <c r="BD19" s="11"/>
      <c r="BE19" s="11"/>
      <c r="BF19" s="11"/>
      <c r="BG19" s="11"/>
      <c r="BH19" s="11"/>
      <c r="BI19" s="11"/>
      <c r="BJ19" s="11"/>
      <c r="BK19" s="11"/>
      <c r="BL19" s="11">
        <v>360</v>
      </c>
      <c r="BM19" s="11">
        <v>300</v>
      </c>
      <c r="BN19" s="11"/>
      <c r="BO19" s="11">
        <v>120</v>
      </c>
      <c r="BP19" s="11"/>
      <c r="BQ19" s="11">
        <v>1200</v>
      </c>
      <c r="BR19" s="11">
        <v>600</v>
      </c>
      <c r="BS19" s="11"/>
      <c r="BT19" s="11"/>
      <c r="BU19" s="11"/>
      <c r="BV19" s="11">
        <v>180</v>
      </c>
      <c r="BW19" s="11"/>
      <c r="BX19" s="11">
        <v>360</v>
      </c>
      <c r="BY19" s="11"/>
      <c r="BZ19" s="11"/>
      <c r="CA19" s="11"/>
      <c r="CB19" s="13"/>
    </row>
    <row r="20" spans="1:80">
      <c r="A20" s="111"/>
      <c r="B20" s="110"/>
      <c r="C20" s="110"/>
      <c r="D20" s="112"/>
      <c r="E20" s="16" t="s">
        <v>121</v>
      </c>
      <c r="F20" s="10" t="s">
        <v>111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>
        <v>60</v>
      </c>
      <c r="T20" s="11"/>
      <c r="U20" s="11"/>
      <c r="V20" s="11"/>
      <c r="W20" s="11"/>
      <c r="X20" s="11"/>
      <c r="Y20" s="11">
        <v>240</v>
      </c>
      <c r="Z20" s="11"/>
      <c r="AA20" s="11"/>
      <c r="AB20" s="11"/>
      <c r="AC20" s="11"/>
      <c r="AD20" s="11">
        <v>1200</v>
      </c>
      <c r="AE20" s="11">
        <v>180</v>
      </c>
      <c r="AF20" s="11">
        <v>180</v>
      </c>
      <c r="AG20" s="11"/>
      <c r="AH20" s="11">
        <v>2400</v>
      </c>
      <c r="AI20" s="11"/>
      <c r="AJ20" s="11">
        <v>360</v>
      </c>
      <c r="AK20" s="11"/>
      <c r="AL20" s="11"/>
      <c r="AM20" s="11"/>
      <c r="AN20" s="11"/>
      <c r="AO20" s="11"/>
      <c r="AP20" s="11"/>
      <c r="AQ20" s="11"/>
      <c r="AR20" s="11">
        <v>240</v>
      </c>
      <c r="AS20" s="11"/>
      <c r="AT20" s="11"/>
      <c r="AU20" s="11"/>
      <c r="AV20" s="11"/>
      <c r="AW20" s="11"/>
      <c r="AX20" s="11"/>
      <c r="AY20" s="11">
        <v>120</v>
      </c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>
        <v>120</v>
      </c>
      <c r="BR20" s="11">
        <v>60</v>
      </c>
      <c r="BS20" s="11"/>
      <c r="BT20" s="11"/>
      <c r="BU20" s="11"/>
      <c r="BV20" s="11">
        <v>60</v>
      </c>
      <c r="BW20" s="11"/>
      <c r="BX20" s="11"/>
      <c r="BY20" s="11"/>
      <c r="BZ20" s="11"/>
      <c r="CA20" s="11"/>
      <c r="CB20" s="13"/>
    </row>
    <row r="21" spans="1:80">
      <c r="A21" s="10">
        <f>A15+1</f>
        <v>13</v>
      </c>
      <c r="B21" s="36" t="s">
        <v>122</v>
      </c>
      <c r="C21" s="36" t="s">
        <v>123</v>
      </c>
      <c r="D21" s="30">
        <v>302122</v>
      </c>
      <c r="E21" s="10" t="s">
        <v>88</v>
      </c>
      <c r="F21" s="10" t="s">
        <v>89</v>
      </c>
      <c r="G21" s="11">
        <v>480</v>
      </c>
      <c r="H21" s="11"/>
      <c r="I21" s="11">
        <v>600</v>
      </c>
      <c r="J21" s="11">
        <v>480</v>
      </c>
      <c r="K21" s="11"/>
      <c r="L21" s="11">
        <v>3000</v>
      </c>
      <c r="M21" s="11">
        <v>240</v>
      </c>
      <c r="N21" s="11">
        <v>120</v>
      </c>
      <c r="O21" s="11"/>
      <c r="P21" s="11"/>
      <c r="Q21" s="11"/>
      <c r="R21" s="11">
        <v>120</v>
      </c>
      <c r="S21" s="11"/>
      <c r="T21" s="11">
        <v>240</v>
      </c>
      <c r="U21" s="11"/>
      <c r="V21" s="11">
        <v>1800</v>
      </c>
      <c r="W21" s="11"/>
      <c r="X21" s="11"/>
      <c r="Y21" s="11">
        <v>600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>
        <v>4800</v>
      </c>
      <c r="AK21" s="11"/>
      <c r="AL21" s="11"/>
      <c r="AM21" s="11">
        <v>180</v>
      </c>
      <c r="AN21" s="11"/>
      <c r="AO21" s="11"/>
      <c r="AP21" s="11">
        <v>180</v>
      </c>
      <c r="AQ21" s="11"/>
      <c r="AR21" s="11"/>
      <c r="AS21" s="11"/>
      <c r="AT21" s="11"/>
      <c r="AU21" s="11"/>
      <c r="AV21" s="11"/>
      <c r="AW21" s="11"/>
      <c r="AX21" s="11">
        <v>900</v>
      </c>
      <c r="AY21" s="11"/>
      <c r="AZ21" s="11">
        <v>180</v>
      </c>
      <c r="BA21" s="11"/>
      <c r="BB21" s="11"/>
      <c r="BC21" s="11">
        <v>360</v>
      </c>
      <c r="BD21" s="11"/>
      <c r="BE21" s="11">
        <v>720</v>
      </c>
      <c r="BF21" s="11">
        <v>720</v>
      </c>
      <c r="BG21" s="11"/>
      <c r="BH21" s="11"/>
      <c r="BI21" s="11"/>
      <c r="BJ21" s="11"/>
      <c r="BK21" s="11"/>
      <c r="BL21" s="11">
        <v>480</v>
      </c>
      <c r="BM21" s="11">
        <v>480</v>
      </c>
      <c r="BN21" s="11"/>
      <c r="BO21" s="11"/>
      <c r="BP21" s="11"/>
      <c r="BQ21" s="11"/>
      <c r="BR21" s="11">
        <v>4800</v>
      </c>
      <c r="BS21" s="11"/>
      <c r="BT21" s="11"/>
      <c r="BU21" s="11"/>
      <c r="BV21" s="11">
        <v>120</v>
      </c>
      <c r="BW21" s="11">
        <v>360</v>
      </c>
      <c r="BX21" s="11">
        <v>360</v>
      </c>
      <c r="BY21" s="11">
        <v>360</v>
      </c>
      <c r="BZ21" s="11"/>
      <c r="CA21" s="11"/>
      <c r="CB21" s="13" t="s">
        <v>93</v>
      </c>
    </row>
    <row r="22" spans="1:80">
      <c r="A22" s="10">
        <f t="shared" ref="A22:A25" si="2">A21+1</f>
        <v>14</v>
      </c>
      <c r="B22" s="36" t="s">
        <v>81</v>
      </c>
      <c r="C22" s="36" t="s">
        <v>124</v>
      </c>
      <c r="D22" s="30">
        <v>158154</v>
      </c>
      <c r="E22" s="10" t="s">
        <v>92</v>
      </c>
      <c r="F22" s="10" t="s">
        <v>84</v>
      </c>
      <c r="G22" s="11">
        <v>1620</v>
      </c>
      <c r="H22" s="11">
        <v>1020</v>
      </c>
      <c r="I22" s="11">
        <v>2400</v>
      </c>
      <c r="J22" s="11">
        <v>1080</v>
      </c>
      <c r="K22" s="11">
        <v>540</v>
      </c>
      <c r="L22" s="11">
        <v>7800</v>
      </c>
      <c r="M22" s="11">
        <v>3000</v>
      </c>
      <c r="N22" s="11">
        <v>600</v>
      </c>
      <c r="O22" s="11">
        <v>600</v>
      </c>
      <c r="P22" s="11">
        <v>1200</v>
      </c>
      <c r="Q22" s="11">
        <v>600</v>
      </c>
      <c r="R22" s="11">
        <v>240</v>
      </c>
      <c r="S22" s="11">
        <v>240</v>
      </c>
      <c r="T22" s="11">
        <v>1800</v>
      </c>
      <c r="U22" s="11">
        <v>1920</v>
      </c>
      <c r="V22" s="11">
        <v>1800</v>
      </c>
      <c r="W22" s="11">
        <v>1200</v>
      </c>
      <c r="X22" s="11">
        <v>1200</v>
      </c>
      <c r="Y22" s="11">
        <v>1200</v>
      </c>
      <c r="Z22" s="11"/>
      <c r="AA22" s="11"/>
      <c r="AB22" s="11">
        <v>7800</v>
      </c>
      <c r="AC22" s="11">
        <v>7800</v>
      </c>
      <c r="AD22" s="11">
        <v>5400</v>
      </c>
      <c r="AE22" s="11">
        <v>6000</v>
      </c>
      <c r="AF22" s="11">
        <v>4200</v>
      </c>
      <c r="AG22" s="11">
        <v>2400</v>
      </c>
      <c r="AH22" s="11">
        <v>1200</v>
      </c>
      <c r="AI22" s="11">
        <v>21000</v>
      </c>
      <c r="AJ22" s="11">
        <v>1800</v>
      </c>
      <c r="AK22" s="11">
        <v>60</v>
      </c>
      <c r="AL22" s="11">
        <v>22200</v>
      </c>
      <c r="AM22" s="11">
        <v>300</v>
      </c>
      <c r="AN22" s="11">
        <v>2400</v>
      </c>
      <c r="AO22" s="11">
        <v>1200</v>
      </c>
      <c r="AP22" s="11">
        <v>720</v>
      </c>
      <c r="AQ22" s="11">
        <v>1200</v>
      </c>
      <c r="AR22" s="11">
        <v>1200</v>
      </c>
      <c r="AS22" s="11">
        <v>1200</v>
      </c>
      <c r="AT22" s="11">
        <v>1200</v>
      </c>
      <c r="AU22" s="11">
        <v>3000</v>
      </c>
      <c r="AV22" s="11">
        <v>1800</v>
      </c>
      <c r="AW22" s="11"/>
      <c r="AX22" s="11">
        <v>780</v>
      </c>
      <c r="AY22" s="11">
        <v>780</v>
      </c>
      <c r="AZ22" s="11">
        <v>600</v>
      </c>
      <c r="BA22" s="11">
        <v>300</v>
      </c>
      <c r="BB22" s="11">
        <v>300</v>
      </c>
      <c r="BC22" s="11"/>
      <c r="BD22" s="11">
        <v>900</v>
      </c>
      <c r="BE22" s="11"/>
      <c r="BF22" s="11"/>
      <c r="BG22" s="11"/>
      <c r="BH22" s="11"/>
      <c r="BI22" s="11">
        <v>300</v>
      </c>
      <c r="BJ22" s="11">
        <v>16200</v>
      </c>
      <c r="BK22" s="11">
        <v>720</v>
      </c>
      <c r="BL22" s="11"/>
      <c r="BM22" s="11">
        <v>60</v>
      </c>
      <c r="BN22" s="11">
        <v>60</v>
      </c>
      <c r="BO22" s="11">
        <v>540</v>
      </c>
      <c r="BP22" s="11">
        <v>240</v>
      </c>
      <c r="BQ22" s="11">
        <v>300</v>
      </c>
      <c r="BR22" s="11">
        <v>12000</v>
      </c>
      <c r="BS22" s="11">
        <v>7200</v>
      </c>
      <c r="BT22" s="11">
        <v>7200</v>
      </c>
      <c r="BU22" s="11">
        <v>2700</v>
      </c>
      <c r="BV22" s="11">
        <v>60</v>
      </c>
      <c r="BW22" s="11"/>
      <c r="BX22" s="11">
        <v>900</v>
      </c>
      <c r="BY22" s="11">
        <v>1800</v>
      </c>
      <c r="BZ22" s="11">
        <v>900</v>
      </c>
      <c r="CA22" s="11">
        <v>900</v>
      </c>
      <c r="CB22" s="13" t="s">
        <v>125</v>
      </c>
    </row>
    <row r="23" spans="1:80">
      <c r="A23" s="19">
        <f t="shared" si="2"/>
        <v>15</v>
      </c>
      <c r="B23" s="32" t="s">
        <v>126</v>
      </c>
      <c r="C23" s="36" t="s">
        <v>127</v>
      </c>
      <c r="D23" s="30">
        <v>303001</v>
      </c>
      <c r="E23" s="10" t="s">
        <v>88</v>
      </c>
      <c r="F23" s="10" t="s">
        <v>89</v>
      </c>
      <c r="G23" s="11">
        <v>360</v>
      </c>
      <c r="H23" s="11">
        <v>360</v>
      </c>
      <c r="I23" s="11">
        <v>1500</v>
      </c>
      <c r="J23" s="11"/>
      <c r="K23" s="11">
        <v>1500</v>
      </c>
      <c r="L23" s="11">
        <v>3000</v>
      </c>
      <c r="M23" s="11"/>
      <c r="N23" s="11"/>
      <c r="O23" s="11">
        <v>60</v>
      </c>
      <c r="P23" s="11">
        <v>600</v>
      </c>
      <c r="Q23" s="11"/>
      <c r="R23" s="11"/>
      <c r="S23" s="11"/>
      <c r="T23" s="11">
        <v>360</v>
      </c>
      <c r="U23" s="11">
        <v>1200</v>
      </c>
      <c r="V23" s="11">
        <v>1200</v>
      </c>
      <c r="W23" s="11">
        <v>1200</v>
      </c>
      <c r="X23" s="11">
        <v>1200</v>
      </c>
      <c r="Y23" s="11">
        <v>300</v>
      </c>
      <c r="Z23" s="11">
        <v>300</v>
      </c>
      <c r="AA23" s="11"/>
      <c r="AB23" s="11"/>
      <c r="AC23" s="11"/>
      <c r="AD23" s="11"/>
      <c r="AE23" s="11"/>
      <c r="AF23" s="11"/>
      <c r="AG23" s="11">
        <v>1500</v>
      </c>
      <c r="AH23" s="11"/>
      <c r="AI23" s="11">
        <v>1260</v>
      </c>
      <c r="AJ23" s="11"/>
      <c r="AK23" s="11"/>
      <c r="AL23" s="11">
        <v>120</v>
      </c>
      <c r="AM23" s="11"/>
      <c r="AN23" s="11"/>
      <c r="AO23" s="11"/>
      <c r="AP23" s="11"/>
      <c r="AQ23" s="11"/>
      <c r="AR23" s="11"/>
      <c r="AS23" s="11"/>
      <c r="AT23" s="11"/>
      <c r="AU23" s="11"/>
      <c r="AV23" s="11">
        <v>360</v>
      </c>
      <c r="AW23" s="11">
        <v>360</v>
      </c>
      <c r="AX23" s="11"/>
      <c r="AY23" s="11"/>
      <c r="AZ23" s="11">
        <v>60</v>
      </c>
      <c r="BA23" s="11">
        <v>60</v>
      </c>
      <c r="BB23" s="11">
        <v>60</v>
      </c>
      <c r="BC23" s="11"/>
      <c r="BD23" s="11">
        <v>300</v>
      </c>
      <c r="BE23" s="11"/>
      <c r="BF23" s="11">
        <v>1200</v>
      </c>
      <c r="BG23" s="11">
        <v>240</v>
      </c>
      <c r="BH23" s="11"/>
      <c r="BI23" s="11">
        <v>600</v>
      </c>
      <c r="BJ23" s="11"/>
      <c r="BK23" s="11"/>
      <c r="BL23" s="11">
        <v>600</v>
      </c>
      <c r="BM23" s="11"/>
      <c r="BN23" s="11"/>
      <c r="BO23" s="11"/>
      <c r="BP23" s="11"/>
      <c r="BQ23" s="11">
        <v>3000</v>
      </c>
      <c r="BR23" s="11">
        <v>1200</v>
      </c>
      <c r="BS23" s="11">
        <v>6000</v>
      </c>
      <c r="BT23" s="11"/>
      <c r="BU23" s="11">
        <v>2520</v>
      </c>
      <c r="BV23" s="11">
        <v>60</v>
      </c>
      <c r="BW23" s="11">
        <v>240</v>
      </c>
      <c r="BX23" s="11">
        <v>120</v>
      </c>
      <c r="BY23" s="11"/>
      <c r="BZ23" s="11"/>
      <c r="CA23" s="11"/>
      <c r="CB23" s="13" t="s">
        <v>128</v>
      </c>
    </row>
    <row r="24" spans="1:80">
      <c r="A24" s="10">
        <f t="shared" si="2"/>
        <v>16</v>
      </c>
      <c r="B24" s="36" t="s">
        <v>129</v>
      </c>
      <c r="C24" s="36" t="s">
        <v>130</v>
      </c>
      <c r="D24" s="30">
        <v>240013</v>
      </c>
      <c r="E24" s="10" t="s">
        <v>88</v>
      </c>
      <c r="F24" s="10" t="s">
        <v>89</v>
      </c>
      <c r="G24" s="11"/>
      <c r="H24" s="11"/>
      <c r="I24" s="11">
        <v>6000</v>
      </c>
      <c r="J24" s="11">
        <v>6000</v>
      </c>
      <c r="K24" s="11">
        <v>6000</v>
      </c>
      <c r="L24" s="11">
        <v>12000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>
        <v>12000</v>
      </c>
      <c r="AE24" s="11"/>
      <c r="AF24" s="11">
        <v>12000</v>
      </c>
      <c r="AG24" s="11">
        <v>6000</v>
      </c>
      <c r="AH24" s="11"/>
      <c r="AI24" s="11">
        <v>24000</v>
      </c>
      <c r="AJ24" s="11">
        <v>15000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>
        <v>600</v>
      </c>
      <c r="AV24" s="11"/>
      <c r="AW24" s="11">
        <v>600</v>
      </c>
      <c r="AX24" s="11">
        <v>1800</v>
      </c>
      <c r="AY24" s="11"/>
      <c r="AZ24" s="11"/>
      <c r="BA24" s="11"/>
      <c r="BB24" s="11"/>
      <c r="BC24" s="11"/>
      <c r="BD24" s="11"/>
      <c r="BE24" s="11"/>
      <c r="BF24" s="11">
        <v>3000</v>
      </c>
      <c r="BG24" s="11"/>
      <c r="BH24" s="11">
        <v>9000</v>
      </c>
      <c r="BI24" s="11"/>
      <c r="BJ24" s="11"/>
      <c r="BK24" s="11"/>
      <c r="BL24" s="11">
        <v>3000</v>
      </c>
      <c r="BM24" s="11"/>
      <c r="BN24" s="11">
        <v>1800</v>
      </c>
      <c r="BO24" s="11">
        <v>1800</v>
      </c>
      <c r="BP24" s="11"/>
      <c r="BQ24" s="11"/>
      <c r="BR24" s="11">
        <v>9000</v>
      </c>
      <c r="BS24" s="11">
        <v>6000</v>
      </c>
      <c r="BT24" s="11">
        <v>6000</v>
      </c>
      <c r="BU24" s="11">
        <v>3000</v>
      </c>
      <c r="BV24" s="11"/>
      <c r="BW24" s="11">
        <v>3600</v>
      </c>
      <c r="BX24" s="11">
        <v>1800</v>
      </c>
      <c r="BY24" s="11">
        <v>1800</v>
      </c>
      <c r="BZ24" s="11"/>
      <c r="CA24" s="11"/>
      <c r="CB24" s="13" t="s">
        <v>128</v>
      </c>
    </row>
    <row r="25" spans="1:80">
      <c r="A25" s="18">
        <f t="shared" si="2"/>
        <v>17</v>
      </c>
      <c r="B25" s="33" t="s">
        <v>131</v>
      </c>
      <c r="C25" s="30" t="s">
        <v>132</v>
      </c>
      <c r="D25" s="30">
        <v>183038</v>
      </c>
      <c r="E25" s="10" t="s">
        <v>110</v>
      </c>
      <c r="F25" s="10" t="s">
        <v>111</v>
      </c>
      <c r="G25" s="11"/>
      <c r="H25" s="11">
        <v>1260</v>
      </c>
      <c r="I25" s="11"/>
      <c r="J25" s="11"/>
      <c r="K25" s="11">
        <v>60</v>
      </c>
      <c r="L25" s="11"/>
      <c r="M25" s="11">
        <v>1140</v>
      </c>
      <c r="N25" s="11">
        <v>120</v>
      </c>
      <c r="O25" s="11"/>
      <c r="P25" s="11"/>
      <c r="Q25" s="11"/>
      <c r="R25" s="11"/>
      <c r="S25" s="11"/>
      <c r="T25" s="11"/>
      <c r="U25" s="11">
        <v>1380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>
        <v>2580</v>
      </c>
      <c r="AH25" s="11"/>
      <c r="AI25" s="11"/>
      <c r="AJ25" s="11">
        <v>1200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>
        <v>840</v>
      </c>
      <c r="AX25" s="11"/>
      <c r="AY25" s="11">
        <v>2400</v>
      </c>
      <c r="AZ25" s="11">
        <v>60</v>
      </c>
      <c r="BA25" s="11">
        <v>60</v>
      </c>
      <c r="BB25" s="11"/>
      <c r="BC25" s="11"/>
      <c r="BD25" s="11"/>
      <c r="BE25" s="11">
        <v>840</v>
      </c>
      <c r="BF25" s="11"/>
      <c r="BG25" s="11">
        <v>840</v>
      </c>
      <c r="BH25" s="11"/>
      <c r="BI25" s="11">
        <v>120</v>
      </c>
      <c r="BJ25" s="11"/>
      <c r="BK25" s="11"/>
      <c r="BL25" s="11">
        <v>240</v>
      </c>
      <c r="BM25" s="11"/>
      <c r="BN25" s="11"/>
      <c r="BO25" s="11"/>
      <c r="BP25" s="11"/>
      <c r="BQ25" s="11">
        <v>1200</v>
      </c>
      <c r="BR25" s="11"/>
      <c r="BS25" s="11"/>
      <c r="BT25" s="11"/>
      <c r="BU25" s="11">
        <v>60</v>
      </c>
      <c r="BV25" s="11"/>
      <c r="BW25" s="11">
        <v>900</v>
      </c>
      <c r="BX25" s="11">
        <v>660</v>
      </c>
      <c r="BY25" s="11">
        <v>360</v>
      </c>
      <c r="BZ25" s="11"/>
      <c r="CA25" s="11"/>
      <c r="CB25" s="13" t="s">
        <v>93</v>
      </c>
    </row>
    <row r="26" spans="1:80">
      <c r="A26" s="18">
        <f t="shared" ref="A26:A31" si="3">A25+1</f>
        <v>18</v>
      </c>
      <c r="B26" s="33" t="s">
        <v>133</v>
      </c>
      <c r="C26" s="30" t="s">
        <v>170</v>
      </c>
      <c r="D26" s="30">
        <v>323028</v>
      </c>
      <c r="E26" s="10" t="s">
        <v>88</v>
      </c>
      <c r="F26" s="10" t="s">
        <v>89</v>
      </c>
      <c r="G26" s="11"/>
      <c r="H26" s="11"/>
      <c r="I26" s="11"/>
      <c r="J26" s="11"/>
      <c r="K26" s="11"/>
      <c r="L26" s="11"/>
      <c r="M26" s="11"/>
      <c r="N26" s="11">
        <v>240</v>
      </c>
      <c r="O26" s="11"/>
      <c r="P26" s="11"/>
      <c r="Q26" s="11"/>
      <c r="R26" s="11"/>
      <c r="S26" s="11"/>
      <c r="T26" s="11"/>
      <c r="U26" s="11">
        <v>720</v>
      </c>
      <c r="V26" s="11">
        <v>360</v>
      </c>
      <c r="W26" s="11"/>
      <c r="X26" s="11">
        <v>1200</v>
      </c>
      <c r="Y26" s="11"/>
      <c r="Z26" s="11"/>
      <c r="AA26" s="11">
        <v>660</v>
      </c>
      <c r="AB26" s="11"/>
      <c r="AC26" s="11"/>
      <c r="AD26" s="11"/>
      <c r="AE26" s="11">
        <v>1200</v>
      </c>
      <c r="AF26" s="11"/>
      <c r="AG26" s="11"/>
      <c r="AH26" s="11"/>
      <c r="AI26" s="11"/>
      <c r="AJ26" s="11">
        <v>5220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>
        <v>1200</v>
      </c>
      <c r="AY26" s="11">
        <v>2400</v>
      </c>
      <c r="AZ26" s="11"/>
      <c r="BA26" s="11"/>
      <c r="BB26" s="11"/>
      <c r="BC26" s="11"/>
      <c r="BD26" s="11">
        <v>2820</v>
      </c>
      <c r="BE26" s="11">
        <v>300</v>
      </c>
      <c r="BF26" s="11">
        <v>480</v>
      </c>
      <c r="BG26" s="11">
        <v>600</v>
      </c>
      <c r="BH26" s="11"/>
      <c r="BI26" s="11">
        <v>300</v>
      </c>
      <c r="BJ26" s="11"/>
      <c r="BK26" s="11"/>
      <c r="BL26" s="11">
        <v>3120</v>
      </c>
      <c r="BM26" s="11"/>
      <c r="BN26" s="11">
        <v>300</v>
      </c>
      <c r="BO26" s="11"/>
      <c r="BP26" s="11"/>
      <c r="BQ26" s="11">
        <v>1800</v>
      </c>
      <c r="BR26" s="11">
        <v>420</v>
      </c>
      <c r="BS26" s="11"/>
      <c r="BT26" s="11">
        <v>4860</v>
      </c>
      <c r="BU26" s="11">
        <v>180</v>
      </c>
      <c r="BV26" s="11"/>
      <c r="BW26" s="11">
        <v>960</v>
      </c>
      <c r="BX26" s="11">
        <v>360</v>
      </c>
      <c r="BY26" s="11">
        <v>420</v>
      </c>
      <c r="BZ26" s="11"/>
      <c r="CA26" s="11"/>
      <c r="CB26" s="13" t="s">
        <v>93</v>
      </c>
    </row>
    <row r="27" spans="1:80">
      <c r="A27" s="18">
        <f t="shared" si="3"/>
        <v>19</v>
      </c>
      <c r="B27" s="33" t="s">
        <v>101</v>
      </c>
      <c r="C27" s="30" t="s">
        <v>171</v>
      </c>
      <c r="D27" s="34">
        <v>250059</v>
      </c>
      <c r="E27" s="19" t="s">
        <v>110</v>
      </c>
      <c r="F27" s="19" t="s">
        <v>111</v>
      </c>
      <c r="G27" s="11"/>
      <c r="H27" s="11"/>
      <c r="I27" s="11"/>
      <c r="J27" s="11"/>
      <c r="K27" s="11"/>
      <c r="L27" s="11">
        <v>9540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>
        <v>8400</v>
      </c>
      <c r="AC27" s="11"/>
      <c r="AD27" s="11">
        <v>10800</v>
      </c>
      <c r="AE27" s="11"/>
      <c r="AF27" s="11">
        <v>10020</v>
      </c>
      <c r="AG27" s="11"/>
      <c r="AH27" s="11"/>
      <c r="AI27" s="11"/>
      <c r="AJ27" s="11">
        <v>29700</v>
      </c>
      <c r="AK27" s="11"/>
      <c r="AL27" s="11"/>
      <c r="AM27" s="11"/>
      <c r="AN27" s="11"/>
      <c r="AO27" s="11"/>
      <c r="AP27" s="11"/>
      <c r="AQ27" s="11">
        <v>6600</v>
      </c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>
        <v>9300</v>
      </c>
      <c r="BR27" s="11">
        <v>240</v>
      </c>
      <c r="BS27" s="11"/>
      <c r="BT27" s="11"/>
      <c r="BU27" s="11"/>
      <c r="BV27" s="11"/>
      <c r="BW27" s="11"/>
      <c r="BX27" s="11"/>
      <c r="BY27" s="11"/>
      <c r="BZ27" s="11"/>
      <c r="CA27" s="11"/>
      <c r="CB27" s="13" t="s">
        <v>93</v>
      </c>
    </row>
    <row r="28" spans="1:80">
      <c r="A28" s="18">
        <f t="shared" si="3"/>
        <v>20</v>
      </c>
      <c r="B28" s="33" t="s">
        <v>108</v>
      </c>
      <c r="C28" s="30" t="s">
        <v>134</v>
      </c>
      <c r="D28" s="34">
        <v>160249</v>
      </c>
      <c r="E28" s="19" t="s">
        <v>135</v>
      </c>
      <c r="F28" s="19" t="s">
        <v>111</v>
      </c>
      <c r="G28" s="11">
        <v>2160</v>
      </c>
      <c r="H28" s="11">
        <v>120</v>
      </c>
      <c r="I28" s="11">
        <v>4500</v>
      </c>
      <c r="J28" s="11">
        <v>1320</v>
      </c>
      <c r="K28" s="11">
        <v>5340</v>
      </c>
      <c r="L28" s="11">
        <v>10020</v>
      </c>
      <c r="M28" s="11">
        <v>1260</v>
      </c>
      <c r="N28" s="11"/>
      <c r="O28" s="11"/>
      <c r="P28" s="11"/>
      <c r="Q28" s="11"/>
      <c r="R28" s="11"/>
      <c r="S28" s="11"/>
      <c r="T28" s="11">
        <v>900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>
        <v>9180</v>
      </c>
      <c r="AF28" s="11">
        <v>32880</v>
      </c>
      <c r="AG28" s="11">
        <v>420</v>
      </c>
      <c r="AH28" s="11"/>
      <c r="AI28" s="11">
        <v>3240</v>
      </c>
      <c r="AJ28" s="11">
        <v>10860</v>
      </c>
      <c r="AK28" s="11"/>
      <c r="AL28" s="11"/>
      <c r="AM28" s="11"/>
      <c r="AN28" s="11">
        <v>180</v>
      </c>
      <c r="AO28" s="11"/>
      <c r="AP28" s="11"/>
      <c r="AQ28" s="11"/>
      <c r="AR28" s="11"/>
      <c r="AS28" s="11"/>
      <c r="AT28" s="11"/>
      <c r="AU28" s="11">
        <v>2520</v>
      </c>
      <c r="AV28" s="11"/>
      <c r="AW28" s="11"/>
      <c r="AX28" s="11">
        <v>120</v>
      </c>
      <c r="AY28" s="11">
        <v>60</v>
      </c>
      <c r="AZ28" s="11"/>
      <c r="BA28" s="11"/>
      <c r="BB28" s="11"/>
      <c r="BC28" s="11">
        <v>60</v>
      </c>
      <c r="BD28" s="11"/>
      <c r="BE28" s="11">
        <v>240</v>
      </c>
      <c r="BF28" s="11">
        <v>840</v>
      </c>
      <c r="BG28" s="11"/>
      <c r="BH28" s="11">
        <v>120</v>
      </c>
      <c r="BI28" s="11"/>
      <c r="BJ28" s="11">
        <v>240</v>
      </c>
      <c r="BK28" s="11">
        <v>1500</v>
      </c>
      <c r="BL28" s="11">
        <v>960</v>
      </c>
      <c r="BM28" s="11"/>
      <c r="BN28" s="11">
        <v>1200</v>
      </c>
      <c r="BO28" s="11">
        <v>540</v>
      </c>
      <c r="BP28" s="11">
        <v>780</v>
      </c>
      <c r="BQ28" s="11">
        <v>7620</v>
      </c>
      <c r="BR28" s="11">
        <v>1500</v>
      </c>
      <c r="BS28" s="11">
        <v>360</v>
      </c>
      <c r="BT28" s="11"/>
      <c r="BU28" s="11">
        <v>300</v>
      </c>
      <c r="BV28" s="11">
        <v>120</v>
      </c>
      <c r="BW28" s="11">
        <v>240</v>
      </c>
      <c r="BX28" s="11">
        <v>780</v>
      </c>
      <c r="BY28" s="11">
        <v>3180</v>
      </c>
      <c r="BZ28" s="11"/>
      <c r="CA28" s="11">
        <v>120</v>
      </c>
      <c r="CB28" s="13" t="s">
        <v>136</v>
      </c>
    </row>
    <row r="29" spans="1:80">
      <c r="A29" s="18">
        <f t="shared" si="3"/>
        <v>21</v>
      </c>
      <c r="B29" s="31" t="s">
        <v>101</v>
      </c>
      <c r="C29" s="30" t="s">
        <v>137</v>
      </c>
      <c r="D29" s="34">
        <v>250031</v>
      </c>
      <c r="E29" s="19" t="s">
        <v>110</v>
      </c>
      <c r="F29" s="19" t="s">
        <v>111</v>
      </c>
      <c r="G29" s="11"/>
      <c r="H29" s="11"/>
      <c r="I29" s="11"/>
      <c r="J29" s="11"/>
      <c r="K29" s="11"/>
      <c r="L29" s="11">
        <v>27360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>
        <v>27360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>
        <v>900</v>
      </c>
      <c r="BP29" s="11"/>
      <c r="BQ29" s="11"/>
      <c r="BR29" s="11">
        <v>27360</v>
      </c>
      <c r="BS29" s="11"/>
      <c r="BT29" s="11"/>
      <c r="BU29" s="11">
        <v>3000</v>
      </c>
      <c r="BV29" s="11"/>
      <c r="BW29" s="11"/>
      <c r="BX29" s="11"/>
      <c r="BY29" s="11"/>
      <c r="BZ29" s="11"/>
      <c r="CA29" s="11"/>
      <c r="CB29" s="13" t="s">
        <v>93</v>
      </c>
    </row>
    <row r="30" spans="1:80">
      <c r="A30" s="18">
        <f t="shared" si="3"/>
        <v>22</v>
      </c>
      <c r="B30" s="33" t="s">
        <v>138</v>
      </c>
      <c r="C30" s="30" t="s">
        <v>139</v>
      </c>
      <c r="D30" s="34">
        <v>440075</v>
      </c>
      <c r="E30" s="19" t="s">
        <v>88</v>
      </c>
      <c r="F30" s="19" t="s">
        <v>89</v>
      </c>
      <c r="G30" s="11"/>
      <c r="H30" s="11"/>
      <c r="I30" s="11">
        <v>4860</v>
      </c>
      <c r="J30" s="11"/>
      <c r="K30" s="11">
        <v>1560</v>
      </c>
      <c r="L30" s="11">
        <v>5100</v>
      </c>
      <c r="M30" s="11">
        <v>180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>
        <v>6720</v>
      </c>
      <c r="AF30" s="11"/>
      <c r="AG30" s="11"/>
      <c r="AH30" s="11">
        <v>600</v>
      </c>
      <c r="AI30" s="11">
        <v>4920</v>
      </c>
      <c r="AJ30" s="11">
        <v>1200</v>
      </c>
      <c r="AK30" s="11"/>
      <c r="AL30" s="11">
        <v>1800</v>
      </c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>
        <v>780</v>
      </c>
      <c r="AY30" s="11"/>
      <c r="AZ30" s="11"/>
      <c r="BA30" s="11"/>
      <c r="BB30" s="11"/>
      <c r="BC30" s="11"/>
      <c r="BD30" s="11"/>
      <c r="BE30" s="11"/>
      <c r="BF30" s="11">
        <v>240</v>
      </c>
      <c r="BG30" s="11"/>
      <c r="BH30" s="11"/>
      <c r="BI30" s="11">
        <v>300</v>
      </c>
      <c r="BJ30" s="11"/>
      <c r="BK30" s="11"/>
      <c r="BL30" s="11">
        <v>900</v>
      </c>
      <c r="BM30" s="11">
        <v>60</v>
      </c>
      <c r="BN30" s="11">
        <v>240</v>
      </c>
      <c r="BO30" s="11"/>
      <c r="BP30" s="11"/>
      <c r="BQ30" s="11">
        <v>840</v>
      </c>
      <c r="BR30" s="11">
        <v>5460</v>
      </c>
      <c r="BS30" s="11">
        <v>600</v>
      </c>
      <c r="BT30" s="11"/>
      <c r="BU30" s="11"/>
      <c r="BV30" s="11"/>
      <c r="BW30" s="11"/>
      <c r="BX30" s="11">
        <v>120</v>
      </c>
      <c r="BY30" s="11">
        <v>120</v>
      </c>
      <c r="BZ30" s="11"/>
      <c r="CA30" s="11"/>
      <c r="CB30" s="13" t="s">
        <v>93</v>
      </c>
    </row>
    <row r="31" spans="1:80" ht="22.5" customHeight="1">
      <c r="A31" s="116">
        <f t="shared" si="3"/>
        <v>23</v>
      </c>
      <c r="B31" s="113" t="s">
        <v>140</v>
      </c>
      <c r="C31" s="119" t="s">
        <v>141</v>
      </c>
      <c r="D31" s="129">
        <v>490011</v>
      </c>
      <c r="E31" s="19" t="s">
        <v>88</v>
      </c>
      <c r="F31" s="19" t="s">
        <v>89</v>
      </c>
      <c r="G31" s="11">
        <v>1260</v>
      </c>
      <c r="H31" s="11">
        <v>360</v>
      </c>
      <c r="I31" s="11">
        <v>960</v>
      </c>
      <c r="J31" s="11">
        <v>3360</v>
      </c>
      <c r="K31" s="11">
        <v>3360</v>
      </c>
      <c r="L31" s="11">
        <v>3360</v>
      </c>
      <c r="M31" s="11">
        <v>60</v>
      </c>
      <c r="N31" s="11">
        <v>120</v>
      </c>
      <c r="O31" s="11">
        <v>120</v>
      </c>
      <c r="P31" s="11"/>
      <c r="Q31" s="11"/>
      <c r="R31" s="11">
        <v>600</v>
      </c>
      <c r="S31" s="11">
        <v>2160</v>
      </c>
      <c r="T31" s="11"/>
      <c r="U31" s="11">
        <v>1200</v>
      </c>
      <c r="V31" s="11">
        <v>1200</v>
      </c>
      <c r="W31" s="11"/>
      <c r="X31" s="11">
        <v>3600</v>
      </c>
      <c r="Y31" s="11"/>
      <c r="Z31" s="11">
        <v>300</v>
      </c>
      <c r="AA31" s="11">
        <v>300</v>
      </c>
      <c r="AB31" s="11"/>
      <c r="AC31" s="11"/>
      <c r="AD31" s="11">
        <v>3600</v>
      </c>
      <c r="AE31" s="11">
        <v>3120</v>
      </c>
      <c r="AF31" s="11">
        <v>2640</v>
      </c>
      <c r="AG31" s="11">
        <v>3120</v>
      </c>
      <c r="AH31" s="11"/>
      <c r="AI31" s="11">
        <v>3360</v>
      </c>
      <c r="AJ31" s="11">
        <v>3120</v>
      </c>
      <c r="AK31" s="11"/>
      <c r="AL31" s="11">
        <v>360</v>
      </c>
      <c r="AM31" s="11"/>
      <c r="AN31" s="11">
        <v>1320</v>
      </c>
      <c r="AO31" s="11">
        <v>1080</v>
      </c>
      <c r="AP31" s="11">
        <v>360</v>
      </c>
      <c r="AQ31" s="11"/>
      <c r="AR31" s="11"/>
      <c r="AS31" s="11"/>
      <c r="AT31" s="11"/>
      <c r="AU31" s="11">
        <v>600</v>
      </c>
      <c r="AV31" s="11"/>
      <c r="AW31" s="11"/>
      <c r="AX31" s="11"/>
      <c r="AY31" s="11"/>
      <c r="AZ31" s="11">
        <v>3360</v>
      </c>
      <c r="BA31" s="11"/>
      <c r="BB31" s="11"/>
      <c r="BC31" s="11"/>
      <c r="BD31" s="11"/>
      <c r="BE31" s="11">
        <v>2400</v>
      </c>
      <c r="BF31" s="11">
        <v>2160</v>
      </c>
      <c r="BG31" s="11">
        <v>1560</v>
      </c>
      <c r="BH31" s="11">
        <v>1560</v>
      </c>
      <c r="BI31" s="11">
        <v>600</v>
      </c>
      <c r="BJ31" s="11"/>
      <c r="BK31" s="11">
        <v>1200</v>
      </c>
      <c r="BL31" s="11">
        <v>2160</v>
      </c>
      <c r="BM31" s="11">
        <v>1200</v>
      </c>
      <c r="BN31" s="11">
        <v>960</v>
      </c>
      <c r="BO31" s="11">
        <v>960</v>
      </c>
      <c r="BP31" s="11">
        <v>1200</v>
      </c>
      <c r="BQ31" s="11">
        <v>1200</v>
      </c>
      <c r="BR31" s="11">
        <v>3360</v>
      </c>
      <c r="BS31" s="11">
        <v>1800</v>
      </c>
      <c r="BT31" s="11">
        <v>3600</v>
      </c>
      <c r="BU31" s="11">
        <v>960</v>
      </c>
      <c r="BV31" s="11">
        <v>240</v>
      </c>
      <c r="BW31" s="11">
        <v>3360</v>
      </c>
      <c r="BX31" s="11">
        <v>3360</v>
      </c>
      <c r="BY31" s="11">
        <v>3360</v>
      </c>
      <c r="BZ31" s="11"/>
      <c r="CA31" s="11">
        <v>960</v>
      </c>
      <c r="CB31" s="126" t="s">
        <v>93</v>
      </c>
    </row>
    <row r="32" spans="1:80">
      <c r="A32" s="117"/>
      <c r="B32" s="114"/>
      <c r="C32" s="120"/>
      <c r="D32" s="130"/>
      <c r="E32" s="19" t="s">
        <v>110</v>
      </c>
      <c r="F32" s="19" t="s">
        <v>111</v>
      </c>
      <c r="G32" s="11">
        <v>60</v>
      </c>
      <c r="H32" s="11">
        <v>60</v>
      </c>
      <c r="I32" s="11">
        <v>60</v>
      </c>
      <c r="J32" s="11">
        <v>60</v>
      </c>
      <c r="K32" s="11">
        <v>60</v>
      </c>
      <c r="L32" s="11">
        <v>60</v>
      </c>
      <c r="M32" s="11">
        <v>60</v>
      </c>
      <c r="N32" s="11"/>
      <c r="O32" s="11"/>
      <c r="P32" s="11"/>
      <c r="Q32" s="11"/>
      <c r="R32" s="11"/>
      <c r="S32" s="11">
        <v>60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>
        <v>120</v>
      </c>
      <c r="AF32" s="11">
        <v>240</v>
      </c>
      <c r="AG32" s="11">
        <v>120</v>
      </c>
      <c r="AH32" s="11"/>
      <c r="AI32" s="11">
        <v>60</v>
      </c>
      <c r="AJ32" s="11">
        <v>120</v>
      </c>
      <c r="AK32" s="11"/>
      <c r="AL32" s="11">
        <v>60</v>
      </c>
      <c r="AM32" s="11"/>
      <c r="AN32" s="11">
        <v>60</v>
      </c>
      <c r="AO32" s="11">
        <v>120</v>
      </c>
      <c r="AP32" s="11">
        <v>60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>
        <v>60</v>
      </c>
      <c r="BA32" s="11"/>
      <c r="BB32" s="11"/>
      <c r="BC32" s="11"/>
      <c r="BD32" s="11"/>
      <c r="BE32" s="11">
        <v>60</v>
      </c>
      <c r="BF32" s="11">
        <v>60</v>
      </c>
      <c r="BG32" s="11">
        <v>60</v>
      </c>
      <c r="BH32" s="11">
        <v>60</v>
      </c>
      <c r="BI32" s="11">
        <v>60</v>
      </c>
      <c r="BJ32" s="11"/>
      <c r="BK32" s="11">
        <v>60</v>
      </c>
      <c r="BL32" s="11">
        <v>60</v>
      </c>
      <c r="BM32" s="11">
        <v>60</v>
      </c>
      <c r="BN32" s="11">
        <v>60</v>
      </c>
      <c r="BO32" s="11">
        <v>60</v>
      </c>
      <c r="BP32" s="11">
        <v>60</v>
      </c>
      <c r="BQ32" s="11"/>
      <c r="BR32" s="11">
        <v>60</v>
      </c>
      <c r="BS32" s="11"/>
      <c r="BT32" s="11"/>
      <c r="BU32" s="11">
        <v>60</v>
      </c>
      <c r="BV32" s="11">
        <v>60</v>
      </c>
      <c r="BW32" s="11">
        <v>60</v>
      </c>
      <c r="BX32" s="11">
        <v>60</v>
      </c>
      <c r="BY32" s="11">
        <v>60</v>
      </c>
      <c r="BZ32" s="11"/>
      <c r="CA32" s="11">
        <v>60</v>
      </c>
      <c r="CB32" s="127"/>
    </row>
    <row r="33" spans="1:80">
      <c r="A33" s="117"/>
      <c r="B33" s="114"/>
      <c r="C33" s="120"/>
      <c r="D33" s="130"/>
      <c r="E33" s="19" t="s">
        <v>92</v>
      </c>
      <c r="F33" s="19" t="s">
        <v>84</v>
      </c>
      <c r="G33" s="11">
        <v>60</v>
      </c>
      <c r="H33" s="11">
        <v>60</v>
      </c>
      <c r="I33" s="11">
        <v>60</v>
      </c>
      <c r="J33" s="11">
        <v>60</v>
      </c>
      <c r="K33" s="11">
        <v>60</v>
      </c>
      <c r="L33" s="11">
        <v>60</v>
      </c>
      <c r="M33" s="11">
        <v>60</v>
      </c>
      <c r="N33" s="11"/>
      <c r="O33" s="11"/>
      <c r="P33" s="11"/>
      <c r="Q33" s="11"/>
      <c r="R33" s="11"/>
      <c r="S33" s="11">
        <v>60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>
        <v>120</v>
      </c>
      <c r="AF33" s="11">
        <v>240</v>
      </c>
      <c r="AG33" s="11">
        <v>120</v>
      </c>
      <c r="AH33" s="11"/>
      <c r="AI33" s="11">
        <v>60</v>
      </c>
      <c r="AJ33" s="11">
        <v>120</v>
      </c>
      <c r="AK33" s="11"/>
      <c r="AL33" s="11">
        <v>60</v>
      </c>
      <c r="AM33" s="11"/>
      <c r="AN33" s="11">
        <v>60</v>
      </c>
      <c r="AO33" s="11">
        <v>120</v>
      </c>
      <c r="AP33" s="11">
        <v>60</v>
      </c>
      <c r="AQ33" s="11"/>
      <c r="AR33" s="11"/>
      <c r="AS33" s="11"/>
      <c r="AT33" s="11"/>
      <c r="AU33" s="11"/>
      <c r="AV33" s="11"/>
      <c r="AW33" s="11"/>
      <c r="AX33" s="11"/>
      <c r="AY33" s="11"/>
      <c r="AZ33" s="11">
        <v>60</v>
      </c>
      <c r="BA33" s="11"/>
      <c r="BB33" s="11"/>
      <c r="BC33" s="11"/>
      <c r="BD33" s="11"/>
      <c r="BE33" s="11">
        <v>60</v>
      </c>
      <c r="BF33" s="11">
        <v>60</v>
      </c>
      <c r="BG33" s="11">
        <v>60</v>
      </c>
      <c r="BH33" s="11">
        <v>60</v>
      </c>
      <c r="BI33" s="11">
        <v>60</v>
      </c>
      <c r="BJ33" s="11"/>
      <c r="BK33" s="11">
        <v>60</v>
      </c>
      <c r="BL33" s="11">
        <v>60</v>
      </c>
      <c r="BM33" s="11">
        <v>60</v>
      </c>
      <c r="BN33" s="11">
        <v>60</v>
      </c>
      <c r="BO33" s="11">
        <v>60</v>
      </c>
      <c r="BP33" s="11">
        <v>60</v>
      </c>
      <c r="BQ33" s="11"/>
      <c r="BR33" s="11">
        <v>60</v>
      </c>
      <c r="BS33" s="11"/>
      <c r="BT33" s="11"/>
      <c r="BU33" s="11">
        <v>60</v>
      </c>
      <c r="BV33" s="11">
        <v>60</v>
      </c>
      <c r="BW33" s="11">
        <v>60</v>
      </c>
      <c r="BX33" s="11">
        <v>60</v>
      </c>
      <c r="BY33" s="11">
        <v>60</v>
      </c>
      <c r="BZ33" s="11"/>
      <c r="CA33" s="11">
        <v>60</v>
      </c>
      <c r="CB33" s="127"/>
    </row>
    <row r="34" spans="1:80">
      <c r="A34" s="117"/>
      <c r="B34" s="114"/>
      <c r="C34" s="120"/>
      <c r="D34" s="130"/>
      <c r="E34" s="19" t="s">
        <v>94</v>
      </c>
      <c r="F34" s="19" t="s">
        <v>142</v>
      </c>
      <c r="G34" s="11">
        <v>60</v>
      </c>
      <c r="H34" s="11">
        <v>60</v>
      </c>
      <c r="I34" s="11">
        <v>60</v>
      </c>
      <c r="J34" s="11">
        <v>60</v>
      </c>
      <c r="K34" s="11">
        <v>60</v>
      </c>
      <c r="L34" s="11">
        <v>60</v>
      </c>
      <c r="M34" s="11">
        <v>60</v>
      </c>
      <c r="N34" s="11"/>
      <c r="O34" s="11"/>
      <c r="P34" s="11"/>
      <c r="Q34" s="11"/>
      <c r="R34" s="11"/>
      <c r="S34" s="11">
        <v>60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>
        <v>120</v>
      </c>
      <c r="AF34" s="11">
        <v>240</v>
      </c>
      <c r="AG34" s="11">
        <v>120</v>
      </c>
      <c r="AH34" s="11"/>
      <c r="AI34" s="11">
        <v>60</v>
      </c>
      <c r="AJ34" s="11">
        <v>120</v>
      </c>
      <c r="AK34" s="11"/>
      <c r="AL34" s="11">
        <v>60</v>
      </c>
      <c r="AM34" s="11"/>
      <c r="AN34" s="11">
        <v>60</v>
      </c>
      <c r="AO34" s="11">
        <v>120</v>
      </c>
      <c r="AP34" s="11">
        <v>60</v>
      </c>
      <c r="AQ34" s="11"/>
      <c r="AR34" s="11"/>
      <c r="AS34" s="11"/>
      <c r="AT34" s="11"/>
      <c r="AU34" s="11"/>
      <c r="AV34" s="11"/>
      <c r="AW34" s="11"/>
      <c r="AX34" s="11"/>
      <c r="AY34" s="11"/>
      <c r="AZ34" s="11">
        <v>60</v>
      </c>
      <c r="BA34" s="11"/>
      <c r="BB34" s="11"/>
      <c r="BC34" s="11"/>
      <c r="BD34" s="11"/>
      <c r="BE34" s="11">
        <v>60</v>
      </c>
      <c r="BF34" s="11">
        <v>60</v>
      </c>
      <c r="BG34" s="11">
        <v>60</v>
      </c>
      <c r="BH34" s="11">
        <v>60</v>
      </c>
      <c r="BI34" s="11">
        <v>60</v>
      </c>
      <c r="BJ34" s="11"/>
      <c r="BK34" s="11">
        <v>60</v>
      </c>
      <c r="BL34" s="11">
        <v>60</v>
      </c>
      <c r="BM34" s="11">
        <v>60</v>
      </c>
      <c r="BN34" s="11">
        <v>60</v>
      </c>
      <c r="BO34" s="11">
        <v>60</v>
      </c>
      <c r="BP34" s="11">
        <v>60</v>
      </c>
      <c r="BQ34" s="11"/>
      <c r="BR34" s="11">
        <v>60</v>
      </c>
      <c r="BS34" s="11"/>
      <c r="BT34" s="11"/>
      <c r="BU34" s="11">
        <v>60</v>
      </c>
      <c r="BV34" s="11">
        <v>60</v>
      </c>
      <c r="BW34" s="11">
        <v>60</v>
      </c>
      <c r="BX34" s="11">
        <v>60</v>
      </c>
      <c r="BY34" s="11">
        <v>60</v>
      </c>
      <c r="BZ34" s="11"/>
      <c r="CA34" s="11">
        <v>60</v>
      </c>
      <c r="CB34" s="127"/>
    </row>
    <row r="35" spans="1:80">
      <c r="A35" s="118"/>
      <c r="B35" s="115"/>
      <c r="C35" s="121"/>
      <c r="D35" s="131"/>
      <c r="E35" s="19" t="s">
        <v>143</v>
      </c>
      <c r="F35" s="19" t="s">
        <v>144</v>
      </c>
      <c r="G35" s="11">
        <v>60</v>
      </c>
      <c r="H35" s="11">
        <v>60</v>
      </c>
      <c r="I35" s="11">
        <v>60</v>
      </c>
      <c r="J35" s="11">
        <v>60</v>
      </c>
      <c r="K35" s="11">
        <v>60</v>
      </c>
      <c r="L35" s="11">
        <v>60</v>
      </c>
      <c r="M35" s="11">
        <v>60</v>
      </c>
      <c r="N35" s="11"/>
      <c r="O35" s="11"/>
      <c r="P35" s="11"/>
      <c r="Q35" s="11"/>
      <c r="R35" s="11"/>
      <c r="S35" s="11">
        <v>60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>
        <v>120</v>
      </c>
      <c r="AF35" s="11">
        <v>240</v>
      </c>
      <c r="AG35" s="11">
        <v>120</v>
      </c>
      <c r="AH35" s="11"/>
      <c r="AI35" s="11">
        <v>60</v>
      </c>
      <c r="AJ35" s="11">
        <v>120</v>
      </c>
      <c r="AK35" s="11"/>
      <c r="AL35" s="11">
        <v>60</v>
      </c>
      <c r="AM35" s="11"/>
      <c r="AN35" s="11">
        <v>60</v>
      </c>
      <c r="AO35" s="11">
        <v>120</v>
      </c>
      <c r="AP35" s="11">
        <v>60</v>
      </c>
      <c r="AQ35" s="11"/>
      <c r="AR35" s="11"/>
      <c r="AS35" s="11"/>
      <c r="AT35" s="11"/>
      <c r="AU35" s="11"/>
      <c r="AV35" s="11"/>
      <c r="AW35" s="11"/>
      <c r="AX35" s="11"/>
      <c r="AY35" s="11"/>
      <c r="AZ35" s="11">
        <v>60</v>
      </c>
      <c r="BA35" s="11"/>
      <c r="BB35" s="11"/>
      <c r="BC35" s="11"/>
      <c r="BD35" s="11"/>
      <c r="BE35" s="11">
        <v>60</v>
      </c>
      <c r="BF35" s="11">
        <v>60</v>
      </c>
      <c r="BG35" s="11">
        <v>60</v>
      </c>
      <c r="BH35" s="11">
        <v>60</v>
      </c>
      <c r="BI35" s="11">
        <v>60</v>
      </c>
      <c r="BJ35" s="11"/>
      <c r="BK35" s="11">
        <v>60</v>
      </c>
      <c r="BL35" s="11">
        <v>60</v>
      </c>
      <c r="BM35" s="11">
        <v>60</v>
      </c>
      <c r="BN35" s="11">
        <v>60</v>
      </c>
      <c r="BO35" s="11">
        <v>60</v>
      </c>
      <c r="BP35" s="11">
        <v>60</v>
      </c>
      <c r="BQ35" s="11"/>
      <c r="BR35" s="11">
        <v>60</v>
      </c>
      <c r="BS35" s="11"/>
      <c r="BT35" s="11"/>
      <c r="BU35" s="11">
        <v>60</v>
      </c>
      <c r="BV35" s="11">
        <v>60</v>
      </c>
      <c r="BW35" s="11">
        <v>60</v>
      </c>
      <c r="BX35" s="11">
        <v>60</v>
      </c>
      <c r="BY35" s="11">
        <v>60</v>
      </c>
      <c r="BZ35" s="11"/>
      <c r="CA35" s="11">
        <v>60</v>
      </c>
      <c r="CB35" s="128"/>
    </row>
    <row r="36" spans="1:80">
      <c r="A36" s="18">
        <f>A31+1</f>
        <v>24</v>
      </c>
      <c r="B36" s="33" t="s">
        <v>145</v>
      </c>
      <c r="C36" s="30" t="s">
        <v>146</v>
      </c>
      <c r="D36" s="34">
        <v>400045</v>
      </c>
      <c r="E36" s="19" t="s">
        <v>88</v>
      </c>
      <c r="F36" s="19" t="s">
        <v>89</v>
      </c>
      <c r="G36" s="11">
        <v>720</v>
      </c>
      <c r="H36" s="11">
        <v>720</v>
      </c>
      <c r="I36" s="11"/>
      <c r="J36" s="11"/>
      <c r="K36" s="11">
        <v>720</v>
      </c>
      <c r="L36" s="11">
        <v>17220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>
        <v>7200</v>
      </c>
      <c r="AF36" s="11"/>
      <c r="AG36" s="11">
        <v>1440</v>
      </c>
      <c r="AH36" s="11"/>
      <c r="AI36" s="11">
        <v>720</v>
      </c>
      <c r="AJ36" s="11">
        <v>96000</v>
      </c>
      <c r="AK36" s="11">
        <v>6000</v>
      </c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>
        <v>300</v>
      </c>
      <c r="BB36" s="11"/>
      <c r="BC36" s="11"/>
      <c r="BD36" s="11"/>
      <c r="BE36" s="11">
        <v>720</v>
      </c>
      <c r="BF36" s="11">
        <v>720</v>
      </c>
      <c r="BG36" s="11">
        <v>600</v>
      </c>
      <c r="BH36" s="11"/>
      <c r="BI36" s="11"/>
      <c r="BJ36" s="11"/>
      <c r="BK36" s="11">
        <v>2160</v>
      </c>
      <c r="BL36" s="11"/>
      <c r="BM36" s="11"/>
      <c r="BN36" s="11"/>
      <c r="BO36" s="11"/>
      <c r="BP36" s="11"/>
      <c r="BQ36" s="11">
        <v>300</v>
      </c>
      <c r="BR36" s="11">
        <v>16500</v>
      </c>
      <c r="BS36" s="11"/>
      <c r="BT36" s="11"/>
      <c r="BU36" s="11">
        <v>720</v>
      </c>
      <c r="BV36" s="11"/>
      <c r="BW36" s="11">
        <v>1440</v>
      </c>
      <c r="BX36" s="11">
        <v>720</v>
      </c>
      <c r="BY36" s="11">
        <v>720</v>
      </c>
      <c r="BZ36" s="11"/>
      <c r="CA36" s="11"/>
      <c r="CB36" s="13" t="s">
        <v>93</v>
      </c>
    </row>
    <row r="37" spans="1:80">
      <c r="A37" s="18">
        <f t="shared" ref="A37:A42" si="4">A36+1</f>
        <v>25</v>
      </c>
      <c r="B37" s="33" t="s">
        <v>147</v>
      </c>
      <c r="C37" s="30" t="s">
        <v>172</v>
      </c>
      <c r="D37" s="34">
        <v>153173</v>
      </c>
      <c r="E37" s="19" t="s">
        <v>88</v>
      </c>
      <c r="F37" s="19" t="s">
        <v>89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>
        <v>600</v>
      </c>
      <c r="V37" s="11">
        <v>600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>
        <v>1200</v>
      </c>
      <c r="AJ37" s="11">
        <v>93000</v>
      </c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>
        <v>6000</v>
      </c>
      <c r="BS37" s="11"/>
      <c r="BT37" s="11"/>
      <c r="BU37" s="11"/>
      <c r="BV37" s="11"/>
      <c r="BW37" s="11"/>
      <c r="BX37" s="11"/>
      <c r="BY37" s="11">
        <v>600</v>
      </c>
      <c r="BZ37" s="11"/>
      <c r="CA37" s="11"/>
      <c r="CB37" s="13" t="s">
        <v>93</v>
      </c>
    </row>
    <row r="38" spans="1:80">
      <c r="A38" s="18">
        <f t="shared" si="4"/>
        <v>26</v>
      </c>
      <c r="B38" s="36" t="s">
        <v>81</v>
      </c>
      <c r="C38" s="36" t="s">
        <v>148</v>
      </c>
      <c r="D38" s="34">
        <v>158750</v>
      </c>
      <c r="E38" s="19" t="s">
        <v>92</v>
      </c>
      <c r="F38" s="19" t="s">
        <v>84</v>
      </c>
      <c r="G38" s="11"/>
      <c r="H38" s="11"/>
      <c r="I38" s="11"/>
      <c r="J38" s="11"/>
      <c r="K38" s="11"/>
      <c r="L38" s="11"/>
      <c r="M38" s="11"/>
      <c r="N38" s="11"/>
      <c r="O38" s="11"/>
      <c r="P38" s="11">
        <v>60</v>
      </c>
      <c r="Q38" s="11">
        <v>600</v>
      </c>
      <c r="R38" s="11"/>
      <c r="S38" s="11">
        <v>60</v>
      </c>
      <c r="T38" s="11">
        <v>300</v>
      </c>
      <c r="U38" s="11">
        <v>1200</v>
      </c>
      <c r="V38" s="11"/>
      <c r="W38" s="11"/>
      <c r="X38" s="11"/>
      <c r="Y38" s="11"/>
      <c r="Z38" s="11">
        <v>120</v>
      </c>
      <c r="AA38" s="11">
        <v>120</v>
      </c>
      <c r="AB38" s="11">
        <v>6000</v>
      </c>
      <c r="AC38" s="11">
        <v>6000</v>
      </c>
      <c r="AD38" s="11"/>
      <c r="AE38" s="11"/>
      <c r="AF38" s="11"/>
      <c r="AG38" s="11">
        <v>120</v>
      </c>
      <c r="AH38" s="11"/>
      <c r="AI38" s="11"/>
      <c r="AJ38" s="11"/>
      <c r="AK38" s="11">
        <v>300</v>
      </c>
      <c r="AL38" s="11">
        <v>300</v>
      </c>
      <c r="AM38" s="11"/>
      <c r="AN38" s="11"/>
      <c r="AO38" s="11"/>
      <c r="AP38" s="11">
        <v>180</v>
      </c>
      <c r="AQ38" s="11"/>
      <c r="AR38" s="11"/>
      <c r="AS38" s="11"/>
      <c r="AT38" s="11"/>
      <c r="AU38" s="11">
        <v>300</v>
      </c>
      <c r="AV38" s="11"/>
      <c r="AW38" s="11"/>
      <c r="AX38" s="11"/>
      <c r="AY38" s="11"/>
      <c r="AZ38" s="11"/>
      <c r="BA38" s="11"/>
      <c r="BB38" s="11"/>
      <c r="BC38" s="11">
        <v>60</v>
      </c>
      <c r="BD38" s="11"/>
      <c r="BE38" s="11"/>
      <c r="BF38" s="11">
        <v>60</v>
      </c>
      <c r="BG38" s="11"/>
      <c r="BH38" s="11"/>
      <c r="BI38" s="11"/>
      <c r="BJ38" s="11"/>
      <c r="BK38" s="11"/>
      <c r="BL38" s="11"/>
      <c r="BM38" s="11">
        <v>60</v>
      </c>
      <c r="BN38" s="11">
        <v>60</v>
      </c>
      <c r="BO38" s="11">
        <v>60</v>
      </c>
      <c r="BP38" s="11">
        <v>60</v>
      </c>
      <c r="BQ38" s="11"/>
      <c r="BR38" s="11"/>
      <c r="BS38" s="11"/>
      <c r="BT38" s="11"/>
      <c r="BU38" s="11">
        <v>60</v>
      </c>
      <c r="BV38" s="11">
        <v>60</v>
      </c>
      <c r="BW38" s="11">
        <v>60</v>
      </c>
      <c r="BX38" s="11">
        <v>120</v>
      </c>
      <c r="BY38" s="11">
        <v>180</v>
      </c>
      <c r="BZ38" s="11">
        <v>60</v>
      </c>
      <c r="CA38" s="11">
        <v>60</v>
      </c>
      <c r="CB38" s="13" t="s">
        <v>93</v>
      </c>
    </row>
    <row r="39" spans="1:80">
      <c r="A39" s="18">
        <f t="shared" si="4"/>
        <v>27</v>
      </c>
      <c r="B39" s="36" t="s">
        <v>149</v>
      </c>
      <c r="C39" s="36" t="s">
        <v>150</v>
      </c>
      <c r="D39" s="34">
        <v>153115</v>
      </c>
      <c r="E39" s="19" t="s">
        <v>110</v>
      </c>
      <c r="F39" s="19" t="s">
        <v>111</v>
      </c>
      <c r="G39" s="11">
        <v>600</v>
      </c>
      <c r="H39" s="11">
        <v>900</v>
      </c>
      <c r="I39" s="11">
        <v>3000</v>
      </c>
      <c r="J39" s="11">
        <v>1800</v>
      </c>
      <c r="K39" s="11">
        <v>1800</v>
      </c>
      <c r="L39" s="11">
        <v>10800</v>
      </c>
      <c r="M39" s="11">
        <v>2400</v>
      </c>
      <c r="N39" s="11">
        <v>600</v>
      </c>
      <c r="O39" s="11">
        <v>600</v>
      </c>
      <c r="P39" s="11">
        <v>600</v>
      </c>
      <c r="Q39" s="11">
        <v>600</v>
      </c>
      <c r="R39" s="11">
        <v>1500</v>
      </c>
      <c r="S39" s="11">
        <v>600</v>
      </c>
      <c r="T39" s="11">
        <v>1500</v>
      </c>
      <c r="U39" s="11">
        <v>1500</v>
      </c>
      <c r="V39" s="11">
        <v>600</v>
      </c>
      <c r="W39" s="11">
        <v>1500</v>
      </c>
      <c r="X39" s="11">
        <v>1500</v>
      </c>
      <c r="Y39" s="11">
        <v>1500</v>
      </c>
      <c r="Z39" s="11">
        <v>600</v>
      </c>
      <c r="AA39" s="11">
        <v>600</v>
      </c>
      <c r="AB39" s="11">
        <v>15000</v>
      </c>
      <c r="AC39" s="11">
        <v>6000</v>
      </c>
      <c r="AD39" s="11">
        <v>9000</v>
      </c>
      <c r="AE39" s="11">
        <v>3000</v>
      </c>
      <c r="AF39" s="11">
        <v>4500</v>
      </c>
      <c r="AG39" s="11">
        <v>3000</v>
      </c>
      <c r="AH39" s="11">
        <v>30000</v>
      </c>
      <c r="AI39" s="11">
        <v>4800</v>
      </c>
      <c r="AJ39" s="11">
        <v>24000</v>
      </c>
      <c r="AK39" s="11">
        <v>3000</v>
      </c>
      <c r="AL39" s="11">
        <v>600</v>
      </c>
      <c r="AM39" s="11">
        <v>600</v>
      </c>
      <c r="AN39" s="11">
        <v>600</v>
      </c>
      <c r="AO39" s="11">
        <v>600</v>
      </c>
      <c r="AP39" s="11">
        <v>600</v>
      </c>
      <c r="AQ39" s="11">
        <v>600</v>
      </c>
      <c r="AR39" s="11">
        <v>600</v>
      </c>
      <c r="AS39" s="11">
        <v>600</v>
      </c>
      <c r="AT39" s="11">
        <v>600</v>
      </c>
      <c r="AU39" s="11">
        <v>600</v>
      </c>
      <c r="AV39" s="11">
        <v>600</v>
      </c>
      <c r="AW39" s="11">
        <v>600</v>
      </c>
      <c r="AX39" s="11">
        <v>1200</v>
      </c>
      <c r="AY39" s="11">
        <v>900</v>
      </c>
      <c r="AZ39" s="11">
        <v>600</v>
      </c>
      <c r="BA39" s="11">
        <v>600</v>
      </c>
      <c r="BB39" s="11">
        <v>600</v>
      </c>
      <c r="BC39" s="11">
        <v>1800</v>
      </c>
      <c r="BD39" s="11">
        <v>1500</v>
      </c>
      <c r="BE39" s="11">
        <v>1200</v>
      </c>
      <c r="BF39" s="11">
        <v>600</v>
      </c>
      <c r="BG39" s="11">
        <v>1800</v>
      </c>
      <c r="BH39" s="11">
        <v>600</v>
      </c>
      <c r="BI39" s="11">
        <v>900</v>
      </c>
      <c r="BJ39" s="11">
        <v>600</v>
      </c>
      <c r="BK39" s="11">
        <v>600</v>
      </c>
      <c r="BL39" s="11">
        <v>600</v>
      </c>
      <c r="BM39" s="11">
        <v>600</v>
      </c>
      <c r="BN39" s="11">
        <v>600</v>
      </c>
      <c r="BO39" s="11">
        <v>600</v>
      </c>
      <c r="BP39" s="11">
        <v>600</v>
      </c>
      <c r="BQ39" s="11">
        <v>6000</v>
      </c>
      <c r="BR39" s="11">
        <v>9000</v>
      </c>
      <c r="BS39" s="11">
        <v>1200</v>
      </c>
      <c r="BT39" s="11">
        <v>1800</v>
      </c>
      <c r="BU39" s="11">
        <v>1200</v>
      </c>
      <c r="BV39" s="11">
        <v>600</v>
      </c>
      <c r="BW39" s="11">
        <v>900</v>
      </c>
      <c r="BX39" s="11">
        <v>1200</v>
      </c>
      <c r="BY39" s="11">
        <v>900</v>
      </c>
      <c r="BZ39" s="11">
        <v>600</v>
      </c>
      <c r="CA39" s="11">
        <v>600</v>
      </c>
      <c r="CB39" s="13" t="s">
        <v>93</v>
      </c>
    </row>
    <row r="40" spans="1:80">
      <c r="A40" s="18">
        <f t="shared" si="4"/>
        <v>28</v>
      </c>
      <c r="B40" s="36" t="s">
        <v>151</v>
      </c>
      <c r="C40" s="36" t="s">
        <v>152</v>
      </c>
      <c r="D40" s="34">
        <v>810005</v>
      </c>
      <c r="E40" s="19" t="s">
        <v>88</v>
      </c>
      <c r="F40" s="19" t="s">
        <v>89</v>
      </c>
      <c r="G40" s="11">
        <v>1800</v>
      </c>
      <c r="H40" s="11">
        <v>1800</v>
      </c>
      <c r="I40" s="11">
        <v>6000</v>
      </c>
      <c r="J40" s="11">
        <v>6000</v>
      </c>
      <c r="K40" s="11">
        <v>6000</v>
      </c>
      <c r="L40" s="11">
        <v>60000</v>
      </c>
      <c r="M40" s="11"/>
      <c r="N40" s="11"/>
      <c r="O40" s="11"/>
      <c r="P40" s="11"/>
      <c r="Q40" s="11"/>
      <c r="R40" s="11">
        <v>1200</v>
      </c>
      <c r="S40" s="11"/>
      <c r="T40" s="11"/>
      <c r="U40" s="11">
        <v>1800</v>
      </c>
      <c r="V40" s="11">
        <v>1800</v>
      </c>
      <c r="W40" s="11"/>
      <c r="X40" s="11"/>
      <c r="Y40" s="11">
        <v>600</v>
      </c>
      <c r="Z40" s="11">
        <v>180</v>
      </c>
      <c r="AA40" s="11">
        <v>180</v>
      </c>
      <c r="AB40" s="11">
        <v>10800</v>
      </c>
      <c r="AC40" s="11"/>
      <c r="AD40" s="11"/>
      <c r="AE40" s="11"/>
      <c r="AF40" s="11"/>
      <c r="AG40" s="11"/>
      <c r="AH40" s="11"/>
      <c r="AI40" s="11">
        <v>47100</v>
      </c>
      <c r="AJ40" s="11">
        <v>54000</v>
      </c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>
        <v>600</v>
      </c>
      <c r="AY40" s="11">
        <v>600</v>
      </c>
      <c r="AZ40" s="11">
        <v>600</v>
      </c>
      <c r="BA40" s="11">
        <v>600</v>
      </c>
      <c r="BB40" s="11">
        <v>600</v>
      </c>
      <c r="BC40" s="11">
        <v>600</v>
      </c>
      <c r="BD40" s="11">
        <v>3600</v>
      </c>
      <c r="BE40" s="11">
        <v>3600</v>
      </c>
      <c r="BF40" s="11">
        <v>3600</v>
      </c>
      <c r="BG40" s="11"/>
      <c r="BH40" s="11"/>
      <c r="BI40" s="11"/>
      <c r="BJ40" s="11"/>
      <c r="BK40" s="11">
        <v>3600</v>
      </c>
      <c r="BL40" s="11"/>
      <c r="BM40" s="11">
        <v>3600</v>
      </c>
      <c r="BN40" s="11">
        <v>3600</v>
      </c>
      <c r="BO40" s="11">
        <v>3600</v>
      </c>
      <c r="BP40" s="11">
        <v>3600</v>
      </c>
      <c r="BQ40" s="11"/>
      <c r="BR40" s="11">
        <v>46800</v>
      </c>
      <c r="BS40" s="11">
        <v>5400</v>
      </c>
      <c r="BT40" s="11">
        <v>18000</v>
      </c>
      <c r="BU40" s="11">
        <v>7200</v>
      </c>
      <c r="BV40" s="11">
        <v>600</v>
      </c>
      <c r="BW40" s="11">
        <v>3600</v>
      </c>
      <c r="BX40" s="11">
        <v>5400</v>
      </c>
      <c r="BY40" s="11">
        <v>6300</v>
      </c>
      <c r="BZ40" s="11">
        <v>1800</v>
      </c>
      <c r="CA40" s="11">
        <v>1800</v>
      </c>
      <c r="CB40" s="13" t="s">
        <v>93</v>
      </c>
    </row>
    <row r="41" spans="1:80">
      <c r="A41" s="18">
        <f t="shared" si="4"/>
        <v>29</v>
      </c>
      <c r="B41" s="36" t="s">
        <v>81</v>
      </c>
      <c r="C41" s="36" t="s">
        <v>153</v>
      </c>
      <c r="D41" s="34">
        <v>158331</v>
      </c>
      <c r="E41" s="19" t="s">
        <v>154</v>
      </c>
      <c r="F41" s="19" t="s">
        <v>84</v>
      </c>
      <c r="G41" s="11">
        <v>120</v>
      </c>
      <c r="H41" s="11">
        <v>120</v>
      </c>
      <c r="I41" s="11">
        <v>600</v>
      </c>
      <c r="J41" s="11">
        <v>600</v>
      </c>
      <c r="K41" s="11">
        <v>600</v>
      </c>
      <c r="L41" s="11">
        <v>600</v>
      </c>
      <c r="M41" s="11"/>
      <c r="N41" s="11"/>
      <c r="O41" s="11"/>
      <c r="P41" s="11"/>
      <c r="Q41" s="11"/>
      <c r="R41" s="11">
        <v>120</v>
      </c>
      <c r="S41" s="11">
        <v>60</v>
      </c>
      <c r="T41" s="11"/>
      <c r="U41" s="11">
        <v>600</v>
      </c>
      <c r="V41" s="11">
        <v>300</v>
      </c>
      <c r="W41" s="11"/>
      <c r="X41" s="11"/>
      <c r="Y41" s="11"/>
      <c r="Z41" s="11"/>
      <c r="AA41" s="11"/>
      <c r="AB41" s="11"/>
      <c r="AC41" s="11"/>
      <c r="AD41" s="11">
        <v>6000</v>
      </c>
      <c r="AE41" s="11"/>
      <c r="AF41" s="11">
        <v>2400</v>
      </c>
      <c r="AG41" s="11"/>
      <c r="AH41" s="11"/>
      <c r="AI41" s="11"/>
      <c r="AJ41" s="11">
        <v>600</v>
      </c>
      <c r="AK41" s="11"/>
      <c r="AL41" s="11"/>
      <c r="AM41" s="11"/>
      <c r="AN41" s="11"/>
      <c r="AO41" s="11"/>
      <c r="AP41" s="11">
        <v>300</v>
      </c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>
        <v>60</v>
      </c>
      <c r="BD41" s="11">
        <v>300</v>
      </c>
      <c r="BE41" s="11">
        <v>300</v>
      </c>
      <c r="BF41" s="11"/>
      <c r="BG41" s="11"/>
      <c r="BH41" s="11">
        <v>1200</v>
      </c>
      <c r="BI41" s="11"/>
      <c r="BJ41" s="11"/>
      <c r="BK41" s="11"/>
      <c r="BL41" s="11"/>
      <c r="BM41" s="11">
        <v>300</v>
      </c>
      <c r="BN41" s="11"/>
      <c r="BO41" s="11"/>
      <c r="BP41" s="11"/>
      <c r="BQ41" s="11"/>
      <c r="BR41" s="11">
        <v>600</v>
      </c>
      <c r="BS41" s="11">
        <v>600</v>
      </c>
      <c r="BT41" s="11">
        <v>300</v>
      </c>
      <c r="BU41" s="11">
        <v>60</v>
      </c>
      <c r="BV41" s="11">
        <v>120</v>
      </c>
      <c r="BW41" s="11">
        <v>240</v>
      </c>
      <c r="BX41" s="11">
        <v>240</v>
      </c>
      <c r="BY41" s="11">
        <v>120</v>
      </c>
      <c r="BZ41" s="11"/>
      <c r="CA41" s="11"/>
      <c r="CB41" s="13" t="s">
        <v>93</v>
      </c>
    </row>
    <row r="42" spans="1:80">
      <c r="A42" s="25">
        <f t="shared" si="4"/>
        <v>30</v>
      </c>
      <c r="B42" s="37" t="s">
        <v>155</v>
      </c>
      <c r="C42" s="38" t="s">
        <v>156</v>
      </c>
      <c r="D42" s="35">
        <v>203001</v>
      </c>
      <c r="E42" s="24" t="s">
        <v>88</v>
      </c>
      <c r="F42" s="24" t="s">
        <v>89</v>
      </c>
      <c r="G42" s="20">
        <v>180</v>
      </c>
      <c r="H42" s="20">
        <v>300</v>
      </c>
      <c r="I42" s="20">
        <v>2700</v>
      </c>
      <c r="J42" s="20">
        <v>300</v>
      </c>
      <c r="K42" s="20">
        <v>960</v>
      </c>
      <c r="L42" s="20">
        <v>5400</v>
      </c>
      <c r="M42" s="20"/>
      <c r="N42" s="20"/>
      <c r="O42" s="20"/>
      <c r="P42" s="20"/>
      <c r="Q42" s="20"/>
      <c r="R42" s="20"/>
      <c r="S42" s="20"/>
      <c r="T42" s="20">
        <v>240</v>
      </c>
      <c r="U42" s="20">
        <v>600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>
        <v>600</v>
      </c>
      <c r="AH42" s="20"/>
      <c r="AI42" s="20">
        <v>720</v>
      </c>
      <c r="AJ42" s="20">
        <v>12000</v>
      </c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>
        <v>540</v>
      </c>
      <c r="BE42" s="20"/>
      <c r="BF42" s="20">
        <v>360</v>
      </c>
      <c r="BG42" s="20"/>
      <c r="BH42" s="20">
        <v>1200</v>
      </c>
      <c r="BI42" s="20"/>
      <c r="BJ42" s="20"/>
      <c r="BK42" s="20"/>
      <c r="BL42" s="20">
        <v>540</v>
      </c>
      <c r="BM42" s="20">
        <v>360</v>
      </c>
      <c r="BN42" s="20"/>
      <c r="BO42" s="20">
        <v>240</v>
      </c>
      <c r="BP42" s="20"/>
      <c r="BQ42" s="20"/>
      <c r="BR42" s="20">
        <v>1200</v>
      </c>
      <c r="BS42" s="20"/>
      <c r="BT42" s="20">
        <v>2220</v>
      </c>
      <c r="BU42" s="20">
        <v>720</v>
      </c>
      <c r="BV42" s="20"/>
      <c r="BW42" s="20">
        <v>600</v>
      </c>
      <c r="BX42" s="20">
        <v>900</v>
      </c>
      <c r="BY42" s="20"/>
      <c r="BZ42" s="20"/>
      <c r="CA42" s="20"/>
      <c r="CB42" s="23" t="s">
        <v>93</v>
      </c>
    </row>
    <row r="43" spans="1:80" s="9" customFormat="1">
      <c r="A43" s="26">
        <v>31</v>
      </c>
      <c r="B43" s="39" t="s">
        <v>167</v>
      </c>
      <c r="C43" s="27" t="s">
        <v>166</v>
      </c>
      <c r="D43" s="27">
        <v>243001</v>
      </c>
      <c r="E43" s="26" t="s">
        <v>88</v>
      </c>
      <c r="F43" s="26" t="s">
        <v>89</v>
      </c>
      <c r="G43" s="26">
        <v>60</v>
      </c>
      <c r="H43" s="26"/>
      <c r="I43" s="26"/>
      <c r="J43" s="26"/>
      <c r="K43" s="26">
        <v>480</v>
      </c>
      <c r="L43" s="26">
        <v>1440</v>
      </c>
      <c r="M43" s="26"/>
      <c r="N43" s="26"/>
      <c r="O43" s="26"/>
      <c r="P43" s="26"/>
      <c r="Q43" s="26"/>
      <c r="R43" s="26">
        <v>120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>
        <v>5940</v>
      </c>
      <c r="AJ43" s="26">
        <v>2820</v>
      </c>
      <c r="AK43" s="26"/>
      <c r="AL43" s="26">
        <v>120</v>
      </c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>
        <v>60</v>
      </c>
      <c r="BD43" s="26"/>
      <c r="BE43" s="26"/>
      <c r="BF43" s="26"/>
      <c r="BG43" s="26"/>
      <c r="BH43" s="26"/>
      <c r="BI43" s="26"/>
      <c r="BJ43" s="26"/>
      <c r="BK43" s="26"/>
      <c r="BL43" s="26">
        <v>300</v>
      </c>
      <c r="BM43" s="26"/>
      <c r="BN43" s="26"/>
      <c r="BO43" s="26"/>
      <c r="BP43" s="26"/>
      <c r="BQ43" s="26"/>
      <c r="BR43" s="26">
        <v>2160</v>
      </c>
      <c r="BS43" s="26"/>
      <c r="BT43" s="26"/>
      <c r="BU43" s="26"/>
      <c r="BV43" s="26"/>
      <c r="BW43" s="26"/>
      <c r="BX43" s="26">
        <v>120</v>
      </c>
      <c r="BY43" s="26">
        <v>60</v>
      </c>
      <c r="BZ43" s="26"/>
      <c r="CA43" s="26"/>
      <c r="CB43" s="28" t="s">
        <v>93</v>
      </c>
    </row>
    <row r="44" spans="1:80" s="9" customFormat="1">
      <c r="A44" s="27">
        <v>32</v>
      </c>
      <c r="B44" s="39" t="s">
        <v>168</v>
      </c>
      <c r="C44" s="39" t="s">
        <v>169</v>
      </c>
      <c r="D44" s="27">
        <v>410003</v>
      </c>
      <c r="E44" s="27" t="s">
        <v>88</v>
      </c>
      <c r="F44" s="27" t="s">
        <v>89</v>
      </c>
      <c r="G44" s="26">
        <v>600</v>
      </c>
      <c r="H44" s="26">
        <v>600</v>
      </c>
      <c r="I44" s="26">
        <v>600</v>
      </c>
      <c r="J44" s="26">
        <v>600</v>
      </c>
      <c r="K44" s="26">
        <v>1800</v>
      </c>
      <c r="L44" s="26">
        <v>6000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>
        <v>3000</v>
      </c>
      <c r="AF44" s="26">
        <v>3000</v>
      </c>
      <c r="AG44" s="26">
        <v>1200</v>
      </c>
      <c r="AH44" s="26"/>
      <c r="AI44" s="26">
        <v>6000</v>
      </c>
      <c r="AJ44" s="26">
        <v>6000</v>
      </c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>
        <v>600</v>
      </c>
      <c r="BD44" s="26">
        <v>600</v>
      </c>
      <c r="BE44" s="26">
        <v>600</v>
      </c>
      <c r="BF44" s="26">
        <v>600</v>
      </c>
      <c r="BG44" s="26">
        <v>1200</v>
      </c>
      <c r="BH44" s="26"/>
      <c r="BI44" s="26"/>
      <c r="BJ44" s="26">
        <v>1200</v>
      </c>
      <c r="BK44" s="26">
        <v>600</v>
      </c>
      <c r="BL44" s="26">
        <v>600</v>
      </c>
      <c r="BM44" s="26">
        <v>600</v>
      </c>
      <c r="BN44" s="26">
        <v>600</v>
      </c>
      <c r="BO44" s="26">
        <v>600</v>
      </c>
      <c r="BP44" s="26">
        <v>600</v>
      </c>
      <c r="BQ44" s="26"/>
      <c r="BR44" s="26">
        <v>6000</v>
      </c>
      <c r="BS44" s="26">
        <v>1200</v>
      </c>
      <c r="BT44" s="26">
        <v>1200</v>
      </c>
      <c r="BU44" s="26">
        <v>1200</v>
      </c>
      <c r="BV44" s="26"/>
      <c r="BW44" s="26">
        <v>600</v>
      </c>
      <c r="BX44" s="26">
        <v>1200</v>
      </c>
      <c r="BY44" s="26">
        <v>1200</v>
      </c>
      <c r="BZ44" s="26"/>
      <c r="CA44" s="26"/>
      <c r="CB44" s="29"/>
    </row>
    <row r="45" spans="1:80">
      <c r="A45" s="39">
        <v>33</v>
      </c>
      <c r="B45" s="39" t="s">
        <v>174</v>
      </c>
      <c r="C45" s="39" t="s">
        <v>173</v>
      </c>
      <c r="D45" s="39">
        <v>170607</v>
      </c>
      <c r="E45" s="39" t="s">
        <v>88</v>
      </c>
      <c r="F45" s="39" t="s">
        <v>89</v>
      </c>
      <c r="G45" s="1">
        <v>3000</v>
      </c>
      <c r="H45" s="1">
        <v>3000</v>
      </c>
      <c r="I45" s="1">
        <v>0</v>
      </c>
      <c r="J45" s="1">
        <v>12000</v>
      </c>
      <c r="K45" s="1">
        <v>6000</v>
      </c>
      <c r="L45" s="1">
        <v>60000</v>
      </c>
      <c r="M45" s="1">
        <v>1200</v>
      </c>
      <c r="N45" s="1">
        <v>4800</v>
      </c>
      <c r="O45" s="1">
        <v>0</v>
      </c>
      <c r="P45" s="1">
        <v>3600</v>
      </c>
      <c r="Q45" s="1">
        <v>0</v>
      </c>
      <c r="R45" s="1">
        <v>3600</v>
      </c>
      <c r="S45" s="1">
        <v>0</v>
      </c>
      <c r="T45" s="1">
        <v>3000</v>
      </c>
      <c r="U45" s="1">
        <v>6000</v>
      </c>
      <c r="V45" s="1">
        <v>3000</v>
      </c>
      <c r="W45" s="1">
        <v>0</v>
      </c>
      <c r="X45" s="1">
        <v>4800</v>
      </c>
      <c r="Y45" s="1">
        <v>0</v>
      </c>
      <c r="Z45" s="1">
        <v>6000</v>
      </c>
      <c r="AA45" s="1">
        <v>4800</v>
      </c>
      <c r="AB45" s="1">
        <v>0</v>
      </c>
      <c r="AC45" s="1">
        <v>0</v>
      </c>
      <c r="AD45" s="1">
        <v>9600</v>
      </c>
      <c r="AE45" s="1">
        <v>6000</v>
      </c>
      <c r="AF45" s="1">
        <v>0</v>
      </c>
      <c r="AG45" s="1">
        <v>6000</v>
      </c>
      <c r="AH45" s="1">
        <v>6000</v>
      </c>
      <c r="AI45" s="1">
        <v>12000</v>
      </c>
      <c r="AJ45" s="1">
        <v>152400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600</v>
      </c>
      <c r="BA45" s="1">
        <v>600</v>
      </c>
      <c r="BB45" s="1">
        <v>0</v>
      </c>
      <c r="BC45" s="1">
        <v>6000</v>
      </c>
      <c r="BD45" s="1">
        <v>6000</v>
      </c>
      <c r="BE45" s="1">
        <v>0</v>
      </c>
      <c r="BF45" s="1">
        <v>6000</v>
      </c>
      <c r="BG45" s="1">
        <v>6000</v>
      </c>
      <c r="BH45" s="1">
        <v>0</v>
      </c>
      <c r="BI45" s="1">
        <v>0</v>
      </c>
      <c r="BJ45" s="1">
        <v>0</v>
      </c>
      <c r="BK45" s="1">
        <v>12000</v>
      </c>
      <c r="BL45" s="1">
        <v>6000</v>
      </c>
      <c r="BM45" s="1">
        <v>0</v>
      </c>
      <c r="BN45" s="1">
        <v>3600</v>
      </c>
      <c r="BO45" s="1">
        <v>0</v>
      </c>
      <c r="BP45" s="1">
        <v>0</v>
      </c>
      <c r="BQ45" s="1">
        <v>3000</v>
      </c>
      <c r="BR45" s="1">
        <v>7200</v>
      </c>
      <c r="BS45" s="1">
        <v>0</v>
      </c>
      <c r="BT45" s="1">
        <v>42000</v>
      </c>
      <c r="BU45" s="1">
        <v>3000</v>
      </c>
      <c r="BV45" s="1">
        <v>600</v>
      </c>
      <c r="BW45" s="1">
        <v>7200</v>
      </c>
      <c r="BX45" s="1">
        <v>3600</v>
      </c>
      <c r="BY45" s="1">
        <v>3600</v>
      </c>
      <c r="BZ45" s="1">
        <v>1200</v>
      </c>
      <c r="CA45" s="1">
        <v>0</v>
      </c>
      <c r="CB45" s="28"/>
    </row>
    <row r="47" spans="1:80">
      <c r="G47" s="41">
        <f>SUM(G3:G45)</f>
        <v>16680</v>
      </c>
      <c r="H47" s="41">
        <f t="shared" ref="H47:BS47" si="5">SUM(H3:H45)</f>
        <v>15180</v>
      </c>
      <c r="I47" s="41">
        <f t="shared" si="5"/>
        <v>97860</v>
      </c>
      <c r="J47" s="41">
        <f t="shared" si="5"/>
        <v>89400</v>
      </c>
      <c r="K47" s="41">
        <f t="shared" si="5"/>
        <v>137700</v>
      </c>
      <c r="L47" s="41">
        <f t="shared" si="5"/>
        <v>516600</v>
      </c>
      <c r="M47" s="41">
        <f t="shared" si="5"/>
        <v>26040</v>
      </c>
      <c r="N47" s="41">
        <f t="shared" si="5"/>
        <v>14640</v>
      </c>
      <c r="O47" s="41">
        <f t="shared" si="5"/>
        <v>4200</v>
      </c>
      <c r="P47" s="41">
        <f t="shared" si="5"/>
        <v>7680</v>
      </c>
      <c r="Q47" s="41">
        <f t="shared" si="5"/>
        <v>10920</v>
      </c>
      <c r="R47" s="41">
        <f t="shared" si="5"/>
        <v>10620</v>
      </c>
      <c r="S47" s="41">
        <f t="shared" si="5"/>
        <v>5460</v>
      </c>
      <c r="T47" s="41">
        <f t="shared" si="5"/>
        <v>12600</v>
      </c>
      <c r="U47" s="41">
        <f t="shared" si="5"/>
        <v>37740</v>
      </c>
      <c r="V47" s="41">
        <f t="shared" si="5"/>
        <v>59100</v>
      </c>
      <c r="W47" s="41">
        <f t="shared" si="5"/>
        <v>25140</v>
      </c>
      <c r="X47" s="41">
        <f t="shared" si="5"/>
        <v>22320</v>
      </c>
      <c r="Y47" s="41">
        <f t="shared" si="5"/>
        <v>11040</v>
      </c>
      <c r="Z47" s="41">
        <f t="shared" si="5"/>
        <v>9000</v>
      </c>
      <c r="AA47" s="41">
        <f t="shared" si="5"/>
        <v>7920</v>
      </c>
      <c r="AB47" s="41">
        <f t="shared" si="5"/>
        <v>160200</v>
      </c>
      <c r="AC47" s="41">
        <f t="shared" si="5"/>
        <v>133200</v>
      </c>
      <c r="AD47" s="41">
        <f t="shared" si="5"/>
        <v>197220</v>
      </c>
      <c r="AE47" s="41">
        <f t="shared" si="5"/>
        <v>117120</v>
      </c>
      <c r="AF47" s="41">
        <f t="shared" si="5"/>
        <v>101340</v>
      </c>
      <c r="AG47" s="41">
        <f t="shared" si="5"/>
        <v>44700</v>
      </c>
      <c r="AH47" s="41">
        <f t="shared" si="5"/>
        <v>145500</v>
      </c>
      <c r="AI47" s="41">
        <f t="shared" si="5"/>
        <v>177180</v>
      </c>
      <c r="AJ47" s="41">
        <f t="shared" si="5"/>
        <v>685140</v>
      </c>
      <c r="AK47" s="41">
        <f t="shared" si="5"/>
        <v>13140</v>
      </c>
      <c r="AL47" s="41">
        <f t="shared" si="5"/>
        <v>28800</v>
      </c>
      <c r="AM47" s="41">
        <f t="shared" si="5"/>
        <v>6480</v>
      </c>
      <c r="AN47" s="41">
        <f t="shared" si="5"/>
        <v>11340</v>
      </c>
      <c r="AO47" s="41">
        <f t="shared" si="5"/>
        <v>8760</v>
      </c>
      <c r="AP47" s="41">
        <f t="shared" si="5"/>
        <v>5820</v>
      </c>
      <c r="AQ47" s="41">
        <f t="shared" si="5"/>
        <v>11220</v>
      </c>
      <c r="AR47" s="41">
        <f t="shared" si="5"/>
        <v>6060</v>
      </c>
      <c r="AS47" s="41">
        <f t="shared" si="5"/>
        <v>5100</v>
      </c>
      <c r="AT47" s="41">
        <f t="shared" si="5"/>
        <v>3600</v>
      </c>
      <c r="AU47" s="41">
        <f t="shared" si="5"/>
        <v>11760</v>
      </c>
      <c r="AV47" s="41">
        <f t="shared" si="5"/>
        <v>6960</v>
      </c>
      <c r="AW47" s="41">
        <f t="shared" si="5"/>
        <v>7260</v>
      </c>
      <c r="AX47" s="41">
        <f t="shared" si="5"/>
        <v>22380</v>
      </c>
      <c r="AY47" s="41">
        <f t="shared" si="5"/>
        <v>24480</v>
      </c>
      <c r="AZ47" s="41">
        <f t="shared" si="5"/>
        <v>8340</v>
      </c>
      <c r="BA47" s="41">
        <f t="shared" si="5"/>
        <v>4440</v>
      </c>
      <c r="BB47" s="41">
        <f t="shared" si="5"/>
        <v>5520</v>
      </c>
      <c r="BC47" s="41">
        <f t="shared" si="5"/>
        <v>17520</v>
      </c>
      <c r="BD47" s="41">
        <f t="shared" si="5"/>
        <v>25380</v>
      </c>
      <c r="BE47" s="41">
        <f t="shared" si="5"/>
        <v>17820</v>
      </c>
      <c r="BF47" s="41">
        <f t="shared" si="5"/>
        <v>36000</v>
      </c>
      <c r="BG47" s="41">
        <f t="shared" si="5"/>
        <v>19560</v>
      </c>
      <c r="BH47" s="41">
        <f t="shared" si="5"/>
        <v>19560</v>
      </c>
      <c r="BI47" s="41">
        <f t="shared" si="5"/>
        <v>8220</v>
      </c>
      <c r="BJ47" s="41">
        <f t="shared" si="5"/>
        <v>22560</v>
      </c>
      <c r="BK47" s="41">
        <f t="shared" si="5"/>
        <v>28860</v>
      </c>
      <c r="BL47" s="41">
        <f t="shared" si="5"/>
        <v>30420</v>
      </c>
      <c r="BM47" s="41">
        <f t="shared" si="5"/>
        <v>14760</v>
      </c>
      <c r="BN47" s="41">
        <f t="shared" si="5"/>
        <v>20700</v>
      </c>
      <c r="BO47" s="41">
        <f t="shared" si="5"/>
        <v>18060</v>
      </c>
      <c r="BP47" s="41">
        <f t="shared" si="5"/>
        <v>11100</v>
      </c>
      <c r="BQ47" s="41">
        <f t="shared" si="5"/>
        <v>52320</v>
      </c>
      <c r="BR47" s="41">
        <f t="shared" si="5"/>
        <v>195780</v>
      </c>
      <c r="BS47" s="41">
        <f t="shared" si="5"/>
        <v>60480</v>
      </c>
      <c r="BT47" s="41">
        <f t="shared" ref="BT47:CA47" si="6">SUM(BT3:BT45)</f>
        <v>175860</v>
      </c>
      <c r="BU47" s="41">
        <f t="shared" si="6"/>
        <v>39420</v>
      </c>
      <c r="BV47" s="41">
        <f t="shared" si="6"/>
        <v>5580</v>
      </c>
      <c r="BW47" s="41">
        <f t="shared" si="6"/>
        <v>39420</v>
      </c>
      <c r="BX47" s="41">
        <f t="shared" si="6"/>
        <v>34980</v>
      </c>
      <c r="BY47" s="41">
        <f t="shared" si="6"/>
        <v>36540</v>
      </c>
      <c r="BZ47" s="41">
        <f t="shared" si="6"/>
        <v>6120</v>
      </c>
      <c r="CA47" s="41">
        <f t="shared" si="6"/>
        <v>5400</v>
      </c>
    </row>
    <row r="48" spans="1:80">
      <c r="E48" s="125" t="s">
        <v>175</v>
      </c>
      <c r="F48" s="125"/>
      <c r="G48" s="42">
        <f>G47/60</f>
        <v>278</v>
      </c>
      <c r="H48" s="1">
        <f t="shared" ref="H48:BS48" si="7">H47/60</f>
        <v>253</v>
      </c>
      <c r="I48" s="1">
        <f t="shared" si="7"/>
        <v>1631</v>
      </c>
      <c r="J48" s="1">
        <f t="shared" si="7"/>
        <v>1490</v>
      </c>
      <c r="K48" s="1">
        <f t="shared" si="7"/>
        <v>2295</v>
      </c>
      <c r="L48" s="1">
        <f t="shared" si="7"/>
        <v>8610</v>
      </c>
      <c r="M48" s="1">
        <f t="shared" si="7"/>
        <v>434</v>
      </c>
      <c r="N48" s="1">
        <f t="shared" si="7"/>
        <v>244</v>
      </c>
      <c r="O48" s="1">
        <f t="shared" si="7"/>
        <v>70</v>
      </c>
      <c r="P48" s="1">
        <f t="shared" si="7"/>
        <v>128</v>
      </c>
      <c r="Q48" s="1">
        <f t="shared" si="7"/>
        <v>182</v>
      </c>
      <c r="R48" s="1">
        <f t="shared" si="7"/>
        <v>177</v>
      </c>
      <c r="S48" s="1">
        <f t="shared" si="7"/>
        <v>91</v>
      </c>
      <c r="T48" s="1">
        <f t="shared" si="7"/>
        <v>210</v>
      </c>
      <c r="U48" s="1">
        <f t="shared" si="7"/>
        <v>629</v>
      </c>
      <c r="V48" s="1">
        <f t="shared" si="7"/>
        <v>985</v>
      </c>
      <c r="W48" s="1">
        <f t="shared" si="7"/>
        <v>419</v>
      </c>
      <c r="X48" s="1">
        <f t="shared" si="7"/>
        <v>372</v>
      </c>
      <c r="Y48" s="1">
        <f t="shared" si="7"/>
        <v>184</v>
      </c>
      <c r="Z48" s="1">
        <f t="shared" si="7"/>
        <v>150</v>
      </c>
      <c r="AA48" s="1">
        <f t="shared" si="7"/>
        <v>132</v>
      </c>
      <c r="AB48" s="1">
        <f t="shared" si="7"/>
        <v>2670</v>
      </c>
      <c r="AC48" s="1">
        <f t="shared" si="7"/>
        <v>2220</v>
      </c>
      <c r="AD48" s="1">
        <f t="shared" si="7"/>
        <v>3287</v>
      </c>
      <c r="AE48" s="1">
        <f t="shared" si="7"/>
        <v>1952</v>
      </c>
      <c r="AF48" s="1">
        <f t="shared" si="7"/>
        <v>1689</v>
      </c>
      <c r="AG48" s="1">
        <f t="shared" si="7"/>
        <v>745</v>
      </c>
      <c r="AH48" s="1">
        <f t="shared" si="7"/>
        <v>2425</v>
      </c>
      <c r="AI48" s="1">
        <f t="shared" si="7"/>
        <v>2953</v>
      </c>
      <c r="AJ48" s="1">
        <f t="shared" si="7"/>
        <v>11419</v>
      </c>
      <c r="AK48" s="1">
        <f t="shared" si="7"/>
        <v>219</v>
      </c>
      <c r="AL48" s="1">
        <f t="shared" si="7"/>
        <v>480</v>
      </c>
      <c r="AM48" s="1">
        <f t="shared" si="7"/>
        <v>108</v>
      </c>
      <c r="AN48" s="1">
        <f t="shared" si="7"/>
        <v>189</v>
      </c>
      <c r="AO48" s="1">
        <f t="shared" si="7"/>
        <v>146</v>
      </c>
      <c r="AP48" s="1">
        <f t="shared" si="7"/>
        <v>97</v>
      </c>
      <c r="AQ48" s="1">
        <f t="shared" si="7"/>
        <v>187</v>
      </c>
      <c r="AR48" s="1">
        <f t="shared" si="7"/>
        <v>101</v>
      </c>
      <c r="AS48" s="1">
        <f t="shared" si="7"/>
        <v>85</v>
      </c>
      <c r="AT48" s="1">
        <f t="shared" si="7"/>
        <v>60</v>
      </c>
      <c r="AU48" s="1">
        <f t="shared" si="7"/>
        <v>196</v>
      </c>
      <c r="AV48" s="1">
        <f t="shared" si="7"/>
        <v>116</v>
      </c>
      <c r="AW48" s="1">
        <f t="shared" si="7"/>
        <v>121</v>
      </c>
      <c r="AX48" s="1">
        <f t="shared" si="7"/>
        <v>373</v>
      </c>
      <c r="AY48" s="1">
        <f t="shared" si="7"/>
        <v>408</v>
      </c>
      <c r="AZ48" s="1">
        <f t="shared" si="7"/>
        <v>139</v>
      </c>
      <c r="BA48" s="1">
        <f t="shared" si="7"/>
        <v>74</v>
      </c>
      <c r="BB48" s="1">
        <f t="shared" si="7"/>
        <v>92</v>
      </c>
      <c r="BC48" s="1">
        <f t="shared" si="7"/>
        <v>292</v>
      </c>
      <c r="BD48" s="1">
        <f t="shared" si="7"/>
        <v>423</v>
      </c>
      <c r="BE48" s="1">
        <f t="shared" si="7"/>
        <v>297</v>
      </c>
      <c r="BF48" s="1">
        <f t="shared" si="7"/>
        <v>600</v>
      </c>
      <c r="BG48" s="1">
        <f t="shared" si="7"/>
        <v>326</v>
      </c>
      <c r="BH48" s="1">
        <f t="shared" si="7"/>
        <v>326</v>
      </c>
      <c r="BI48" s="1">
        <f t="shared" si="7"/>
        <v>137</v>
      </c>
      <c r="BJ48" s="1">
        <f t="shared" si="7"/>
        <v>376</v>
      </c>
      <c r="BK48" s="1">
        <f t="shared" si="7"/>
        <v>481</v>
      </c>
      <c r="BL48" s="1">
        <f t="shared" si="7"/>
        <v>507</v>
      </c>
      <c r="BM48" s="1">
        <f t="shared" si="7"/>
        <v>246</v>
      </c>
      <c r="BN48" s="1">
        <f t="shared" si="7"/>
        <v>345</v>
      </c>
      <c r="BO48" s="1">
        <f t="shared" si="7"/>
        <v>301</v>
      </c>
      <c r="BP48" s="1">
        <f t="shared" si="7"/>
        <v>185</v>
      </c>
      <c r="BQ48" s="1">
        <f t="shared" si="7"/>
        <v>872</v>
      </c>
      <c r="BR48" s="1">
        <f t="shared" si="7"/>
        <v>3263</v>
      </c>
      <c r="BS48" s="1">
        <f t="shared" si="7"/>
        <v>1008</v>
      </c>
      <c r="BT48" s="1">
        <f t="shared" ref="BT48:CA48" si="8">BT47/60</f>
        <v>2931</v>
      </c>
      <c r="BU48" s="1">
        <f t="shared" si="8"/>
        <v>657</v>
      </c>
      <c r="BV48" s="1">
        <f t="shared" si="8"/>
        <v>93</v>
      </c>
      <c r="BW48" s="1">
        <f t="shared" si="8"/>
        <v>657</v>
      </c>
      <c r="BX48" s="1">
        <f t="shared" si="8"/>
        <v>583</v>
      </c>
      <c r="BY48" s="1">
        <f t="shared" si="8"/>
        <v>609</v>
      </c>
      <c r="BZ48" s="1">
        <f t="shared" si="8"/>
        <v>102</v>
      </c>
      <c r="CA48" s="1">
        <f t="shared" si="8"/>
        <v>90</v>
      </c>
    </row>
    <row r="49" spans="5:7">
      <c r="E49" s="125" t="s">
        <v>176</v>
      </c>
      <c r="F49" s="125"/>
      <c r="G49" s="43">
        <f>SUM(G48:CA48)</f>
        <v>67222</v>
      </c>
    </row>
    <row r="50" spans="5:7">
      <c r="E50" s="125" t="s">
        <v>177</v>
      </c>
      <c r="F50" s="125"/>
      <c r="G50" s="43">
        <f>G49*60</f>
        <v>4033320</v>
      </c>
    </row>
  </sheetData>
  <autoFilter ref="C2:G45"/>
  <sortState ref="C3:G11">
    <sortCondition ref="D3:D11"/>
  </sortState>
  <mergeCells count="17">
    <mergeCell ref="E50:F50"/>
    <mergeCell ref="E48:F48"/>
    <mergeCell ref="E49:F49"/>
    <mergeCell ref="CB31:CB35"/>
    <mergeCell ref="D31:D35"/>
    <mergeCell ref="A1:G1"/>
    <mergeCell ref="A5:A6"/>
    <mergeCell ref="B5:B6"/>
    <mergeCell ref="C5:C6"/>
    <mergeCell ref="D5:D6"/>
    <mergeCell ref="B15:B20"/>
    <mergeCell ref="A15:A20"/>
    <mergeCell ref="C15:C20"/>
    <mergeCell ref="D15:D20"/>
    <mergeCell ref="B31:B35"/>
    <mergeCell ref="A31:A35"/>
    <mergeCell ref="C31:C35"/>
  </mergeCells>
  <phoneticPr fontId="5" type="noConversion"/>
  <conditionalFormatting sqref="D3">
    <cfRule type="duplicateValues" dxfId="29" priority="5"/>
  </conditionalFormatting>
  <conditionalFormatting sqref="D44:D1048576 D2 D4:D5 D7:D15 D21:D31 D36:D42">
    <cfRule type="duplicateValues" dxfId="28" priority="20"/>
  </conditionalFormatting>
  <printOptions horizontalCentered="1" verticalCentered="1"/>
  <pageMargins left="0.511811024" right="0.511811024" top="0.78740157499999996" bottom="0.78740157499999996" header="0.31496062000000002" footer="0.31496062000000002"/>
  <pageSetup paperSize="9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I25" sqref="I25"/>
    </sheetView>
  </sheetViews>
  <sheetFormatPr defaultColWidth="8.7109375" defaultRowHeight="15"/>
  <cols>
    <col min="1" max="1" width="10.5703125" style="4" bestFit="1" customWidth="1"/>
    <col min="2" max="8" width="11.28515625" style="4" bestFit="1" customWidth="1"/>
    <col min="9" max="9" width="9.140625" style="6"/>
    <col min="10" max="16384" width="8.7109375" style="5"/>
  </cols>
  <sheetData>
    <row r="1" spans="1:9">
      <c r="A1" s="3" t="s">
        <v>157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7" t="s">
        <v>158</v>
      </c>
    </row>
    <row r="2" spans="1:9">
      <c r="A2" s="1" t="s">
        <v>159</v>
      </c>
      <c r="B2" s="1">
        <f>SUMIF(IRP!$F$3:$F$11, "=AM",IRP!G$3:G$11)</f>
        <v>0</v>
      </c>
      <c r="C2" s="1" t="e">
        <f>SUMIF(IRP!$F$3:$F$11, "=AM",IRP!#REF!)</f>
        <v>#REF!</v>
      </c>
      <c r="D2" s="1" t="e">
        <f>SUMIF(IRP!$F$3:$F$11, "=AM",IRP!#REF!)</f>
        <v>#REF!</v>
      </c>
      <c r="E2" s="1" t="e">
        <f>SUMIF(IRP!$F$3:$F$11, "=AM",IRP!#REF!)</f>
        <v>#REF!</v>
      </c>
      <c r="F2" s="1" t="e">
        <f>SUMIF(IRP!$F$3:$F$11, "=AM",IRP!#REF!)</f>
        <v>#REF!</v>
      </c>
      <c r="G2" s="1" t="e">
        <f>SUMIF(IRP!$F$3:$F$11, "=AM",IRP!#REF!)</f>
        <v>#REF!</v>
      </c>
      <c r="H2" s="1" t="e">
        <f>SUMIF(IRP!$F$3:$F$11, "=AM",IRP!#REF!)</f>
        <v>#REF!</v>
      </c>
      <c r="I2" s="8" t="e">
        <f t="shared" ref="I2:I12" si="0">SUM(B2:H2)</f>
        <v>#REF!</v>
      </c>
    </row>
    <row r="3" spans="1:9">
      <c r="A3" s="1" t="s">
        <v>160</v>
      </c>
      <c r="B3" s="1">
        <f>SUMIF(IRP!$F$3:$F$11, "=BA",IRP!G$3:G$11)</f>
        <v>0</v>
      </c>
      <c r="C3" s="1" t="e">
        <f>SUMIF(IRP!$F$3:$F$11, "=BA",IRP!#REF!)</f>
        <v>#REF!</v>
      </c>
      <c r="D3" s="1" t="e">
        <f>SUMIF(IRP!$F$3:$F$11, "=BA",IRP!#REF!)</f>
        <v>#REF!</v>
      </c>
      <c r="E3" s="1" t="e">
        <f>SUMIF(IRP!$F$3:$F$11, "=BA",IRP!#REF!)</f>
        <v>#REF!</v>
      </c>
      <c r="F3" s="1" t="e">
        <f>SUMIF(IRP!$F$3:$F$11, "=BA",IRP!#REF!)</f>
        <v>#REF!</v>
      </c>
      <c r="G3" s="1" t="e">
        <f>SUMIF(IRP!$F$3:$F$11, "=BA",IRP!#REF!)</f>
        <v>#REF!</v>
      </c>
      <c r="H3" s="1" t="e">
        <f>SUMIF(IRP!$F$3:$F$11, "=BA",IRP!#REF!)</f>
        <v>#REF!</v>
      </c>
      <c r="I3" s="8" t="e">
        <f t="shared" si="0"/>
        <v>#REF!</v>
      </c>
    </row>
    <row r="4" spans="1:9">
      <c r="A4" s="1" t="s">
        <v>161</v>
      </c>
      <c r="B4" s="1">
        <f>SUMIF(IRP!$F$3:$F$11, "=GO",IRP!G$3:G$11)</f>
        <v>0</v>
      </c>
      <c r="C4" s="1" t="e">
        <f>SUMIF(IRP!$F$3:$F$11, "=GO",IRP!#REF!)</f>
        <v>#REF!</v>
      </c>
      <c r="D4" s="1" t="e">
        <f>SUMIF(IRP!$F$3:$F$11, "=GO",IRP!#REF!)</f>
        <v>#REF!</v>
      </c>
      <c r="E4" s="1" t="e">
        <f>SUMIF(IRP!$F$3:$F$11, "=GO",IRP!#REF!)</f>
        <v>#REF!</v>
      </c>
      <c r="F4" s="1" t="e">
        <f>SUMIF(IRP!$F$3:$F$11, "=GO",IRP!#REF!)</f>
        <v>#REF!</v>
      </c>
      <c r="G4" s="1" t="e">
        <f>SUMIF(IRP!$F$3:$F$11, "=GO",IRP!#REF!)</f>
        <v>#REF!</v>
      </c>
      <c r="H4" s="1" t="e">
        <f>SUMIF(IRP!$F$3:$F$11, "=GO",IRP!#REF!)</f>
        <v>#REF!</v>
      </c>
      <c r="I4" s="8" t="e">
        <f t="shared" si="0"/>
        <v>#REF!</v>
      </c>
    </row>
    <row r="5" spans="1:9">
      <c r="A5" s="1" t="s">
        <v>89</v>
      </c>
      <c r="B5" s="1">
        <f>SUMIF(IRP!$F$3:$F$11, "=DF",IRP!G$3:G$11)</f>
        <v>2340</v>
      </c>
      <c r="C5" s="1" t="e">
        <f>SUMIF(IRP!$F$3:$F$11, "=DF",IRP!#REF!)</f>
        <v>#REF!</v>
      </c>
      <c r="D5" s="1" t="e">
        <f>SUMIF(IRP!$F$3:$F$11, "=DF",IRP!#REF!)</f>
        <v>#REF!</v>
      </c>
      <c r="E5" s="1" t="e">
        <f>SUMIF(IRP!$F$3:$F$11, "=DF",IRP!#REF!)</f>
        <v>#REF!</v>
      </c>
      <c r="F5" s="1" t="e">
        <f>SUMIF(IRP!$F$3:$F$11, "=DF",IRP!#REF!)</f>
        <v>#REF!</v>
      </c>
      <c r="G5" s="1" t="e">
        <f>SUMIF(IRP!$F$3:$F$11, "=DF",IRP!#REF!)</f>
        <v>#REF!</v>
      </c>
      <c r="H5" s="1" t="e">
        <f>SUMIF(IRP!$F$3:$F$11, "=DF",IRP!#REF!)</f>
        <v>#REF!</v>
      </c>
      <c r="I5" s="8" t="e">
        <f t="shared" si="0"/>
        <v>#REF!</v>
      </c>
    </row>
    <row r="6" spans="1:9">
      <c r="A6" s="1" t="s">
        <v>144</v>
      </c>
      <c r="B6" s="1">
        <f>SUMIF(IRP!$F$3:$F$11, "=ES",IRP!G$3:G$11)</f>
        <v>0</v>
      </c>
      <c r="C6" s="1" t="e">
        <f>SUMIF(IRP!$F$3:$F$11, "=ES",IRP!#REF!)</f>
        <v>#REF!</v>
      </c>
      <c r="D6" s="1" t="e">
        <f>SUMIF(IRP!$F$3:$F$11, "=ES",IRP!#REF!)</f>
        <v>#REF!</v>
      </c>
      <c r="E6" s="1" t="e">
        <f>SUMIF(IRP!$F$3:$F$11, "=ES",IRP!#REF!)</f>
        <v>#REF!</v>
      </c>
      <c r="F6" s="1" t="e">
        <f>SUMIF(IRP!$F$3:$F$11, "=ES",IRP!#REF!)</f>
        <v>#REF!</v>
      </c>
      <c r="G6" s="1" t="e">
        <f>SUMIF(IRP!$F$3:$F$11, "=ES",IRP!#REF!)</f>
        <v>#REF!</v>
      </c>
      <c r="H6" s="1" t="e">
        <f>SUMIF(IRP!$F$3:$F$11, "=ES",IRP!#REF!)</f>
        <v>#REF!</v>
      </c>
      <c r="I6" s="8" t="e">
        <f t="shared" si="0"/>
        <v>#REF!</v>
      </c>
    </row>
    <row r="7" spans="1:9">
      <c r="A7" s="1" t="s">
        <v>162</v>
      </c>
      <c r="B7" s="1">
        <f>SUMIF(IRP!$F$3:$F$11, "=MA",IRP!G$3:G$11)</f>
        <v>0</v>
      </c>
      <c r="C7" s="1" t="e">
        <f>SUMIF(IRP!$F$3:$F$11, "=MA",IRP!#REF!)</f>
        <v>#REF!</v>
      </c>
      <c r="D7" s="1" t="e">
        <f>SUMIF(IRP!$F$3:$F$11, "=MA",IRP!#REF!)</f>
        <v>#REF!</v>
      </c>
      <c r="E7" s="1" t="e">
        <f>SUMIF(IRP!$F$3:$F$11, "=MA",IRP!#REF!)</f>
        <v>#REF!</v>
      </c>
      <c r="F7" s="1" t="e">
        <f>SUMIF(IRP!$F$3:$F$11, "=MA",IRP!#REF!)</f>
        <v>#REF!</v>
      </c>
      <c r="G7" s="1" t="e">
        <f>SUMIF(IRP!$F$3:$F$11, "=MA",IRP!#REF!)</f>
        <v>#REF!</v>
      </c>
      <c r="H7" s="1" t="e">
        <f>SUMIF(IRP!$F$3:$F$11, "=MA",IRP!#REF!)</f>
        <v>#REF!</v>
      </c>
      <c r="I7" s="8" t="e">
        <f t="shared" si="0"/>
        <v>#REF!</v>
      </c>
    </row>
    <row r="8" spans="1:9">
      <c r="A8" s="1" t="s">
        <v>163</v>
      </c>
      <c r="B8" s="1">
        <f>SUMIF(IRP!$F$3:$F$11, "=PA",IRP!G$3:G$11)</f>
        <v>0</v>
      </c>
      <c r="C8" s="1" t="e">
        <f>SUMIF(IRP!$F$3:$F$11, "=PA",IRP!#REF!)</f>
        <v>#REF!</v>
      </c>
      <c r="D8" s="1" t="e">
        <f>SUMIF(IRP!$F$3:$F$11, "=PA",IRP!#REF!)</f>
        <v>#REF!</v>
      </c>
      <c r="E8" s="1" t="e">
        <f>SUMIF(IRP!$F$3:$F$11, "=PA",IRP!#REF!)</f>
        <v>#REF!</v>
      </c>
      <c r="F8" s="1" t="e">
        <f>SUMIF(IRP!$F$3:$F$11, "=PA",IRP!#REF!)</f>
        <v>#REF!</v>
      </c>
      <c r="G8" s="1" t="e">
        <f>SUMIF(IRP!$F$3:$F$11, "=PA",IRP!#REF!)</f>
        <v>#REF!</v>
      </c>
      <c r="H8" s="1" t="e">
        <f>SUMIF(IRP!$F$3:$F$11, "=PA",IRP!#REF!)</f>
        <v>#REF!</v>
      </c>
      <c r="I8" s="8" t="e">
        <f t="shared" si="0"/>
        <v>#REF!</v>
      </c>
    </row>
    <row r="9" spans="1:9">
      <c r="A9" s="1" t="s">
        <v>164</v>
      </c>
      <c r="B9" s="1">
        <f>SUMIF(IRP!$F$3:$F$11, "=PE",IRP!G$3:G$11)</f>
        <v>0</v>
      </c>
      <c r="C9" s="1" t="e">
        <f>SUMIF(IRP!$F$3:$F$11, "=PE",IRP!#REF!)</f>
        <v>#REF!</v>
      </c>
      <c r="D9" s="1" t="e">
        <f>SUMIF(IRP!$F$3:$F$11, "=PE",IRP!#REF!)</f>
        <v>#REF!</v>
      </c>
      <c r="E9" s="1" t="e">
        <f>SUMIF(IRP!$F$3:$F$11, "=PE",IRP!#REF!)</f>
        <v>#REF!</v>
      </c>
      <c r="F9" s="1" t="e">
        <f>SUMIF(IRP!$F$3:$F$11, "=PE",IRP!#REF!)</f>
        <v>#REF!</v>
      </c>
      <c r="G9" s="1" t="e">
        <f>SUMIF(IRP!$F$3:$F$11, "=PE",IRP!#REF!)</f>
        <v>#REF!</v>
      </c>
      <c r="H9" s="1" t="e">
        <f>SUMIF(IRP!$F$3:$F$11, "=PE",IRP!#REF!)</f>
        <v>#REF!</v>
      </c>
      <c r="I9" s="8" t="e">
        <f t="shared" si="0"/>
        <v>#REF!</v>
      </c>
    </row>
    <row r="10" spans="1:9">
      <c r="A10" s="1" t="s">
        <v>111</v>
      </c>
      <c r="B10" s="1">
        <f>SUMIF(IRP!$F$3:$F$11, "=RJ",IRP!G$3:G$11)</f>
        <v>0</v>
      </c>
      <c r="C10" s="1" t="e">
        <f>SUMIF(IRP!$F$3:$F$11, "=RJ",IRP!#REF!)</f>
        <v>#REF!</v>
      </c>
      <c r="D10" s="1" t="e">
        <f>SUMIF(IRP!$F$3:$F$11, "=RJ",IRP!#REF!)</f>
        <v>#REF!</v>
      </c>
      <c r="E10" s="1" t="e">
        <f>SUMIF(IRP!$F$3:$F$11, "=RJ",IRP!#REF!)</f>
        <v>#REF!</v>
      </c>
      <c r="F10" s="1" t="e">
        <f>SUMIF(IRP!$F$3:$F$11, "=RJ",IRP!#REF!)</f>
        <v>#REF!</v>
      </c>
      <c r="G10" s="1" t="e">
        <f>SUMIF(IRP!$F$3:$F$11, "=RJ",IRP!#REF!)</f>
        <v>#REF!</v>
      </c>
      <c r="H10" s="1" t="e">
        <f>SUMIF(IRP!$F$3:$F$11, "=RJ",IRP!#REF!)</f>
        <v>#REF!</v>
      </c>
      <c r="I10" s="8" t="e">
        <f t="shared" si="0"/>
        <v>#REF!</v>
      </c>
    </row>
    <row r="11" spans="1:9">
      <c r="A11" s="1" t="s">
        <v>165</v>
      </c>
      <c r="B11" s="1">
        <f>SUMIF(IRP!$F$3:$F$11, "=RR",IRP!G$3:G$11)</f>
        <v>0</v>
      </c>
      <c r="C11" s="1" t="e">
        <f>SUMIF(IRP!$F$3:$F$11, "=RR",IRP!#REF!)</f>
        <v>#REF!</v>
      </c>
      <c r="D11" s="1" t="e">
        <f>SUMIF(IRP!$F$3:$F$11, "=RR",IRP!#REF!)</f>
        <v>#REF!</v>
      </c>
      <c r="E11" s="1" t="e">
        <f>SUMIF(IRP!$F$3:$F$11, "=RR",IRP!#REF!)</f>
        <v>#REF!</v>
      </c>
      <c r="F11" s="1" t="e">
        <f>SUMIF(IRP!$F$3:$F$11, "=RR",IRP!#REF!)</f>
        <v>#REF!</v>
      </c>
      <c r="G11" s="1" t="e">
        <f>SUMIF(IRP!$F$3:$F$11, "=RR",IRP!#REF!)</f>
        <v>#REF!</v>
      </c>
      <c r="H11" s="1" t="e">
        <f>SUMIF(IRP!$F$3:$F$11, "=RR",IRP!#REF!)</f>
        <v>#REF!</v>
      </c>
      <c r="I11" s="8" t="e">
        <f t="shared" si="0"/>
        <v>#REF!</v>
      </c>
    </row>
    <row r="12" spans="1:9">
      <c r="A12" s="1" t="s">
        <v>84</v>
      </c>
      <c r="B12" s="1">
        <f>SUMIF(IRP!$F$3:$F$11, "=SP",IRP!G$3:G$11)</f>
        <v>60</v>
      </c>
      <c r="C12" s="1" t="e">
        <f>SUMIF(IRP!$F$3:$F$11, "=SP",IRP!#REF!)</f>
        <v>#REF!</v>
      </c>
      <c r="D12" s="1" t="e">
        <f>SUMIF(IRP!$F$3:$F$11, "=SP",IRP!#REF!)</f>
        <v>#REF!</v>
      </c>
      <c r="E12" s="1" t="e">
        <f>SUMIF(IRP!$F$3:$F$11, "=SP",IRP!#REF!)</f>
        <v>#REF!</v>
      </c>
      <c r="F12" s="1" t="e">
        <f>SUMIF(IRP!$F$3:$F$11, "=SP",IRP!#REF!)</f>
        <v>#REF!</v>
      </c>
      <c r="G12" s="1" t="e">
        <f>SUMIF(IRP!$F$3:$F$11, "=SP",IRP!#REF!)</f>
        <v>#REF!</v>
      </c>
      <c r="H12" s="1" t="e">
        <f>SUMIF(IRP!$F$3:$F$11, "=SP",IRP!#REF!)</f>
        <v>#REF!</v>
      </c>
      <c r="I12" s="8" t="e">
        <f t="shared" si="0"/>
        <v>#REF!</v>
      </c>
    </row>
  </sheetData>
  <autoFilter ref="A1:I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CB109"/>
  <sheetViews>
    <sheetView workbookViewId="0">
      <selection activeCell="D10" sqref="D10"/>
    </sheetView>
  </sheetViews>
  <sheetFormatPr defaultColWidth="8.85546875" defaultRowHeight="12.75"/>
  <cols>
    <col min="1" max="2" width="9" style="45" bestFit="1" customWidth="1"/>
    <col min="3" max="3" width="61.140625" style="45" bestFit="1" customWidth="1"/>
    <col min="4" max="4" width="57.28515625" style="45" bestFit="1" customWidth="1"/>
    <col min="5" max="5" width="9.7109375" style="45" customWidth="1"/>
    <col min="6" max="6" width="18.28515625" style="45" customWidth="1"/>
    <col min="7" max="7" width="13.7109375" style="45" customWidth="1"/>
    <col min="8" max="8" width="19.42578125" style="45" bestFit="1" customWidth="1"/>
    <col min="9" max="9" width="15" style="45" bestFit="1" customWidth="1"/>
    <col min="10" max="10" width="15.7109375" style="45" bestFit="1" customWidth="1"/>
    <col min="11" max="12" width="15" style="45" bestFit="1" customWidth="1"/>
    <col min="13" max="14" width="15.7109375" style="45" bestFit="1" customWidth="1"/>
    <col min="15" max="18" width="14.140625" style="45" bestFit="1" customWidth="1"/>
    <col min="19" max="19" width="13.5703125" style="45" bestFit="1" customWidth="1"/>
    <col min="20" max="20" width="14.140625" style="45" bestFit="1" customWidth="1"/>
    <col min="21" max="22" width="13" style="45" bestFit="1" customWidth="1"/>
    <col min="23" max="23" width="15" style="45" bestFit="1" customWidth="1"/>
    <col min="24" max="26" width="14.140625" style="45" bestFit="1" customWidth="1"/>
    <col min="27" max="28" width="15" style="45" bestFit="1" customWidth="1"/>
    <col min="29" max="29" width="16.7109375" style="45" bestFit="1" customWidth="1"/>
    <col min="30" max="32" width="15.7109375" style="45" bestFit="1" customWidth="1"/>
    <col min="33" max="34" width="14.140625" style="45" bestFit="1" customWidth="1"/>
    <col min="35" max="36" width="15.7109375" style="45" bestFit="1" customWidth="1"/>
    <col min="37" max="37" width="16" style="45" bestFit="1" customWidth="1"/>
    <col min="38" max="38" width="13.5703125" style="45" bestFit="1" customWidth="1"/>
    <col min="39" max="39" width="15.7109375" style="45" bestFit="1" customWidth="1"/>
    <col min="40" max="40" width="13" style="45" bestFit="1" customWidth="1"/>
    <col min="41" max="42" width="14.140625" style="45" bestFit="1" customWidth="1"/>
    <col min="43" max="43" width="13" style="45" bestFit="1" customWidth="1"/>
    <col min="44" max="46" width="14.140625" style="45" bestFit="1" customWidth="1"/>
    <col min="47" max="47" width="13.5703125" style="45" bestFit="1" customWidth="1"/>
    <col min="48" max="48" width="14.140625" style="45" bestFit="1" customWidth="1"/>
    <col min="49" max="49" width="13.5703125" style="45" bestFit="1" customWidth="1"/>
    <col min="50" max="50" width="14.140625" style="45" bestFit="1" customWidth="1"/>
    <col min="51" max="51" width="15" style="45" bestFit="1" customWidth="1"/>
    <col min="52" max="52" width="15.7109375" style="45" bestFit="1" customWidth="1"/>
    <col min="53" max="56" width="14.140625" style="45" bestFit="1" customWidth="1"/>
    <col min="57" max="59" width="13" style="45" bestFit="1" customWidth="1"/>
    <col min="60" max="60" width="14.140625" style="45" bestFit="1" customWidth="1"/>
    <col min="61" max="61" width="13.5703125" style="45" bestFit="1" customWidth="1"/>
    <col min="62" max="68" width="14.140625" style="45" bestFit="1" customWidth="1"/>
    <col min="69" max="69" width="13.5703125" style="45" bestFit="1" customWidth="1"/>
    <col min="70" max="70" width="14.140625" style="45" bestFit="1" customWidth="1"/>
    <col min="71" max="71" width="15.7109375" style="45" bestFit="1" customWidth="1"/>
    <col min="72" max="72" width="14.140625" style="45" bestFit="1" customWidth="1"/>
    <col min="73" max="73" width="15" style="45" bestFit="1" customWidth="1"/>
    <col min="74" max="74" width="15.28515625" style="45" customWidth="1"/>
    <col min="75" max="75" width="16.140625" style="45" customWidth="1"/>
    <col min="76" max="76" width="15.28515625" style="45" customWidth="1"/>
    <col min="77" max="77" width="14.5703125" style="45" customWidth="1"/>
    <col min="78" max="80" width="14.140625" style="45" bestFit="1" customWidth="1"/>
    <col min="81" max="16384" width="8.85546875" style="45"/>
  </cols>
  <sheetData>
    <row r="1" spans="1:80">
      <c r="A1" s="44" t="s">
        <v>181</v>
      </c>
      <c r="B1" s="58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59" t="s">
        <v>8</v>
      </c>
      <c r="J1" s="59" t="s">
        <v>9</v>
      </c>
      <c r="K1" s="59" t="s">
        <v>10</v>
      </c>
      <c r="L1" s="59" t="s">
        <v>11</v>
      </c>
      <c r="M1" s="59" t="s">
        <v>12</v>
      </c>
      <c r="N1" s="59" t="s">
        <v>13</v>
      </c>
      <c r="O1" s="59" t="s">
        <v>14</v>
      </c>
      <c r="P1" s="59" t="s">
        <v>15</v>
      </c>
      <c r="Q1" s="59" t="s">
        <v>16</v>
      </c>
      <c r="R1" s="59" t="s">
        <v>17</v>
      </c>
      <c r="S1" s="59" t="s">
        <v>18</v>
      </c>
      <c r="T1" s="59" t="s">
        <v>19</v>
      </c>
      <c r="U1" s="59" t="s">
        <v>20</v>
      </c>
      <c r="V1" s="59" t="s">
        <v>21</v>
      </c>
      <c r="W1" s="59" t="s">
        <v>22</v>
      </c>
      <c r="X1" s="59" t="s">
        <v>23</v>
      </c>
      <c r="Y1" s="59" t="s">
        <v>24</v>
      </c>
      <c r="Z1" s="59" t="s">
        <v>25</v>
      </c>
      <c r="AA1" s="59" t="s">
        <v>26</v>
      </c>
      <c r="AB1" s="59" t="s">
        <v>27</v>
      </c>
      <c r="AC1" s="59" t="s">
        <v>28</v>
      </c>
      <c r="AD1" s="59" t="s">
        <v>29</v>
      </c>
      <c r="AE1" s="59" t="s">
        <v>30</v>
      </c>
      <c r="AF1" s="59" t="s">
        <v>31</v>
      </c>
      <c r="AG1" s="59" t="s">
        <v>32</v>
      </c>
      <c r="AH1" s="59" t="s">
        <v>33</v>
      </c>
      <c r="AI1" s="59" t="s">
        <v>34</v>
      </c>
      <c r="AJ1" s="59" t="s">
        <v>35</v>
      </c>
      <c r="AK1" s="59" t="s">
        <v>36</v>
      </c>
      <c r="AL1" s="59" t="s">
        <v>37</v>
      </c>
      <c r="AM1" s="59" t="s">
        <v>38</v>
      </c>
      <c r="AN1" s="59" t="s">
        <v>39</v>
      </c>
      <c r="AO1" s="59" t="s">
        <v>40</v>
      </c>
      <c r="AP1" s="59" t="s">
        <v>41</v>
      </c>
      <c r="AQ1" s="59" t="s">
        <v>42</v>
      </c>
      <c r="AR1" s="59" t="s">
        <v>43</v>
      </c>
      <c r="AS1" s="59" t="s">
        <v>44</v>
      </c>
      <c r="AT1" s="59" t="s">
        <v>45</v>
      </c>
      <c r="AU1" s="59" t="s">
        <v>46</v>
      </c>
      <c r="AV1" s="59" t="s">
        <v>47</v>
      </c>
      <c r="AW1" s="59" t="s">
        <v>48</v>
      </c>
      <c r="AX1" s="59" t="s">
        <v>49</v>
      </c>
      <c r="AY1" s="59" t="s">
        <v>50</v>
      </c>
      <c r="AZ1" s="59" t="s">
        <v>51</v>
      </c>
      <c r="BA1" s="59" t="s">
        <v>52</v>
      </c>
      <c r="BB1" s="59" t="s">
        <v>53</v>
      </c>
      <c r="BC1" s="59" t="s">
        <v>54</v>
      </c>
      <c r="BD1" s="59" t="s">
        <v>55</v>
      </c>
      <c r="BE1" s="59" t="s">
        <v>56</v>
      </c>
      <c r="BF1" s="59" t="s">
        <v>57</v>
      </c>
      <c r="BG1" s="59" t="s">
        <v>58</v>
      </c>
      <c r="BH1" s="59" t="s">
        <v>59</v>
      </c>
      <c r="BI1" s="59" t="s">
        <v>60</v>
      </c>
      <c r="BJ1" s="59" t="s">
        <v>61</v>
      </c>
      <c r="BK1" s="59" t="s">
        <v>62</v>
      </c>
      <c r="BL1" s="59" t="s">
        <v>63</v>
      </c>
      <c r="BM1" s="59" t="s">
        <v>64</v>
      </c>
      <c r="BN1" s="59" t="s">
        <v>65</v>
      </c>
      <c r="BO1" s="59" t="s">
        <v>66</v>
      </c>
      <c r="BP1" s="59" t="s">
        <v>67</v>
      </c>
      <c r="BQ1" s="59" t="s">
        <v>68</v>
      </c>
      <c r="BR1" s="59" t="s">
        <v>69</v>
      </c>
      <c r="BS1" s="59" t="s">
        <v>70</v>
      </c>
      <c r="BT1" s="59" t="s">
        <v>71</v>
      </c>
      <c r="BU1" s="59" t="s">
        <v>72</v>
      </c>
      <c r="BV1" s="59" t="s">
        <v>73</v>
      </c>
      <c r="BW1" s="59" t="s">
        <v>74</v>
      </c>
      <c r="BX1" s="59" t="s">
        <v>75</v>
      </c>
      <c r="BY1" s="59" t="s">
        <v>76</v>
      </c>
      <c r="BZ1" s="59" t="s">
        <v>77</v>
      </c>
      <c r="CA1" s="59" t="s">
        <v>78</v>
      </c>
      <c r="CB1" s="59" t="s">
        <v>79</v>
      </c>
    </row>
    <row r="3" spans="1:80">
      <c r="A3" s="134">
        <v>1</v>
      </c>
      <c r="B3" s="60">
        <f>B36+1</f>
        <v>2</v>
      </c>
      <c r="C3" s="61" t="s">
        <v>86</v>
      </c>
      <c r="D3" s="61" t="s">
        <v>87</v>
      </c>
      <c r="E3" s="62">
        <v>320004</v>
      </c>
      <c r="F3" s="62" t="s">
        <v>88</v>
      </c>
      <c r="G3" s="62" t="s">
        <v>89</v>
      </c>
      <c r="H3" s="63">
        <v>240</v>
      </c>
      <c r="I3" s="63">
        <v>240</v>
      </c>
      <c r="J3" s="63">
        <v>600</v>
      </c>
      <c r="K3" s="63">
        <v>600</v>
      </c>
      <c r="L3" s="63">
        <v>600</v>
      </c>
      <c r="M3" s="63">
        <v>600</v>
      </c>
      <c r="N3" s="63">
        <v>1200</v>
      </c>
      <c r="O3" s="63">
        <v>600</v>
      </c>
      <c r="P3" s="63">
        <v>600</v>
      </c>
      <c r="Q3" s="63">
        <v>900</v>
      </c>
      <c r="R3" s="63">
        <v>720</v>
      </c>
      <c r="S3" s="63">
        <v>300</v>
      </c>
      <c r="T3" s="63">
        <v>240</v>
      </c>
      <c r="U3" s="63">
        <v>300</v>
      </c>
      <c r="V3" s="63">
        <v>1500</v>
      </c>
      <c r="W3" s="63">
        <v>900</v>
      </c>
      <c r="X3" s="63">
        <v>600</v>
      </c>
      <c r="Y3" s="63">
        <v>600</v>
      </c>
      <c r="Z3" s="63">
        <v>600</v>
      </c>
      <c r="AA3" s="63">
        <v>600</v>
      </c>
      <c r="AB3" s="63">
        <v>300</v>
      </c>
      <c r="AC3" s="63">
        <v>7800</v>
      </c>
      <c r="AD3" s="63">
        <v>15000</v>
      </c>
      <c r="AE3" s="63">
        <v>600</v>
      </c>
      <c r="AF3" s="63">
        <v>600</v>
      </c>
      <c r="AG3" s="63">
        <v>600</v>
      </c>
      <c r="AH3" s="63">
        <v>1200</v>
      </c>
      <c r="AI3" s="63">
        <v>1200</v>
      </c>
      <c r="AJ3" s="63">
        <v>3600</v>
      </c>
      <c r="AK3" s="63">
        <v>3600</v>
      </c>
      <c r="AL3" s="63">
        <v>600</v>
      </c>
      <c r="AM3" s="63">
        <v>600</v>
      </c>
      <c r="AN3" s="63">
        <v>600</v>
      </c>
      <c r="AO3" s="63">
        <v>600</v>
      </c>
      <c r="AP3" s="63">
        <v>600</v>
      </c>
      <c r="AQ3" s="63">
        <v>360</v>
      </c>
      <c r="AR3" s="63">
        <v>600</v>
      </c>
      <c r="AS3" s="63">
        <v>600</v>
      </c>
      <c r="AT3" s="63">
        <v>600</v>
      </c>
      <c r="AU3" s="63">
        <v>600</v>
      </c>
      <c r="AV3" s="63">
        <v>600</v>
      </c>
      <c r="AW3" s="63">
        <v>1200</v>
      </c>
      <c r="AX3" s="63">
        <v>1200</v>
      </c>
      <c r="AY3" s="63">
        <v>480</v>
      </c>
      <c r="AZ3" s="63">
        <v>480</v>
      </c>
      <c r="BA3" s="63">
        <v>120</v>
      </c>
      <c r="BB3" s="63">
        <v>120</v>
      </c>
      <c r="BC3" s="63">
        <v>120</v>
      </c>
      <c r="BD3" s="63">
        <v>600</v>
      </c>
      <c r="BE3" s="63">
        <v>1200</v>
      </c>
      <c r="BF3" s="63">
        <v>1200</v>
      </c>
      <c r="BG3" s="63">
        <v>1200</v>
      </c>
      <c r="BH3" s="63">
        <v>1200</v>
      </c>
      <c r="BI3" s="63">
        <v>600</v>
      </c>
      <c r="BJ3" s="63">
        <v>600</v>
      </c>
      <c r="BK3" s="63">
        <v>1800</v>
      </c>
      <c r="BL3" s="63">
        <v>600</v>
      </c>
      <c r="BM3" s="63">
        <v>600</v>
      </c>
      <c r="BN3" s="63">
        <v>600</v>
      </c>
      <c r="BO3" s="63">
        <v>600</v>
      </c>
      <c r="BP3" s="63">
        <v>600</v>
      </c>
      <c r="BQ3" s="63">
        <v>600</v>
      </c>
      <c r="BR3" s="63">
        <v>1800</v>
      </c>
      <c r="BS3" s="63">
        <v>1200</v>
      </c>
      <c r="BT3" s="63">
        <v>600</v>
      </c>
      <c r="BU3" s="63">
        <v>1200</v>
      </c>
      <c r="BV3" s="63">
        <v>600</v>
      </c>
      <c r="BW3" s="63">
        <v>120</v>
      </c>
      <c r="BX3" s="63">
        <v>1800</v>
      </c>
      <c r="BY3" s="63">
        <v>1800</v>
      </c>
      <c r="BZ3" s="63">
        <v>1800</v>
      </c>
      <c r="CA3" s="63">
        <v>300</v>
      </c>
      <c r="CB3" s="63">
        <v>300</v>
      </c>
    </row>
    <row r="4" spans="1:80">
      <c r="A4" s="135"/>
      <c r="B4" s="60">
        <f>B86+1</f>
        <v>8</v>
      </c>
      <c r="C4" s="64" t="s">
        <v>104</v>
      </c>
      <c r="D4" s="64" t="s">
        <v>105</v>
      </c>
      <c r="E4" s="62">
        <v>110805</v>
      </c>
      <c r="F4" s="62" t="s">
        <v>88</v>
      </c>
      <c r="G4" s="62" t="s">
        <v>89</v>
      </c>
      <c r="H4" s="65">
        <v>1200</v>
      </c>
      <c r="I4" s="65"/>
      <c r="J4" s="65">
        <v>6000</v>
      </c>
      <c r="K4" s="65">
        <v>6000</v>
      </c>
      <c r="L4" s="65">
        <v>6000</v>
      </c>
      <c r="M4" s="65">
        <v>27000</v>
      </c>
      <c r="N4" s="65"/>
      <c r="O4" s="65"/>
      <c r="P4" s="65">
        <v>600</v>
      </c>
      <c r="Q4" s="65"/>
      <c r="R4" s="65"/>
      <c r="S4" s="65">
        <v>1200</v>
      </c>
      <c r="T4" s="65"/>
      <c r="U4" s="65"/>
      <c r="V4" s="65">
        <v>2400</v>
      </c>
      <c r="W4" s="65">
        <v>1800</v>
      </c>
      <c r="X4" s="65"/>
      <c r="Y4" s="65"/>
      <c r="Z4" s="65"/>
      <c r="AA4" s="65"/>
      <c r="AB4" s="65"/>
      <c r="AC4" s="65"/>
      <c r="AD4" s="65"/>
      <c r="AE4" s="65">
        <v>2400</v>
      </c>
      <c r="AF4" s="65"/>
      <c r="AG4" s="65"/>
      <c r="AH4" s="65">
        <v>1800</v>
      </c>
      <c r="AI4" s="65"/>
      <c r="AJ4" s="65">
        <v>4200</v>
      </c>
      <c r="AK4" s="65">
        <v>39000</v>
      </c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>
        <v>1800</v>
      </c>
      <c r="AX4" s="65">
        <v>1800</v>
      </c>
      <c r="AY4" s="65"/>
      <c r="AZ4" s="65"/>
      <c r="BA4" s="65"/>
      <c r="BB4" s="65"/>
      <c r="BC4" s="65"/>
      <c r="BD4" s="65"/>
      <c r="BE4" s="65">
        <v>1800</v>
      </c>
      <c r="BF4" s="65"/>
      <c r="BG4" s="65">
        <v>1800</v>
      </c>
      <c r="BH4" s="65"/>
      <c r="BI4" s="65"/>
      <c r="BJ4" s="65"/>
      <c r="BK4" s="65"/>
      <c r="BL4" s="65">
        <v>600</v>
      </c>
      <c r="BM4" s="65">
        <v>1200</v>
      </c>
      <c r="BN4" s="65">
        <v>1200</v>
      </c>
      <c r="BO4" s="65">
        <v>1200</v>
      </c>
      <c r="BP4" s="65">
        <v>600</v>
      </c>
      <c r="BQ4" s="65"/>
      <c r="BR4" s="65">
        <v>6000</v>
      </c>
      <c r="BS4" s="65">
        <v>12000</v>
      </c>
      <c r="BT4" s="65">
        <v>3000</v>
      </c>
      <c r="BU4" s="65">
        <v>3000</v>
      </c>
      <c r="BV4" s="65">
        <v>4200</v>
      </c>
      <c r="BW4" s="65"/>
      <c r="BX4" s="65">
        <v>2400</v>
      </c>
      <c r="BY4" s="65">
        <v>1200</v>
      </c>
      <c r="BZ4" s="65">
        <v>1200</v>
      </c>
      <c r="CA4" s="65"/>
      <c r="CB4" s="65"/>
    </row>
    <row r="5" spans="1:80">
      <c r="A5" s="135"/>
      <c r="B5" s="60">
        <f t="shared" ref="B5" si="0">B4+1</f>
        <v>9</v>
      </c>
      <c r="C5" s="61" t="s">
        <v>106</v>
      </c>
      <c r="D5" s="61" t="s">
        <v>107</v>
      </c>
      <c r="E5" s="62">
        <v>440001</v>
      </c>
      <c r="F5" s="62" t="s">
        <v>88</v>
      </c>
      <c r="G5" s="62" t="s">
        <v>89</v>
      </c>
      <c r="H5" s="65"/>
      <c r="I5" s="65"/>
      <c r="J5" s="65">
        <v>1200</v>
      </c>
      <c r="K5" s="65">
        <v>1200</v>
      </c>
      <c r="L5" s="65">
        <v>1200</v>
      </c>
      <c r="M5" s="65">
        <v>2400</v>
      </c>
      <c r="N5" s="65">
        <v>600</v>
      </c>
      <c r="O5" s="65"/>
      <c r="P5" s="65"/>
      <c r="Q5" s="65"/>
      <c r="R5" s="65"/>
      <c r="S5" s="65"/>
      <c r="T5" s="65">
        <v>120</v>
      </c>
      <c r="U5" s="65"/>
      <c r="V5" s="65">
        <v>600</v>
      </c>
      <c r="W5" s="65">
        <v>300</v>
      </c>
      <c r="X5" s="65"/>
      <c r="Y5" s="65"/>
      <c r="Z5" s="65">
        <v>900</v>
      </c>
      <c r="AA5" s="65">
        <v>120</v>
      </c>
      <c r="AB5" s="65"/>
      <c r="AC5" s="65"/>
      <c r="AD5" s="65"/>
      <c r="AE5" s="65"/>
      <c r="AF5" s="65">
        <v>1800</v>
      </c>
      <c r="AG5" s="65"/>
      <c r="AH5" s="65"/>
      <c r="AI5" s="65"/>
      <c r="AJ5" s="65">
        <v>6000</v>
      </c>
      <c r="AK5" s="65">
        <v>12000</v>
      </c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>
        <v>120</v>
      </c>
      <c r="AW5" s="65"/>
      <c r="AX5" s="65"/>
      <c r="AY5" s="65"/>
      <c r="AZ5" s="65"/>
      <c r="BA5" s="65"/>
      <c r="BB5" s="65"/>
      <c r="BC5" s="65"/>
      <c r="BD5" s="65"/>
      <c r="BE5" s="65">
        <v>600</v>
      </c>
      <c r="BF5" s="65"/>
      <c r="BG5" s="65">
        <v>600</v>
      </c>
      <c r="BH5" s="65"/>
      <c r="BI5" s="65"/>
      <c r="BJ5" s="65"/>
      <c r="BK5" s="65"/>
      <c r="BL5" s="65"/>
      <c r="BM5" s="65">
        <v>1200</v>
      </c>
      <c r="BN5" s="65">
        <v>600</v>
      </c>
      <c r="BO5" s="65">
        <v>600</v>
      </c>
      <c r="BP5" s="65">
        <v>600</v>
      </c>
      <c r="BQ5" s="65"/>
      <c r="BR5" s="65"/>
      <c r="BS5" s="65">
        <v>3000</v>
      </c>
      <c r="BT5" s="65"/>
      <c r="BU5" s="65"/>
      <c r="BV5" s="65"/>
      <c r="BW5" s="65">
        <v>120</v>
      </c>
      <c r="BX5" s="65">
        <v>1200</v>
      </c>
      <c r="BY5" s="65">
        <v>1200</v>
      </c>
      <c r="BZ5" s="65">
        <v>600</v>
      </c>
      <c r="CA5" s="65"/>
      <c r="CB5" s="65"/>
    </row>
    <row r="6" spans="1:80">
      <c r="A6" s="135"/>
      <c r="B6" s="69">
        <f>B38+1</f>
        <v>15</v>
      </c>
      <c r="C6" s="70" t="s">
        <v>126</v>
      </c>
      <c r="D6" s="61" t="s">
        <v>127</v>
      </c>
      <c r="E6" s="62">
        <v>303001</v>
      </c>
      <c r="F6" s="62" t="s">
        <v>88</v>
      </c>
      <c r="G6" s="62" t="s">
        <v>89</v>
      </c>
      <c r="H6" s="65">
        <v>360</v>
      </c>
      <c r="I6" s="65">
        <v>360</v>
      </c>
      <c r="J6" s="65">
        <v>1500</v>
      </c>
      <c r="K6" s="65"/>
      <c r="L6" s="65">
        <v>1500</v>
      </c>
      <c r="M6" s="65">
        <v>3000</v>
      </c>
      <c r="N6" s="65"/>
      <c r="O6" s="65"/>
      <c r="P6" s="65">
        <v>60</v>
      </c>
      <c r="Q6" s="65">
        <v>600</v>
      </c>
      <c r="R6" s="65"/>
      <c r="S6" s="65"/>
      <c r="T6" s="65"/>
      <c r="U6" s="65">
        <v>360</v>
      </c>
      <c r="V6" s="65">
        <v>1200</v>
      </c>
      <c r="W6" s="65">
        <v>1200</v>
      </c>
      <c r="X6" s="65">
        <v>1200</v>
      </c>
      <c r="Y6" s="65">
        <v>1200</v>
      </c>
      <c r="Z6" s="65">
        <v>300</v>
      </c>
      <c r="AA6" s="65">
        <v>300</v>
      </c>
      <c r="AB6" s="65"/>
      <c r="AC6" s="65"/>
      <c r="AD6" s="65"/>
      <c r="AE6" s="65"/>
      <c r="AF6" s="65"/>
      <c r="AG6" s="65"/>
      <c r="AH6" s="65">
        <v>1500</v>
      </c>
      <c r="AI6" s="65"/>
      <c r="AJ6" s="65">
        <v>1260</v>
      </c>
      <c r="AK6" s="65"/>
      <c r="AL6" s="65"/>
      <c r="AM6" s="65">
        <v>120</v>
      </c>
      <c r="AN6" s="65"/>
      <c r="AO6" s="65"/>
      <c r="AP6" s="65"/>
      <c r="AQ6" s="65"/>
      <c r="AR6" s="65"/>
      <c r="AS6" s="65"/>
      <c r="AT6" s="65"/>
      <c r="AU6" s="65"/>
      <c r="AV6" s="65"/>
      <c r="AW6" s="65">
        <v>360</v>
      </c>
      <c r="AX6" s="65">
        <v>360</v>
      </c>
      <c r="AY6" s="65"/>
      <c r="AZ6" s="65"/>
      <c r="BA6" s="65">
        <v>60</v>
      </c>
      <c r="BB6" s="65">
        <v>60</v>
      </c>
      <c r="BC6" s="65">
        <v>60</v>
      </c>
      <c r="BD6" s="65"/>
      <c r="BE6" s="65">
        <v>300</v>
      </c>
      <c r="BF6" s="65"/>
      <c r="BG6" s="65">
        <v>1200</v>
      </c>
      <c r="BH6" s="65">
        <v>240</v>
      </c>
      <c r="BI6" s="65"/>
      <c r="BJ6" s="65">
        <v>600</v>
      </c>
      <c r="BK6" s="65"/>
      <c r="BL6" s="65"/>
      <c r="BM6" s="65">
        <v>600</v>
      </c>
      <c r="BN6" s="65"/>
      <c r="BO6" s="65"/>
      <c r="BP6" s="65"/>
      <c r="BQ6" s="65"/>
      <c r="BR6" s="65">
        <v>3000</v>
      </c>
      <c r="BS6" s="65">
        <v>1200</v>
      </c>
      <c r="BT6" s="65">
        <v>6000</v>
      </c>
      <c r="BU6" s="65"/>
      <c r="BV6" s="65">
        <v>2520</v>
      </c>
      <c r="BW6" s="65">
        <v>60</v>
      </c>
      <c r="BX6" s="65">
        <v>240</v>
      </c>
      <c r="BY6" s="65">
        <v>120</v>
      </c>
      <c r="BZ6" s="65"/>
      <c r="CA6" s="65"/>
      <c r="CB6" s="65"/>
    </row>
    <row r="7" spans="1:80">
      <c r="A7" s="135"/>
      <c r="B7" s="60">
        <f t="shared" ref="B7" si="1">B6+1</f>
        <v>16</v>
      </c>
      <c r="C7" s="61" t="s">
        <v>129</v>
      </c>
      <c r="D7" s="61" t="s">
        <v>130</v>
      </c>
      <c r="E7" s="62">
        <v>240013</v>
      </c>
      <c r="F7" s="62" t="s">
        <v>88</v>
      </c>
      <c r="G7" s="62" t="s">
        <v>89</v>
      </c>
      <c r="H7" s="65"/>
      <c r="I7" s="65"/>
      <c r="J7" s="65">
        <v>6000</v>
      </c>
      <c r="K7" s="65">
        <v>6000</v>
      </c>
      <c r="L7" s="65">
        <v>6000</v>
      </c>
      <c r="M7" s="65">
        <v>12000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>
        <v>12000</v>
      </c>
      <c r="AF7" s="65"/>
      <c r="AG7" s="65">
        <v>12000</v>
      </c>
      <c r="AH7" s="65">
        <v>6000</v>
      </c>
      <c r="AI7" s="65"/>
      <c r="AJ7" s="65">
        <v>24000</v>
      </c>
      <c r="AK7" s="65">
        <v>15000</v>
      </c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>
        <v>600</v>
      </c>
      <c r="AW7" s="65"/>
      <c r="AX7" s="65">
        <v>600</v>
      </c>
      <c r="AY7" s="65">
        <v>1800</v>
      </c>
      <c r="AZ7" s="65"/>
      <c r="BA7" s="65"/>
      <c r="BB7" s="65"/>
      <c r="BC7" s="65"/>
      <c r="BD7" s="65"/>
      <c r="BE7" s="65"/>
      <c r="BF7" s="65"/>
      <c r="BG7" s="65">
        <v>3000</v>
      </c>
      <c r="BH7" s="65"/>
      <c r="BI7" s="65">
        <v>9000</v>
      </c>
      <c r="BJ7" s="65"/>
      <c r="BK7" s="65"/>
      <c r="BL7" s="65"/>
      <c r="BM7" s="65">
        <v>3000</v>
      </c>
      <c r="BN7" s="65"/>
      <c r="BO7" s="65">
        <v>1800</v>
      </c>
      <c r="BP7" s="65">
        <v>1800</v>
      </c>
      <c r="BQ7" s="65"/>
      <c r="BR7" s="65"/>
      <c r="BS7" s="65">
        <v>9000</v>
      </c>
      <c r="BT7" s="65">
        <v>6000</v>
      </c>
      <c r="BU7" s="65">
        <v>6000</v>
      </c>
      <c r="BV7" s="65">
        <v>3000</v>
      </c>
      <c r="BW7" s="65"/>
      <c r="BX7" s="65">
        <v>3600</v>
      </c>
      <c r="BY7" s="65">
        <v>1800</v>
      </c>
      <c r="BZ7" s="65">
        <v>1800</v>
      </c>
      <c r="CA7" s="65"/>
      <c r="CB7" s="65"/>
    </row>
    <row r="8" spans="1:80">
      <c r="A8" s="135"/>
      <c r="B8" s="66">
        <f>B88+1</f>
        <v>22</v>
      </c>
      <c r="C8" s="67" t="s">
        <v>138</v>
      </c>
      <c r="D8" s="64" t="s">
        <v>139</v>
      </c>
      <c r="E8" s="68">
        <v>440075</v>
      </c>
      <c r="F8" s="68" t="s">
        <v>88</v>
      </c>
      <c r="G8" s="68" t="s">
        <v>89</v>
      </c>
      <c r="H8" s="65"/>
      <c r="I8" s="65"/>
      <c r="J8" s="65">
        <v>4860</v>
      </c>
      <c r="K8" s="65"/>
      <c r="L8" s="65">
        <v>1560</v>
      </c>
      <c r="M8" s="65">
        <v>5100</v>
      </c>
      <c r="N8" s="65">
        <v>180</v>
      </c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>
        <v>6720</v>
      </c>
      <c r="AG8" s="65"/>
      <c r="AH8" s="65"/>
      <c r="AI8" s="65">
        <v>600</v>
      </c>
      <c r="AJ8" s="65">
        <v>4920</v>
      </c>
      <c r="AK8" s="65">
        <v>1200</v>
      </c>
      <c r="AL8" s="65"/>
      <c r="AM8" s="65">
        <v>1800</v>
      </c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>
        <v>780</v>
      </c>
      <c r="AZ8" s="65"/>
      <c r="BA8" s="65"/>
      <c r="BB8" s="65"/>
      <c r="BC8" s="65"/>
      <c r="BD8" s="65"/>
      <c r="BE8" s="65"/>
      <c r="BF8" s="65"/>
      <c r="BG8" s="65">
        <v>240</v>
      </c>
      <c r="BH8" s="65"/>
      <c r="BI8" s="65"/>
      <c r="BJ8" s="65">
        <v>300</v>
      </c>
      <c r="BK8" s="65"/>
      <c r="BL8" s="65"/>
      <c r="BM8" s="65">
        <v>900</v>
      </c>
      <c r="BN8" s="65">
        <v>60</v>
      </c>
      <c r="BO8" s="65">
        <v>240</v>
      </c>
      <c r="BP8" s="65"/>
      <c r="BQ8" s="65"/>
      <c r="BR8" s="65">
        <v>840</v>
      </c>
      <c r="BS8" s="65">
        <v>5460</v>
      </c>
      <c r="BT8" s="65">
        <v>600</v>
      </c>
      <c r="BU8" s="65"/>
      <c r="BV8" s="65"/>
      <c r="BW8" s="65"/>
      <c r="BX8" s="65"/>
      <c r="BY8" s="65">
        <v>120</v>
      </c>
      <c r="BZ8" s="65">
        <v>120</v>
      </c>
      <c r="CA8" s="65"/>
      <c r="CB8" s="65"/>
    </row>
    <row r="9" spans="1:80">
      <c r="A9" s="136"/>
      <c r="B9" s="66">
        <f>B18+1</f>
        <v>25</v>
      </c>
      <c r="C9" s="67" t="s">
        <v>147</v>
      </c>
      <c r="D9" s="64" t="s">
        <v>172</v>
      </c>
      <c r="E9" s="68">
        <v>153173</v>
      </c>
      <c r="F9" s="68" t="s">
        <v>88</v>
      </c>
      <c r="G9" s="68" t="s">
        <v>89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>
        <v>600</v>
      </c>
      <c r="W9" s="65">
        <v>600</v>
      </c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>
        <v>1200</v>
      </c>
      <c r="AK9" s="65">
        <v>93000</v>
      </c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>
        <v>6000</v>
      </c>
      <c r="BT9" s="65"/>
      <c r="BU9" s="65"/>
      <c r="BV9" s="65"/>
      <c r="BW9" s="65"/>
      <c r="BX9" s="65"/>
      <c r="BY9" s="65"/>
      <c r="BZ9" s="65">
        <v>600</v>
      </c>
      <c r="CA9" s="65"/>
      <c r="CB9" s="65"/>
    </row>
    <row r="10" spans="1:80">
      <c r="F10" s="142" t="s">
        <v>178</v>
      </c>
      <c r="G10" s="142"/>
      <c r="H10" s="47">
        <f t="shared" ref="H10:AM10" si="2">SUM(H2:H9)</f>
        <v>1800</v>
      </c>
      <c r="I10" s="47">
        <f t="shared" si="2"/>
        <v>600</v>
      </c>
      <c r="J10" s="47">
        <f t="shared" si="2"/>
        <v>20160</v>
      </c>
      <c r="K10" s="47">
        <f t="shared" si="2"/>
        <v>13800</v>
      </c>
      <c r="L10" s="47">
        <f t="shared" si="2"/>
        <v>16860</v>
      </c>
      <c r="M10" s="47">
        <f t="shared" si="2"/>
        <v>50100</v>
      </c>
      <c r="N10" s="47">
        <f t="shared" si="2"/>
        <v>1980</v>
      </c>
      <c r="O10" s="47">
        <f t="shared" si="2"/>
        <v>600</v>
      </c>
      <c r="P10" s="47">
        <f t="shared" si="2"/>
        <v>1260</v>
      </c>
      <c r="Q10" s="47">
        <f t="shared" si="2"/>
        <v>1500</v>
      </c>
      <c r="R10" s="47">
        <f t="shared" si="2"/>
        <v>720</v>
      </c>
      <c r="S10" s="47">
        <f t="shared" si="2"/>
        <v>1500</v>
      </c>
      <c r="T10" s="47">
        <f t="shared" si="2"/>
        <v>360</v>
      </c>
      <c r="U10" s="47">
        <f t="shared" si="2"/>
        <v>660</v>
      </c>
      <c r="V10" s="47">
        <f t="shared" si="2"/>
        <v>6300</v>
      </c>
      <c r="W10" s="47">
        <f t="shared" si="2"/>
        <v>4800</v>
      </c>
      <c r="X10" s="47">
        <f t="shared" si="2"/>
        <v>1800</v>
      </c>
      <c r="Y10" s="47">
        <f t="shared" si="2"/>
        <v>1800</v>
      </c>
      <c r="Z10" s="47">
        <f t="shared" si="2"/>
        <v>1800</v>
      </c>
      <c r="AA10" s="47">
        <f t="shared" si="2"/>
        <v>1020</v>
      </c>
      <c r="AB10" s="47">
        <f t="shared" si="2"/>
        <v>300</v>
      </c>
      <c r="AC10" s="47">
        <f t="shared" si="2"/>
        <v>7800</v>
      </c>
      <c r="AD10" s="47">
        <f t="shared" si="2"/>
        <v>15000</v>
      </c>
      <c r="AE10" s="47">
        <f t="shared" si="2"/>
        <v>15000</v>
      </c>
      <c r="AF10" s="47">
        <f t="shared" si="2"/>
        <v>9120</v>
      </c>
      <c r="AG10" s="47">
        <f t="shared" si="2"/>
        <v>12600</v>
      </c>
      <c r="AH10" s="47">
        <f t="shared" si="2"/>
        <v>10500</v>
      </c>
      <c r="AI10" s="47">
        <f t="shared" si="2"/>
        <v>1800</v>
      </c>
      <c r="AJ10" s="47">
        <f t="shared" si="2"/>
        <v>45180</v>
      </c>
      <c r="AK10" s="47">
        <f t="shared" si="2"/>
        <v>163800</v>
      </c>
      <c r="AL10" s="47">
        <f t="shared" si="2"/>
        <v>600</v>
      </c>
      <c r="AM10" s="47">
        <f t="shared" si="2"/>
        <v>2520</v>
      </c>
      <c r="AN10" s="47">
        <f t="shared" ref="AN10:BS10" si="3">SUM(AN2:AN9)</f>
        <v>600</v>
      </c>
      <c r="AO10" s="47">
        <f t="shared" si="3"/>
        <v>600</v>
      </c>
      <c r="AP10" s="47">
        <f t="shared" si="3"/>
        <v>600</v>
      </c>
      <c r="AQ10" s="47">
        <f t="shared" si="3"/>
        <v>360</v>
      </c>
      <c r="AR10" s="47">
        <f t="shared" si="3"/>
        <v>600</v>
      </c>
      <c r="AS10" s="47">
        <f t="shared" si="3"/>
        <v>600</v>
      </c>
      <c r="AT10" s="47">
        <f t="shared" si="3"/>
        <v>600</v>
      </c>
      <c r="AU10" s="47">
        <f t="shared" si="3"/>
        <v>600</v>
      </c>
      <c r="AV10" s="47">
        <f t="shared" si="3"/>
        <v>1320</v>
      </c>
      <c r="AW10" s="47">
        <f t="shared" si="3"/>
        <v>3360</v>
      </c>
      <c r="AX10" s="47">
        <f t="shared" si="3"/>
        <v>3960</v>
      </c>
      <c r="AY10" s="47">
        <f t="shared" si="3"/>
        <v>3060</v>
      </c>
      <c r="AZ10" s="47">
        <f t="shared" si="3"/>
        <v>480</v>
      </c>
      <c r="BA10" s="47">
        <f t="shared" si="3"/>
        <v>180</v>
      </c>
      <c r="BB10" s="47">
        <f t="shared" si="3"/>
        <v>180</v>
      </c>
      <c r="BC10" s="47">
        <f t="shared" si="3"/>
        <v>180</v>
      </c>
      <c r="BD10" s="47">
        <f t="shared" si="3"/>
        <v>600</v>
      </c>
      <c r="BE10" s="47">
        <f t="shared" si="3"/>
        <v>3900</v>
      </c>
      <c r="BF10" s="47">
        <f t="shared" si="3"/>
        <v>1200</v>
      </c>
      <c r="BG10" s="47">
        <f t="shared" si="3"/>
        <v>8040</v>
      </c>
      <c r="BH10" s="47">
        <f t="shared" si="3"/>
        <v>1440</v>
      </c>
      <c r="BI10" s="47">
        <f t="shared" si="3"/>
        <v>9600</v>
      </c>
      <c r="BJ10" s="47">
        <f t="shared" si="3"/>
        <v>1500</v>
      </c>
      <c r="BK10" s="47">
        <f t="shared" si="3"/>
        <v>1800</v>
      </c>
      <c r="BL10" s="47">
        <f t="shared" si="3"/>
        <v>1200</v>
      </c>
      <c r="BM10" s="47">
        <f t="shared" si="3"/>
        <v>7500</v>
      </c>
      <c r="BN10" s="47">
        <f t="shared" si="3"/>
        <v>2460</v>
      </c>
      <c r="BO10" s="47">
        <f t="shared" si="3"/>
        <v>4440</v>
      </c>
      <c r="BP10" s="47">
        <f t="shared" si="3"/>
        <v>3600</v>
      </c>
      <c r="BQ10" s="47">
        <f t="shared" si="3"/>
        <v>600</v>
      </c>
      <c r="BR10" s="47">
        <f t="shared" si="3"/>
        <v>11640</v>
      </c>
      <c r="BS10" s="47">
        <f t="shared" si="3"/>
        <v>37860</v>
      </c>
      <c r="BT10" s="47">
        <f t="shared" ref="BT10:CB10" si="4">SUM(BT2:BT9)</f>
        <v>16200</v>
      </c>
      <c r="BU10" s="47">
        <f t="shared" si="4"/>
        <v>10200</v>
      </c>
      <c r="BV10" s="47">
        <f t="shared" si="4"/>
        <v>10320</v>
      </c>
      <c r="BW10" s="47">
        <f t="shared" si="4"/>
        <v>300</v>
      </c>
      <c r="BX10" s="47">
        <f t="shared" si="4"/>
        <v>9240</v>
      </c>
      <c r="BY10" s="47">
        <f t="shared" si="4"/>
        <v>6240</v>
      </c>
      <c r="BZ10" s="47">
        <f t="shared" si="4"/>
        <v>6120</v>
      </c>
      <c r="CA10" s="47">
        <f t="shared" si="4"/>
        <v>300</v>
      </c>
      <c r="CB10" s="47">
        <f t="shared" si="4"/>
        <v>300</v>
      </c>
    </row>
    <row r="11" spans="1:80">
      <c r="F11" s="142" t="s">
        <v>175</v>
      </c>
      <c r="G11" s="142"/>
      <c r="H11" s="48">
        <f>H10/60</f>
        <v>30</v>
      </c>
      <c r="I11" s="46">
        <f t="shared" ref="I11:BT11" si="5">I10/60</f>
        <v>10</v>
      </c>
      <c r="J11" s="46">
        <f t="shared" si="5"/>
        <v>336</v>
      </c>
      <c r="K11" s="46">
        <f t="shared" si="5"/>
        <v>230</v>
      </c>
      <c r="L11" s="46">
        <f t="shared" si="5"/>
        <v>281</v>
      </c>
      <c r="M11" s="46">
        <f t="shared" si="5"/>
        <v>835</v>
      </c>
      <c r="N11" s="46">
        <f t="shared" si="5"/>
        <v>33</v>
      </c>
      <c r="O11" s="46">
        <f t="shared" si="5"/>
        <v>10</v>
      </c>
      <c r="P11" s="46">
        <f t="shared" si="5"/>
        <v>21</v>
      </c>
      <c r="Q11" s="46">
        <f t="shared" si="5"/>
        <v>25</v>
      </c>
      <c r="R11" s="46">
        <f t="shared" si="5"/>
        <v>12</v>
      </c>
      <c r="S11" s="46">
        <f t="shared" si="5"/>
        <v>25</v>
      </c>
      <c r="T11" s="46">
        <f t="shared" si="5"/>
        <v>6</v>
      </c>
      <c r="U11" s="46">
        <f t="shared" si="5"/>
        <v>11</v>
      </c>
      <c r="V11" s="46">
        <f t="shared" si="5"/>
        <v>105</v>
      </c>
      <c r="W11" s="46">
        <f t="shared" si="5"/>
        <v>80</v>
      </c>
      <c r="X11" s="46">
        <f t="shared" si="5"/>
        <v>30</v>
      </c>
      <c r="Y11" s="46">
        <f t="shared" si="5"/>
        <v>30</v>
      </c>
      <c r="Z11" s="46">
        <f t="shared" si="5"/>
        <v>30</v>
      </c>
      <c r="AA11" s="46">
        <f t="shared" si="5"/>
        <v>17</v>
      </c>
      <c r="AB11" s="46">
        <f t="shared" si="5"/>
        <v>5</v>
      </c>
      <c r="AC11" s="46">
        <f t="shared" si="5"/>
        <v>130</v>
      </c>
      <c r="AD11" s="46">
        <f t="shared" si="5"/>
        <v>250</v>
      </c>
      <c r="AE11" s="46">
        <f t="shared" si="5"/>
        <v>250</v>
      </c>
      <c r="AF11" s="46">
        <f t="shared" si="5"/>
        <v>152</v>
      </c>
      <c r="AG11" s="46">
        <f t="shared" si="5"/>
        <v>210</v>
      </c>
      <c r="AH11" s="46">
        <f t="shared" si="5"/>
        <v>175</v>
      </c>
      <c r="AI11" s="46">
        <f t="shared" si="5"/>
        <v>30</v>
      </c>
      <c r="AJ11" s="46">
        <f t="shared" si="5"/>
        <v>753</v>
      </c>
      <c r="AK11" s="46">
        <f t="shared" si="5"/>
        <v>2730</v>
      </c>
      <c r="AL11" s="46">
        <f t="shared" si="5"/>
        <v>10</v>
      </c>
      <c r="AM11" s="46">
        <f t="shared" si="5"/>
        <v>42</v>
      </c>
      <c r="AN11" s="46">
        <f t="shared" si="5"/>
        <v>10</v>
      </c>
      <c r="AO11" s="46">
        <f t="shared" si="5"/>
        <v>10</v>
      </c>
      <c r="AP11" s="46">
        <f t="shared" si="5"/>
        <v>10</v>
      </c>
      <c r="AQ11" s="46">
        <f t="shared" si="5"/>
        <v>6</v>
      </c>
      <c r="AR11" s="46">
        <f t="shared" si="5"/>
        <v>10</v>
      </c>
      <c r="AS11" s="46">
        <f t="shared" si="5"/>
        <v>10</v>
      </c>
      <c r="AT11" s="46">
        <f t="shared" si="5"/>
        <v>10</v>
      </c>
      <c r="AU11" s="46">
        <f t="shared" si="5"/>
        <v>10</v>
      </c>
      <c r="AV11" s="46">
        <f t="shared" si="5"/>
        <v>22</v>
      </c>
      <c r="AW11" s="46">
        <f t="shared" si="5"/>
        <v>56</v>
      </c>
      <c r="AX11" s="46">
        <f t="shared" si="5"/>
        <v>66</v>
      </c>
      <c r="AY11" s="46">
        <f t="shared" si="5"/>
        <v>51</v>
      </c>
      <c r="AZ11" s="46">
        <f t="shared" si="5"/>
        <v>8</v>
      </c>
      <c r="BA11" s="46">
        <f t="shared" si="5"/>
        <v>3</v>
      </c>
      <c r="BB11" s="46">
        <f t="shared" si="5"/>
        <v>3</v>
      </c>
      <c r="BC11" s="46">
        <f t="shared" si="5"/>
        <v>3</v>
      </c>
      <c r="BD11" s="46">
        <f t="shared" si="5"/>
        <v>10</v>
      </c>
      <c r="BE11" s="46">
        <f t="shared" si="5"/>
        <v>65</v>
      </c>
      <c r="BF11" s="46">
        <f t="shared" si="5"/>
        <v>20</v>
      </c>
      <c r="BG11" s="46">
        <f t="shared" si="5"/>
        <v>134</v>
      </c>
      <c r="BH11" s="46">
        <f t="shared" si="5"/>
        <v>24</v>
      </c>
      <c r="BI11" s="46">
        <f t="shared" si="5"/>
        <v>160</v>
      </c>
      <c r="BJ11" s="46">
        <f t="shared" si="5"/>
        <v>25</v>
      </c>
      <c r="BK11" s="46">
        <f t="shared" si="5"/>
        <v>30</v>
      </c>
      <c r="BL11" s="46">
        <f t="shared" si="5"/>
        <v>20</v>
      </c>
      <c r="BM11" s="46">
        <f t="shared" si="5"/>
        <v>125</v>
      </c>
      <c r="BN11" s="46">
        <f t="shared" si="5"/>
        <v>41</v>
      </c>
      <c r="BO11" s="46">
        <f t="shared" si="5"/>
        <v>74</v>
      </c>
      <c r="BP11" s="46">
        <f t="shared" si="5"/>
        <v>60</v>
      </c>
      <c r="BQ11" s="46">
        <f t="shared" si="5"/>
        <v>10</v>
      </c>
      <c r="BR11" s="46">
        <f t="shared" si="5"/>
        <v>194</v>
      </c>
      <c r="BS11" s="46">
        <f t="shared" si="5"/>
        <v>631</v>
      </c>
      <c r="BT11" s="46">
        <f t="shared" si="5"/>
        <v>270</v>
      </c>
      <c r="BU11" s="46">
        <f t="shared" ref="BU11:CB11" si="6">BU10/60</f>
        <v>170</v>
      </c>
      <c r="BV11" s="46">
        <f t="shared" si="6"/>
        <v>172</v>
      </c>
      <c r="BW11" s="46">
        <f t="shared" si="6"/>
        <v>5</v>
      </c>
      <c r="BX11" s="46">
        <f t="shared" si="6"/>
        <v>154</v>
      </c>
      <c r="BY11" s="46">
        <f t="shared" si="6"/>
        <v>104</v>
      </c>
      <c r="BZ11" s="46">
        <f t="shared" si="6"/>
        <v>102</v>
      </c>
      <c r="CA11" s="46">
        <f t="shared" si="6"/>
        <v>5</v>
      </c>
      <c r="CB11" s="46">
        <f t="shared" si="6"/>
        <v>5</v>
      </c>
    </row>
    <row r="12" spans="1:80">
      <c r="F12" s="132" t="s">
        <v>180</v>
      </c>
      <c r="G12" s="133"/>
      <c r="H12" s="51">
        <f>SUM(H11:CB11)</f>
        <v>9792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</row>
    <row r="13" spans="1:80">
      <c r="F13" s="132" t="s">
        <v>179</v>
      </c>
      <c r="G13" s="133"/>
      <c r="H13" s="44">
        <f>H12*60</f>
        <v>587520</v>
      </c>
    </row>
    <row r="17" spans="1:80">
      <c r="A17" s="137">
        <v>2</v>
      </c>
      <c r="B17" s="60">
        <f>B53+1</f>
        <v>13</v>
      </c>
      <c r="C17" s="61" t="s">
        <v>122</v>
      </c>
      <c r="D17" s="61" t="s">
        <v>123</v>
      </c>
      <c r="E17" s="71">
        <v>302122</v>
      </c>
      <c r="F17" s="62" t="s">
        <v>88</v>
      </c>
      <c r="G17" s="62" t="s">
        <v>89</v>
      </c>
      <c r="H17" s="65">
        <v>480</v>
      </c>
      <c r="I17" s="65"/>
      <c r="J17" s="65">
        <v>600</v>
      </c>
      <c r="K17" s="65">
        <v>480</v>
      </c>
      <c r="L17" s="65"/>
      <c r="M17" s="65">
        <v>3000</v>
      </c>
      <c r="N17" s="65">
        <v>240</v>
      </c>
      <c r="O17" s="65">
        <v>120</v>
      </c>
      <c r="P17" s="65"/>
      <c r="Q17" s="65"/>
      <c r="R17" s="65"/>
      <c r="S17" s="65">
        <v>120</v>
      </c>
      <c r="T17" s="65"/>
      <c r="U17" s="65">
        <v>240</v>
      </c>
      <c r="V17" s="65"/>
      <c r="W17" s="65">
        <v>1800</v>
      </c>
      <c r="X17" s="65"/>
      <c r="Y17" s="65"/>
      <c r="Z17" s="65">
        <v>600</v>
      </c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>
        <v>4800</v>
      </c>
      <c r="AL17" s="65"/>
      <c r="AM17" s="65"/>
      <c r="AN17" s="65">
        <v>180</v>
      </c>
      <c r="AO17" s="65"/>
      <c r="AP17" s="65"/>
      <c r="AQ17" s="65">
        <v>180</v>
      </c>
      <c r="AR17" s="65"/>
      <c r="AS17" s="65"/>
      <c r="AT17" s="65"/>
      <c r="AU17" s="65"/>
      <c r="AV17" s="65"/>
      <c r="AW17" s="65"/>
      <c r="AX17" s="65"/>
      <c r="AY17" s="65">
        <v>900</v>
      </c>
      <c r="AZ17" s="65"/>
      <c r="BA17" s="65">
        <v>180</v>
      </c>
      <c r="BB17" s="65"/>
      <c r="BC17" s="65"/>
      <c r="BD17" s="65">
        <v>360</v>
      </c>
      <c r="BE17" s="65"/>
      <c r="BF17" s="65">
        <v>720</v>
      </c>
      <c r="BG17" s="65">
        <v>720</v>
      </c>
      <c r="BH17" s="65"/>
      <c r="BI17" s="65"/>
      <c r="BJ17" s="65"/>
      <c r="BK17" s="65"/>
      <c r="BL17" s="65"/>
      <c r="BM17" s="65">
        <v>480</v>
      </c>
      <c r="BN17" s="65">
        <v>480</v>
      </c>
      <c r="BO17" s="65"/>
      <c r="BP17" s="65"/>
      <c r="BQ17" s="65"/>
      <c r="BR17" s="65"/>
      <c r="BS17" s="65">
        <v>4800</v>
      </c>
      <c r="BT17" s="65"/>
      <c r="BU17" s="65"/>
      <c r="BV17" s="65"/>
      <c r="BW17" s="65">
        <v>120</v>
      </c>
      <c r="BX17" s="65">
        <v>360</v>
      </c>
      <c r="BY17" s="65">
        <v>360</v>
      </c>
      <c r="BZ17" s="65">
        <v>360</v>
      </c>
      <c r="CA17" s="65"/>
      <c r="CB17" s="65"/>
    </row>
    <row r="18" spans="1:80">
      <c r="A18" s="137"/>
      <c r="B18" s="66">
        <f>B68+1</f>
        <v>24</v>
      </c>
      <c r="C18" s="67" t="s">
        <v>183</v>
      </c>
      <c r="D18" s="64" t="s">
        <v>146</v>
      </c>
      <c r="E18" s="68">
        <v>400045</v>
      </c>
      <c r="F18" s="68" t="s">
        <v>88</v>
      </c>
      <c r="G18" s="68" t="s">
        <v>89</v>
      </c>
      <c r="H18" s="65">
        <v>720</v>
      </c>
      <c r="I18" s="65">
        <v>720</v>
      </c>
      <c r="J18" s="65"/>
      <c r="K18" s="65"/>
      <c r="L18" s="65">
        <v>720</v>
      </c>
      <c r="M18" s="65">
        <v>17220</v>
      </c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>
        <v>7200</v>
      </c>
      <c r="AG18" s="65"/>
      <c r="AH18" s="65">
        <v>1440</v>
      </c>
      <c r="AI18" s="65"/>
      <c r="AJ18" s="65">
        <v>720</v>
      </c>
      <c r="AK18" s="65">
        <v>96000</v>
      </c>
      <c r="AL18" s="65">
        <v>6000</v>
      </c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>
        <v>300</v>
      </c>
      <c r="BC18" s="65"/>
      <c r="BD18" s="65"/>
      <c r="BE18" s="65"/>
      <c r="BF18" s="65">
        <v>720</v>
      </c>
      <c r="BG18" s="65">
        <v>720</v>
      </c>
      <c r="BH18" s="65">
        <v>600</v>
      </c>
      <c r="BI18" s="65"/>
      <c r="BJ18" s="65"/>
      <c r="BK18" s="65"/>
      <c r="BL18" s="65">
        <v>2160</v>
      </c>
      <c r="BM18" s="65"/>
      <c r="BN18" s="65"/>
      <c r="BO18" s="65"/>
      <c r="BP18" s="65"/>
      <c r="BQ18" s="65"/>
      <c r="BR18" s="65">
        <v>300</v>
      </c>
      <c r="BS18" s="65">
        <v>16500</v>
      </c>
      <c r="BT18" s="65"/>
      <c r="BU18" s="65"/>
      <c r="BV18" s="65">
        <v>720</v>
      </c>
      <c r="BW18" s="65"/>
      <c r="BX18" s="65">
        <v>1440</v>
      </c>
      <c r="BY18" s="65">
        <v>720</v>
      </c>
      <c r="BZ18" s="65">
        <v>720</v>
      </c>
      <c r="CA18" s="65"/>
      <c r="CB18" s="65"/>
    </row>
    <row r="19" spans="1:80">
      <c r="A19" s="137"/>
      <c r="B19" s="66">
        <f>B67+1</f>
        <v>28</v>
      </c>
      <c r="C19" s="61" t="s">
        <v>182</v>
      </c>
      <c r="D19" s="61" t="s">
        <v>152</v>
      </c>
      <c r="E19" s="68">
        <v>810005</v>
      </c>
      <c r="F19" s="68" t="s">
        <v>88</v>
      </c>
      <c r="G19" s="68" t="s">
        <v>89</v>
      </c>
      <c r="H19" s="65">
        <v>1800</v>
      </c>
      <c r="I19" s="65">
        <v>1800</v>
      </c>
      <c r="J19" s="65">
        <v>6000</v>
      </c>
      <c r="K19" s="65">
        <v>6000</v>
      </c>
      <c r="L19" s="65">
        <v>6000</v>
      </c>
      <c r="M19" s="65">
        <v>60000</v>
      </c>
      <c r="N19" s="65"/>
      <c r="O19" s="65"/>
      <c r="P19" s="65"/>
      <c r="Q19" s="65"/>
      <c r="R19" s="65"/>
      <c r="S19" s="65">
        <v>1200</v>
      </c>
      <c r="T19" s="65"/>
      <c r="U19" s="65"/>
      <c r="V19" s="65">
        <v>1800</v>
      </c>
      <c r="W19" s="65">
        <v>1800</v>
      </c>
      <c r="X19" s="65"/>
      <c r="Y19" s="65"/>
      <c r="Z19" s="65">
        <v>600</v>
      </c>
      <c r="AA19" s="65">
        <v>180</v>
      </c>
      <c r="AB19" s="65">
        <v>180</v>
      </c>
      <c r="AC19" s="65">
        <v>10800</v>
      </c>
      <c r="AD19" s="65"/>
      <c r="AE19" s="65"/>
      <c r="AF19" s="65"/>
      <c r="AG19" s="65"/>
      <c r="AH19" s="65"/>
      <c r="AI19" s="65"/>
      <c r="AJ19" s="65">
        <v>47100</v>
      </c>
      <c r="AK19" s="65">
        <v>54000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>
        <v>600</v>
      </c>
      <c r="AZ19" s="65">
        <v>600</v>
      </c>
      <c r="BA19" s="65">
        <v>600</v>
      </c>
      <c r="BB19" s="65">
        <v>600</v>
      </c>
      <c r="BC19" s="65">
        <v>600</v>
      </c>
      <c r="BD19" s="65">
        <v>600</v>
      </c>
      <c r="BE19" s="65">
        <v>3600</v>
      </c>
      <c r="BF19" s="65">
        <v>3600</v>
      </c>
      <c r="BG19" s="65">
        <v>3600</v>
      </c>
      <c r="BH19" s="65"/>
      <c r="BI19" s="65"/>
      <c r="BJ19" s="65"/>
      <c r="BK19" s="65"/>
      <c r="BL19" s="65">
        <v>3600</v>
      </c>
      <c r="BM19" s="65"/>
      <c r="BN19" s="65">
        <v>3600</v>
      </c>
      <c r="BO19" s="65">
        <v>3600</v>
      </c>
      <c r="BP19" s="65">
        <v>3600</v>
      </c>
      <c r="BQ19" s="65">
        <v>3600</v>
      </c>
      <c r="BR19" s="65"/>
      <c r="BS19" s="65">
        <v>46800</v>
      </c>
      <c r="BT19" s="65">
        <v>5400</v>
      </c>
      <c r="BU19" s="65">
        <v>18000</v>
      </c>
      <c r="BV19" s="65">
        <v>7200</v>
      </c>
      <c r="BW19" s="65">
        <v>600</v>
      </c>
      <c r="BX19" s="65">
        <v>3600</v>
      </c>
      <c r="BY19" s="65">
        <v>5400</v>
      </c>
      <c r="BZ19" s="65">
        <v>6300</v>
      </c>
      <c r="CA19" s="65">
        <v>1800</v>
      </c>
      <c r="CB19" s="65">
        <v>1800</v>
      </c>
    </row>
    <row r="20" spans="1:80">
      <c r="A20" s="137"/>
      <c r="B20" s="53">
        <v>31</v>
      </c>
      <c r="C20" s="72" t="s">
        <v>167</v>
      </c>
      <c r="D20" s="73" t="s">
        <v>166</v>
      </c>
      <c r="E20" s="54">
        <v>243001</v>
      </c>
      <c r="F20" s="54" t="s">
        <v>88</v>
      </c>
      <c r="G20" s="54" t="s">
        <v>89</v>
      </c>
      <c r="H20" s="54">
        <v>60</v>
      </c>
      <c r="I20" s="54"/>
      <c r="J20" s="54"/>
      <c r="K20" s="54"/>
      <c r="L20" s="54">
        <v>480</v>
      </c>
      <c r="M20" s="54">
        <v>1440</v>
      </c>
      <c r="N20" s="54"/>
      <c r="O20" s="54"/>
      <c r="P20" s="54"/>
      <c r="Q20" s="54"/>
      <c r="R20" s="54"/>
      <c r="S20" s="54">
        <v>120</v>
      </c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>
        <v>5940</v>
      </c>
      <c r="AK20" s="54">
        <v>2820</v>
      </c>
      <c r="AL20" s="54"/>
      <c r="AM20" s="54">
        <v>120</v>
      </c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>
        <v>60</v>
      </c>
      <c r="BE20" s="54"/>
      <c r="BF20" s="54"/>
      <c r="BG20" s="54"/>
      <c r="BH20" s="54"/>
      <c r="BI20" s="54"/>
      <c r="BJ20" s="54"/>
      <c r="BK20" s="54"/>
      <c r="BL20" s="54"/>
      <c r="BM20" s="54">
        <v>300</v>
      </c>
      <c r="BN20" s="54"/>
      <c r="BO20" s="54"/>
      <c r="BP20" s="54"/>
      <c r="BQ20" s="54"/>
      <c r="BR20" s="54"/>
      <c r="BS20" s="54">
        <v>2160</v>
      </c>
      <c r="BT20" s="54"/>
      <c r="BU20" s="54"/>
      <c r="BV20" s="54"/>
      <c r="BW20" s="54"/>
      <c r="BX20" s="54"/>
      <c r="BY20" s="54">
        <v>120</v>
      </c>
      <c r="BZ20" s="54">
        <v>60</v>
      </c>
      <c r="CA20" s="54"/>
      <c r="CB20" s="54"/>
    </row>
    <row r="21" spans="1:80">
      <c r="A21" s="137"/>
      <c r="B21" s="53">
        <v>32</v>
      </c>
      <c r="C21" s="72" t="s">
        <v>168</v>
      </c>
      <c r="D21" s="72" t="s">
        <v>169</v>
      </c>
      <c r="E21" s="54">
        <v>410003</v>
      </c>
      <c r="F21" s="54" t="s">
        <v>88</v>
      </c>
      <c r="G21" s="54" t="s">
        <v>89</v>
      </c>
      <c r="H21" s="54">
        <v>600</v>
      </c>
      <c r="I21" s="54">
        <v>600</v>
      </c>
      <c r="J21" s="54">
        <v>600</v>
      </c>
      <c r="K21" s="54">
        <v>600</v>
      </c>
      <c r="L21" s="54">
        <v>1800</v>
      </c>
      <c r="M21" s="54">
        <v>6000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>
        <v>3000</v>
      </c>
      <c r="AG21" s="54">
        <v>3000</v>
      </c>
      <c r="AH21" s="54">
        <v>1200</v>
      </c>
      <c r="AI21" s="54"/>
      <c r="AJ21" s="54">
        <v>6000</v>
      </c>
      <c r="AK21" s="54">
        <v>6000</v>
      </c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>
        <v>600</v>
      </c>
      <c r="BE21" s="54">
        <v>600</v>
      </c>
      <c r="BF21" s="54">
        <v>600</v>
      </c>
      <c r="BG21" s="54">
        <v>600</v>
      </c>
      <c r="BH21" s="54">
        <v>1200</v>
      </c>
      <c r="BI21" s="54"/>
      <c r="BJ21" s="54"/>
      <c r="BK21" s="54">
        <v>1200</v>
      </c>
      <c r="BL21" s="54">
        <v>600</v>
      </c>
      <c r="BM21" s="54">
        <v>600</v>
      </c>
      <c r="BN21" s="54">
        <v>600</v>
      </c>
      <c r="BO21" s="54">
        <v>600</v>
      </c>
      <c r="BP21" s="54">
        <v>600</v>
      </c>
      <c r="BQ21" s="54">
        <v>600</v>
      </c>
      <c r="BR21" s="54"/>
      <c r="BS21" s="54">
        <v>6000</v>
      </c>
      <c r="BT21" s="54">
        <v>1200</v>
      </c>
      <c r="BU21" s="54">
        <v>1200</v>
      </c>
      <c r="BV21" s="54">
        <v>1200</v>
      </c>
      <c r="BW21" s="54"/>
      <c r="BX21" s="54">
        <v>600</v>
      </c>
      <c r="BY21" s="54">
        <v>1200</v>
      </c>
      <c r="BZ21" s="54">
        <v>1200</v>
      </c>
      <c r="CA21" s="54"/>
      <c r="CB21" s="54"/>
    </row>
    <row r="22" spans="1:80">
      <c r="A22" s="55"/>
    </row>
    <row r="23" spans="1:80">
      <c r="B23" s="50"/>
      <c r="C23" s="55"/>
      <c r="D23" s="55"/>
      <c r="E23" s="55"/>
      <c r="F23" s="142" t="s">
        <v>178</v>
      </c>
      <c r="G23" s="142"/>
      <c r="H23" s="47">
        <f t="shared" ref="H23:AM23" si="7">SUM(H17:H21)</f>
        <v>3660</v>
      </c>
      <c r="I23" s="47">
        <f t="shared" si="7"/>
        <v>3120</v>
      </c>
      <c r="J23" s="47">
        <f t="shared" si="7"/>
        <v>7200</v>
      </c>
      <c r="K23" s="47">
        <f t="shared" si="7"/>
        <v>7080</v>
      </c>
      <c r="L23" s="47">
        <f t="shared" si="7"/>
        <v>9000</v>
      </c>
      <c r="M23" s="47">
        <f t="shared" si="7"/>
        <v>87660</v>
      </c>
      <c r="N23" s="47">
        <f t="shared" si="7"/>
        <v>240</v>
      </c>
      <c r="O23" s="47">
        <f t="shared" si="7"/>
        <v>120</v>
      </c>
      <c r="P23" s="47">
        <f t="shared" si="7"/>
        <v>0</v>
      </c>
      <c r="Q23" s="47">
        <f t="shared" si="7"/>
        <v>0</v>
      </c>
      <c r="R23" s="47">
        <f t="shared" si="7"/>
        <v>0</v>
      </c>
      <c r="S23" s="47">
        <f t="shared" si="7"/>
        <v>1440</v>
      </c>
      <c r="T23" s="47">
        <f t="shared" si="7"/>
        <v>0</v>
      </c>
      <c r="U23" s="47">
        <f t="shared" si="7"/>
        <v>240</v>
      </c>
      <c r="V23" s="47">
        <f t="shared" si="7"/>
        <v>1800</v>
      </c>
      <c r="W23" s="47">
        <f t="shared" si="7"/>
        <v>3600</v>
      </c>
      <c r="X23" s="47">
        <f t="shared" si="7"/>
        <v>0</v>
      </c>
      <c r="Y23" s="47">
        <f t="shared" si="7"/>
        <v>0</v>
      </c>
      <c r="Z23" s="47">
        <f t="shared" si="7"/>
        <v>1200</v>
      </c>
      <c r="AA23" s="47">
        <f t="shared" si="7"/>
        <v>180</v>
      </c>
      <c r="AB23" s="47">
        <f t="shared" si="7"/>
        <v>180</v>
      </c>
      <c r="AC23" s="47">
        <f t="shared" si="7"/>
        <v>10800</v>
      </c>
      <c r="AD23" s="47">
        <f t="shared" si="7"/>
        <v>0</v>
      </c>
      <c r="AE23" s="47">
        <f t="shared" si="7"/>
        <v>0</v>
      </c>
      <c r="AF23" s="47">
        <f t="shared" si="7"/>
        <v>10200</v>
      </c>
      <c r="AG23" s="47">
        <f t="shared" si="7"/>
        <v>3000</v>
      </c>
      <c r="AH23" s="47">
        <f t="shared" si="7"/>
        <v>2640</v>
      </c>
      <c r="AI23" s="47">
        <f t="shared" si="7"/>
        <v>0</v>
      </c>
      <c r="AJ23" s="47">
        <f t="shared" si="7"/>
        <v>59760</v>
      </c>
      <c r="AK23" s="47">
        <f t="shared" si="7"/>
        <v>163620</v>
      </c>
      <c r="AL23" s="47">
        <f t="shared" si="7"/>
        <v>6000</v>
      </c>
      <c r="AM23" s="47">
        <f t="shared" si="7"/>
        <v>120</v>
      </c>
      <c r="AN23" s="47">
        <f t="shared" ref="AN23:BS23" si="8">SUM(AN17:AN21)</f>
        <v>180</v>
      </c>
      <c r="AO23" s="47">
        <f t="shared" si="8"/>
        <v>0</v>
      </c>
      <c r="AP23" s="47">
        <f t="shared" si="8"/>
        <v>0</v>
      </c>
      <c r="AQ23" s="47">
        <f t="shared" si="8"/>
        <v>180</v>
      </c>
      <c r="AR23" s="47">
        <f t="shared" si="8"/>
        <v>0</v>
      </c>
      <c r="AS23" s="47">
        <f t="shared" si="8"/>
        <v>0</v>
      </c>
      <c r="AT23" s="47">
        <f t="shared" si="8"/>
        <v>0</v>
      </c>
      <c r="AU23" s="47">
        <f t="shared" si="8"/>
        <v>0</v>
      </c>
      <c r="AV23" s="47">
        <f t="shared" si="8"/>
        <v>0</v>
      </c>
      <c r="AW23" s="47">
        <f t="shared" si="8"/>
        <v>0</v>
      </c>
      <c r="AX23" s="47">
        <f t="shared" si="8"/>
        <v>0</v>
      </c>
      <c r="AY23" s="47">
        <f t="shared" si="8"/>
        <v>1500</v>
      </c>
      <c r="AZ23" s="47">
        <f t="shared" si="8"/>
        <v>600</v>
      </c>
      <c r="BA23" s="47">
        <f t="shared" si="8"/>
        <v>780</v>
      </c>
      <c r="BB23" s="47">
        <f t="shared" si="8"/>
        <v>900</v>
      </c>
      <c r="BC23" s="47">
        <f t="shared" si="8"/>
        <v>600</v>
      </c>
      <c r="BD23" s="47">
        <f t="shared" si="8"/>
        <v>1620</v>
      </c>
      <c r="BE23" s="47">
        <f t="shared" si="8"/>
        <v>4200</v>
      </c>
      <c r="BF23" s="47">
        <f t="shared" si="8"/>
        <v>5640</v>
      </c>
      <c r="BG23" s="47">
        <f t="shared" si="8"/>
        <v>5640</v>
      </c>
      <c r="BH23" s="47">
        <f t="shared" si="8"/>
        <v>1800</v>
      </c>
      <c r="BI23" s="47">
        <f t="shared" si="8"/>
        <v>0</v>
      </c>
      <c r="BJ23" s="47">
        <f t="shared" si="8"/>
        <v>0</v>
      </c>
      <c r="BK23" s="47">
        <f t="shared" si="8"/>
        <v>1200</v>
      </c>
      <c r="BL23" s="47">
        <f t="shared" si="8"/>
        <v>6360</v>
      </c>
      <c r="BM23" s="47">
        <f t="shared" si="8"/>
        <v>1380</v>
      </c>
      <c r="BN23" s="47">
        <f t="shared" si="8"/>
        <v>4680</v>
      </c>
      <c r="BO23" s="47">
        <f t="shared" si="8"/>
        <v>4200</v>
      </c>
      <c r="BP23" s="47">
        <f t="shared" si="8"/>
        <v>4200</v>
      </c>
      <c r="BQ23" s="47">
        <f t="shared" si="8"/>
        <v>4200</v>
      </c>
      <c r="BR23" s="47">
        <f t="shared" si="8"/>
        <v>300</v>
      </c>
      <c r="BS23" s="47">
        <f t="shared" si="8"/>
        <v>76260</v>
      </c>
      <c r="BT23" s="47">
        <f t="shared" ref="BT23:CB23" si="9">SUM(BT17:BT21)</f>
        <v>6600</v>
      </c>
      <c r="BU23" s="47">
        <f t="shared" si="9"/>
        <v>19200</v>
      </c>
      <c r="BV23" s="47">
        <f t="shared" si="9"/>
        <v>9120</v>
      </c>
      <c r="BW23" s="47">
        <f t="shared" si="9"/>
        <v>720</v>
      </c>
      <c r="BX23" s="47">
        <f t="shared" si="9"/>
        <v>6000</v>
      </c>
      <c r="BY23" s="47">
        <f t="shared" si="9"/>
        <v>7800</v>
      </c>
      <c r="BZ23" s="47">
        <f t="shared" si="9"/>
        <v>8640</v>
      </c>
      <c r="CA23" s="47">
        <f t="shared" si="9"/>
        <v>1800</v>
      </c>
      <c r="CB23" s="47">
        <f t="shared" si="9"/>
        <v>1800</v>
      </c>
    </row>
    <row r="24" spans="1:80">
      <c r="B24" s="50"/>
      <c r="C24" s="55"/>
      <c r="D24" s="55"/>
      <c r="E24" s="55"/>
      <c r="F24" s="142" t="s">
        <v>175</v>
      </c>
      <c r="G24" s="142"/>
      <c r="H24" s="48">
        <f>H23/60</f>
        <v>61</v>
      </c>
      <c r="I24" s="46">
        <f t="shared" ref="I24:BT24" si="10">I23/60</f>
        <v>52</v>
      </c>
      <c r="J24" s="46">
        <f t="shared" si="10"/>
        <v>120</v>
      </c>
      <c r="K24" s="46">
        <f t="shared" si="10"/>
        <v>118</v>
      </c>
      <c r="L24" s="46">
        <f t="shared" si="10"/>
        <v>150</v>
      </c>
      <c r="M24" s="46">
        <f t="shared" si="10"/>
        <v>1461</v>
      </c>
      <c r="N24" s="46">
        <f t="shared" si="10"/>
        <v>4</v>
      </c>
      <c r="O24" s="46">
        <f t="shared" si="10"/>
        <v>2</v>
      </c>
      <c r="P24" s="46">
        <f t="shared" si="10"/>
        <v>0</v>
      </c>
      <c r="Q24" s="46">
        <f t="shared" si="10"/>
        <v>0</v>
      </c>
      <c r="R24" s="46">
        <f t="shared" si="10"/>
        <v>0</v>
      </c>
      <c r="S24" s="46">
        <f t="shared" si="10"/>
        <v>24</v>
      </c>
      <c r="T24" s="46">
        <f t="shared" si="10"/>
        <v>0</v>
      </c>
      <c r="U24" s="46">
        <f t="shared" si="10"/>
        <v>4</v>
      </c>
      <c r="V24" s="46">
        <f t="shared" si="10"/>
        <v>30</v>
      </c>
      <c r="W24" s="46">
        <f t="shared" si="10"/>
        <v>60</v>
      </c>
      <c r="X24" s="46">
        <f t="shared" si="10"/>
        <v>0</v>
      </c>
      <c r="Y24" s="46">
        <f t="shared" si="10"/>
        <v>0</v>
      </c>
      <c r="Z24" s="46">
        <f t="shared" si="10"/>
        <v>20</v>
      </c>
      <c r="AA24" s="46">
        <f t="shared" si="10"/>
        <v>3</v>
      </c>
      <c r="AB24" s="46">
        <f t="shared" si="10"/>
        <v>3</v>
      </c>
      <c r="AC24" s="46">
        <f t="shared" si="10"/>
        <v>180</v>
      </c>
      <c r="AD24" s="46">
        <f t="shared" si="10"/>
        <v>0</v>
      </c>
      <c r="AE24" s="46">
        <f t="shared" si="10"/>
        <v>0</v>
      </c>
      <c r="AF24" s="46">
        <f t="shared" si="10"/>
        <v>170</v>
      </c>
      <c r="AG24" s="46">
        <f t="shared" si="10"/>
        <v>50</v>
      </c>
      <c r="AH24" s="46">
        <f t="shared" si="10"/>
        <v>44</v>
      </c>
      <c r="AI24" s="46">
        <f t="shared" si="10"/>
        <v>0</v>
      </c>
      <c r="AJ24" s="46">
        <f t="shared" si="10"/>
        <v>996</v>
      </c>
      <c r="AK24" s="46">
        <f t="shared" si="10"/>
        <v>2727</v>
      </c>
      <c r="AL24" s="46">
        <f t="shared" si="10"/>
        <v>100</v>
      </c>
      <c r="AM24" s="46">
        <f t="shared" si="10"/>
        <v>2</v>
      </c>
      <c r="AN24" s="46">
        <f t="shared" si="10"/>
        <v>3</v>
      </c>
      <c r="AO24" s="46">
        <f t="shared" si="10"/>
        <v>0</v>
      </c>
      <c r="AP24" s="46">
        <f t="shared" si="10"/>
        <v>0</v>
      </c>
      <c r="AQ24" s="46">
        <f t="shared" si="10"/>
        <v>3</v>
      </c>
      <c r="AR24" s="46">
        <f t="shared" si="10"/>
        <v>0</v>
      </c>
      <c r="AS24" s="46">
        <f t="shared" si="10"/>
        <v>0</v>
      </c>
      <c r="AT24" s="46">
        <f t="shared" si="10"/>
        <v>0</v>
      </c>
      <c r="AU24" s="46">
        <f t="shared" si="10"/>
        <v>0</v>
      </c>
      <c r="AV24" s="46">
        <f t="shared" si="10"/>
        <v>0</v>
      </c>
      <c r="AW24" s="46">
        <f t="shared" si="10"/>
        <v>0</v>
      </c>
      <c r="AX24" s="46">
        <f t="shared" si="10"/>
        <v>0</v>
      </c>
      <c r="AY24" s="46">
        <f t="shared" si="10"/>
        <v>25</v>
      </c>
      <c r="AZ24" s="46">
        <f t="shared" si="10"/>
        <v>10</v>
      </c>
      <c r="BA24" s="46">
        <f t="shared" si="10"/>
        <v>13</v>
      </c>
      <c r="BB24" s="46">
        <f t="shared" si="10"/>
        <v>15</v>
      </c>
      <c r="BC24" s="46">
        <f t="shared" si="10"/>
        <v>10</v>
      </c>
      <c r="BD24" s="46">
        <f t="shared" si="10"/>
        <v>27</v>
      </c>
      <c r="BE24" s="46">
        <f t="shared" si="10"/>
        <v>70</v>
      </c>
      <c r="BF24" s="46">
        <f t="shared" si="10"/>
        <v>94</v>
      </c>
      <c r="BG24" s="46">
        <f t="shared" si="10"/>
        <v>94</v>
      </c>
      <c r="BH24" s="46">
        <f t="shared" si="10"/>
        <v>30</v>
      </c>
      <c r="BI24" s="46">
        <f t="shared" si="10"/>
        <v>0</v>
      </c>
      <c r="BJ24" s="46">
        <f t="shared" si="10"/>
        <v>0</v>
      </c>
      <c r="BK24" s="46">
        <f t="shared" si="10"/>
        <v>20</v>
      </c>
      <c r="BL24" s="46">
        <f t="shared" si="10"/>
        <v>106</v>
      </c>
      <c r="BM24" s="46">
        <f t="shared" si="10"/>
        <v>23</v>
      </c>
      <c r="BN24" s="46">
        <f t="shared" si="10"/>
        <v>78</v>
      </c>
      <c r="BO24" s="46">
        <f t="shared" si="10"/>
        <v>70</v>
      </c>
      <c r="BP24" s="46">
        <f t="shared" si="10"/>
        <v>70</v>
      </c>
      <c r="BQ24" s="46">
        <f t="shared" si="10"/>
        <v>70</v>
      </c>
      <c r="BR24" s="46">
        <f t="shared" si="10"/>
        <v>5</v>
      </c>
      <c r="BS24" s="46">
        <f t="shared" si="10"/>
        <v>1271</v>
      </c>
      <c r="BT24" s="46">
        <f t="shared" si="10"/>
        <v>110</v>
      </c>
      <c r="BU24" s="46">
        <f t="shared" ref="BU24:CB24" si="11">BU23/60</f>
        <v>320</v>
      </c>
      <c r="BV24" s="46">
        <f t="shared" si="11"/>
        <v>152</v>
      </c>
      <c r="BW24" s="46">
        <f t="shared" si="11"/>
        <v>12</v>
      </c>
      <c r="BX24" s="46">
        <f t="shared" si="11"/>
        <v>100</v>
      </c>
      <c r="BY24" s="46">
        <f t="shared" si="11"/>
        <v>130</v>
      </c>
      <c r="BZ24" s="46">
        <f t="shared" si="11"/>
        <v>144</v>
      </c>
      <c r="CA24" s="46">
        <f t="shared" si="11"/>
        <v>30</v>
      </c>
      <c r="CB24" s="46">
        <f t="shared" si="11"/>
        <v>30</v>
      </c>
    </row>
    <row r="25" spans="1:80">
      <c r="B25" s="50"/>
      <c r="C25" s="55"/>
      <c r="D25" s="55"/>
      <c r="E25" s="55"/>
      <c r="F25" s="132" t="s">
        <v>180</v>
      </c>
      <c r="G25" s="133"/>
      <c r="H25" s="51">
        <f>SUM(H24:CB24)</f>
        <v>9516</v>
      </c>
      <c r="I25" s="50"/>
      <c r="J25" s="89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</row>
    <row r="26" spans="1:80">
      <c r="B26" s="50"/>
      <c r="C26" s="55"/>
      <c r="D26" s="55"/>
      <c r="E26" s="55"/>
      <c r="F26" s="132" t="s">
        <v>179</v>
      </c>
      <c r="G26" s="133"/>
      <c r="H26" s="44">
        <f>H25*60</f>
        <v>570960</v>
      </c>
    </row>
    <row r="30" spans="1:80">
      <c r="A30" s="138">
        <v>3</v>
      </c>
      <c r="B30" s="66">
        <f>B76+1</f>
        <v>18</v>
      </c>
      <c r="C30" s="67" t="s">
        <v>133</v>
      </c>
      <c r="D30" s="64" t="s">
        <v>170</v>
      </c>
      <c r="E30" s="62">
        <v>323028</v>
      </c>
      <c r="F30" s="62" t="s">
        <v>88</v>
      </c>
      <c r="G30" s="62" t="s">
        <v>89</v>
      </c>
      <c r="H30" s="65"/>
      <c r="I30" s="65"/>
      <c r="J30" s="65"/>
      <c r="K30" s="65"/>
      <c r="L30" s="65"/>
      <c r="M30" s="65"/>
      <c r="N30" s="65"/>
      <c r="O30" s="65">
        <v>240</v>
      </c>
      <c r="P30" s="65"/>
      <c r="Q30" s="65"/>
      <c r="R30" s="65"/>
      <c r="S30" s="65"/>
      <c r="T30" s="65"/>
      <c r="U30" s="65"/>
      <c r="V30" s="65">
        <v>720</v>
      </c>
      <c r="W30" s="65">
        <v>360</v>
      </c>
      <c r="X30" s="65"/>
      <c r="Y30" s="65">
        <v>1200</v>
      </c>
      <c r="Z30" s="65"/>
      <c r="AA30" s="65"/>
      <c r="AB30" s="65">
        <v>660</v>
      </c>
      <c r="AC30" s="65"/>
      <c r="AD30" s="65"/>
      <c r="AE30" s="65"/>
      <c r="AF30" s="65">
        <v>1200</v>
      </c>
      <c r="AG30" s="65"/>
      <c r="AH30" s="65"/>
      <c r="AI30" s="65"/>
      <c r="AJ30" s="65"/>
      <c r="AK30" s="65">
        <v>5220</v>
      </c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>
        <v>1200</v>
      </c>
      <c r="AZ30" s="65">
        <v>2400</v>
      </c>
      <c r="BA30" s="65"/>
      <c r="BB30" s="65"/>
      <c r="BC30" s="65"/>
      <c r="BD30" s="65"/>
      <c r="BE30" s="65">
        <v>2820</v>
      </c>
      <c r="BF30" s="65">
        <v>300</v>
      </c>
      <c r="BG30" s="65">
        <v>480</v>
      </c>
      <c r="BH30" s="65">
        <v>600</v>
      </c>
      <c r="BI30" s="65"/>
      <c r="BJ30" s="65">
        <v>300</v>
      </c>
      <c r="BK30" s="65"/>
      <c r="BL30" s="65"/>
      <c r="BM30" s="65">
        <v>3120</v>
      </c>
      <c r="BN30" s="65"/>
      <c r="BO30" s="65">
        <v>300</v>
      </c>
      <c r="BP30" s="65"/>
      <c r="BQ30" s="65"/>
      <c r="BR30" s="65">
        <v>1800</v>
      </c>
      <c r="BS30" s="65">
        <v>420</v>
      </c>
      <c r="BT30" s="65"/>
      <c r="BU30" s="65">
        <v>4860</v>
      </c>
      <c r="BV30" s="65">
        <v>180</v>
      </c>
      <c r="BW30" s="65"/>
      <c r="BX30" s="65">
        <v>960</v>
      </c>
      <c r="BY30" s="65">
        <v>360</v>
      </c>
      <c r="BZ30" s="65">
        <v>420</v>
      </c>
      <c r="CA30" s="65"/>
      <c r="CB30" s="65"/>
    </row>
    <row r="31" spans="1:80">
      <c r="A31" s="139"/>
      <c r="B31" s="74">
        <f>B40+1</f>
        <v>30</v>
      </c>
      <c r="C31" s="75" t="s">
        <v>155</v>
      </c>
      <c r="D31" s="76" t="s">
        <v>156</v>
      </c>
      <c r="E31" s="77">
        <v>203001</v>
      </c>
      <c r="F31" s="77" t="s">
        <v>88</v>
      </c>
      <c r="G31" s="77" t="s">
        <v>89</v>
      </c>
      <c r="H31" s="78">
        <v>180</v>
      </c>
      <c r="I31" s="78">
        <v>300</v>
      </c>
      <c r="J31" s="78">
        <v>2700</v>
      </c>
      <c r="K31" s="78">
        <v>300</v>
      </c>
      <c r="L31" s="78">
        <v>960</v>
      </c>
      <c r="M31" s="78">
        <v>5400</v>
      </c>
      <c r="N31" s="78"/>
      <c r="O31" s="78"/>
      <c r="P31" s="78"/>
      <c r="Q31" s="78"/>
      <c r="R31" s="78"/>
      <c r="S31" s="78"/>
      <c r="T31" s="78"/>
      <c r="U31" s="78">
        <v>240</v>
      </c>
      <c r="V31" s="78">
        <v>600</v>
      </c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>
        <v>600</v>
      </c>
      <c r="AI31" s="78"/>
      <c r="AJ31" s="78">
        <v>720</v>
      </c>
      <c r="AK31" s="78">
        <v>12000</v>
      </c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>
        <v>540</v>
      </c>
      <c r="BF31" s="78"/>
      <c r="BG31" s="78">
        <v>360</v>
      </c>
      <c r="BH31" s="78"/>
      <c r="BI31" s="78">
        <v>1200</v>
      </c>
      <c r="BJ31" s="78"/>
      <c r="BK31" s="78"/>
      <c r="BL31" s="78"/>
      <c r="BM31" s="78">
        <v>540</v>
      </c>
      <c r="BN31" s="78">
        <v>360</v>
      </c>
      <c r="BO31" s="78"/>
      <c r="BP31" s="78">
        <v>240</v>
      </c>
      <c r="BQ31" s="78"/>
      <c r="BR31" s="78"/>
      <c r="BS31" s="78">
        <v>1200</v>
      </c>
      <c r="BT31" s="78"/>
      <c r="BU31" s="78">
        <v>2220</v>
      </c>
      <c r="BV31" s="78">
        <v>720</v>
      </c>
      <c r="BW31" s="78"/>
      <c r="BX31" s="78">
        <v>600</v>
      </c>
      <c r="BY31" s="78">
        <v>900</v>
      </c>
      <c r="BZ31" s="78"/>
      <c r="CA31" s="78"/>
      <c r="CB31" s="78"/>
    </row>
    <row r="32" spans="1:80">
      <c r="A32" s="139"/>
      <c r="B32" s="60">
        <f>B74+1</f>
        <v>11</v>
      </c>
      <c r="C32" s="61" t="s">
        <v>113</v>
      </c>
      <c r="D32" s="81" t="s">
        <v>114</v>
      </c>
      <c r="E32" s="88">
        <v>113214</v>
      </c>
      <c r="F32" s="60" t="s">
        <v>88</v>
      </c>
      <c r="G32" s="62" t="s">
        <v>89</v>
      </c>
      <c r="H32" s="65">
        <v>1080</v>
      </c>
      <c r="I32" s="65">
        <v>1140</v>
      </c>
      <c r="J32" s="65">
        <v>300</v>
      </c>
      <c r="K32" s="65">
        <v>300</v>
      </c>
      <c r="L32" s="65">
        <v>300</v>
      </c>
      <c r="M32" s="65"/>
      <c r="N32" s="65">
        <v>240</v>
      </c>
      <c r="O32" s="65">
        <v>1920</v>
      </c>
      <c r="P32" s="65">
        <v>660</v>
      </c>
      <c r="Q32" s="65"/>
      <c r="R32" s="65"/>
      <c r="S32" s="65">
        <v>240</v>
      </c>
      <c r="T32" s="65"/>
      <c r="U32" s="65"/>
      <c r="V32" s="65">
        <v>2640</v>
      </c>
      <c r="W32" s="65"/>
      <c r="X32" s="65">
        <v>360</v>
      </c>
      <c r="Y32" s="65"/>
      <c r="Z32" s="65"/>
      <c r="AA32" s="65">
        <v>480</v>
      </c>
      <c r="AB32" s="65">
        <v>780</v>
      </c>
      <c r="AC32" s="65">
        <v>1200</v>
      </c>
      <c r="AD32" s="65"/>
      <c r="AE32" s="65">
        <v>3120</v>
      </c>
      <c r="AF32" s="65"/>
      <c r="AG32" s="65"/>
      <c r="AH32" s="65"/>
      <c r="AI32" s="65"/>
      <c r="AJ32" s="65">
        <v>2100</v>
      </c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>
        <v>960</v>
      </c>
      <c r="BE32" s="65">
        <v>960</v>
      </c>
      <c r="BF32" s="65">
        <v>540</v>
      </c>
      <c r="BG32" s="65">
        <v>420</v>
      </c>
      <c r="BH32" s="65">
        <v>1620</v>
      </c>
      <c r="BI32" s="65"/>
      <c r="BJ32" s="65">
        <v>540</v>
      </c>
      <c r="BK32" s="65"/>
      <c r="BL32" s="65">
        <v>1860</v>
      </c>
      <c r="BM32" s="65">
        <v>2340</v>
      </c>
      <c r="BN32" s="65"/>
      <c r="BO32" s="65">
        <v>60</v>
      </c>
      <c r="BP32" s="65">
        <v>780</v>
      </c>
      <c r="BQ32" s="65">
        <v>480</v>
      </c>
      <c r="BR32" s="65">
        <v>300</v>
      </c>
      <c r="BS32" s="65">
        <v>2580</v>
      </c>
      <c r="BT32" s="65">
        <v>4800</v>
      </c>
      <c r="BU32" s="65">
        <v>18180</v>
      </c>
      <c r="BV32" s="65"/>
      <c r="BW32" s="65"/>
      <c r="BX32" s="65">
        <v>1680</v>
      </c>
      <c r="BY32" s="65">
        <v>780</v>
      </c>
      <c r="BZ32" s="65">
        <v>420</v>
      </c>
      <c r="CA32" s="65"/>
      <c r="CB32" s="65"/>
    </row>
    <row r="33" spans="1:80">
      <c r="A33" s="139"/>
      <c r="B33" s="144">
        <f>B3+1</f>
        <v>3</v>
      </c>
      <c r="C33" s="79" t="s">
        <v>90</v>
      </c>
      <c r="D33" s="79" t="s">
        <v>91</v>
      </c>
      <c r="E33" s="65">
        <v>323031</v>
      </c>
      <c r="F33" s="62" t="s">
        <v>92</v>
      </c>
      <c r="G33" s="62" t="s">
        <v>84</v>
      </c>
      <c r="H33" s="63"/>
      <c r="I33" s="63"/>
      <c r="J33" s="63">
        <v>600</v>
      </c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>
        <v>600</v>
      </c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>
        <v>240</v>
      </c>
      <c r="BU33" s="63"/>
      <c r="BV33" s="63"/>
      <c r="BW33" s="63"/>
      <c r="BX33" s="63"/>
      <c r="BY33" s="63"/>
      <c r="BZ33" s="63"/>
      <c r="CA33" s="63"/>
      <c r="CB33" s="63"/>
    </row>
    <row r="34" spans="1:80">
      <c r="A34" s="139"/>
      <c r="B34" s="144"/>
      <c r="C34" s="79" t="s">
        <v>90</v>
      </c>
      <c r="D34" s="79" t="s">
        <v>91</v>
      </c>
      <c r="E34" s="65">
        <v>323031</v>
      </c>
      <c r="F34" s="62" t="s">
        <v>94</v>
      </c>
      <c r="G34" s="62" t="s">
        <v>142</v>
      </c>
      <c r="H34" s="63"/>
      <c r="I34" s="63"/>
      <c r="J34" s="63">
        <v>600</v>
      </c>
      <c r="K34" s="63"/>
      <c r="L34" s="63">
        <v>600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>
        <v>120</v>
      </c>
      <c r="AG34" s="63">
        <v>720</v>
      </c>
      <c r="AH34" s="63"/>
      <c r="AI34" s="63"/>
      <c r="AJ34" s="63"/>
      <c r="AK34" s="63">
        <v>480</v>
      </c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>
        <v>120</v>
      </c>
      <c r="BQ34" s="63"/>
      <c r="BR34" s="63"/>
      <c r="BS34" s="63">
        <v>1200</v>
      </c>
      <c r="BT34" s="63"/>
      <c r="BU34" s="63"/>
      <c r="BV34" s="63">
        <v>120</v>
      </c>
      <c r="BW34" s="63"/>
      <c r="BX34" s="63"/>
      <c r="BY34" s="63"/>
      <c r="BZ34" s="63">
        <v>120</v>
      </c>
      <c r="CA34" s="63"/>
      <c r="CB34" s="63"/>
    </row>
    <row r="35" spans="1:80">
      <c r="A35" s="139"/>
      <c r="B35" s="69">
        <f>B33+1</f>
        <v>4</v>
      </c>
      <c r="C35" s="70" t="s">
        <v>95</v>
      </c>
      <c r="D35" s="61" t="s">
        <v>96</v>
      </c>
      <c r="E35" s="62">
        <v>413005</v>
      </c>
      <c r="F35" s="62" t="s">
        <v>94</v>
      </c>
      <c r="G35" s="62" t="s">
        <v>142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>
        <v>1200</v>
      </c>
      <c r="AG35" s="63"/>
      <c r="AH35" s="63"/>
      <c r="AI35" s="63"/>
      <c r="AJ35" s="63"/>
      <c r="AK35" s="63">
        <v>4800</v>
      </c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</row>
    <row r="36" spans="1:80">
      <c r="A36" s="139"/>
      <c r="B36" s="60">
        <v>1</v>
      </c>
      <c r="C36" s="61" t="s">
        <v>81</v>
      </c>
      <c r="D36" s="61" t="s">
        <v>82</v>
      </c>
      <c r="E36" s="62">
        <v>158748</v>
      </c>
      <c r="F36" s="80" t="s">
        <v>83</v>
      </c>
      <c r="G36" s="62" t="s">
        <v>84</v>
      </c>
      <c r="H36" s="62"/>
      <c r="I36" s="62">
        <v>120</v>
      </c>
      <c r="J36" s="62">
        <v>120</v>
      </c>
      <c r="K36" s="62"/>
      <c r="L36" s="62">
        <v>60</v>
      </c>
      <c r="M36" s="62">
        <v>180</v>
      </c>
      <c r="N36" s="62">
        <v>60</v>
      </c>
      <c r="O36" s="62"/>
      <c r="P36" s="62"/>
      <c r="Q36" s="62"/>
      <c r="R36" s="62">
        <v>600</v>
      </c>
      <c r="S36" s="62">
        <v>60</v>
      </c>
      <c r="T36" s="62">
        <v>60</v>
      </c>
      <c r="U36" s="62"/>
      <c r="V36" s="62"/>
      <c r="W36" s="62"/>
      <c r="X36" s="62"/>
      <c r="Y36" s="62">
        <v>300</v>
      </c>
      <c r="Z36" s="62"/>
      <c r="AA36" s="62"/>
      <c r="AB36" s="62">
        <v>60</v>
      </c>
      <c r="AC36" s="62"/>
      <c r="AD36" s="62"/>
      <c r="AE36" s="62">
        <v>600</v>
      </c>
      <c r="AF36" s="62"/>
      <c r="AG36" s="62">
        <v>480</v>
      </c>
      <c r="AH36" s="62">
        <v>120</v>
      </c>
      <c r="AI36" s="62"/>
      <c r="AJ36" s="62"/>
      <c r="AK36" s="62">
        <v>240</v>
      </c>
      <c r="AL36" s="62">
        <v>180</v>
      </c>
      <c r="AM36" s="62"/>
      <c r="AN36" s="62"/>
      <c r="AO36" s="62"/>
      <c r="AP36" s="62"/>
      <c r="AQ36" s="62">
        <v>60</v>
      </c>
      <c r="AR36" s="62"/>
      <c r="AS36" s="62"/>
      <c r="AT36" s="62">
        <v>300</v>
      </c>
      <c r="AU36" s="62"/>
      <c r="AV36" s="62"/>
      <c r="AW36" s="62"/>
      <c r="AX36" s="62"/>
      <c r="AY36" s="62"/>
      <c r="AZ36" s="62"/>
      <c r="BA36" s="62"/>
      <c r="BB36" s="62"/>
      <c r="BC36" s="62"/>
      <c r="BD36" s="62">
        <v>60</v>
      </c>
      <c r="BE36" s="62"/>
      <c r="BF36" s="62">
        <v>120</v>
      </c>
      <c r="BG36" s="62"/>
      <c r="BH36" s="62">
        <v>300</v>
      </c>
      <c r="BI36" s="62"/>
      <c r="BJ36" s="62">
        <v>120</v>
      </c>
      <c r="BK36" s="62"/>
      <c r="BL36" s="62"/>
      <c r="BM36" s="62"/>
      <c r="BN36" s="62"/>
      <c r="BO36" s="62"/>
      <c r="BP36" s="62"/>
      <c r="BQ36" s="62"/>
      <c r="BR36" s="62">
        <v>300</v>
      </c>
      <c r="BS36" s="62"/>
      <c r="BT36" s="62"/>
      <c r="BU36" s="62"/>
      <c r="BV36" s="62"/>
      <c r="BW36" s="62">
        <v>600</v>
      </c>
      <c r="BX36" s="62"/>
      <c r="BY36" s="62"/>
      <c r="BZ36" s="62">
        <v>600</v>
      </c>
      <c r="CA36" s="62"/>
      <c r="CB36" s="62">
        <v>60</v>
      </c>
    </row>
    <row r="37" spans="1:80">
      <c r="A37" s="139"/>
      <c r="B37" s="60">
        <f>B35+1</f>
        <v>5</v>
      </c>
      <c r="C37" s="64" t="s">
        <v>81</v>
      </c>
      <c r="D37" s="64" t="s">
        <v>97</v>
      </c>
      <c r="E37" s="62">
        <v>158364</v>
      </c>
      <c r="F37" s="62" t="s">
        <v>98</v>
      </c>
      <c r="G37" s="62" t="s">
        <v>84</v>
      </c>
      <c r="H37" s="65">
        <v>60</v>
      </c>
      <c r="I37" s="65">
        <v>60</v>
      </c>
      <c r="J37" s="65">
        <v>360</v>
      </c>
      <c r="K37" s="65">
        <v>240</v>
      </c>
      <c r="L37" s="65">
        <v>240</v>
      </c>
      <c r="M37" s="65">
        <v>120</v>
      </c>
      <c r="N37" s="65">
        <v>240</v>
      </c>
      <c r="O37" s="65">
        <v>120</v>
      </c>
      <c r="P37" s="65">
        <v>120</v>
      </c>
      <c r="Q37" s="65">
        <v>120</v>
      </c>
      <c r="R37" s="63"/>
      <c r="S37" s="65">
        <v>60</v>
      </c>
      <c r="T37" s="63"/>
      <c r="U37" s="65">
        <v>240</v>
      </c>
      <c r="V37" s="65">
        <v>240</v>
      </c>
      <c r="W37" s="65">
        <v>240</v>
      </c>
      <c r="X37" s="65"/>
      <c r="Y37" s="65">
        <v>240</v>
      </c>
      <c r="Z37" s="65"/>
      <c r="AA37" s="65"/>
      <c r="AB37" s="65"/>
      <c r="AC37" s="65"/>
      <c r="AD37" s="65"/>
      <c r="AE37" s="65"/>
      <c r="AF37" s="65">
        <v>600</v>
      </c>
      <c r="AG37" s="65">
        <v>1200</v>
      </c>
      <c r="AH37" s="65">
        <v>600</v>
      </c>
      <c r="AI37" s="65"/>
      <c r="AJ37" s="65">
        <v>240</v>
      </c>
      <c r="AK37" s="65">
        <v>600</v>
      </c>
      <c r="AL37" s="65"/>
      <c r="AM37" s="65"/>
      <c r="AN37" s="65"/>
      <c r="AO37" s="65">
        <v>600</v>
      </c>
      <c r="AP37" s="65"/>
      <c r="AQ37" s="65">
        <v>60</v>
      </c>
      <c r="AR37" s="65"/>
      <c r="AS37" s="65">
        <v>120</v>
      </c>
      <c r="AT37" s="65"/>
      <c r="AU37" s="65"/>
      <c r="AV37" s="65"/>
      <c r="AW37" s="65"/>
      <c r="AX37" s="65"/>
      <c r="AY37" s="65">
        <v>120</v>
      </c>
      <c r="AZ37" s="65">
        <v>120</v>
      </c>
      <c r="BA37" s="65">
        <v>60</v>
      </c>
      <c r="BB37" s="65"/>
      <c r="BC37" s="65"/>
      <c r="BD37" s="65">
        <v>120</v>
      </c>
      <c r="BE37" s="65">
        <v>120</v>
      </c>
      <c r="BF37" s="65"/>
      <c r="BG37" s="65"/>
      <c r="BH37" s="65"/>
      <c r="BI37" s="65"/>
      <c r="BJ37" s="65">
        <v>480</v>
      </c>
      <c r="BK37" s="65">
        <v>120</v>
      </c>
      <c r="BL37" s="65">
        <v>180</v>
      </c>
      <c r="BM37" s="65">
        <v>120</v>
      </c>
      <c r="BN37" s="65">
        <v>120</v>
      </c>
      <c r="BO37" s="65"/>
      <c r="BP37" s="65">
        <v>120</v>
      </c>
      <c r="BQ37" s="65">
        <v>60</v>
      </c>
      <c r="BR37" s="65">
        <v>120</v>
      </c>
      <c r="BS37" s="65">
        <v>120</v>
      </c>
      <c r="BT37" s="65">
        <v>60</v>
      </c>
      <c r="BU37" s="65">
        <v>240</v>
      </c>
      <c r="BV37" s="65">
        <v>60</v>
      </c>
      <c r="BW37" s="65">
        <v>60</v>
      </c>
      <c r="BX37" s="65"/>
      <c r="BY37" s="65"/>
      <c r="BZ37" s="65">
        <v>120</v>
      </c>
      <c r="CA37" s="65">
        <v>60</v>
      </c>
      <c r="CB37" s="65">
        <v>60</v>
      </c>
    </row>
    <row r="38" spans="1:80">
      <c r="A38" s="139"/>
      <c r="B38" s="60">
        <f>B17+1</f>
        <v>14</v>
      </c>
      <c r="C38" s="61" t="s">
        <v>81</v>
      </c>
      <c r="D38" s="61" t="s">
        <v>124</v>
      </c>
      <c r="E38" s="62">
        <v>158154</v>
      </c>
      <c r="F38" s="62" t="s">
        <v>92</v>
      </c>
      <c r="G38" s="62" t="s">
        <v>84</v>
      </c>
      <c r="H38" s="65">
        <v>1620</v>
      </c>
      <c r="I38" s="65">
        <v>1020</v>
      </c>
      <c r="J38" s="65">
        <v>2400</v>
      </c>
      <c r="K38" s="65">
        <v>1080</v>
      </c>
      <c r="L38" s="65">
        <v>540</v>
      </c>
      <c r="M38" s="65">
        <v>7800</v>
      </c>
      <c r="N38" s="65">
        <v>3000</v>
      </c>
      <c r="O38" s="65">
        <v>600</v>
      </c>
      <c r="P38" s="65">
        <v>600</v>
      </c>
      <c r="Q38" s="65">
        <v>1200</v>
      </c>
      <c r="R38" s="65">
        <v>600</v>
      </c>
      <c r="S38" s="65">
        <v>240</v>
      </c>
      <c r="T38" s="65">
        <v>240</v>
      </c>
      <c r="U38" s="65">
        <v>1800</v>
      </c>
      <c r="V38" s="65">
        <v>1920</v>
      </c>
      <c r="W38" s="65">
        <v>1800</v>
      </c>
      <c r="X38" s="65">
        <v>1200</v>
      </c>
      <c r="Y38" s="65">
        <v>1200</v>
      </c>
      <c r="Z38" s="65">
        <v>1200</v>
      </c>
      <c r="AA38" s="65"/>
      <c r="AB38" s="65"/>
      <c r="AC38" s="65">
        <v>7800</v>
      </c>
      <c r="AD38" s="65">
        <v>7800</v>
      </c>
      <c r="AE38" s="65">
        <v>5400</v>
      </c>
      <c r="AF38" s="65">
        <v>6000</v>
      </c>
      <c r="AG38" s="65">
        <v>4200</v>
      </c>
      <c r="AH38" s="65">
        <v>2400</v>
      </c>
      <c r="AI38" s="65">
        <v>1200</v>
      </c>
      <c r="AJ38" s="65">
        <v>21000</v>
      </c>
      <c r="AK38" s="65">
        <v>1800</v>
      </c>
      <c r="AL38" s="65">
        <v>60</v>
      </c>
      <c r="AM38" s="65">
        <v>22200</v>
      </c>
      <c r="AN38" s="65">
        <v>300</v>
      </c>
      <c r="AO38" s="65">
        <v>2400</v>
      </c>
      <c r="AP38" s="65">
        <v>1200</v>
      </c>
      <c r="AQ38" s="65">
        <v>720</v>
      </c>
      <c r="AR38" s="65">
        <v>1200</v>
      </c>
      <c r="AS38" s="65">
        <v>1200</v>
      </c>
      <c r="AT38" s="65">
        <v>1200</v>
      </c>
      <c r="AU38" s="65">
        <v>1200</v>
      </c>
      <c r="AV38" s="65">
        <v>3000</v>
      </c>
      <c r="AW38" s="65">
        <v>1800</v>
      </c>
      <c r="AX38" s="65"/>
      <c r="AY38" s="65">
        <v>780</v>
      </c>
      <c r="AZ38" s="65">
        <v>780</v>
      </c>
      <c r="BA38" s="65">
        <v>600</v>
      </c>
      <c r="BB38" s="65">
        <v>300</v>
      </c>
      <c r="BC38" s="65">
        <v>300</v>
      </c>
      <c r="BD38" s="65"/>
      <c r="BE38" s="65">
        <v>900</v>
      </c>
      <c r="BF38" s="65"/>
      <c r="BG38" s="65"/>
      <c r="BH38" s="65"/>
      <c r="BI38" s="65"/>
      <c r="BJ38" s="65">
        <v>300</v>
      </c>
      <c r="BK38" s="65">
        <v>16200</v>
      </c>
      <c r="BL38" s="65">
        <v>720</v>
      </c>
      <c r="BM38" s="65"/>
      <c r="BN38" s="65">
        <v>60</v>
      </c>
      <c r="BO38" s="65">
        <v>60</v>
      </c>
      <c r="BP38" s="65">
        <v>540</v>
      </c>
      <c r="BQ38" s="65">
        <v>240</v>
      </c>
      <c r="BR38" s="65">
        <v>300</v>
      </c>
      <c r="BS38" s="65">
        <v>12000</v>
      </c>
      <c r="BT38" s="65">
        <v>7200</v>
      </c>
      <c r="BU38" s="65">
        <v>7200</v>
      </c>
      <c r="BV38" s="65">
        <v>2700</v>
      </c>
      <c r="BW38" s="65">
        <v>60</v>
      </c>
      <c r="BX38" s="65"/>
      <c r="BY38" s="65">
        <v>900</v>
      </c>
      <c r="BZ38" s="65">
        <v>1800</v>
      </c>
      <c r="CA38" s="65">
        <v>900</v>
      </c>
      <c r="CB38" s="65">
        <v>900</v>
      </c>
    </row>
    <row r="39" spans="1:80">
      <c r="A39" s="139"/>
      <c r="B39" s="66">
        <f>B9+1</f>
        <v>26</v>
      </c>
      <c r="C39" s="61" t="s">
        <v>81</v>
      </c>
      <c r="D39" s="61" t="s">
        <v>148</v>
      </c>
      <c r="E39" s="68">
        <v>158750</v>
      </c>
      <c r="F39" s="68" t="s">
        <v>92</v>
      </c>
      <c r="G39" s="68" t="s">
        <v>84</v>
      </c>
      <c r="H39" s="65"/>
      <c r="I39" s="65"/>
      <c r="J39" s="65"/>
      <c r="K39" s="65"/>
      <c r="L39" s="65"/>
      <c r="M39" s="65"/>
      <c r="N39" s="65"/>
      <c r="O39" s="65"/>
      <c r="P39" s="65"/>
      <c r="Q39" s="65">
        <v>60</v>
      </c>
      <c r="R39" s="65">
        <v>600</v>
      </c>
      <c r="S39" s="65"/>
      <c r="T39" s="65">
        <v>60</v>
      </c>
      <c r="U39" s="65">
        <v>300</v>
      </c>
      <c r="V39" s="65">
        <v>1200</v>
      </c>
      <c r="W39" s="65"/>
      <c r="X39" s="65"/>
      <c r="Y39" s="65"/>
      <c r="Z39" s="65"/>
      <c r="AA39" s="65">
        <v>120</v>
      </c>
      <c r="AB39" s="65">
        <v>120</v>
      </c>
      <c r="AC39" s="65">
        <v>6000</v>
      </c>
      <c r="AD39" s="65">
        <v>6000</v>
      </c>
      <c r="AE39" s="65"/>
      <c r="AF39" s="65"/>
      <c r="AG39" s="65"/>
      <c r="AH39" s="65">
        <v>120</v>
      </c>
      <c r="AI39" s="65"/>
      <c r="AJ39" s="65"/>
      <c r="AK39" s="65"/>
      <c r="AL39" s="65">
        <v>300</v>
      </c>
      <c r="AM39" s="65">
        <v>300</v>
      </c>
      <c r="AN39" s="65"/>
      <c r="AO39" s="65"/>
      <c r="AP39" s="65"/>
      <c r="AQ39" s="65">
        <v>180</v>
      </c>
      <c r="AR39" s="65"/>
      <c r="AS39" s="65"/>
      <c r="AT39" s="65"/>
      <c r="AU39" s="65"/>
      <c r="AV39" s="65">
        <v>300</v>
      </c>
      <c r="AW39" s="65"/>
      <c r="AX39" s="65"/>
      <c r="AY39" s="65"/>
      <c r="AZ39" s="65"/>
      <c r="BA39" s="65"/>
      <c r="BB39" s="65"/>
      <c r="BC39" s="65"/>
      <c r="BD39" s="65">
        <v>60</v>
      </c>
      <c r="BE39" s="65"/>
      <c r="BF39" s="65"/>
      <c r="BG39" s="65">
        <v>60</v>
      </c>
      <c r="BH39" s="65"/>
      <c r="BI39" s="65"/>
      <c r="BJ39" s="65"/>
      <c r="BK39" s="65"/>
      <c r="BL39" s="65"/>
      <c r="BM39" s="65"/>
      <c r="BN39" s="65">
        <v>60</v>
      </c>
      <c r="BO39" s="65">
        <v>60</v>
      </c>
      <c r="BP39" s="65">
        <v>60</v>
      </c>
      <c r="BQ39" s="65">
        <v>60</v>
      </c>
      <c r="BR39" s="65"/>
      <c r="BS39" s="65"/>
      <c r="BT39" s="65"/>
      <c r="BU39" s="65"/>
      <c r="BV39" s="65">
        <v>60</v>
      </c>
      <c r="BW39" s="65">
        <v>60</v>
      </c>
      <c r="BX39" s="65">
        <v>60</v>
      </c>
      <c r="BY39" s="65">
        <v>120</v>
      </c>
      <c r="BZ39" s="65">
        <v>180</v>
      </c>
      <c r="CA39" s="65">
        <v>60</v>
      </c>
      <c r="CB39" s="65">
        <v>60</v>
      </c>
    </row>
    <row r="40" spans="1:80">
      <c r="A40" s="140"/>
      <c r="B40" s="66">
        <f>B19+1</f>
        <v>29</v>
      </c>
      <c r="C40" s="61" t="s">
        <v>81</v>
      </c>
      <c r="D40" s="61" t="s">
        <v>153</v>
      </c>
      <c r="E40" s="68">
        <v>158331</v>
      </c>
      <c r="F40" s="68" t="s">
        <v>154</v>
      </c>
      <c r="G40" s="68" t="s">
        <v>84</v>
      </c>
      <c r="H40" s="65">
        <v>120</v>
      </c>
      <c r="I40" s="65">
        <v>120</v>
      </c>
      <c r="J40" s="65">
        <v>600</v>
      </c>
      <c r="K40" s="65">
        <v>600</v>
      </c>
      <c r="L40" s="65">
        <v>600</v>
      </c>
      <c r="M40" s="65">
        <v>600</v>
      </c>
      <c r="N40" s="65"/>
      <c r="O40" s="65"/>
      <c r="P40" s="65"/>
      <c r="Q40" s="65"/>
      <c r="R40" s="65"/>
      <c r="S40" s="65">
        <v>120</v>
      </c>
      <c r="T40" s="65">
        <v>60</v>
      </c>
      <c r="U40" s="65"/>
      <c r="V40" s="65">
        <v>600</v>
      </c>
      <c r="W40" s="65">
        <v>300</v>
      </c>
      <c r="X40" s="65"/>
      <c r="Y40" s="65"/>
      <c r="Z40" s="65"/>
      <c r="AA40" s="65"/>
      <c r="AB40" s="65"/>
      <c r="AC40" s="65"/>
      <c r="AD40" s="65"/>
      <c r="AE40" s="65">
        <v>6000</v>
      </c>
      <c r="AF40" s="65"/>
      <c r="AG40" s="65">
        <v>2400</v>
      </c>
      <c r="AH40" s="65"/>
      <c r="AI40" s="65"/>
      <c r="AJ40" s="65"/>
      <c r="AK40" s="65">
        <v>600</v>
      </c>
      <c r="AL40" s="65"/>
      <c r="AM40" s="65"/>
      <c r="AN40" s="65"/>
      <c r="AO40" s="65"/>
      <c r="AP40" s="65"/>
      <c r="AQ40" s="65">
        <v>300</v>
      </c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>
        <v>60</v>
      </c>
      <c r="BE40" s="65">
        <v>300</v>
      </c>
      <c r="BF40" s="65">
        <v>300</v>
      </c>
      <c r="BG40" s="65"/>
      <c r="BH40" s="65"/>
      <c r="BI40" s="65">
        <v>1200</v>
      </c>
      <c r="BJ40" s="65"/>
      <c r="BK40" s="65"/>
      <c r="BL40" s="65"/>
      <c r="BM40" s="65"/>
      <c r="BN40" s="65">
        <v>300</v>
      </c>
      <c r="BO40" s="65"/>
      <c r="BP40" s="65"/>
      <c r="BQ40" s="65"/>
      <c r="BR40" s="65"/>
      <c r="BS40" s="65">
        <v>600</v>
      </c>
      <c r="BT40" s="65">
        <v>600</v>
      </c>
      <c r="BU40" s="65">
        <v>300</v>
      </c>
      <c r="BV40" s="65">
        <v>60</v>
      </c>
      <c r="BW40" s="65">
        <v>120</v>
      </c>
      <c r="BX40" s="65">
        <v>240</v>
      </c>
      <c r="BY40" s="65">
        <v>240</v>
      </c>
      <c r="BZ40" s="65">
        <v>120</v>
      </c>
      <c r="CA40" s="65"/>
      <c r="CB40" s="65"/>
    </row>
    <row r="44" spans="1:80">
      <c r="F44" s="142" t="s">
        <v>178</v>
      </c>
      <c r="G44" s="142"/>
      <c r="H44" s="47">
        <f t="shared" ref="H44:AM44" si="12">SUM(H28:H42)</f>
        <v>3060</v>
      </c>
      <c r="I44" s="47">
        <f t="shared" si="12"/>
        <v>2760</v>
      </c>
      <c r="J44" s="47">
        <f t="shared" si="12"/>
        <v>7680</v>
      </c>
      <c r="K44" s="47">
        <f t="shared" si="12"/>
        <v>2520</v>
      </c>
      <c r="L44" s="47">
        <f t="shared" si="12"/>
        <v>3300</v>
      </c>
      <c r="M44" s="47">
        <f t="shared" si="12"/>
        <v>14100</v>
      </c>
      <c r="N44" s="47">
        <f t="shared" si="12"/>
        <v>3540</v>
      </c>
      <c r="O44" s="47">
        <f t="shared" si="12"/>
        <v>2880</v>
      </c>
      <c r="P44" s="47">
        <f t="shared" si="12"/>
        <v>1380</v>
      </c>
      <c r="Q44" s="47">
        <f t="shared" si="12"/>
        <v>1380</v>
      </c>
      <c r="R44" s="47">
        <f t="shared" si="12"/>
        <v>1800</v>
      </c>
      <c r="S44" s="47">
        <f t="shared" si="12"/>
        <v>720</v>
      </c>
      <c r="T44" s="47">
        <f t="shared" si="12"/>
        <v>420</v>
      </c>
      <c r="U44" s="47">
        <f t="shared" si="12"/>
        <v>2580</v>
      </c>
      <c r="V44" s="47">
        <f t="shared" si="12"/>
        <v>7920</v>
      </c>
      <c r="W44" s="47">
        <f t="shared" si="12"/>
        <v>2700</v>
      </c>
      <c r="X44" s="47">
        <f t="shared" si="12"/>
        <v>1560</v>
      </c>
      <c r="Y44" s="47">
        <f t="shared" si="12"/>
        <v>2940</v>
      </c>
      <c r="Z44" s="47">
        <f t="shared" si="12"/>
        <v>1200</v>
      </c>
      <c r="AA44" s="47">
        <f t="shared" si="12"/>
        <v>600</v>
      </c>
      <c r="AB44" s="47">
        <f t="shared" si="12"/>
        <v>1620</v>
      </c>
      <c r="AC44" s="47">
        <f t="shared" si="12"/>
        <v>15000</v>
      </c>
      <c r="AD44" s="47">
        <f t="shared" si="12"/>
        <v>13800</v>
      </c>
      <c r="AE44" s="47">
        <f t="shared" si="12"/>
        <v>15120</v>
      </c>
      <c r="AF44" s="47">
        <f t="shared" si="12"/>
        <v>9120</v>
      </c>
      <c r="AG44" s="47">
        <f t="shared" si="12"/>
        <v>9000</v>
      </c>
      <c r="AH44" s="47">
        <f t="shared" si="12"/>
        <v>3840</v>
      </c>
      <c r="AI44" s="47">
        <f t="shared" si="12"/>
        <v>1200</v>
      </c>
      <c r="AJ44" s="47">
        <f t="shared" si="12"/>
        <v>24060</v>
      </c>
      <c r="AK44" s="47">
        <f t="shared" si="12"/>
        <v>26340</v>
      </c>
      <c r="AL44" s="47">
        <f t="shared" si="12"/>
        <v>540</v>
      </c>
      <c r="AM44" s="47">
        <f t="shared" si="12"/>
        <v>22500</v>
      </c>
      <c r="AN44" s="47">
        <f t="shared" ref="AN44:BS44" si="13">SUM(AN28:AN42)</f>
        <v>300</v>
      </c>
      <c r="AO44" s="47">
        <f t="shared" si="13"/>
        <v>3000</v>
      </c>
      <c r="AP44" s="47">
        <f t="shared" si="13"/>
        <v>1200</v>
      </c>
      <c r="AQ44" s="47">
        <f t="shared" si="13"/>
        <v>1320</v>
      </c>
      <c r="AR44" s="47">
        <f t="shared" si="13"/>
        <v>1200</v>
      </c>
      <c r="AS44" s="47">
        <f t="shared" si="13"/>
        <v>1320</v>
      </c>
      <c r="AT44" s="47">
        <f t="shared" si="13"/>
        <v>1500</v>
      </c>
      <c r="AU44" s="47">
        <f t="shared" si="13"/>
        <v>1200</v>
      </c>
      <c r="AV44" s="47">
        <f t="shared" si="13"/>
        <v>3300</v>
      </c>
      <c r="AW44" s="47">
        <f t="shared" si="13"/>
        <v>1800</v>
      </c>
      <c r="AX44" s="47">
        <f t="shared" si="13"/>
        <v>0</v>
      </c>
      <c r="AY44" s="47">
        <f t="shared" si="13"/>
        <v>2100</v>
      </c>
      <c r="AZ44" s="47">
        <f t="shared" si="13"/>
        <v>3300</v>
      </c>
      <c r="BA44" s="47">
        <f t="shared" si="13"/>
        <v>660</v>
      </c>
      <c r="BB44" s="47">
        <f t="shared" si="13"/>
        <v>300</v>
      </c>
      <c r="BC44" s="47">
        <f t="shared" si="13"/>
        <v>300</v>
      </c>
      <c r="BD44" s="47">
        <f t="shared" si="13"/>
        <v>1260</v>
      </c>
      <c r="BE44" s="47">
        <f t="shared" si="13"/>
        <v>5640</v>
      </c>
      <c r="BF44" s="47">
        <f t="shared" si="13"/>
        <v>1260</v>
      </c>
      <c r="BG44" s="47">
        <f t="shared" si="13"/>
        <v>1320</v>
      </c>
      <c r="BH44" s="47">
        <f t="shared" si="13"/>
        <v>2520</v>
      </c>
      <c r="BI44" s="47">
        <f t="shared" si="13"/>
        <v>2400</v>
      </c>
      <c r="BJ44" s="47">
        <f t="shared" si="13"/>
        <v>1740</v>
      </c>
      <c r="BK44" s="47">
        <f t="shared" si="13"/>
        <v>16320</v>
      </c>
      <c r="BL44" s="47">
        <f t="shared" si="13"/>
        <v>2760</v>
      </c>
      <c r="BM44" s="47">
        <f t="shared" si="13"/>
        <v>6120</v>
      </c>
      <c r="BN44" s="47">
        <f t="shared" si="13"/>
        <v>900</v>
      </c>
      <c r="BO44" s="47">
        <f t="shared" si="13"/>
        <v>480</v>
      </c>
      <c r="BP44" s="47">
        <f t="shared" si="13"/>
        <v>1860</v>
      </c>
      <c r="BQ44" s="47">
        <f t="shared" si="13"/>
        <v>840</v>
      </c>
      <c r="BR44" s="47">
        <f t="shared" si="13"/>
        <v>2820</v>
      </c>
      <c r="BS44" s="47">
        <f t="shared" si="13"/>
        <v>18120</v>
      </c>
      <c r="BT44" s="47">
        <f t="shared" ref="BT44:CB44" si="14">SUM(BT28:BT42)</f>
        <v>12900</v>
      </c>
      <c r="BU44" s="47">
        <f t="shared" si="14"/>
        <v>33000</v>
      </c>
      <c r="BV44" s="47">
        <f t="shared" si="14"/>
        <v>3900</v>
      </c>
      <c r="BW44" s="47">
        <f t="shared" si="14"/>
        <v>900</v>
      </c>
      <c r="BX44" s="47">
        <f t="shared" si="14"/>
        <v>3540</v>
      </c>
      <c r="BY44" s="47">
        <f t="shared" si="14"/>
        <v>3300</v>
      </c>
      <c r="BZ44" s="47">
        <f t="shared" si="14"/>
        <v>3780</v>
      </c>
      <c r="CA44" s="47">
        <f t="shared" si="14"/>
        <v>1020</v>
      </c>
      <c r="CB44" s="47">
        <f t="shared" si="14"/>
        <v>1080</v>
      </c>
    </row>
    <row r="45" spans="1:80">
      <c r="F45" s="142" t="s">
        <v>175</v>
      </c>
      <c r="G45" s="142"/>
      <c r="H45" s="48">
        <f>H44/60</f>
        <v>51</v>
      </c>
      <c r="I45" s="46">
        <f t="shared" ref="I45:BT45" si="15">I44/60</f>
        <v>46</v>
      </c>
      <c r="J45" s="46">
        <f t="shared" si="15"/>
        <v>128</v>
      </c>
      <c r="K45" s="46">
        <f t="shared" si="15"/>
        <v>42</v>
      </c>
      <c r="L45" s="46">
        <f t="shared" si="15"/>
        <v>55</v>
      </c>
      <c r="M45" s="46">
        <f t="shared" si="15"/>
        <v>235</v>
      </c>
      <c r="N45" s="46">
        <f t="shared" si="15"/>
        <v>59</v>
      </c>
      <c r="O45" s="46">
        <f t="shared" si="15"/>
        <v>48</v>
      </c>
      <c r="P45" s="46">
        <f t="shared" si="15"/>
        <v>23</v>
      </c>
      <c r="Q45" s="46">
        <f t="shared" si="15"/>
        <v>23</v>
      </c>
      <c r="R45" s="46">
        <f t="shared" si="15"/>
        <v>30</v>
      </c>
      <c r="S45" s="46">
        <f t="shared" si="15"/>
        <v>12</v>
      </c>
      <c r="T45" s="46">
        <f t="shared" si="15"/>
        <v>7</v>
      </c>
      <c r="U45" s="46">
        <f t="shared" si="15"/>
        <v>43</v>
      </c>
      <c r="V45" s="46">
        <f t="shared" si="15"/>
        <v>132</v>
      </c>
      <c r="W45" s="46">
        <f t="shared" si="15"/>
        <v>45</v>
      </c>
      <c r="X45" s="46">
        <f t="shared" si="15"/>
        <v>26</v>
      </c>
      <c r="Y45" s="46">
        <f t="shared" si="15"/>
        <v>49</v>
      </c>
      <c r="Z45" s="46">
        <f t="shared" si="15"/>
        <v>20</v>
      </c>
      <c r="AA45" s="46">
        <f t="shared" si="15"/>
        <v>10</v>
      </c>
      <c r="AB45" s="46">
        <f t="shared" si="15"/>
        <v>27</v>
      </c>
      <c r="AC45" s="46">
        <f t="shared" si="15"/>
        <v>250</v>
      </c>
      <c r="AD45" s="46">
        <f t="shared" si="15"/>
        <v>230</v>
      </c>
      <c r="AE45" s="46">
        <f t="shared" si="15"/>
        <v>252</v>
      </c>
      <c r="AF45" s="46">
        <f t="shared" si="15"/>
        <v>152</v>
      </c>
      <c r="AG45" s="46">
        <f t="shared" si="15"/>
        <v>150</v>
      </c>
      <c r="AH45" s="46">
        <f t="shared" si="15"/>
        <v>64</v>
      </c>
      <c r="AI45" s="46">
        <f t="shared" si="15"/>
        <v>20</v>
      </c>
      <c r="AJ45" s="46">
        <f t="shared" si="15"/>
        <v>401</v>
      </c>
      <c r="AK45" s="46">
        <f t="shared" si="15"/>
        <v>439</v>
      </c>
      <c r="AL45" s="46">
        <f t="shared" si="15"/>
        <v>9</v>
      </c>
      <c r="AM45" s="46">
        <f t="shared" si="15"/>
        <v>375</v>
      </c>
      <c r="AN45" s="46">
        <f t="shared" si="15"/>
        <v>5</v>
      </c>
      <c r="AO45" s="46">
        <f t="shared" si="15"/>
        <v>50</v>
      </c>
      <c r="AP45" s="46">
        <f t="shared" si="15"/>
        <v>20</v>
      </c>
      <c r="AQ45" s="46">
        <f t="shared" si="15"/>
        <v>22</v>
      </c>
      <c r="AR45" s="46">
        <f t="shared" si="15"/>
        <v>20</v>
      </c>
      <c r="AS45" s="46">
        <f t="shared" si="15"/>
        <v>22</v>
      </c>
      <c r="AT45" s="46">
        <f t="shared" si="15"/>
        <v>25</v>
      </c>
      <c r="AU45" s="46">
        <f t="shared" si="15"/>
        <v>20</v>
      </c>
      <c r="AV45" s="46">
        <f t="shared" si="15"/>
        <v>55</v>
      </c>
      <c r="AW45" s="46">
        <f t="shared" si="15"/>
        <v>30</v>
      </c>
      <c r="AX45" s="46">
        <f t="shared" si="15"/>
        <v>0</v>
      </c>
      <c r="AY45" s="46">
        <f t="shared" si="15"/>
        <v>35</v>
      </c>
      <c r="AZ45" s="46">
        <f t="shared" si="15"/>
        <v>55</v>
      </c>
      <c r="BA45" s="46">
        <f t="shared" si="15"/>
        <v>11</v>
      </c>
      <c r="BB45" s="46">
        <f t="shared" si="15"/>
        <v>5</v>
      </c>
      <c r="BC45" s="46">
        <f t="shared" si="15"/>
        <v>5</v>
      </c>
      <c r="BD45" s="46">
        <f t="shared" si="15"/>
        <v>21</v>
      </c>
      <c r="BE45" s="46">
        <f t="shared" si="15"/>
        <v>94</v>
      </c>
      <c r="BF45" s="46">
        <f t="shared" si="15"/>
        <v>21</v>
      </c>
      <c r="BG45" s="46">
        <f t="shared" si="15"/>
        <v>22</v>
      </c>
      <c r="BH45" s="46">
        <f t="shared" si="15"/>
        <v>42</v>
      </c>
      <c r="BI45" s="46">
        <f t="shared" si="15"/>
        <v>40</v>
      </c>
      <c r="BJ45" s="46">
        <f t="shared" si="15"/>
        <v>29</v>
      </c>
      <c r="BK45" s="46">
        <f t="shared" si="15"/>
        <v>272</v>
      </c>
      <c r="BL45" s="46">
        <f t="shared" si="15"/>
        <v>46</v>
      </c>
      <c r="BM45" s="46">
        <f t="shared" si="15"/>
        <v>102</v>
      </c>
      <c r="BN45" s="46">
        <f t="shared" si="15"/>
        <v>15</v>
      </c>
      <c r="BO45" s="46">
        <f t="shared" si="15"/>
        <v>8</v>
      </c>
      <c r="BP45" s="46">
        <f t="shared" si="15"/>
        <v>31</v>
      </c>
      <c r="BQ45" s="46">
        <f t="shared" si="15"/>
        <v>14</v>
      </c>
      <c r="BR45" s="46">
        <f t="shared" si="15"/>
        <v>47</v>
      </c>
      <c r="BS45" s="46">
        <f t="shared" si="15"/>
        <v>302</v>
      </c>
      <c r="BT45" s="46">
        <f t="shared" si="15"/>
        <v>215</v>
      </c>
      <c r="BU45" s="46">
        <f t="shared" ref="BU45:CB45" si="16">BU44/60</f>
        <v>550</v>
      </c>
      <c r="BV45" s="46">
        <f t="shared" si="16"/>
        <v>65</v>
      </c>
      <c r="BW45" s="46">
        <f t="shared" si="16"/>
        <v>15</v>
      </c>
      <c r="BX45" s="46">
        <f t="shared" si="16"/>
        <v>59</v>
      </c>
      <c r="BY45" s="46">
        <f t="shared" si="16"/>
        <v>55</v>
      </c>
      <c r="BZ45" s="46">
        <f t="shared" si="16"/>
        <v>63</v>
      </c>
      <c r="CA45" s="46">
        <f t="shared" si="16"/>
        <v>17</v>
      </c>
      <c r="CB45" s="46">
        <f t="shared" si="16"/>
        <v>18</v>
      </c>
    </row>
    <row r="46" spans="1:80">
      <c r="F46" s="132" t="s">
        <v>180</v>
      </c>
      <c r="G46" s="133"/>
      <c r="H46" s="51">
        <f>SUM(H45:CB45)</f>
        <v>5996</v>
      </c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</row>
    <row r="47" spans="1:80">
      <c r="F47" s="132" t="s">
        <v>179</v>
      </c>
      <c r="G47" s="133"/>
      <c r="H47" s="44">
        <f>H46*60</f>
        <v>359760</v>
      </c>
    </row>
    <row r="53" spans="1:80">
      <c r="A53" s="134">
        <v>4</v>
      </c>
      <c r="B53" s="144">
        <f>B32+1</f>
        <v>12</v>
      </c>
      <c r="C53" s="61" t="s">
        <v>115</v>
      </c>
      <c r="D53" s="81" t="s">
        <v>116</v>
      </c>
      <c r="E53" s="82">
        <v>153010</v>
      </c>
      <c r="F53" s="60" t="s">
        <v>110</v>
      </c>
      <c r="G53" s="62" t="s">
        <v>111</v>
      </c>
      <c r="H53" s="65"/>
      <c r="I53" s="65">
        <v>120</v>
      </c>
      <c r="J53" s="65">
        <v>2700</v>
      </c>
      <c r="K53" s="65">
        <v>1860</v>
      </c>
      <c r="L53" s="65">
        <v>2340</v>
      </c>
      <c r="M53" s="65">
        <v>3780</v>
      </c>
      <c r="N53" s="65">
        <v>1380</v>
      </c>
      <c r="O53" s="65"/>
      <c r="P53" s="65"/>
      <c r="Q53" s="65"/>
      <c r="R53" s="65"/>
      <c r="S53" s="65"/>
      <c r="T53" s="65"/>
      <c r="U53" s="65">
        <v>1320</v>
      </c>
      <c r="V53" s="65">
        <v>3600</v>
      </c>
      <c r="W53" s="65">
        <v>600</v>
      </c>
      <c r="X53" s="65">
        <v>480</v>
      </c>
      <c r="Y53" s="65">
        <v>720</v>
      </c>
      <c r="Z53" s="65"/>
      <c r="AA53" s="65"/>
      <c r="AB53" s="65"/>
      <c r="AC53" s="65">
        <v>90000</v>
      </c>
      <c r="AD53" s="65">
        <v>90000</v>
      </c>
      <c r="AE53" s="65">
        <v>90900</v>
      </c>
      <c r="AF53" s="65">
        <v>30720</v>
      </c>
      <c r="AG53" s="65">
        <v>6960</v>
      </c>
      <c r="AH53" s="65">
        <v>3000</v>
      </c>
      <c r="AI53" s="65"/>
      <c r="AJ53" s="65">
        <v>2340</v>
      </c>
      <c r="AK53" s="65">
        <v>8940</v>
      </c>
      <c r="AL53" s="65"/>
      <c r="AM53" s="65">
        <v>60</v>
      </c>
      <c r="AN53" s="65"/>
      <c r="AO53" s="65"/>
      <c r="AP53" s="65">
        <v>1200</v>
      </c>
      <c r="AQ53" s="65">
        <v>600</v>
      </c>
      <c r="AR53" s="65"/>
      <c r="AS53" s="65">
        <v>600</v>
      </c>
      <c r="AT53" s="65">
        <v>1200</v>
      </c>
      <c r="AU53" s="65"/>
      <c r="AV53" s="65">
        <v>1200</v>
      </c>
      <c r="AW53" s="65"/>
      <c r="AX53" s="65">
        <v>60</v>
      </c>
      <c r="AY53" s="65"/>
      <c r="AZ53" s="65">
        <v>180</v>
      </c>
      <c r="BA53" s="65">
        <v>60</v>
      </c>
      <c r="BB53" s="65"/>
      <c r="BC53" s="65">
        <v>240</v>
      </c>
      <c r="BD53" s="65">
        <v>240</v>
      </c>
      <c r="BE53" s="65">
        <v>480</v>
      </c>
      <c r="BF53" s="65">
        <v>1200</v>
      </c>
      <c r="BG53" s="65">
        <v>1260</v>
      </c>
      <c r="BH53" s="65">
        <v>1320</v>
      </c>
      <c r="BI53" s="65">
        <v>1320</v>
      </c>
      <c r="BJ53" s="65">
        <v>1320</v>
      </c>
      <c r="BK53" s="65"/>
      <c r="BL53" s="65"/>
      <c r="BM53" s="65">
        <v>720</v>
      </c>
      <c r="BN53" s="65">
        <v>240</v>
      </c>
      <c r="BO53" s="65">
        <v>240</v>
      </c>
      <c r="BP53" s="65">
        <v>660</v>
      </c>
      <c r="BQ53" s="65"/>
      <c r="BR53" s="65">
        <v>480</v>
      </c>
      <c r="BS53" s="65">
        <v>3720</v>
      </c>
      <c r="BT53" s="65">
        <v>5040</v>
      </c>
      <c r="BU53" s="65">
        <v>1320</v>
      </c>
      <c r="BV53" s="65">
        <v>600</v>
      </c>
      <c r="BW53" s="65">
        <v>720</v>
      </c>
      <c r="BX53" s="65">
        <v>1620</v>
      </c>
      <c r="BY53" s="65">
        <v>1440</v>
      </c>
      <c r="BZ53" s="65">
        <v>1260</v>
      </c>
      <c r="CA53" s="65">
        <v>600</v>
      </c>
      <c r="CB53" s="65"/>
    </row>
    <row r="54" spans="1:80">
      <c r="A54" s="135"/>
      <c r="B54" s="144"/>
      <c r="C54" s="61" t="s">
        <v>115</v>
      </c>
      <c r="D54" s="81" t="s">
        <v>116</v>
      </c>
      <c r="E54" s="82">
        <v>153010</v>
      </c>
      <c r="F54" s="83" t="s">
        <v>117</v>
      </c>
      <c r="G54" s="62" t="s">
        <v>111</v>
      </c>
      <c r="H54" s="65"/>
      <c r="I54" s="65"/>
      <c r="J54" s="65">
        <v>4200</v>
      </c>
      <c r="K54" s="65">
        <v>300</v>
      </c>
      <c r="L54" s="65">
        <v>3000</v>
      </c>
      <c r="M54" s="65">
        <v>4320</v>
      </c>
      <c r="N54" s="65">
        <v>9000</v>
      </c>
      <c r="O54" s="65">
        <v>1200</v>
      </c>
      <c r="P54" s="65"/>
      <c r="Q54" s="65"/>
      <c r="R54" s="65">
        <v>7200</v>
      </c>
      <c r="S54" s="65">
        <v>60</v>
      </c>
      <c r="T54" s="65">
        <v>120</v>
      </c>
      <c r="U54" s="65"/>
      <c r="V54" s="65">
        <v>1200</v>
      </c>
      <c r="W54" s="65">
        <v>300</v>
      </c>
      <c r="X54" s="65">
        <v>12000</v>
      </c>
      <c r="Y54" s="65">
        <v>360</v>
      </c>
      <c r="Z54" s="65">
        <v>3000</v>
      </c>
      <c r="AA54" s="65"/>
      <c r="AB54" s="65"/>
      <c r="AC54" s="65">
        <v>6000</v>
      </c>
      <c r="AD54" s="65"/>
      <c r="AE54" s="65">
        <v>12000</v>
      </c>
      <c r="AF54" s="65"/>
      <c r="AG54" s="65">
        <v>600</v>
      </c>
      <c r="AH54" s="65">
        <v>600</v>
      </c>
      <c r="AI54" s="65">
        <v>60000</v>
      </c>
      <c r="AJ54" s="65">
        <v>600</v>
      </c>
      <c r="AK54" s="65">
        <v>6960</v>
      </c>
      <c r="AL54" s="65"/>
      <c r="AM54" s="65"/>
      <c r="AN54" s="65"/>
      <c r="AO54" s="65"/>
      <c r="AP54" s="65"/>
      <c r="AQ54" s="65">
        <v>1200</v>
      </c>
      <c r="AR54" s="65"/>
      <c r="AS54" s="65">
        <v>900</v>
      </c>
      <c r="AT54" s="65"/>
      <c r="AU54" s="65"/>
      <c r="AV54" s="65">
        <v>420</v>
      </c>
      <c r="AW54" s="65"/>
      <c r="AX54" s="65"/>
      <c r="AY54" s="65"/>
      <c r="AZ54" s="65">
        <v>3660</v>
      </c>
      <c r="BA54" s="65"/>
      <c r="BB54" s="65"/>
      <c r="BC54" s="65">
        <v>1800</v>
      </c>
      <c r="BD54" s="65">
        <v>1800</v>
      </c>
      <c r="BE54" s="65"/>
      <c r="BF54" s="65"/>
      <c r="BG54" s="65"/>
      <c r="BH54" s="65">
        <v>240</v>
      </c>
      <c r="BI54" s="65">
        <v>120</v>
      </c>
      <c r="BJ54" s="65"/>
      <c r="BK54" s="65"/>
      <c r="BL54" s="65"/>
      <c r="BM54" s="65">
        <v>300</v>
      </c>
      <c r="BN54" s="65">
        <v>120</v>
      </c>
      <c r="BO54" s="65">
        <v>600</v>
      </c>
      <c r="BP54" s="65">
        <v>120</v>
      </c>
      <c r="BQ54" s="65"/>
      <c r="BR54" s="65">
        <v>180</v>
      </c>
      <c r="BS54" s="65">
        <v>4200</v>
      </c>
      <c r="BT54" s="65"/>
      <c r="BU54" s="65"/>
      <c r="BV54" s="65"/>
      <c r="BW54" s="65"/>
      <c r="BX54" s="65">
        <v>600</v>
      </c>
      <c r="BY54" s="65">
        <v>300</v>
      </c>
      <c r="BZ54" s="65">
        <v>300</v>
      </c>
      <c r="CA54" s="65"/>
      <c r="CB54" s="65"/>
    </row>
    <row r="55" spans="1:80">
      <c r="A55" s="135"/>
      <c r="B55" s="144"/>
      <c r="C55" s="61" t="s">
        <v>115</v>
      </c>
      <c r="D55" s="81" t="s">
        <v>116</v>
      </c>
      <c r="E55" s="82">
        <v>153010</v>
      </c>
      <c r="F55" s="83" t="s">
        <v>118</v>
      </c>
      <c r="G55" s="62" t="s">
        <v>111</v>
      </c>
      <c r="H55" s="65"/>
      <c r="I55" s="65"/>
      <c r="J55" s="65">
        <v>900</v>
      </c>
      <c r="K55" s="65"/>
      <c r="L55" s="65"/>
      <c r="M55" s="65">
        <v>1500</v>
      </c>
      <c r="N55" s="65">
        <v>600</v>
      </c>
      <c r="O55" s="65"/>
      <c r="P55" s="65"/>
      <c r="Q55" s="65"/>
      <c r="R55" s="65"/>
      <c r="S55" s="65"/>
      <c r="T55" s="65">
        <v>600</v>
      </c>
      <c r="U55" s="65"/>
      <c r="V55" s="65">
        <v>1200</v>
      </c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>
        <v>600</v>
      </c>
      <c r="BN55" s="65"/>
      <c r="BO55" s="65">
        <v>900</v>
      </c>
      <c r="BP55" s="65"/>
      <c r="BQ55" s="65"/>
      <c r="BR55" s="65"/>
      <c r="BS55" s="65"/>
      <c r="BT55" s="65"/>
      <c r="BU55" s="65"/>
      <c r="BV55" s="65"/>
      <c r="BW55" s="65"/>
      <c r="BX55" s="65"/>
      <c r="BY55" s="65">
        <v>600</v>
      </c>
      <c r="BZ55" s="65"/>
      <c r="CA55" s="65"/>
      <c r="CB55" s="65"/>
    </row>
    <row r="56" spans="1:80">
      <c r="A56" s="135"/>
      <c r="B56" s="144"/>
      <c r="C56" s="61" t="s">
        <v>115</v>
      </c>
      <c r="D56" s="81" t="s">
        <v>116</v>
      </c>
      <c r="E56" s="82">
        <v>153010</v>
      </c>
      <c r="F56" s="60" t="s">
        <v>119</v>
      </c>
      <c r="G56" s="62" t="s">
        <v>111</v>
      </c>
      <c r="H56" s="65"/>
      <c r="I56" s="65"/>
      <c r="J56" s="65">
        <v>420</v>
      </c>
      <c r="K56" s="65">
        <v>420</v>
      </c>
      <c r="L56" s="65"/>
      <c r="M56" s="65">
        <v>420</v>
      </c>
      <c r="N56" s="65"/>
      <c r="O56" s="65"/>
      <c r="P56" s="65"/>
      <c r="Q56" s="65"/>
      <c r="R56" s="65"/>
      <c r="S56" s="65"/>
      <c r="T56" s="65"/>
      <c r="U56" s="65"/>
      <c r="V56" s="65">
        <v>240</v>
      </c>
      <c r="W56" s="65"/>
      <c r="X56" s="65">
        <v>1200</v>
      </c>
      <c r="Y56" s="65"/>
      <c r="Z56" s="65"/>
      <c r="AA56" s="65"/>
      <c r="AB56" s="65"/>
      <c r="AC56" s="65"/>
      <c r="AD56" s="65"/>
      <c r="AE56" s="65"/>
      <c r="AF56" s="65"/>
      <c r="AG56" s="65"/>
      <c r="AH56" s="65">
        <v>120</v>
      </c>
      <c r="AI56" s="65">
        <v>1800</v>
      </c>
      <c r="AJ56" s="65">
        <v>1200</v>
      </c>
      <c r="AK56" s="65">
        <v>1200</v>
      </c>
      <c r="AL56" s="65"/>
      <c r="AM56" s="65"/>
      <c r="AN56" s="65"/>
      <c r="AO56" s="65"/>
      <c r="AP56" s="65"/>
      <c r="AQ56" s="65"/>
      <c r="AR56" s="65">
        <v>420</v>
      </c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>
        <v>120</v>
      </c>
      <c r="BE56" s="56">
        <v>60</v>
      </c>
      <c r="BF56" s="65"/>
      <c r="BG56" s="65"/>
      <c r="BH56" s="65"/>
      <c r="BI56" s="65"/>
      <c r="BJ56" s="65"/>
      <c r="BK56" s="65"/>
      <c r="BL56" s="65"/>
      <c r="BM56" s="65">
        <v>240</v>
      </c>
      <c r="BN56" s="65"/>
      <c r="BO56" s="65"/>
      <c r="BP56" s="65"/>
      <c r="BQ56" s="65"/>
      <c r="BR56" s="65">
        <v>1200</v>
      </c>
      <c r="BS56" s="65"/>
      <c r="BT56" s="65"/>
      <c r="BU56" s="65"/>
      <c r="BV56" s="65"/>
      <c r="BW56" s="65"/>
      <c r="BX56" s="65">
        <v>180</v>
      </c>
      <c r="BY56" s="65">
        <v>300</v>
      </c>
      <c r="BZ56" s="65"/>
      <c r="CA56" s="65"/>
      <c r="CB56" s="65"/>
    </row>
    <row r="57" spans="1:80">
      <c r="A57" s="135"/>
      <c r="B57" s="144"/>
      <c r="C57" s="61" t="s">
        <v>115</v>
      </c>
      <c r="D57" s="81" t="s">
        <v>116</v>
      </c>
      <c r="E57" s="82">
        <v>153010</v>
      </c>
      <c r="F57" s="83" t="s">
        <v>120</v>
      </c>
      <c r="G57" s="62" t="s">
        <v>111</v>
      </c>
      <c r="H57" s="65"/>
      <c r="I57" s="65"/>
      <c r="J57" s="65">
        <v>1200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>
        <v>1800</v>
      </c>
      <c r="W57" s="65"/>
      <c r="X57" s="65"/>
      <c r="Y57" s="65"/>
      <c r="Z57" s="65">
        <v>1200</v>
      </c>
      <c r="AA57" s="65"/>
      <c r="AB57" s="65"/>
      <c r="AC57" s="65"/>
      <c r="AD57" s="65">
        <v>1200</v>
      </c>
      <c r="AE57" s="65">
        <v>6000</v>
      </c>
      <c r="AF57" s="65"/>
      <c r="AG57" s="65">
        <v>6000</v>
      </c>
      <c r="AH57" s="65"/>
      <c r="AI57" s="65">
        <v>18000</v>
      </c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56">
        <v>1380</v>
      </c>
      <c r="BA57" s="65"/>
      <c r="BB57" s="65"/>
      <c r="BC57" s="65"/>
      <c r="BD57" s="65">
        <v>120</v>
      </c>
      <c r="BE57" s="65"/>
      <c r="BF57" s="65"/>
      <c r="BG57" s="65"/>
      <c r="BH57" s="65"/>
      <c r="BI57" s="65"/>
      <c r="BJ57" s="65"/>
      <c r="BK57" s="65"/>
      <c r="BL57" s="65"/>
      <c r="BM57" s="65">
        <v>360</v>
      </c>
      <c r="BN57" s="65">
        <v>300</v>
      </c>
      <c r="BO57" s="65"/>
      <c r="BP57" s="65">
        <v>120</v>
      </c>
      <c r="BQ57" s="65"/>
      <c r="BR57" s="65">
        <v>1200</v>
      </c>
      <c r="BS57" s="65">
        <v>600</v>
      </c>
      <c r="BT57" s="65"/>
      <c r="BU57" s="65"/>
      <c r="BV57" s="65"/>
      <c r="BW57" s="65">
        <v>180</v>
      </c>
      <c r="BX57" s="65"/>
      <c r="BY57" s="65">
        <v>360</v>
      </c>
      <c r="BZ57" s="65"/>
      <c r="CA57" s="65"/>
      <c r="CB57" s="65"/>
    </row>
    <row r="58" spans="1:80">
      <c r="A58" s="136"/>
      <c r="B58" s="144"/>
      <c r="C58" s="61" t="s">
        <v>115</v>
      </c>
      <c r="D58" s="81" t="s">
        <v>116</v>
      </c>
      <c r="E58" s="82">
        <v>153010</v>
      </c>
      <c r="F58" s="83" t="s">
        <v>121</v>
      </c>
      <c r="G58" s="62" t="s">
        <v>111</v>
      </c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>
        <v>60</v>
      </c>
      <c r="U58" s="65"/>
      <c r="V58" s="65"/>
      <c r="W58" s="65"/>
      <c r="X58" s="65"/>
      <c r="Y58" s="65"/>
      <c r="Z58" s="65">
        <v>240</v>
      </c>
      <c r="AA58" s="65"/>
      <c r="AB58" s="65"/>
      <c r="AC58" s="65"/>
      <c r="AD58" s="65"/>
      <c r="AE58" s="65">
        <v>1200</v>
      </c>
      <c r="AF58" s="65">
        <v>180</v>
      </c>
      <c r="AG58" s="65">
        <v>180</v>
      </c>
      <c r="AH58" s="65"/>
      <c r="AI58" s="65">
        <v>2400</v>
      </c>
      <c r="AJ58" s="65"/>
      <c r="AK58" s="65">
        <v>360</v>
      </c>
      <c r="AL58" s="65"/>
      <c r="AM58" s="65"/>
      <c r="AN58" s="65"/>
      <c r="AO58" s="65"/>
      <c r="AP58" s="65"/>
      <c r="AQ58" s="65"/>
      <c r="AR58" s="65"/>
      <c r="AS58" s="65">
        <v>240</v>
      </c>
      <c r="AT58" s="65"/>
      <c r="AU58" s="65"/>
      <c r="AV58" s="65"/>
      <c r="AW58" s="65"/>
      <c r="AX58" s="65"/>
      <c r="AY58" s="65"/>
      <c r="AZ58" s="65">
        <v>120</v>
      </c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>
        <v>120</v>
      </c>
      <c r="BS58" s="65">
        <v>60</v>
      </c>
      <c r="BT58" s="65"/>
      <c r="BU58" s="65"/>
      <c r="BV58" s="65"/>
      <c r="BW58" s="65">
        <v>60</v>
      </c>
      <c r="BX58" s="65"/>
      <c r="BY58" s="65"/>
      <c r="BZ58" s="65"/>
      <c r="CA58" s="65"/>
      <c r="CB58" s="65"/>
    </row>
    <row r="62" spans="1:80">
      <c r="F62" s="142" t="s">
        <v>178</v>
      </c>
      <c r="G62" s="142"/>
      <c r="H62" s="47">
        <f>SUM(H52:H58)</f>
        <v>0</v>
      </c>
      <c r="I62" s="47">
        <f t="shared" ref="I62:BT62" si="17">SUM(I52:I58)</f>
        <v>120</v>
      </c>
      <c r="J62" s="47">
        <f t="shared" si="17"/>
        <v>9420</v>
      </c>
      <c r="K62" s="47">
        <f t="shared" si="17"/>
        <v>2580</v>
      </c>
      <c r="L62" s="47">
        <f t="shared" si="17"/>
        <v>5340</v>
      </c>
      <c r="M62" s="47">
        <f t="shared" si="17"/>
        <v>10020</v>
      </c>
      <c r="N62" s="47">
        <f t="shared" si="17"/>
        <v>10980</v>
      </c>
      <c r="O62" s="47">
        <f t="shared" si="17"/>
        <v>1200</v>
      </c>
      <c r="P62" s="47">
        <f t="shared" si="17"/>
        <v>0</v>
      </c>
      <c r="Q62" s="47">
        <f t="shared" si="17"/>
        <v>0</v>
      </c>
      <c r="R62" s="47">
        <f t="shared" si="17"/>
        <v>7200</v>
      </c>
      <c r="S62" s="47">
        <f t="shared" si="17"/>
        <v>60</v>
      </c>
      <c r="T62" s="47">
        <f t="shared" si="17"/>
        <v>780</v>
      </c>
      <c r="U62" s="47">
        <f t="shared" si="17"/>
        <v>1320</v>
      </c>
      <c r="V62" s="47">
        <f t="shared" si="17"/>
        <v>8040</v>
      </c>
      <c r="W62" s="47">
        <f t="shared" si="17"/>
        <v>900</v>
      </c>
      <c r="X62" s="47">
        <f t="shared" si="17"/>
        <v>13680</v>
      </c>
      <c r="Y62" s="47">
        <f t="shared" si="17"/>
        <v>1080</v>
      </c>
      <c r="Z62" s="47">
        <f t="shared" si="17"/>
        <v>4440</v>
      </c>
      <c r="AA62" s="47">
        <f t="shared" si="17"/>
        <v>0</v>
      </c>
      <c r="AB62" s="47">
        <f t="shared" si="17"/>
        <v>0</v>
      </c>
      <c r="AC62" s="47">
        <f t="shared" si="17"/>
        <v>96000</v>
      </c>
      <c r="AD62" s="47">
        <f t="shared" si="17"/>
        <v>91200</v>
      </c>
      <c r="AE62" s="47">
        <f t="shared" si="17"/>
        <v>110100</v>
      </c>
      <c r="AF62" s="47">
        <f t="shared" si="17"/>
        <v>30900</v>
      </c>
      <c r="AG62" s="47">
        <f t="shared" si="17"/>
        <v>13740</v>
      </c>
      <c r="AH62" s="47">
        <f t="shared" si="17"/>
        <v>3720</v>
      </c>
      <c r="AI62" s="47">
        <f t="shared" si="17"/>
        <v>82200</v>
      </c>
      <c r="AJ62" s="47">
        <f t="shared" si="17"/>
        <v>4140</v>
      </c>
      <c r="AK62" s="47">
        <f t="shared" si="17"/>
        <v>17460</v>
      </c>
      <c r="AL62" s="47">
        <f t="shared" si="17"/>
        <v>0</v>
      </c>
      <c r="AM62" s="47">
        <f t="shared" si="17"/>
        <v>60</v>
      </c>
      <c r="AN62" s="47">
        <f t="shared" si="17"/>
        <v>0</v>
      </c>
      <c r="AO62" s="47">
        <f t="shared" si="17"/>
        <v>0</v>
      </c>
      <c r="AP62" s="47">
        <f t="shared" si="17"/>
        <v>1200</v>
      </c>
      <c r="AQ62" s="47">
        <f t="shared" si="17"/>
        <v>1800</v>
      </c>
      <c r="AR62" s="47">
        <f t="shared" si="17"/>
        <v>420</v>
      </c>
      <c r="AS62" s="47">
        <f t="shared" si="17"/>
        <v>1740</v>
      </c>
      <c r="AT62" s="47">
        <f t="shared" si="17"/>
        <v>1200</v>
      </c>
      <c r="AU62" s="47">
        <f t="shared" si="17"/>
        <v>0</v>
      </c>
      <c r="AV62" s="47">
        <f t="shared" si="17"/>
        <v>1620</v>
      </c>
      <c r="AW62" s="47">
        <f t="shared" si="17"/>
        <v>0</v>
      </c>
      <c r="AX62" s="47">
        <f t="shared" si="17"/>
        <v>60</v>
      </c>
      <c r="AY62" s="47">
        <f t="shared" si="17"/>
        <v>0</v>
      </c>
      <c r="AZ62" s="47">
        <f t="shared" si="17"/>
        <v>5340</v>
      </c>
      <c r="BA62" s="47">
        <f t="shared" si="17"/>
        <v>60</v>
      </c>
      <c r="BB62" s="47">
        <f t="shared" si="17"/>
        <v>0</v>
      </c>
      <c r="BC62" s="47">
        <f t="shared" si="17"/>
        <v>2040</v>
      </c>
      <c r="BD62" s="47">
        <f t="shared" si="17"/>
        <v>2280</v>
      </c>
      <c r="BE62" s="47">
        <f t="shared" si="17"/>
        <v>540</v>
      </c>
      <c r="BF62" s="47">
        <f t="shared" si="17"/>
        <v>1200</v>
      </c>
      <c r="BG62" s="47">
        <f t="shared" si="17"/>
        <v>1260</v>
      </c>
      <c r="BH62" s="47">
        <f t="shared" si="17"/>
        <v>1560</v>
      </c>
      <c r="BI62" s="47">
        <f t="shared" si="17"/>
        <v>1440</v>
      </c>
      <c r="BJ62" s="47">
        <f t="shared" si="17"/>
        <v>1320</v>
      </c>
      <c r="BK62" s="47">
        <f t="shared" si="17"/>
        <v>0</v>
      </c>
      <c r="BL62" s="47">
        <f t="shared" si="17"/>
        <v>0</v>
      </c>
      <c r="BM62" s="47">
        <f t="shared" si="17"/>
        <v>2220</v>
      </c>
      <c r="BN62" s="47">
        <f t="shared" si="17"/>
        <v>660</v>
      </c>
      <c r="BO62" s="47">
        <f t="shared" si="17"/>
        <v>1740</v>
      </c>
      <c r="BP62" s="47">
        <f t="shared" si="17"/>
        <v>900</v>
      </c>
      <c r="BQ62" s="47">
        <f t="shared" si="17"/>
        <v>0</v>
      </c>
      <c r="BR62" s="47">
        <f t="shared" si="17"/>
        <v>3180</v>
      </c>
      <c r="BS62" s="47">
        <f t="shared" si="17"/>
        <v>8580</v>
      </c>
      <c r="BT62" s="47">
        <f t="shared" si="17"/>
        <v>5040</v>
      </c>
      <c r="BU62" s="47">
        <f t="shared" ref="BU62:CB62" si="18">SUM(BU52:BU58)</f>
        <v>1320</v>
      </c>
      <c r="BV62" s="47">
        <f t="shared" si="18"/>
        <v>600</v>
      </c>
      <c r="BW62" s="47">
        <f t="shared" si="18"/>
        <v>960</v>
      </c>
      <c r="BX62" s="47">
        <f t="shared" si="18"/>
        <v>2400</v>
      </c>
      <c r="BY62" s="47">
        <f t="shared" si="18"/>
        <v>3000</v>
      </c>
      <c r="BZ62" s="47">
        <f t="shared" si="18"/>
        <v>1560</v>
      </c>
      <c r="CA62" s="47">
        <f t="shared" si="18"/>
        <v>600</v>
      </c>
      <c r="CB62" s="47">
        <f t="shared" si="18"/>
        <v>0</v>
      </c>
    </row>
    <row r="63" spans="1:80">
      <c r="F63" s="142" t="s">
        <v>175</v>
      </c>
      <c r="G63" s="142"/>
      <c r="H63" s="48">
        <f>H62/60</f>
        <v>0</v>
      </c>
      <c r="I63" s="46">
        <f t="shared" ref="I63:BT63" si="19">I62/60</f>
        <v>2</v>
      </c>
      <c r="J63" s="46">
        <f t="shared" si="19"/>
        <v>157</v>
      </c>
      <c r="K63" s="46">
        <f t="shared" si="19"/>
        <v>43</v>
      </c>
      <c r="L63" s="46">
        <f t="shared" si="19"/>
        <v>89</v>
      </c>
      <c r="M63" s="46">
        <f t="shared" si="19"/>
        <v>167</v>
      </c>
      <c r="N63" s="46">
        <f t="shared" si="19"/>
        <v>183</v>
      </c>
      <c r="O63" s="46">
        <f t="shared" si="19"/>
        <v>20</v>
      </c>
      <c r="P63" s="46">
        <f t="shared" si="19"/>
        <v>0</v>
      </c>
      <c r="Q63" s="46">
        <f t="shared" si="19"/>
        <v>0</v>
      </c>
      <c r="R63" s="46">
        <f t="shared" si="19"/>
        <v>120</v>
      </c>
      <c r="S63" s="46">
        <f t="shared" si="19"/>
        <v>1</v>
      </c>
      <c r="T63" s="46">
        <f t="shared" si="19"/>
        <v>13</v>
      </c>
      <c r="U63" s="46">
        <f t="shared" si="19"/>
        <v>22</v>
      </c>
      <c r="V63" s="46">
        <f t="shared" si="19"/>
        <v>134</v>
      </c>
      <c r="W63" s="46">
        <f t="shared" si="19"/>
        <v>15</v>
      </c>
      <c r="X63" s="46">
        <f t="shared" si="19"/>
        <v>228</v>
      </c>
      <c r="Y63" s="46">
        <f t="shared" si="19"/>
        <v>18</v>
      </c>
      <c r="Z63" s="46">
        <f t="shared" si="19"/>
        <v>74</v>
      </c>
      <c r="AA63" s="46">
        <f t="shared" si="19"/>
        <v>0</v>
      </c>
      <c r="AB63" s="46">
        <f t="shared" si="19"/>
        <v>0</v>
      </c>
      <c r="AC63" s="46">
        <f t="shared" si="19"/>
        <v>1600</v>
      </c>
      <c r="AD63" s="46">
        <f t="shared" si="19"/>
        <v>1520</v>
      </c>
      <c r="AE63" s="46">
        <f t="shared" si="19"/>
        <v>1835</v>
      </c>
      <c r="AF63" s="46">
        <f t="shared" si="19"/>
        <v>515</v>
      </c>
      <c r="AG63" s="46">
        <f t="shared" si="19"/>
        <v>229</v>
      </c>
      <c r="AH63" s="46">
        <f t="shared" si="19"/>
        <v>62</v>
      </c>
      <c r="AI63" s="46">
        <f t="shared" si="19"/>
        <v>1370</v>
      </c>
      <c r="AJ63" s="46">
        <f t="shared" si="19"/>
        <v>69</v>
      </c>
      <c r="AK63" s="46">
        <f t="shared" si="19"/>
        <v>291</v>
      </c>
      <c r="AL63" s="46">
        <f t="shared" si="19"/>
        <v>0</v>
      </c>
      <c r="AM63" s="46">
        <f t="shared" si="19"/>
        <v>1</v>
      </c>
      <c r="AN63" s="46">
        <f t="shared" si="19"/>
        <v>0</v>
      </c>
      <c r="AO63" s="46">
        <f t="shared" si="19"/>
        <v>0</v>
      </c>
      <c r="AP63" s="46">
        <f t="shared" si="19"/>
        <v>20</v>
      </c>
      <c r="AQ63" s="46">
        <f t="shared" si="19"/>
        <v>30</v>
      </c>
      <c r="AR63" s="46">
        <f t="shared" si="19"/>
        <v>7</v>
      </c>
      <c r="AS63" s="46">
        <f t="shared" si="19"/>
        <v>29</v>
      </c>
      <c r="AT63" s="46">
        <f t="shared" si="19"/>
        <v>20</v>
      </c>
      <c r="AU63" s="46">
        <f t="shared" si="19"/>
        <v>0</v>
      </c>
      <c r="AV63" s="46">
        <f t="shared" si="19"/>
        <v>27</v>
      </c>
      <c r="AW63" s="46">
        <f t="shared" si="19"/>
        <v>0</v>
      </c>
      <c r="AX63" s="46">
        <f t="shared" si="19"/>
        <v>1</v>
      </c>
      <c r="AY63" s="46">
        <f t="shared" si="19"/>
        <v>0</v>
      </c>
      <c r="AZ63" s="46">
        <f t="shared" si="19"/>
        <v>89</v>
      </c>
      <c r="BA63" s="46">
        <f t="shared" si="19"/>
        <v>1</v>
      </c>
      <c r="BB63" s="46">
        <f t="shared" si="19"/>
        <v>0</v>
      </c>
      <c r="BC63" s="46">
        <f t="shared" si="19"/>
        <v>34</v>
      </c>
      <c r="BD63" s="46">
        <f t="shared" si="19"/>
        <v>38</v>
      </c>
      <c r="BE63" s="46">
        <f t="shared" si="19"/>
        <v>9</v>
      </c>
      <c r="BF63" s="46">
        <f t="shared" si="19"/>
        <v>20</v>
      </c>
      <c r="BG63" s="46">
        <f t="shared" si="19"/>
        <v>21</v>
      </c>
      <c r="BH63" s="46">
        <f t="shared" si="19"/>
        <v>26</v>
      </c>
      <c r="BI63" s="46">
        <f t="shared" si="19"/>
        <v>24</v>
      </c>
      <c r="BJ63" s="46">
        <f t="shared" si="19"/>
        <v>22</v>
      </c>
      <c r="BK63" s="46">
        <f t="shared" si="19"/>
        <v>0</v>
      </c>
      <c r="BL63" s="46">
        <f t="shared" si="19"/>
        <v>0</v>
      </c>
      <c r="BM63" s="46">
        <f t="shared" si="19"/>
        <v>37</v>
      </c>
      <c r="BN63" s="46">
        <f t="shared" si="19"/>
        <v>11</v>
      </c>
      <c r="BO63" s="46">
        <f t="shared" si="19"/>
        <v>29</v>
      </c>
      <c r="BP63" s="46">
        <f t="shared" si="19"/>
        <v>15</v>
      </c>
      <c r="BQ63" s="46">
        <f t="shared" si="19"/>
        <v>0</v>
      </c>
      <c r="BR63" s="46">
        <f t="shared" si="19"/>
        <v>53</v>
      </c>
      <c r="BS63" s="46">
        <f t="shared" si="19"/>
        <v>143</v>
      </c>
      <c r="BT63" s="46">
        <f t="shared" si="19"/>
        <v>84</v>
      </c>
      <c r="BU63" s="46">
        <f t="shared" ref="BU63:CB63" si="20">BU62/60</f>
        <v>22</v>
      </c>
      <c r="BV63" s="46">
        <f t="shared" si="20"/>
        <v>10</v>
      </c>
      <c r="BW63" s="46">
        <f t="shared" si="20"/>
        <v>16</v>
      </c>
      <c r="BX63" s="46">
        <f t="shared" si="20"/>
        <v>40</v>
      </c>
      <c r="BY63" s="46">
        <f t="shared" si="20"/>
        <v>50</v>
      </c>
      <c r="BZ63" s="46">
        <f t="shared" si="20"/>
        <v>26</v>
      </c>
      <c r="CA63" s="46">
        <f t="shared" si="20"/>
        <v>10</v>
      </c>
      <c r="CB63" s="46">
        <f t="shared" si="20"/>
        <v>0</v>
      </c>
    </row>
    <row r="64" spans="1:80">
      <c r="F64" s="132" t="s">
        <v>180</v>
      </c>
      <c r="G64" s="133"/>
      <c r="H64" s="51">
        <f>SUM(H63:CB63)</f>
        <v>9742</v>
      </c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</row>
    <row r="65" spans="1:80">
      <c r="F65" s="132" t="s">
        <v>179</v>
      </c>
      <c r="G65" s="133"/>
      <c r="H65" s="44">
        <f>H64*60</f>
        <v>584520</v>
      </c>
    </row>
    <row r="67" spans="1:80">
      <c r="A67" s="141">
        <v>5</v>
      </c>
      <c r="B67" s="66">
        <f>B39+1</f>
        <v>27</v>
      </c>
      <c r="C67" s="61" t="s">
        <v>149</v>
      </c>
      <c r="D67" s="61" t="s">
        <v>150</v>
      </c>
      <c r="E67" s="68">
        <v>153115</v>
      </c>
      <c r="F67" s="68" t="s">
        <v>110</v>
      </c>
      <c r="G67" s="68" t="s">
        <v>111</v>
      </c>
      <c r="H67" s="65">
        <v>600</v>
      </c>
      <c r="I67" s="65">
        <v>900</v>
      </c>
      <c r="J67" s="65">
        <v>3000</v>
      </c>
      <c r="K67" s="65">
        <v>1800</v>
      </c>
      <c r="L67" s="65">
        <v>1800</v>
      </c>
      <c r="M67" s="65">
        <v>10800</v>
      </c>
      <c r="N67" s="65">
        <v>2400</v>
      </c>
      <c r="O67" s="65">
        <v>600</v>
      </c>
      <c r="P67" s="65">
        <v>600</v>
      </c>
      <c r="Q67" s="65">
        <v>600</v>
      </c>
      <c r="R67" s="65">
        <v>600</v>
      </c>
      <c r="S67" s="65">
        <v>1500</v>
      </c>
      <c r="T67" s="65">
        <v>600</v>
      </c>
      <c r="U67" s="65">
        <v>1500</v>
      </c>
      <c r="V67" s="65">
        <v>1500</v>
      </c>
      <c r="W67" s="65">
        <v>600</v>
      </c>
      <c r="X67" s="65">
        <v>1500</v>
      </c>
      <c r="Y67" s="65">
        <v>1500</v>
      </c>
      <c r="Z67" s="65">
        <v>1500</v>
      </c>
      <c r="AA67" s="65">
        <v>600</v>
      </c>
      <c r="AB67" s="65">
        <v>600</v>
      </c>
      <c r="AC67" s="65">
        <v>15000</v>
      </c>
      <c r="AD67" s="65">
        <v>6000</v>
      </c>
      <c r="AE67" s="65">
        <v>9000</v>
      </c>
      <c r="AF67" s="65">
        <v>3000</v>
      </c>
      <c r="AG67" s="65">
        <v>4500</v>
      </c>
      <c r="AH67" s="65">
        <v>3000</v>
      </c>
      <c r="AI67" s="65">
        <v>30000</v>
      </c>
      <c r="AJ67" s="65">
        <v>4800</v>
      </c>
      <c r="AK67" s="65">
        <v>24000</v>
      </c>
      <c r="AL67" s="65">
        <v>3000</v>
      </c>
      <c r="AM67" s="65">
        <v>600</v>
      </c>
      <c r="AN67" s="65">
        <v>600</v>
      </c>
      <c r="AO67" s="65">
        <v>600</v>
      </c>
      <c r="AP67" s="65">
        <v>600</v>
      </c>
      <c r="AQ67" s="65">
        <v>600</v>
      </c>
      <c r="AR67" s="65">
        <v>600</v>
      </c>
      <c r="AS67" s="65">
        <v>600</v>
      </c>
      <c r="AT67" s="65">
        <v>600</v>
      </c>
      <c r="AU67" s="65">
        <v>600</v>
      </c>
      <c r="AV67" s="65">
        <v>600</v>
      </c>
      <c r="AW67" s="65">
        <v>600</v>
      </c>
      <c r="AX67" s="65">
        <v>600</v>
      </c>
      <c r="AY67" s="65">
        <v>1200</v>
      </c>
      <c r="AZ67" s="65">
        <v>900</v>
      </c>
      <c r="BA67" s="65">
        <v>600</v>
      </c>
      <c r="BB67" s="65">
        <v>600</v>
      </c>
      <c r="BC67" s="65">
        <v>600</v>
      </c>
      <c r="BD67" s="65">
        <v>1800</v>
      </c>
      <c r="BE67" s="65">
        <v>1500</v>
      </c>
      <c r="BF67" s="65">
        <v>1200</v>
      </c>
      <c r="BG67" s="65">
        <v>600</v>
      </c>
      <c r="BH67" s="65">
        <v>1800</v>
      </c>
      <c r="BI67" s="65">
        <v>600</v>
      </c>
      <c r="BJ67" s="65">
        <v>900</v>
      </c>
      <c r="BK67" s="65">
        <v>600</v>
      </c>
      <c r="BL67" s="65">
        <v>600</v>
      </c>
      <c r="BM67" s="65">
        <v>600</v>
      </c>
      <c r="BN67" s="65">
        <v>600</v>
      </c>
      <c r="BO67" s="65">
        <v>600</v>
      </c>
      <c r="BP67" s="65">
        <v>600</v>
      </c>
      <c r="BQ67" s="65">
        <v>600</v>
      </c>
      <c r="BR67" s="65">
        <v>6000</v>
      </c>
      <c r="BS67" s="65">
        <v>9000</v>
      </c>
      <c r="BT67" s="65">
        <v>1200</v>
      </c>
      <c r="BU67" s="65">
        <v>1800</v>
      </c>
      <c r="BV67" s="65">
        <v>1200</v>
      </c>
      <c r="BW67" s="65">
        <v>600</v>
      </c>
      <c r="BX67" s="65">
        <v>900</v>
      </c>
      <c r="BY67" s="65">
        <v>1200</v>
      </c>
      <c r="BZ67" s="65">
        <v>900</v>
      </c>
      <c r="CA67" s="65">
        <v>600</v>
      </c>
      <c r="CB67" s="65">
        <v>600</v>
      </c>
    </row>
    <row r="68" spans="1:80">
      <c r="A68" s="141"/>
      <c r="B68" s="143">
        <f>B8+1</f>
        <v>23</v>
      </c>
      <c r="C68" s="84" t="s">
        <v>140</v>
      </c>
      <c r="D68" s="85" t="s">
        <v>141</v>
      </c>
      <c r="E68" s="49">
        <v>490011</v>
      </c>
      <c r="F68" s="69" t="s">
        <v>88</v>
      </c>
      <c r="G68" s="68" t="s">
        <v>89</v>
      </c>
      <c r="H68" s="65">
        <v>1260</v>
      </c>
      <c r="I68" s="65">
        <v>360</v>
      </c>
      <c r="J68" s="65">
        <v>960</v>
      </c>
      <c r="K68" s="65">
        <v>3360</v>
      </c>
      <c r="L68" s="65">
        <v>3360</v>
      </c>
      <c r="M68" s="65">
        <v>3360</v>
      </c>
      <c r="N68" s="65">
        <v>60</v>
      </c>
      <c r="O68" s="65">
        <v>120</v>
      </c>
      <c r="P68" s="65">
        <v>120</v>
      </c>
      <c r="Q68" s="65"/>
      <c r="R68" s="65"/>
      <c r="S68" s="65">
        <v>600</v>
      </c>
      <c r="T68" s="65">
        <v>2160</v>
      </c>
      <c r="U68" s="65"/>
      <c r="V68" s="65">
        <v>1200</v>
      </c>
      <c r="W68" s="65">
        <v>1200</v>
      </c>
      <c r="X68" s="65"/>
      <c r="Y68" s="65">
        <v>3600</v>
      </c>
      <c r="Z68" s="65"/>
      <c r="AA68" s="65">
        <v>300</v>
      </c>
      <c r="AB68" s="65">
        <v>300</v>
      </c>
      <c r="AC68" s="65"/>
      <c r="AD68" s="65"/>
      <c r="AE68" s="65">
        <v>3600</v>
      </c>
      <c r="AF68" s="65">
        <v>3120</v>
      </c>
      <c r="AG68" s="65">
        <v>2640</v>
      </c>
      <c r="AH68" s="65">
        <v>3120</v>
      </c>
      <c r="AI68" s="65"/>
      <c r="AJ68" s="65">
        <v>3360</v>
      </c>
      <c r="AK68" s="65">
        <v>3120</v>
      </c>
      <c r="AL68" s="65"/>
      <c r="AM68" s="65">
        <v>360</v>
      </c>
      <c r="AN68" s="65"/>
      <c r="AO68" s="65">
        <v>1320</v>
      </c>
      <c r="AP68" s="65">
        <v>1080</v>
      </c>
      <c r="AQ68" s="65">
        <v>360</v>
      </c>
      <c r="AR68" s="65"/>
      <c r="AS68" s="65"/>
      <c r="AT68" s="65"/>
      <c r="AU68" s="65"/>
      <c r="AV68" s="65">
        <v>600</v>
      </c>
      <c r="AW68" s="65"/>
      <c r="AX68" s="65"/>
      <c r="AY68" s="65"/>
      <c r="AZ68" s="65"/>
      <c r="BA68" s="65">
        <v>3360</v>
      </c>
      <c r="BB68" s="65"/>
      <c r="BC68" s="65"/>
      <c r="BD68" s="65"/>
      <c r="BE68" s="65"/>
      <c r="BF68" s="65">
        <v>2400</v>
      </c>
      <c r="BG68" s="65">
        <v>2160</v>
      </c>
      <c r="BH68" s="65">
        <v>1560</v>
      </c>
      <c r="BI68" s="65">
        <v>1560</v>
      </c>
      <c r="BJ68" s="65">
        <v>600</v>
      </c>
      <c r="BK68" s="65"/>
      <c r="BL68" s="65">
        <v>1200</v>
      </c>
      <c r="BM68" s="65">
        <v>2160</v>
      </c>
      <c r="BN68" s="65">
        <v>1200</v>
      </c>
      <c r="BO68" s="65">
        <v>960</v>
      </c>
      <c r="BP68" s="65">
        <v>960</v>
      </c>
      <c r="BQ68" s="65">
        <v>1200</v>
      </c>
      <c r="BR68" s="65">
        <v>1200</v>
      </c>
      <c r="BS68" s="65">
        <v>3360</v>
      </c>
      <c r="BT68" s="65">
        <v>1800</v>
      </c>
      <c r="BU68" s="65">
        <v>3600</v>
      </c>
      <c r="BV68" s="65">
        <v>960</v>
      </c>
      <c r="BW68" s="65">
        <v>240</v>
      </c>
      <c r="BX68" s="65">
        <v>3360</v>
      </c>
      <c r="BY68" s="65">
        <v>3360</v>
      </c>
      <c r="BZ68" s="65">
        <v>3360</v>
      </c>
      <c r="CA68" s="65"/>
      <c r="CB68" s="65">
        <v>960</v>
      </c>
    </row>
    <row r="69" spans="1:80">
      <c r="A69" s="141"/>
      <c r="B69" s="143"/>
      <c r="C69" s="84" t="s">
        <v>140</v>
      </c>
      <c r="D69" s="85" t="s">
        <v>141</v>
      </c>
      <c r="E69" s="49">
        <v>490011</v>
      </c>
      <c r="F69" s="69" t="s">
        <v>110</v>
      </c>
      <c r="G69" s="68" t="s">
        <v>111</v>
      </c>
      <c r="H69" s="65">
        <v>60</v>
      </c>
      <c r="I69" s="65">
        <v>60</v>
      </c>
      <c r="J69" s="65">
        <v>60</v>
      </c>
      <c r="K69" s="65">
        <v>60</v>
      </c>
      <c r="L69" s="65">
        <v>60</v>
      </c>
      <c r="M69" s="65">
        <v>60</v>
      </c>
      <c r="N69" s="65">
        <v>60</v>
      </c>
      <c r="O69" s="65"/>
      <c r="P69" s="65"/>
      <c r="Q69" s="65"/>
      <c r="R69" s="65"/>
      <c r="S69" s="65"/>
      <c r="T69" s="65">
        <v>60</v>
      </c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>
        <v>120</v>
      </c>
      <c r="AG69" s="65">
        <v>240</v>
      </c>
      <c r="AH69" s="65">
        <v>120</v>
      </c>
      <c r="AI69" s="65"/>
      <c r="AJ69" s="65">
        <v>60</v>
      </c>
      <c r="AK69" s="65">
        <v>120</v>
      </c>
      <c r="AL69" s="65"/>
      <c r="AM69" s="65">
        <v>60</v>
      </c>
      <c r="AN69" s="65"/>
      <c r="AO69" s="65">
        <v>60</v>
      </c>
      <c r="AP69" s="65">
        <v>120</v>
      </c>
      <c r="AQ69" s="65">
        <v>60</v>
      </c>
      <c r="AR69" s="65"/>
      <c r="AS69" s="65"/>
      <c r="AT69" s="65"/>
      <c r="AU69" s="65"/>
      <c r="AV69" s="65"/>
      <c r="AW69" s="65"/>
      <c r="AX69" s="65"/>
      <c r="AY69" s="65"/>
      <c r="AZ69" s="65"/>
      <c r="BA69" s="65">
        <v>60</v>
      </c>
      <c r="BB69" s="65"/>
      <c r="BC69" s="65"/>
      <c r="BD69" s="65"/>
      <c r="BE69" s="65"/>
      <c r="BF69" s="65">
        <v>60</v>
      </c>
      <c r="BG69" s="65">
        <v>60</v>
      </c>
      <c r="BH69" s="65">
        <v>60</v>
      </c>
      <c r="BI69" s="65">
        <v>60</v>
      </c>
      <c r="BJ69" s="65">
        <v>60</v>
      </c>
      <c r="BK69" s="65"/>
      <c r="BL69" s="65">
        <v>60</v>
      </c>
      <c r="BM69" s="65">
        <v>60</v>
      </c>
      <c r="BN69" s="65">
        <v>60</v>
      </c>
      <c r="BO69" s="65">
        <v>60</v>
      </c>
      <c r="BP69" s="65">
        <v>60</v>
      </c>
      <c r="BQ69" s="65">
        <v>60</v>
      </c>
      <c r="BR69" s="65"/>
      <c r="BS69" s="65">
        <v>60</v>
      </c>
      <c r="BT69" s="65"/>
      <c r="BU69" s="65"/>
      <c r="BV69" s="65">
        <v>60</v>
      </c>
      <c r="BW69" s="65">
        <v>60</v>
      </c>
      <c r="BX69" s="65">
        <v>60</v>
      </c>
      <c r="BY69" s="65">
        <v>60</v>
      </c>
      <c r="BZ69" s="65">
        <v>60</v>
      </c>
      <c r="CA69" s="65"/>
      <c r="CB69" s="65">
        <v>60</v>
      </c>
    </row>
    <row r="70" spans="1:80">
      <c r="A70" s="141"/>
      <c r="B70" s="143"/>
      <c r="C70" s="84" t="s">
        <v>140</v>
      </c>
      <c r="D70" s="85" t="s">
        <v>141</v>
      </c>
      <c r="E70" s="49">
        <v>490011</v>
      </c>
      <c r="F70" s="69" t="s">
        <v>92</v>
      </c>
      <c r="G70" s="68" t="s">
        <v>84</v>
      </c>
      <c r="H70" s="65">
        <v>60</v>
      </c>
      <c r="I70" s="65">
        <v>60</v>
      </c>
      <c r="J70" s="65">
        <v>60</v>
      </c>
      <c r="K70" s="65">
        <v>60</v>
      </c>
      <c r="L70" s="65">
        <v>60</v>
      </c>
      <c r="M70" s="65">
        <v>60</v>
      </c>
      <c r="N70" s="65">
        <v>60</v>
      </c>
      <c r="O70" s="65"/>
      <c r="P70" s="65"/>
      <c r="Q70" s="65"/>
      <c r="R70" s="65"/>
      <c r="S70" s="65"/>
      <c r="T70" s="65">
        <v>60</v>
      </c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>
        <v>120</v>
      </c>
      <c r="AG70" s="65">
        <v>240</v>
      </c>
      <c r="AH70" s="65">
        <v>120</v>
      </c>
      <c r="AI70" s="65"/>
      <c r="AJ70" s="65">
        <v>60</v>
      </c>
      <c r="AK70" s="65">
        <v>120</v>
      </c>
      <c r="AL70" s="65"/>
      <c r="AM70" s="65">
        <v>60</v>
      </c>
      <c r="AN70" s="65"/>
      <c r="AO70" s="65">
        <v>60</v>
      </c>
      <c r="AP70" s="65">
        <v>120</v>
      </c>
      <c r="AQ70" s="65">
        <v>60</v>
      </c>
      <c r="AR70" s="65"/>
      <c r="AS70" s="65"/>
      <c r="AT70" s="65"/>
      <c r="AU70" s="65"/>
      <c r="AV70" s="65"/>
      <c r="AW70" s="65"/>
      <c r="AX70" s="65"/>
      <c r="AY70" s="65"/>
      <c r="AZ70" s="65"/>
      <c r="BA70" s="65">
        <v>60</v>
      </c>
      <c r="BB70" s="65"/>
      <c r="BC70" s="65"/>
      <c r="BD70" s="65"/>
      <c r="BE70" s="65"/>
      <c r="BF70" s="65">
        <v>60</v>
      </c>
      <c r="BG70" s="65">
        <v>60</v>
      </c>
      <c r="BH70" s="65">
        <v>60</v>
      </c>
      <c r="BI70" s="65">
        <v>60</v>
      </c>
      <c r="BJ70" s="65">
        <v>60</v>
      </c>
      <c r="BK70" s="65"/>
      <c r="BL70" s="65">
        <v>60</v>
      </c>
      <c r="BM70" s="65">
        <v>60</v>
      </c>
      <c r="BN70" s="65">
        <v>60</v>
      </c>
      <c r="BO70" s="65">
        <v>60</v>
      </c>
      <c r="BP70" s="65">
        <v>60</v>
      </c>
      <c r="BQ70" s="65">
        <v>60</v>
      </c>
      <c r="BR70" s="65"/>
      <c r="BS70" s="65">
        <v>60</v>
      </c>
      <c r="BT70" s="65"/>
      <c r="BU70" s="65"/>
      <c r="BV70" s="65">
        <v>60</v>
      </c>
      <c r="BW70" s="65">
        <v>60</v>
      </c>
      <c r="BX70" s="65">
        <v>60</v>
      </c>
      <c r="BY70" s="65">
        <v>60</v>
      </c>
      <c r="BZ70" s="65">
        <v>60</v>
      </c>
      <c r="CA70" s="65"/>
      <c r="CB70" s="65">
        <v>60</v>
      </c>
    </row>
    <row r="71" spans="1:80">
      <c r="A71" s="141"/>
      <c r="B71" s="143"/>
      <c r="C71" s="84" t="s">
        <v>140</v>
      </c>
      <c r="D71" s="85" t="s">
        <v>141</v>
      </c>
      <c r="E71" s="49">
        <v>490011</v>
      </c>
      <c r="F71" s="69" t="s">
        <v>94</v>
      </c>
      <c r="G71" s="68" t="s">
        <v>142</v>
      </c>
      <c r="H71" s="65">
        <v>60</v>
      </c>
      <c r="I71" s="65">
        <v>60</v>
      </c>
      <c r="J71" s="65">
        <v>60</v>
      </c>
      <c r="K71" s="65">
        <v>60</v>
      </c>
      <c r="L71" s="65">
        <v>60</v>
      </c>
      <c r="M71" s="65">
        <v>60</v>
      </c>
      <c r="N71" s="65">
        <v>60</v>
      </c>
      <c r="O71" s="65"/>
      <c r="P71" s="65"/>
      <c r="Q71" s="65"/>
      <c r="R71" s="65"/>
      <c r="S71" s="65"/>
      <c r="T71" s="65">
        <v>60</v>
      </c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>
        <v>120</v>
      </c>
      <c r="AG71" s="65">
        <v>240</v>
      </c>
      <c r="AH71" s="65">
        <v>120</v>
      </c>
      <c r="AI71" s="65"/>
      <c r="AJ71" s="65">
        <v>60</v>
      </c>
      <c r="AK71" s="65">
        <v>120</v>
      </c>
      <c r="AL71" s="65"/>
      <c r="AM71" s="65">
        <v>60</v>
      </c>
      <c r="AN71" s="65"/>
      <c r="AO71" s="65">
        <v>60</v>
      </c>
      <c r="AP71" s="65">
        <v>120</v>
      </c>
      <c r="AQ71" s="65">
        <v>60</v>
      </c>
      <c r="AR71" s="65"/>
      <c r="AS71" s="65"/>
      <c r="AT71" s="65"/>
      <c r="AU71" s="65"/>
      <c r="AV71" s="65"/>
      <c r="AW71" s="65"/>
      <c r="AX71" s="65"/>
      <c r="AY71" s="65"/>
      <c r="AZ71" s="65"/>
      <c r="BA71" s="65">
        <v>60</v>
      </c>
      <c r="BB71" s="65"/>
      <c r="BC71" s="65"/>
      <c r="BD71" s="65"/>
      <c r="BE71" s="65"/>
      <c r="BF71" s="65">
        <v>60</v>
      </c>
      <c r="BG71" s="65">
        <v>60</v>
      </c>
      <c r="BH71" s="65">
        <v>60</v>
      </c>
      <c r="BI71" s="65">
        <v>60</v>
      </c>
      <c r="BJ71" s="65">
        <v>60</v>
      </c>
      <c r="BK71" s="65"/>
      <c r="BL71" s="65">
        <v>60</v>
      </c>
      <c r="BM71" s="65">
        <v>60</v>
      </c>
      <c r="BN71" s="65">
        <v>60</v>
      </c>
      <c r="BO71" s="65">
        <v>60</v>
      </c>
      <c r="BP71" s="65">
        <v>60</v>
      </c>
      <c r="BQ71" s="65">
        <v>60</v>
      </c>
      <c r="BR71" s="65"/>
      <c r="BS71" s="65">
        <v>60</v>
      </c>
      <c r="BT71" s="65"/>
      <c r="BU71" s="65"/>
      <c r="BV71" s="65">
        <v>60</v>
      </c>
      <c r="BW71" s="65">
        <v>60</v>
      </c>
      <c r="BX71" s="65">
        <v>60</v>
      </c>
      <c r="BY71" s="65">
        <v>60</v>
      </c>
      <c r="BZ71" s="65">
        <v>60</v>
      </c>
      <c r="CA71" s="65"/>
      <c r="CB71" s="65">
        <v>60</v>
      </c>
    </row>
    <row r="72" spans="1:80">
      <c r="A72" s="141"/>
      <c r="B72" s="143"/>
      <c r="C72" s="84" t="s">
        <v>140</v>
      </c>
      <c r="D72" s="85" t="s">
        <v>141</v>
      </c>
      <c r="E72" s="49">
        <v>490011</v>
      </c>
      <c r="F72" s="69" t="s">
        <v>143</v>
      </c>
      <c r="G72" s="68" t="s">
        <v>144</v>
      </c>
      <c r="H72" s="65">
        <v>60</v>
      </c>
      <c r="I72" s="65">
        <v>60</v>
      </c>
      <c r="J72" s="65">
        <v>60</v>
      </c>
      <c r="K72" s="65">
        <v>60</v>
      </c>
      <c r="L72" s="65">
        <v>60</v>
      </c>
      <c r="M72" s="65">
        <v>60</v>
      </c>
      <c r="N72" s="65">
        <v>60</v>
      </c>
      <c r="O72" s="65"/>
      <c r="P72" s="65"/>
      <c r="Q72" s="65"/>
      <c r="R72" s="65"/>
      <c r="S72" s="65"/>
      <c r="T72" s="65">
        <v>60</v>
      </c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>
        <v>120</v>
      </c>
      <c r="AG72" s="65">
        <v>240</v>
      </c>
      <c r="AH72" s="65">
        <v>120</v>
      </c>
      <c r="AI72" s="65"/>
      <c r="AJ72" s="65">
        <v>60</v>
      </c>
      <c r="AK72" s="65">
        <v>120</v>
      </c>
      <c r="AL72" s="65"/>
      <c r="AM72" s="65">
        <v>60</v>
      </c>
      <c r="AN72" s="65"/>
      <c r="AO72" s="65">
        <v>60</v>
      </c>
      <c r="AP72" s="65">
        <v>120</v>
      </c>
      <c r="AQ72" s="65">
        <v>60</v>
      </c>
      <c r="AR72" s="65"/>
      <c r="AS72" s="65"/>
      <c r="AT72" s="65"/>
      <c r="AU72" s="65"/>
      <c r="AV72" s="65"/>
      <c r="AW72" s="65"/>
      <c r="AX72" s="65"/>
      <c r="AY72" s="65"/>
      <c r="AZ72" s="65"/>
      <c r="BA72" s="65">
        <v>60</v>
      </c>
      <c r="BB72" s="65"/>
      <c r="BC72" s="65"/>
      <c r="BD72" s="65"/>
      <c r="BE72" s="65"/>
      <c r="BF72" s="65">
        <v>60</v>
      </c>
      <c r="BG72" s="65">
        <v>60</v>
      </c>
      <c r="BH72" s="65">
        <v>60</v>
      </c>
      <c r="BI72" s="65">
        <v>60</v>
      </c>
      <c r="BJ72" s="65">
        <v>60</v>
      </c>
      <c r="BK72" s="65"/>
      <c r="BL72" s="65">
        <v>60</v>
      </c>
      <c r="BM72" s="65">
        <v>60</v>
      </c>
      <c r="BN72" s="65">
        <v>60</v>
      </c>
      <c r="BO72" s="65">
        <v>60</v>
      </c>
      <c r="BP72" s="65">
        <v>60</v>
      </c>
      <c r="BQ72" s="65">
        <v>60</v>
      </c>
      <c r="BR72" s="65"/>
      <c r="BS72" s="65">
        <v>60</v>
      </c>
      <c r="BT72" s="65"/>
      <c r="BU72" s="65"/>
      <c r="BV72" s="65">
        <v>60</v>
      </c>
      <c r="BW72" s="65">
        <v>60</v>
      </c>
      <c r="BX72" s="65">
        <v>60</v>
      </c>
      <c r="BY72" s="65">
        <v>60</v>
      </c>
      <c r="BZ72" s="65">
        <v>60</v>
      </c>
      <c r="CA72" s="65"/>
      <c r="CB72" s="65">
        <v>60</v>
      </c>
    </row>
    <row r="73" spans="1:80">
      <c r="A73" s="141"/>
      <c r="B73" s="86">
        <f>B37+1</f>
        <v>6</v>
      </c>
      <c r="C73" s="87" t="s">
        <v>99</v>
      </c>
      <c r="D73" s="87" t="s">
        <v>100</v>
      </c>
      <c r="E73" s="65">
        <v>787000</v>
      </c>
      <c r="F73" s="65" t="s">
        <v>88</v>
      </c>
      <c r="G73" s="65" t="s">
        <v>89</v>
      </c>
      <c r="H73" s="65">
        <v>900</v>
      </c>
      <c r="I73" s="65">
        <v>900</v>
      </c>
      <c r="J73" s="65">
        <v>2400</v>
      </c>
      <c r="K73" s="65">
        <v>2400</v>
      </c>
      <c r="L73" s="65">
        <v>2400</v>
      </c>
      <c r="M73" s="65">
        <v>3600</v>
      </c>
      <c r="N73" s="65">
        <v>1200</v>
      </c>
      <c r="O73" s="65">
        <v>1200</v>
      </c>
      <c r="P73" s="65">
        <v>600</v>
      </c>
      <c r="Q73" s="65"/>
      <c r="R73" s="63"/>
      <c r="S73" s="65">
        <v>600</v>
      </c>
      <c r="T73" s="63">
        <v>600</v>
      </c>
      <c r="U73" s="65">
        <v>600</v>
      </c>
      <c r="V73" s="65">
        <v>600</v>
      </c>
      <c r="W73" s="65"/>
      <c r="X73" s="65">
        <v>600</v>
      </c>
      <c r="Y73" s="65">
        <v>600</v>
      </c>
      <c r="Z73" s="65">
        <v>600</v>
      </c>
      <c r="AA73" s="65"/>
      <c r="AB73" s="65"/>
      <c r="AC73" s="65"/>
      <c r="AD73" s="65"/>
      <c r="AE73" s="65">
        <v>3000</v>
      </c>
      <c r="AF73" s="65">
        <v>3000</v>
      </c>
      <c r="AG73" s="65">
        <v>3000</v>
      </c>
      <c r="AH73" s="65">
        <v>600</v>
      </c>
      <c r="AI73" s="65">
        <v>1500</v>
      </c>
      <c r="AJ73" s="65">
        <v>1200</v>
      </c>
      <c r="AK73" s="65">
        <v>3000</v>
      </c>
      <c r="AL73" s="65"/>
      <c r="AM73" s="65">
        <v>600</v>
      </c>
      <c r="AN73" s="65">
        <v>600</v>
      </c>
      <c r="AO73" s="65">
        <v>600</v>
      </c>
      <c r="AP73" s="65">
        <v>600</v>
      </c>
      <c r="AQ73" s="65"/>
      <c r="AR73" s="65">
        <v>600</v>
      </c>
      <c r="AS73" s="65"/>
      <c r="AT73" s="65"/>
      <c r="AU73" s="65"/>
      <c r="AV73" s="65"/>
      <c r="AW73" s="65"/>
      <c r="AX73" s="65"/>
      <c r="AY73" s="65">
        <v>600</v>
      </c>
      <c r="AZ73" s="65">
        <v>600</v>
      </c>
      <c r="BA73" s="65"/>
      <c r="BB73" s="65"/>
      <c r="BC73" s="65"/>
      <c r="BD73" s="65">
        <v>600</v>
      </c>
      <c r="BE73" s="65"/>
      <c r="BF73" s="65"/>
      <c r="BG73" s="65">
        <v>600</v>
      </c>
      <c r="BH73" s="65"/>
      <c r="BI73" s="65"/>
      <c r="BJ73" s="65"/>
      <c r="BK73" s="65"/>
      <c r="BL73" s="65">
        <v>600</v>
      </c>
      <c r="BM73" s="65">
        <v>600</v>
      </c>
      <c r="BN73" s="65">
        <v>600</v>
      </c>
      <c r="BO73" s="65">
        <v>600</v>
      </c>
      <c r="BP73" s="65">
        <v>600</v>
      </c>
      <c r="BQ73" s="65"/>
      <c r="BR73" s="65">
        <v>2400</v>
      </c>
      <c r="BS73" s="65">
        <v>2400</v>
      </c>
      <c r="BT73" s="65"/>
      <c r="BU73" s="65"/>
      <c r="BV73" s="65">
        <v>600</v>
      </c>
      <c r="BW73" s="65">
        <v>300</v>
      </c>
      <c r="BX73" s="65">
        <v>600</v>
      </c>
      <c r="BY73" s="65">
        <v>600</v>
      </c>
      <c r="BZ73" s="65">
        <v>600</v>
      </c>
      <c r="CA73" s="65"/>
      <c r="CB73" s="65"/>
    </row>
    <row r="74" spans="1:80">
      <c r="A74" s="141"/>
      <c r="B74" s="60">
        <f>B5+1</f>
        <v>10</v>
      </c>
      <c r="C74" s="61" t="s">
        <v>108</v>
      </c>
      <c r="D74" s="61" t="s">
        <v>109</v>
      </c>
      <c r="E74" s="62">
        <v>160254</v>
      </c>
      <c r="F74" s="62" t="s">
        <v>110</v>
      </c>
      <c r="G74" s="62" t="s">
        <v>111</v>
      </c>
      <c r="H74" s="65"/>
      <c r="I74" s="65">
        <v>1800</v>
      </c>
      <c r="J74" s="65">
        <v>1800</v>
      </c>
      <c r="K74" s="65">
        <v>1800</v>
      </c>
      <c r="L74" s="65">
        <v>3000</v>
      </c>
      <c r="M74" s="65">
        <v>3000</v>
      </c>
      <c r="N74" s="65">
        <v>1800</v>
      </c>
      <c r="O74" s="65">
        <v>3000</v>
      </c>
      <c r="P74" s="65">
        <v>240</v>
      </c>
      <c r="Q74" s="65">
        <v>600</v>
      </c>
      <c r="R74" s="65">
        <v>600</v>
      </c>
      <c r="S74" s="65">
        <v>600</v>
      </c>
      <c r="T74" s="65">
        <v>300</v>
      </c>
      <c r="U74" s="65">
        <v>1800</v>
      </c>
      <c r="V74" s="65">
        <v>3000</v>
      </c>
      <c r="W74" s="65">
        <v>1800</v>
      </c>
      <c r="X74" s="65">
        <v>6000</v>
      </c>
      <c r="Y74" s="65">
        <v>6000</v>
      </c>
      <c r="Z74" s="65">
        <v>300</v>
      </c>
      <c r="AA74" s="65">
        <v>300</v>
      </c>
      <c r="AB74" s="65">
        <v>120</v>
      </c>
      <c r="AC74" s="65">
        <v>7200</v>
      </c>
      <c r="AD74" s="65">
        <v>7200</v>
      </c>
      <c r="AE74" s="65">
        <v>9000</v>
      </c>
      <c r="AF74" s="65">
        <v>3000</v>
      </c>
      <c r="AG74" s="65">
        <v>9000</v>
      </c>
      <c r="AH74" s="65">
        <v>1800</v>
      </c>
      <c r="AI74" s="65">
        <v>4800</v>
      </c>
      <c r="AJ74" s="65">
        <v>1200</v>
      </c>
      <c r="AK74" s="65">
        <v>1800</v>
      </c>
      <c r="AL74" s="65">
        <v>3000</v>
      </c>
      <c r="AM74" s="65">
        <v>1800</v>
      </c>
      <c r="AN74" s="65">
        <v>1200</v>
      </c>
      <c r="AO74" s="65">
        <v>1800</v>
      </c>
      <c r="AP74" s="65">
        <v>1200</v>
      </c>
      <c r="AQ74" s="65">
        <v>600</v>
      </c>
      <c r="AR74" s="65">
        <v>1200</v>
      </c>
      <c r="AS74" s="65">
        <v>1800</v>
      </c>
      <c r="AT74" s="65">
        <v>1200</v>
      </c>
      <c r="AU74" s="65">
        <v>1200</v>
      </c>
      <c r="AV74" s="65">
        <v>1800</v>
      </c>
      <c r="AW74" s="65">
        <v>1200</v>
      </c>
      <c r="AX74" s="65">
        <v>1800</v>
      </c>
      <c r="AY74" s="65">
        <v>1800</v>
      </c>
      <c r="AZ74" s="65">
        <v>1800</v>
      </c>
      <c r="BA74" s="65">
        <v>1800</v>
      </c>
      <c r="BB74" s="65">
        <v>1800</v>
      </c>
      <c r="BC74" s="65">
        <v>1800</v>
      </c>
      <c r="BD74" s="65">
        <v>300</v>
      </c>
      <c r="BE74" s="65">
        <v>3600</v>
      </c>
      <c r="BF74" s="65">
        <v>3600</v>
      </c>
      <c r="BG74" s="65">
        <v>3600</v>
      </c>
      <c r="BH74" s="65">
        <v>1800</v>
      </c>
      <c r="BI74" s="65">
        <v>3600</v>
      </c>
      <c r="BJ74" s="65">
        <v>1800</v>
      </c>
      <c r="BK74" s="65">
        <v>2400</v>
      </c>
      <c r="BL74" s="65">
        <v>2400</v>
      </c>
      <c r="BM74" s="65">
        <v>2400</v>
      </c>
      <c r="BN74" s="65">
        <v>1800</v>
      </c>
      <c r="BO74" s="65">
        <v>1800</v>
      </c>
      <c r="BP74" s="65">
        <v>1200</v>
      </c>
      <c r="BQ74" s="65">
        <v>1800</v>
      </c>
      <c r="BR74" s="65">
        <v>1200</v>
      </c>
      <c r="BS74" s="65">
        <v>1200</v>
      </c>
      <c r="BT74" s="65">
        <v>1800</v>
      </c>
      <c r="BU74" s="65">
        <v>1800</v>
      </c>
      <c r="BV74" s="65">
        <v>1200</v>
      </c>
      <c r="BW74" s="65">
        <v>600</v>
      </c>
      <c r="BX74" s="65">
        <v>1800</v>
      </c>
      <c r="BY74" s="65">
        <v>1200</v>
      </c>
      <c r="BZ74" s="65">
        <v>1200</v>
      </c>
      <c r="CA74" s="65">
        <v>600</v>
      </c>
      <c r="CB74" s="65">
        <v>300</v>
      </c>
    </row>
    <row r="75" spans="1:80">
      <c r="A75" s="141"/>
      <c r="B75" s="66">
        <f>B87+1</f>
        <v>20</v>
      </c>
      <c r="C75" s="67" t="s">
        <v>108</v>
      </c>
      <c r="D75" s="64" t="s">
        <v>134</v>
      </c>
      <c r="E75" s="68">
        <v>160249</v>
      </c>
      <c r="F75" s="68" t="s">
        <v>135</v>
      </c>
      <c r="G75" s="68" t="s">
        <v>111</v>
      </c>
      <c r="H75" s="65">
        <v>2160</v>
      </c>
      <c r="I75" s="65">
        <v>120</v>
      </c>
      <c r="J75" s="65">
        <v>4500</v>
      </c>
      <c r="K75" s="65">
        <v>1320</v>
      </c>
      <c r="L75" s="65">
        <v>5340</v>
      </c>
      <c r="M75" s="65">
        <v>10020</v>
      </c>
      <c r="N75" s="65">
        <v>1260</v>
      </c>
      <c r="O75" s="65"/>
      <c r="P75" s="65"/>
      <c r="Q75" s="65"/>
      <c r="R75" s="65"/>
      <c r="S75" s="65"/>
      <c r="T75" s="65"/>
      <c r="U75" s="65">
        <v>900</v>
      </c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>
        <v>9180</v>
      </c>
      <c r="AG75" s="65">
        <v>32880</v>
      </c>
      <c r="AH75" s="65">
        <v>420</v>
      </c>
      <c r="AI75" s="65"/>
      <c r="AJ75" s="65">
        <v>3240</v>
      </c>
      <c r="AK75" s="65">
        <v>10860</v>
      </c>
      <c r="AL75" s="65"/>
      <c r="AM75" s="65"/>
      <c r="AN75" s="65"/>
      <c r="AO75" s="65">
        <v>180</v>
      </c>
      <c r="AP75" s="65"/>
      <c r="AQ75" s="65"/>
      <c r="AR75" s="65"/>
      <c r="AS75" s="65"/>
      <c r="AT75" s="65"/>
      <c r="AU75" s="65"/>
      <c r="AV75" s="65">
        <v>2520</v>
      </c>
      <c r="AW75" s="65"/>
      <c r="AX75" s="65"/>
      <c r="AY75" s="65">
        <v>120</v>
      </c>
      <c r="AZ75" s="65">
        <v>60</v>
      </c>
      <c r="BA75" s="65"/>
      <c r="BB75" s="65"/>
      <c r="BC75" s="65"/>
      <c r="BD75" s="65">
        <v>60</v>
      </c>
      <c r="BE75" s="65"/>
      <c r="BF75" s="65">
        <v>240</v>
      </c>
      <c r="BG75" s="65">
        <v>840</v>
      </c>
      <c r="BH75" s="65"/>
      <c r="BI75" s="65">
        <v>120</v>
      </c>
      <c r="BJ75" s="65"/>
      <c r="BK75" s="65">
        <v>240</v>
      </c>
      <c r="BL75" s="65">
        <v>1500</v>
      </c>
      <c r="BM75" s="65">
        <v>960</v>
      </c>
      <c r="BN75" s="65"/>
      <c r="BO75" s="65">
        <v>1200</v>
      </c>
      <c r="BP75" s="65">
        <v>540</v>
      </c>
      <c r="BQ75" s="65">
        <v>780</v>
      </c>
      <c r="BR75" s="65">
        <v>7620</v>
      </c>
      <c r="BS75" s="65">
        <v>1500</v>
      </c>
      <c r="BT75" s="65">
        <v>360</v>
      </c>
      <c r="BU75" s="65"/>
      <c r="BV75" s="65">
        <v>300</v>
      </c>
      <c r="BW75" s="65">
        <v>120</v>
      </c>
      <c r="BX75" s="65">
        <v>240</v>
      </c>
      <c r="BY75" s="65">
        <v>780</v>
      </c>
      <c r="BZ75" s="65">
        <v>3180</v>
      </c>
      <c r="CA75" s="65"/>
      <c r="CB75" s="65">
        <v>120</v>
      </c>
    </row>
    <row r="76" spans="1:80">
      <c r="A76" s="141"/>
      <c r="B76" s="66">
        <f>B7+1</f>
        <v>17</v>
      </c>
      <c r="C76" s="67" t="s">
        <v>131</v>
      </c>
      <c r="D76" s="64" t="s">
        <v>132</v>
      </c>
      <c r="E76" s="62">
        <v>183038</v>
      </c>
      <c r="F76" s="62" t="s">
        <v>110</v>
      </c>
      <c r="G76" s="62" t="s">
        <v>111</v>
      </c>
      <c r="H76" s="65"/>
      <c r="I76" s="65">
        <v>1260</v>
      </c>
      <c r="J76" s="65"/>
      <c r="K76" s="65"/>
      <c r="L76" s="65">
        <v>60</v>
      </c>
      <c r="M76" s="65"/>
      <c r="N76" s="65">
        <v>1140</v>
      </c>
      <c r="O76" s="65">
        <v>120</v>
      </c>
      <c r="P76" s="65"/>
      <c r="Q76" s="65"/>
      <c r="R76" s="65"/>
      <c r="S76" s="65"/>
      <c r="T76" s="65"/>
      <c r="U76" s="65"/>
      <c r="V76" s="65">
        <v>1380</v>
      </c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>
        <v>2580</v>
      </c>
      <c r="AI76" s="65"/>
      <c r="AJ76" s="65"/>
      <c r="AK76" s="65">
        <v>1200</v>
      </c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>
        <v>840</v>
      </c>
      <c r="AY76" s="65"/>
      <c r="AZ76" s="65">
        <v>2400</v>
      </c>
      <c r="BA76" s="65">
        <v>60</v>
      </c>
      <c r="BB76" s="65">
        <v>60</v>
      </c>
      <c r="BC76" s="65"/>
      <c r="BD76" s="65"/>
      <c r="BE76" s="65"/>
      <c r="BF76" s="65">
        <v>840</v>
      </c>
      <c r="BG76" s="65"/>
      <c r="BH76" s="65">
        <v>840</v>
      </c>
      <c r="BI76" s="65"/>
      <c r="BJ76" s="65">
        <v>120</v>
      </c>
      <c r="BK76" s="65"/>
      <c r="BL76" s="65"/>
      <c r="BM76" s="65">
        <v>240</v>
      </c>
      <c r="BN76" s="65"/>
      <c r="BO76" s="65"/>
      <c r="BP76" s="65"/>
      <c r="BQ76" s="65"/>
      <c r="BR76" s="65">
        <v>1200</v>
      </c>
      <c r="BS76" s="65"/>
      <c r="BT76" s="65"/>
      <c r="BU76" s="65"/>
      <c r="BV76" s="65">
        <v>60</v>
      </c>
      <c r="BW76" s="65"/>
      <c r="BX76" s="65">
        <v>900</v>
      </c>
      <c r="BY76" s="65">
        <v>660</v>
      </c>
      <c r="BZ76" s="65">
        <v>360</v>
      </c>
      <c r="CA76" s="65"/>
      <c r="CB76" s="65"/>
    </row>
    <row r="78" spans="1:80">
      <c r="F78" s="142" t="s">
        <v>178</v>
      </c>
      <c r="G78" s="142"/>
      <c r="H78" s="47">
        <f t="shared" ref="H78:AM78" si="21">SUM(H67:H76)</f>
        <v>5160</v>
      </c>
      <c r="I78" s="47">
        <f t="shared" si="21"/>
        <v>5580</v>
      </c>
      <c r="J78" s="47">
        <f t="shared" si="21"/>
        <v>12900</v>
      </c>
      <c r="K78" s="47">
        <f t="shared" si="21"/>
        <v>10920</v>
      </c>
      <c r="L78" s="47">
        <f t="shared" si="21"/>
        <v>16200</v>
      </c>
      <c r="M78" s="47">
        <f t="shared" si="21"/>
        <v>31020</v>
      </c>
      <c r="N78" s="47">
        <f t="shared" si="21"/>
        <v>8100</v>
      </c>
      <c r="O78" s="47">
        <f t="shared" si="21"/>
        <v>5040</v>
      </c>
      <c r="P78" s="47">
        <f t="shared" si="21"/>
        <v>1560</v>
      </c>
      <c r="Q78" s="47">
        <f t="shared" si="21"/>
        <v>1200</v>
      </c>
      <c r="R78" s="47">
        <f t="shared" si="21"/>
        <v>1200</v>
      </c>
      <c r="S78" s="47">
        <f t="shared" si="21"/>
        <v>3300</v>
      </c>
      <c r="T78" s="47">
        <f t="shared" si="21"/>
        <v>3900</v>
      </c>
      <c r="U78" s="47">
        <f t="shared" si="21"/>
        <v>4800</v>
      </c>
      <c r="V78" s="47">
        <f t="shared" si="21"/>
        <v>7680</v>
      </c>
      <c r="W78" s="47">
        <f t="shared" si="21"/>
        <v>3600</v>
      </c>
      <c r="X78" s="47">
        <f t="shared" si="21"/>
        <v>8100</v>
      </c>
      <c r="Y78" s="47">
        <f t="shared" si="21"/>
        <v>11700</v>
      </c>
      <c r="Z78" s="47">
        <f t="shared" si="21"/>
        <v>2400</v>
      </c>
      <c r="AA78" s="47">
        <f t="shared" si="21"/>
        <v>1200</v>
      </c>
      <c r="AB78" s="47">
        <f t="shared" si="21"/>
        <v>1020</v>
      </c>
      <c r="AC78" s="47">
        <f t="shared" si="21"/>
        <v>22200</v>
      </c>
      <c r="AD78" s="47">
        <f t="shared" si="21"/>
        <v>13200</v>
      </c>
      <c r="AE78" s="47">
        <f t="shared" si="21"/>
        <v>24600</v>
      </c>
      <c r="AF78" s="47">
        <f t="shared" si="21"/>
        <v>21780</v>
      </c>
      <c r="AG78" s="47">
        <f t="shared" si="21"/>
        <v>52980</v>
      </c>
      <c r="AH78" s="47">
        <f t="shared" si="21"/>
        <v>12000</v>
      </c>
      <c r="AI78" s="47">
        <f t="shared" si="21"/>
        <v>36300</v>
      </c>
      <c r="AJ78" s="47">
        <f t="shared" si="21"/>
        <v>14040</v>
      </c>
      <c r="AK78" s="47">
        <f t="shared" si="21"/>
        <v>44460</v>
      </c>
      <c r="AL78" s="47">
        <f t="shared" si="21"/>
        <v>6000</v>
      </c>
      <c r="AM78" s="47">
        <f t="shared" si="21"/>
        <v>3600</v>
      </c>
      <c r="AN78" s="47">
        <f t="shared" ref="AN78:BS78" si="22">SUM(AN67:AN76)</f>
        <v>2400</v>
      </c>
      <c r="AO78" s="47">
        <f t="shared" si="22"/>
        <v>4740</v>
      </c>
      <c r="AP78" s="47">
        <f t="shared" si="22"/>
        <v>3960</v>
      </c>
      <c r="AQ78" s="47">
        <f t="shared" si="22"/>
        <v>1800</v>
      </c>
      <c r="AR78" s="47">
        <f t="shared" si="22"/>
        <v>2400</v>
      </c>
      <c r="AS78" s="47">
        <f t="shared" si="22"/>
        <v>2400</v>
      </c>
      <c r="AT78" s="47">
        <f t="shared" si="22"/>
        <v>1800</v>
      </c>
      <c r="AU78" s="47">
        <f t="shared" si="22"/>
        <v>1800</v>
      </c>
      <c r="AV78" s="47">
        <f t="shared" si="22"/>
        <v>5520</v>
      </c>
      <c r="AW78" s="47">
        <f t="shared" si="22"/>
        <v>1800</v>
      </c>
      <c r="AX78" s="47">
        <f t="shared" si="22"/>
        <v>3240</v>
      </c>
      <c r="AY78" s="47">
        <f t="shared" si="22"/>
        <v>3720</v>
      </c>
      <c r="AZ78" s="47">
        <f t="shared" si="22"/>
        <v>5760</v>
      </c>
      <c r="BA78" s="47">
        <f t="shared" si="22"/>
        <v>6060</v>
      </c>
      <c r="BB78" s="47">
        <f t="shared" si="22"/>
        <v>2460</v>
      </c>
      <c r="BC78" s="47">
        <f t="shared" si="22"/>
        <v>2400</v>
      </c>
      <c r="BD78" s="47">
        <f t="shared" si="22"/>
        <v>2760</v>
      </c>
      <c r="BE78" s="47">
        <f t="shared" si="22"/>
        <v>5100</v>
      </c>
      <c r="BF78" s="47">
        <f t="shared" si="22"/>
        <v>8520</v>
      </c>
      <c r="BG78" s="47">
        <f t="shared" si="22"/>
        <v>8040</v>
      </c>
      <c r="BH78" s="47">
        <f t="shared" si="22"/>
        <v>6240</v>
      </c>
      <c r="BI78" s="47">
        <f t="shared" si="22"/>
        <v>6120</v>
      </c>
      <c r="BJ78" s="47">
        <f t="shared" si="22"/>
        <v>3660</v>
      </c>
      <c r="BK78" s="47">
        <f t="shared" si="22"/>
        <v>3240</v>
      </c>
      <c r="BL78" s="47">
        <f t="shared" si="22"/>
        <v>6540</v>
      </c>
      <c r="BM78" s="47">
        <f t="shared" si="22"/>
        <v>7200</v>
      </c>
      <c r="BN78" s="47">
        <f t="shared" si="22"/>
        <v>4440</v>
      </c>
      <c r="BO78" s="47">
        <f t="shared" si="22"/>
        <v>5400</v>
      </c>
      <c r="BP78" s="47">
        <f t="shared" si="22"/>
        <v>4140</v>
      </c>
      <c r="BQ78" s="47">
        <f t="shared" si="22"/>
        <v>4620</v>
      </c>
      <c r="BR78" s="47">
        <f t="shared" si="22"/>
        <v>19620</v>
      </c>
      <c r="BS78" s="47">
        <f t="shared" si="22"/>
        <v>17700</v>
      </c>
      <c r="BT78" s="47">
        <f t="shared" ref="BT78:CB78" si="23">SUM(BT67:BT76)</f>
        <v>5160</v>
      </c>
      <c r="BU78" s="47">
        <f t="shared" si="23"/>
        <v>7200</v>
      </c>
      <c r="BV78" s="47">
        <f t="shared" si="23"/>
        <v>4560</v>
      </c>
      <c r="BW78" s="47">
        <f t="shared" si="23"/>
        <v>2100</v>
      </c>
      <c r="BX78" s="47">
        <f t="shared" si="23"/>
        <v>8040</v>
      </c>
      <c r="BY78" s="47">
        <f t="shared" si="23"/>
        <v>8040</v>
      </c>
      <c r="BZ78" s="47">
        <f t="shared" si="23"/>
        <v>9840</v>
      </c>
      <c r="CA78" s="47">
        <f t="shared" si="23"/>
        <v>1200</v>
      </c>
      <c r="CB78" s="47">
        <f t="shared" si="23"/>
        <v>2220</v>
      </c>
    </row>
    <row r="79" spans="1:80">
      <c r="F79" s="142" t="s">
        <v>175</v>
      </c>
      <c r="G79" s="142"/>
      <c r="H79" s="48">
        <f>H78/60</f>
        <v>86</v>
      </c>
      <c r="I79" s="46">
        <f t="shared" ref="I79:BT79" si="24">I78/60</f>
        <v>93</v>
      </c>
      <c r="J79" s="46">
        <f t="shared" si="24"/>
        <v>215</v>
      </c>
      <c r="K79" s="46">
        <f t="shared" si="24"/>
        <v>182</v>
      </c>
      <c r="L79" s="46">
        <f t="shared" si="24"/>
        <v>270</v>
      </c>
      <c r="M79" s="46">
        <f t="shared" si="24"/>
        <v>517</v>
      </c>
      <c r="N79" s="46">
        <f t="shared" si="24"/>
        <v>135</v>
      </c>
      <c r="O79" s="46">
        <f t="shared" si="24"/>
        <v>84</v>
      </c>
      <c r="P79" s="46">
        <f t="shared" si="24"/>
        <v>26</v>
      </c>
      <c r="Q79" s="46">
        <f t="shared" si="24"/>
        <v>20</v>
      </c>
      <c r="R79" s="46">
        <f t="shared" si="24"/>
        <v>20</v>
      </c>
      <c r="S79" s="46">
        <f t="shared" si="24"/>
        <v>55</v>
      </c>
      <c r="T79" s="46">
        <f t="shared" si="24"/>
        <v>65</v>
      </c>
      <c r="U79" s="46">
        <f t="shared" si="24"/>
        <v>80</v>
      </c>
      <c r="V79" s="46">
        <f t="shared" si="24"/>
        <v>128</v>
      </c>
      <c r="W79" s="46">
        <f t="shared" si="24"/>
        <v>60</v>
      </c>
      <c r="X79" s="46">
        <f t="shared" si="24"/>
        <v>135</v>
      </c>
      <c r="Y79" s="46">
        <f t="shared" si="24"/>
        <v>195</v>
      </c>
      <c r="Z79" s="46">
        <f t="shared" si="24"/>
        <v>40</v>
      </c>
      <c r="AA79" s="46">
        <f t="shared" si="24"/>
        <v>20</v>
      </c>
      <c r="AB79" s="46">
        <f t="shared" si="24"/>
        <v>17</v>
      </c>
      <c r="AC79" s="46">
        <f t="shared" si="24"/>
        <v>370</v>
      </c>
      <c r="AD79" s="46">
        <f t="shared" si="24"/>
        <v>220</v>
      </c>
      <c r="AE79" s="46">
        <f t="shared" si="24"/>
        <v>410</v>
      </c>
      <c r="AF79" s="46">
        <f t="shared" si="24"/>
        <v>363</v>
      </c>
      <c r="AG79" s="46">
        <f t="shared" si="24"/>
        <v>883</v>
      </c>
      <c r="AH79" s="46">
        <f t="shared" si="24"/>
        <v>200</v>
      </c>
      <c r="AI79" s="46">
        <f t="shared" si="24"/>
        <v>605</v>
      </c>
      <c r="AJ79" s="46">
        <f t="shared" si="24"/>
        <v>234</v>
      </c>
      <c r="AK79" s="46">
        <f t="shared" si="24"/>
        <v>741</v>
      </c>
      <c r="AL79" s="46">
        <f t="shared" si="24"/>
        <v>100</v>
      </c>
      <c r="AM79" s="46">
        <f t="shared" si="24"/>
        <v>60</v>
      </c>
      <c r="AN79" s="46">
        <f t="shared" si="24"/>
        <v>40</v>
      </c>
      <c r="AO79" s="46">
        <f t="shared" si="24"/>
        <v>79</v>
      </c>
      <c r="AP79" s="46">
        <f t="shared" si="24"/>
        <v>66</v>
      </c>
      <c r="AQ79" s="46">
        <f t="shared" si="24"/>
        <v>30</v>
      </c>
      <c r="AR79" s="46">
        <f t="shared" si="24"/>
        <v>40</v>
      </c>
      <c r="AS79" s="46">
        <f t="shared" si="24"/>
        <v>40</v>
      </c>
      <c r="AT79" s="46">
        <f t="shared" si="24"/>
        <v>30</v>
      </c>
      <c r="AU79" s="46">
        <f t="shared" si="24"/>
        <v>30</v>
      </c>
      <c r="AV79" s="46">
        <f t="shared" si="24"/>
        <v>92</v>
      </c>
      <c r="AW79" s="46">
        <f t="shared" si="24"/>
        <v>30</v>
      </c>
      <c r="AX79" s="46">
        <f t="shared" si="24"/>
        <v>54</v>
      </c>
      <c r="AY79" s="46">
        <f t="shared" si="24"/>
        <v>62</v>
      </c>
      <c r="AZ79" s="46">
        <f t="shared" si="24"/>
        <v>96</v>
      </c>
      <c r="BA79" s="46">
        <f t="shared" si="24"/>
        <v>101</v>
      </c>
      <c r="BB79" s="46">
        <f t="shared" si="24"/>
        <v>41</v>
      </c>
      <c r="BC79" s="46">
        <f t="shared" si="24"/>
        <v>40</v>
      </c>
      <c r="BD79" s="46">
        <f t="shared" si="24"/>
        <v>46</v>
      </c>
      <c r="BE79" s="46">
        <f t="shared" si="24"/>
        <v>85</v>
      </c>
      <c r="BF79" s="46">
        <f t="shared" si="24"/>
        <v>142</v>
      </c>
      <c r="BG79" s="46">
        <f t="shared" si="24"/>
        <v>134</v>
      </c>
      <c r="BH79" s="46">
        <f t="shared" si="24"/>
        <v>104</v>
      </c>
      <c r="BI79" s="46">
        <f t="shared" si="24"/>
        <v>102</v>
      </c>
      <c r="BJ79" s="46">
        <f t="shared" si="24"/>
        <v>61</v>
      </c>
      <c r="BK79" s="46">
        <f t="shared" si="24"/>
        <v>54</v>
      </c>
      <c r="BL79" s="46">
        <f t="shared" si="24"/>
        <v>109</v>
      </c>
      <c r="BM79" s="46">
        <f t="shared" si="24"/>
        <v>120</v>
      </c>
      <c r="BN79" s="46">
        <f t="shared" si="24"/>
        <v>74</v>
      </c>
      <c r="BO79" s="46">
        <f t="shared" si="24"/>
        <v>90</v>
      </c>
      <c r="BP79" s="46">
        <f t="shared" si="24"/>
        <v>69</v>
      </c>
      <c r="BQ79" s="46">
        <f t="shared" si="24"/>
        <v>77</v>
      </c>
      <c r="BR79" s="46">
        <f t="shared" si="24"/>
        <v>327</v>
      </c>
      <c r="BS79" s="46">
        <f t="shared" si="24"/>
        <v>295</v>
      </c>
      <c r="BT79" s="46">
        <f t="shared" si="24"/>
        <v>86</v>
      </c>
      <c r="BU79" s="46">
        <f t="shared" ref="BU79:CB79" si="25">BU78/60</f>
        <v>120</v>
      </c>
      <c r="BV79" s="46">
        <f t="shared" si="25"/>
        <v>76</v>
      </c>
      <c r="BW79" s="46">
        <f t="shared" si="25"/>
        <v>35</v>
      </c>
      <c r="BX79" s="46">
        <f t="shared" si="25"/>
        <v>134</v>
      </c>
      <c r="BY79" s="46">
        <f t="shared" si="25"/>
        <v>134</v>
      </c>
      <c r="BZ79" s="46">
        <f t="shared" si="25"/>
        <v>164</v>
      </c>
      <c r="CA79" s="46">
        <f t="shared" si="25"/>
        <v>20</v>
      </c>
      <c r="CB79" s="46">
        <f t="shared" si="25"/>
        <v>37</v>
      </c>
    </row>
    <row r="80" spans="1:80">
      <c r="F80" s="132" t="s">
        <v>180</v>
      </c>
      <c r="G80" s="133"/>
      <c r="H80" s="51">
        <f>SUM(H79:CB79)</f>
        <v>10195</v>
      </c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</row>
    <row r="81" spans="1:80">
      <c r="F81" s="132" t="s">
        <v>179</v>
      </c>
      <c r="G81" s="133"/>
      <c r="H81" s="44">
        <f>H80*60</f>
        <v>611700</v>
      </c>
    </row>
    <row r="86" spans="1:80">
      <c r="A86" s="137">
        <v>6</v>
      </c>
      <c r="B86" s="60">
        <f>B73+1</f>
        <v>7</v>
      </c>
      <c r="C86" s="64" t="s">
        <v>101</v>
      </c>
      <c r="D86" s="64" t="s">
        <v>102</v>
      </c>
      <c r="E86" s="62">
        <v>250110</v>
      </c>
      <c r="F86" s="62" t="s">
        <v>88</v>
      </c>
      <c r="G86" s="62" t="s">
        <v>89</v>
      </c>
      <c r="H86" s="65"/>
      <c r="I86" s="65"/>
      <c r="J86" s="65">
        <v>40500</v>
      </c>
      <c r="K86" s="65">
        <v>40500</v>
      </c>
      <c r="L86" s="65">
        <v>81000</v>
      </c>
      <c r="M86" s="65">
        <v>226800</v>
      </c>
      <c r="N86" s="65"/>
      <c r="O86" s="65"/>
      <c r="P86" s="65"/>
      <c r="Q86" s="65"/>
      <c r="R86" s="65"/>
      <c r="S86" s="65"/>
      <c r="T86" s="65"/>
      <c r="U86" s="65"/>
      <c r="V86" s="65"/>
      <c r="W86" s="65">
        <v>40500</v>
      </c>
      <c r="X86" s="65"/>
      <c r="Y86" s="65"/>
      <c r="Z86" s="65"/>
      <c r="AA86" s="65"/>
      <c r="AB86" s="65"/>
      <c r="AC86" s="65"/>
      <c r="AD86" s="65"/>
      <c r="AE86" s="65">
        <v>12000</v>
      </c>
      <c r="AF86" s="65">
        <v>30000</v>
      </c>
      <c r="AG86" s="65"/>
      <c r="AH86" s="65">
        <v>6000</v>
      </c>
      <c r="AI86" s="65">
        <v>18000</v>
      </c>
      <c r="AJ86" s="65">
        <v>18000</v>
      </c>
      <c r="AK86" s="65">
        <v>60000</v>
      </c>
      <c r="AL86" s="65"/>
      <c r="AM86" s="65"/>
      <c r="AN86" s="65">
        <v>3000</v>
      </c>
      <c r="AO86" s="65">
        <v>3000</v>
      </c>
      <c r="AP86" s="65">
        <v>1800</v>
      </c>
      <c r="AQ86" s="65">
        <v>360</v>
      </c>
      <c r="AR86" s="65"/>
      <c r="AS86" s="65"/>
      <c r="AT86" s="65"/>
      <c r="AU86" s="65"/>
      <c r="AV86" s="65"/>
      <c r="AW86" s="65"/>
      <c r="AX86" s="65"/>
      <c r="AY86" s="65">
        <v>12000</v>
      </c>
      <c r="AZ86" s="65">
        <v>9000</v>
      </c>
      <c r="BA86" s="65"/>
      <c r="BB86" s="65"/>
      <c r="BC86" s="65"/>
      <c r="BD86" s="65">
        <v>3000</v>
      </c>
      <c r="BE86" s="65"/>
      <c r="BF86" s="65"/>
      <c r="BG86" s="65">
        <v>5700</v>
      </c>
      <c r="BH86" s="65"/>
      <c r="BI86" s="65"/>
      <c r="BJ86" s="65"/>
      <c r="BK86" s="65"/>
      <c r="BL86" s="65"/>
      <c r="BM86" s="65"/>
      <c r="BN86" s="65">
        <v>1620</v>
      </c>
      <c r="BO86" s="65">
        <v>840</v>
      </c>
      <c r="BP86" s="65">
        <v>2460</v>
      </c>
      <c r="BQ86" s="65">
        <v>840</v>
      </c>
      <c r="BR86" s="65">
        <v>2460</v>
      </c>
      <c r="BS86" s="65">
        <v>2460</v>
      </c>
      <c r="BT86" s="65">
        <v>14580</v>
      </c>
      <c r="BU86" s="65">
        <v>62940</v>
      </c>
      <c r="BV86" s="65">
        <v>4920</v>
      </c>
      <c r="BW86" s="65"/>
      <c r="BX86" s="65">
        <v>3000</v>
      </c>
      <c r="BY86" s="65">
        <v>3000</v>
      </c>
      <c r="BZ86" s="65">
        <v>3000</v>
      </c>
      <c r="CA86" s="65"/>
      <c r="CB86" s="65"/>
    </row>
    <row r="87" spans="1:80">
      <c r="A87" s="137"/>
      <c r="B87" s="66">
        <f>B30+1</f>
        <v>19</v>
      </c>
      <c r="C87" s="67" t="s">
        <v>101</v>
      </c>
      <c r="D87" s="64" t="s">
        <v>171</v>
      </c>
      <c r="E87" s="68">
        <v>250059</v>
      </c>
      <c r="F87" s="68" t="s">
        <v>110</v>
      </c>
      <c r="G87" s="68" t="s">
        <v>111</v>
      </c>
      <c r="H87" s="65"/>
      <c r="I87" s="65"/>
      <c r="J87" s="65"/>
      <c r="K87" s="65"/>
      <c r="L87" s="65"/>
      <c r="M87" s="65">
        <v>9540</v>
      </c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>
        <v>8400</v>
      </c>
      <c r="AD87" s="65"/>
      <c r="AE87" s="65">
        <v>10800</v>
      </c>
      <c r="AF87" s="65"/>
      <c r="AG87" s="65">
        <v>10020</v>
      </c>
      <c r="AH87" s="65"/>
      <c r="AI87" s="65"/>
      <c r="AJ87" s="65"/>
      <c r="AK87" s="65">
        <v>29700</v>
      </c>
      <c r="AL87" s="65"/>
      <c r="AM87" s="65"/>
      <c r="AN87" s="65"/>
      <c r="AO87" s="65"/>
      <c r="AP87" s="65"/>
      <c r="AQ87" s="65"/>
      <c r="AR87" s="65">
        <v>6600</v>
      </c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>
        <v>9300</v>
      </c>
      <c r="BS87" s="65">
        <v>240</v>
      </c>
      <c r="BT87" s="65"/>
      <c r="BU87" s="65"/>
      <c r="BV87" s="65"/>
      <c r="BW87" s="65"/>
      <c r="BX87" s="65"/>
      <c r="BY87" s="65"/>
      <c r="BZ87" s="65"/>
      <c r="CA87" s="65"/>
      <c r="CB87" s="65"/>
    </row>
    <row r="88" spans="1:80">
      <c r="A88" s="137"/>
      <c r="B88" s="66">
        <f>B75+1</f>
        <v>21</v>
      </c>
      <c r="C88" s="87" t="s">
        <v>101</v>
      </c>
      <c r="D88" s="64" t="s">
        <v>137</v>
      </c>
      <c r="E88" s="68">
        <v>250031</v>
      </c>
      <c r="F88" s="68" t="s">
        <v>110</v>
      </c>
      <c r="G88" s="68" t="s">
        <v>111</v>
      </c>
      <c r="H88" s="65"/>
      <c r="I88" s="65"/>
      <c r="J88" s="65"/>
      <c r="K88" s="65"/>
      <c r="L88" s="65"/>
      <c r="M88" s="65">
        <v>27360</v>
      </c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>
        <v>27360</v>
      </c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>
        <v>900</v>
      </c>
      <c r="BQ88" s="65"/>
      <c r="BR88" s="65"/>
      <c r="BS88" s="65">
        <v>27360</v>
      </c>
      <c r="BT88" s="65"/>
      <c r="BU88" s="65"/>
      <c r="BV88" s="65">
        <v>3000</v>
      </c>
      <c r="BW88" s="65"/>
      <c r="BX88" s="65"/>
      <c r="BY88" s="65"/>
      <c r="BZ88" s="65"/>
      <c r="CA88" s="65"/>
      <c r="CB88" s="65"/>
    </row>
    <row r="92" spans="1:80">
      <c r="F92" s="142" t="s">
        <v>178</v>
      </c>
      <c r="G92" s="142"/>
      <c r="H92" s="47">
        <f t="shared" ref="H92:AM92" si="26">SUM(H86:H89)</f>
        <v>0</v>
      </c>
      <c r="I92" s="47">
        <f t="shared" si="26"/>
        <v>0</v>
      </c>
      <c r="J92" s="47">
        <f t="shared" si="26"/>
        <v>40500</v>
      </c>
      <c r="K92" s="47">
        <f t="shared" si="26"/>
        <v>40500</v>
      </c>
      <c r="L92" s="47">
        <f t="shared" si="26"/>
        <v>81000</v>
      </c>
      <c r="M92" s="47">
        <f t="shared" si="26"/>
        <v>263700</v>
      </c>
      <c r="N92" s="47">
        <f t="shared" si="26"/>
        <v>0</v>
      </c>
      <c r="O92" s="47">
        <f t="shared" si="26"/>
        <v>0</v>
      </c>
      <c r="P92" s="47">
        <f t="shared" si="26"/>
        <v>0</v>
      </c>
      <c r="Q92" s="47">
        <f t="shared" si="26"/>
        <v>0</v>
      </c>
      <c r="R92" s="47">
        <f t="shared" si="26"/>
        <v>0</v>
      </c>
      <c r="S92" s="47">
        <f t="shared" si="26"/>
        <v>0</v>
      </c>
      <c r="T92" s="47">
        <f t="shared" si="26"/>
        <v>0</v>
      </c>
      <c r="U92" s="47">
        <f t="shared" si="26"/>
        <v>0</v>
      </c>
      <c r="V92" s="47">
        <f t="shared" si="26"/>
        <v>0</v>
      </c>
      <c r="W92" s="47">
        <f t="shared" si="26"/>
        <v>40500</v>
      </c>
      <c r="X92" s="47">
        <f t="shared" si="26"/>
        <v>0</v>
      </c>
      <c r="Y92" s="47">
        <f t="shared" si="26"/>
        <v>0</v>
      </c>
      <c r="Z92" s="47">
        <f t="shared" si="26"/>
        <v>0</v>
      </c>
      <c r="AA92" s="47">
        <f t="shared" si="26"/>
        <v>0</v>
      </c>
      <c r="AB92" s="47">
        <f t="shared" si="26"/>
        <v>0</v>
      </c>
      <c r="AC92" s="47">
        <f t="shared" si="26"/>
        <v>8400</v>
      </c>
      <c r="AD92" s="47">
        <f t="shared" si="26"/>
        <v>0</v>
      </c>
      <c r="AE92" s="47">
        <f t="shared" si="26"/>
        <v>22800</v>
      </c>
      <c r="AF92" s="47">
        <f t="shared" si="26"/>
        <v>30000</v>
      </c>
      <c r="AG92" s="47">
        <f t="shared" si="26"/>
        <v>10020</v>
      </c>
      <c r="AH92" s="47">
        <f t="shared" si="26"/>
        <v>6000</v>
      </c>
      <c r="AI92" s="47">
        <f t="shared" si="26"/>
        <v>18000</v>
      </c>
      <c r="AJ92" s="47">
        <f t="shared" si="26"/>
        <v>18000</v>
      </c>
      <c r="AK92" s="47">
        <f t="shared" si="26"/>
        <v>117060</v>
      </c>
      <c r="AL92" s="47">
        <f t="shared" si="26"/>
        <v>0</v>
      </c>
      <c r="AM92" s="47">
        <f t="shared" si="26"/>
        <v>0</v>
      </c>
      <c r="AN92" s="47">
        <f t="shared" ref="AN92:BS92" si="27">SUM(AN86:AN89)</f>
        <v>3000</v>
      </c>
      <c r="AO92" s="47">
        <f t="shared" si="27"/>
        <v>3000</v>
      </c>
      <c r="AP92" s="47">
        <f t="shared" si="27"/>
        <v>1800</v>
      </c>
      <c r="AQ92" s="47">
        <f t="shared" si="27"/>
        <v>360</v>
      </c>
      <c r="AR92" s="47">
        <f t="shared" si="27"/>
        <v>6600</v>
      </c>
      <c r="AS92" s="47">
        <f t="shared" si="27"/>
        <v>0</v>
      </c>
      <c r="AT92" s="47">
        <f t="shared" si="27"/>
        <v>0</v>
      </c>
      <c r="AU92" s="47">
        <f t="shared" si="27"/>
        <v>0</v>
      </c>
      <c r="AV92" s="47">
        <f t="shared" si="27"/>
        <v>0</v>
      </c>
      <c r="AW92" s="47">
        <f t="shared" si="27"/>
        <v>0</v>
      </c>
      <c r="AX92" s="47">
        <f t="shared" si="27"/>
        <v>0</v>
      </c>
      <c r="AY92" s="47">
        <f t="shared" si="27"/>
        <v>12000</v>
      </c>
      <c r="AZ92" s="47">
        <f t="shared" si="27"/>
        <v>9000</v>
      </c>
      <c r="BA92" s="47">
        <f t="shared" si="27"/>
        <v>0</v>
      </c>
      <c r="BB92" s="47">
        <f t="shared" si="27"/>
        <v>0</v>
      </c>
      <c r="BC92" s="47">
        <f t="shared" si="27"/>
        <v>0</v>
      </c>
      <c r="BD92" s="47">
        <f t="shared" si="27"/>
        <v>3000</v>
      </c>
      <c r="BE92" s="47">
        <f t="shared" si="27"/>
        <v>0</v>
      </c>
      <c r="BF92" s="47">
        <f t="shared" si="27"/>
        <v>0</v>
      </c>
      <c r="BG92" s="47">
        <f t="shared" si="27"/>
        <v>5700</v>
      </c>
      <c r="BH92" s="47">
        <f t="shared" si="27"/>
        <v>0</v>
      </c>
      <c r="BI92" s="47">
        <f t="shared" si="27"/>
        <v>0</v>
      </c>
      <c r="BJ92" s="47">
        <f t="shared" si="27"/>
        <v>0</v>
      </c>
      <c r="BK92" s="47">
        <f t="shared" si="27"/>
        <v>0</v>
      </c>
      <c r="BL92" s="47">
        <f t="shared" si="27"/>
        <v>0</v>
      </c>
      <c r="BM92" s="47">
        <f t="shared" si="27"/>
        <v>0</v>
      </c>
      <c r="BN92" s="47">
        <f t="shared" si="27"/>
        <v>1620</v>
      </c>
      <c r="BO92" s="47">
        <f t="shared" si="27"/>
        <v>840</v>
      </c>
      <c r="BP92" s="47">
        <f t="shared" si="27"/>
        <v>3360</v>
      </c>
      <c r="BQ92" s="47">
        <f t="shared" si="27"/>
        <v>840</v>
      </c>
      <c r="BR92" s="47">
        <f t="shared" si="27"/>
        <v>11760</v>
      </c>
      <c r="BS92" s="47">
        <f t="shared" si="27"/>
        <v>30060</v>
      </c>
      <c r="BT92" s="47">
        <f t="shared" ref="BT92:CB92" si="28">SUM(BT86:BT89)</f>
        <v>14580</v>
      </c>
      <c r="BU92" s="47">
        <f t="shared" si="28"/>
        <v>62940</v>
      </c>
      <c r="BV92" s="47">
        <f t="shared" si="28"/>
        <v>7920</v>
      </c>
      <c r="BW92" s="47">
        <f t="shared" si="28"/>
        <v>0</v>
      </c>
      <c r="BX92" s="47">
        <f t="shared" si="28"/>
        <v>3000</v>
      </c>
      <c r="BY92" s="47">
        <f t="shared" si="28"/>
        <v>3000</v>
      </c>
      <c r="BZ92" s="47">
        <f t="shared" si="28"/>
        <v>3000</v>
      </c>
      <c r="CA92" s="47">
        <f t="shared" si="28"/>
        <v>0</v>
      </c>
      <c r="CB92" s="47">
        <f t="shared" si="28"/>
        <v>0</v>
      </c>
    </row>
    <row r="93" spans="1:80">
      <c r="F93" s="142" t="s">
        <v>175</v>
      </c>
      <c r="G93" s="142"/>
      <c r="H93" s="48">
        <f>H92/60</f>
        <v>0</v>
      </c>
      <c r="I93" s="46">
        <f t="shared" ref="I93:BT93" si="29">I92/60</f>
        <v>0</v>
      </c>
      <c r="J93" s="46">
        <f t="shared" si="29"/>
        <v>675</v>
      </c>
      <c r="K93" s="46">
        <f t="shared" si="29"/>
        <v>675</v>
      </c>
      <c r="L93" s="46">
        <f t="shared" si="29"/>
        <v>1350</v>
      </c>
      <c r="M93" s="46">
        <f t="shared" si="29"/>
        <v>4395</v>
      </c>
      <c r="N93" s="46">
        <f t="shared" si="29"/>
        <v>0</v>
      </c>
      <c r="O93" s="46">
        <f t="shared" si="29"/>
        <v>0</v>
      </c>
      <c r="P93" s="46">
        <f t="shared" si="29"/>
        <v>0</v>
      </c>
      <c r="Q93" s="46">
        <f t="shared" si="29"/>
        <v>0</v>
      </c>
      <c r="R93" s="46">
        <f t="shared" si="29"/>
        <v>0</v>
      </c>
      <c r="S93" s="46">
        <f t="shared" si="29"/>
        <v>0</v>
      </c>
      <c r="T93" s="46">
        <f t="shared" si="29"/>
        <v>0</v>
      </c>
      <c r="U93" s="46">
        <f t="shared" si="29"/>
        <v>0</v>
      </c>
      <c r="V93" s="46">
        <f t="shared" si="29"/>
        <v>0</v>
      </c>
      <c r="W93" s="46">
        <f t="shared" si="29"/>
        <v>675</v>
      </c>
      <c r="X93" s="46">
        <f t="shared" si="29"/>
        <v>0</v>
      </c>
      <c r="Y93" s="46">
        <f t="shared" si="29"/>
        <v>0</v>
      </c>
      <c r="Z93" s="46">
        <f t="shared" si="29"/>
        <v>0</v>
      </c>
      <c r="AA93" s="46">
        <f t="shared" si="29"/>
        <v>0</v>
      </c>
      <c r="AB93" s="46">
        <f t="shared" si="29"/>
        <v>0</v>
      </c>
      <c r="AC93" s="46">
        <f t="shared" si="29"/>
        <v>140</v>
      </c>
      <c r="AD93" s="46">
        <f t="shared" si="29"/>
        <v>0</v>
      </c>
      <c r="AE93" s="46">
        <f t="shared" si="29"/>
        <v>380</v>
      </c>
      <c r="AF93" s="46">
        <f t="shared" si="29"/>
        <v>500</v>
      </c>
      <c r="AG93" s="46">
        <f t="shared" si="29"/>
        <v>167</v>
      </c>
      <c r="AH93" s="46">
        <f t="shared" si="29"/>
        <v>100</v>
      </c>
      <c r="AI93" s="46">
        <f t="shared" si="29"/>
        <v>300</v>
      </c>
      <c r="AJ93" s="46">
        <f t="shared" si="29"/>
        <v>300</v>
      </c>
      <c r="AK93" s="46">
        <f t="shared" si="29"/>
        <v>1951</v>
      </c>
      <c r="AL93" s="46">
        <f t="shared" si="29"/>
        <v>0</v>
      </c>
      <c r="AM93" s="46">
        <f t="shared" si="29"/>
        <v>0</v>
      </c>
      <c r="AN93" s="46">
        <f t="shared" si="29"/>
        <v>50</v>
      </c>
      <c r="AO93" s="46">
        <f t="shared" si="29"/>
        <v>50</v>
      </c>
      <c r="AP93" s="46">
        <f t="shared" si="29"/>
        <v>30</v>
      </c>
      <c r="AQ93" s="46">
        <f t="shared" si="29"/>
        <v>6</v>
      </c>
      <c r="AR93" s="46">
        <f t="shared" si="29"/>
        <v>110</v>
      </c>
      <c r="AS93" s="46">
        <f t="shared" si="29"/>
        <v>0</v>
      </c>
      <c r="AT93" s="46">
        <f t="shared" si="29"/>
        <v>0</v>
      </c>
      <c r="AU93" s="46">
        <f t="shared" si="29"/>
        <v>0</v>
      </c>
      <c r="AV93" s="46">
        <f t="shared" si="29"/>
        <v>0</v>
      </c>
      <c r="AW93" s="46">
        <f t="shared" si="29"/>
        <v>0</v>
      </c>
      <c r="AX93" s="46">
        <f t="shared" si="29"/>
        <v>0</v>
      </c>
      <c r="AY93" s="46">
        <f t="shared" si="29"/>
        <v>200</v>
      </c>
      <c r="AZ93" s="46">
        <f t="shared" si="29"/>
        <v>150</v>
      </c>
      <c r="BA93" s="46">
        <f t="shared" si="29"/>
        <v>0</v>
      </c>
      <c r="BB93" s="46">
        <f t="shared" si="29"/>
        <v>0</v>
      </c>
      <c r="BC93" s="46">
        <f t="shared" si="29"/>
        <v>0</v>
      </c>
      <c r="BD93" s="46">
        <f t="shared" si="29"/>
        <v>50</v>
      </c>
      <c r="BE93" s="46">
        <f t="shared" si="29"/>
        <v>0</v>
      </c>
      <c r="BF93" s="46">
        <f t="shared" si="29"/>
        <v>0</v>
      </c>
      <c r="BG93" s="46">
        <f t="shared" si="29"/>
        <v>95</v>
      </c>
      <c r="BH93" s="46">
        <f t="shared" si="29"/>
        <v>0</v>
      </c>
      <c r="BI93" s="46">
        <f t="shared" si="29"/>
        <v>0</v>
      </c>
      <c r="BJ93" s="46">
        <f t="shared" si="29"/>
        <v>0</v>
      </c>
      <c r="BK93" s="46">
        <f t="shared" si="29"/>
        <v>0</v>
      </c>
      <c r="BL93" s="46">
        <f t="shared" si="29"/>
        <v>0</v>
      </c>
      <c r="BM93" s="46">
        <f t="shared" si="29"/>
        <v>0</v>
      </c>
      <c r="BN93" s="46">
        <f t="shared" si="29"/>
        <v>27</v>
      </c>
      <c r="BO93" s="46">
        <f t="shared" si="29"/>
        <v>14</v>
      </c>
      <c r="BP93" s="46">
        <f t="shared" si="29"/>
        <v>56</v>
      </c>
      <c r="BQ93" s="46">
        <f t="shared" si="29"/>
        <v>14</v>
      </c>
      <c r="BR93" s="46">
        <f t="shared" si="29"/>
        <v>196</v>
      </c>
      <c r="BS93" s="46">
        <f t="shared" si="29"/>
        <v>501</v>
      </c>
      <c r="BT93" s="46">
        <f t="shared" si="29"/>
        <v>243</v>
      </c>
      <c r="BU93" s="46">
        <f t="shared" ref="BU93:CB93" si="30">BU92/60</f>
        <v>1049</v>
      </c>
      <c r="BV93" s="46">
        <f t="shared" si="30"/>
        <v>132</v>
      </c>
      <c r="BW93" s="46">
        <f t="shared" si="30"/>
        <v>0</v>
      </c>
      <c r="BX93" s="46">
        <f t="shared" si="30"/>
        <v>50</v>
      </c>
      <c r="BY93" s="46">
        <f t="shared" si="30"/>
        <v>50</v>
      </c>
      <c r="BZ93" s="46">
        <f t="shared" si="30"/>
        <v>50</v>
      </c>
      <c r="CA93" s="46">
        <f t="shared" si="30"/>
        <v>0</v>
      </c>
      <c r="CB93" s="46">
        <f t="shared" si="30"/>
        <v>0</v>
      </c>
    </row>
    <row r="94" spans="1:80">
      <c r="F94" s="132" t="s">
        <v>180</v>
      </c>
      <c r="G94" s="133"/>
      <c r="H94" s="51">
        <f>SUM(H93:CB93)</f>
        <v>14731</v>
      </c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</row>
    <row r="95" spans="1:80">
      <c r="F95" s="132" t="s">
        <v>179</v>
      </c>
      <c r="G95" s="133"/>
      <c r="H95" s="44">
        <f>H94*60</f>
        <v>883860</v>
      </c>
    </row>
    <row r="99" spans="1:80">
      <c r="A99" s="52">
        <v>7</v>
      </c>
      <c r="B99" s="46">
        <v>33</v>
      </c>
      <c r="C99" s="72" t="s">
        <v>174</v>
      </c>
      <c r="D99" s="72" t="s">
        <v>173</v>
      </c>
      <c r="E99" s="46">
        <v>170607</v>
      </c>
      <c r="F99" s="46" t="s">
        <v>88</v>
      </c>
      <c r="G99" s="46" t="s">
        <v>89</v>
      </c>
      <c r="H99" s="46">
        <v>3000</v>
      </c>
      <c r="I99" s="46">
        <v>3000</v>
      </c>
      <c r="J99" s="46">
        <v>0</v>
      </c>
      <c r="K99" s="46">
        <v>12000</v>
      </c>
      <c r="L99" s="46">
        <v>6000</v>
      </c>
      <c r="M99" s="46">
        <v>60000</v>
      </c>
      <c r="N99" s="46">
        <v>1200</v>
      </c>
      <c r="O99" s="46">
        <v>4800</v>
      </c>
      <c r="P99" s="46">
        <v>0</v>
      </c>
      <c r="Q99" s="46">
        <v>3600</v>
      </c>
      <c r="R99" s="46">
        <v>0</v>
      </c>
      <c r="S99" s="46">
        <v>3600</v>
      </c>
      <c r="T99" s="46">
        <v>0</v>
      </c>
      <c r="U99" s="46">
        <v>3000</v>
      </c>
      <c r="V99" s="46">
        <v>6000</v>
      </c>
      <c r="W99" s="46">
        <v>3000</v>
      </c>
      <c r="X99" s="46">
        <v>0</v>
      </c>
      <c r="Y99" s="46">
        <v>4800</v>
      </c>
      <c r="Z99" s="46">
        <v>0</v>
      </c>
      <c r="AA99" s="46">
        <v>6000</v>
      </c>
      <c r="AB99" s="46">
        <v>4800</v>
      </c>
      <c r="AC99" s="46">
        <v>0</v>
      </c>
      <c r="AD99" s="46">
        <v>0</v>
      </c>
      <c r="AE99" s="46">
        <v>9600</v>
      </c>
      <c r="AF99" s="46">
        <v>6000</v>
      </c>
      <c r="AG99" s="46">
        <v>0</v>
      </c>
      <c r="AH99" s="46">
        <v>6000</v>
      </c>
      <c r="AI99" s="46">
        <v>6000</v>
      </c>
      <c r="AJ99" s="46">
        <v>12000</v>
      </c>
      <c r="AK99" s="46">
        <v>152400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600</v>
      </c>
      <c r="BB99" s="46">
        <v>600</v>
      </c>
      <c r="BC99" s="46">
        <v>0</v>
      </c>
      <c r="BD99" s="46">
        <v>6000</v>
      </c>
      <c r="BE99" s="46">
        <v>6000</v>
      </c>
      <c r="BF99" s="46">
        <v>0</v>
      </c>
      <c r="BG99" s="46">
        <v>6000</v>
      </c>
      <c r="BH99" s="46">
        <v>6000</v>
      </c>
      <c r="BI99" s="46">
        <v>0</v>
      </c>
      <c r="BJ99" s="46">
        <v>0</v>
      </c>
      <c r="BK99" s="46">
        <v>0</v>
      </c>
      <c r="BL99" s="46">
        <v>12000</v>
      </c>
      <c r="BM99" s="46">
        <v>6000</v>
      </c>
      <c r="BN99" s="46">
        <v>0</v>
      </c>
      <c r="BO99" s="46">
        <v>3600</v>
      </c>
      <c r="BP99" s="46">
        <v>0</v>
      </c>
      <c r="BQ99" s="46">
        <v>0</v>
      </c>
      <c r="BR99" s="46">
        <v>3000</v>
      </c>
      <c r="BS99" s="46">
        <v>7200</v>
      </c>
      <c r="BT99" s="46">
        <v>0</v>
      </c>
      <c r="BU99" s="46">
        <v>42000</v>
      </c>
      <c r="BV99" s="46">
        <v>3000</v>
      </c>
      <c r="BW99" s="46">
        <v>600</v>
      </c>
      <c r="BX99" s="46">
        <v>7200</v>
      </c>
      <c r="BY99" s="46">
        <v>3600</v>
      </c>
      <c r="BZ99" s="46">
        <v>3600</v>
      </c>
      <c r="CA99" s="46">
        <v>1200</v>
      </c>
      <c r="CB99" s="46">
        <v>0</v>
      </c>
    </row>
    <row r="101" spans="1:80">
      <c r="F101" s="142" t="s">
        <v>178</v>
      </c>
      <c r="G101" s="142"/>
      <c r="H101" s="47">
        <f>SUM(H98:H99)</f>
        <v>3000</v>
      </c>
      <c r="I101" s="47">
        <f t="shared" ref="I101:BT101" si="31">SUM(I98:I99)</f>
        <v>3000</v>
      </c>
      <c r="J101" s="47">
        <f t="shared" si="31"/>
        <v>0</v>
      </c>
      <c r="K101" s="47">
        <f t="shared" si="31"/>
        <v>12000</v>
      </c>
      <c r="L101" s="47">
        <f t="shared" si="31"/>
        <v>6000</v>
      </c>
      <c r="M101" s="47">
        <f t="shared" si="31"/>
        <v>60000</v>
      </c>
      <c r="N101" s="47">
        <f t="shared" si="31"/>
        <v>1200</v>
      </c>
      <c r="O101" s="47">
        <f t="shared" si="31"/>
        <v>4800</v>
      </c>
      <c r="P101" s="47">
        <f t="shared" si="31"/>
        <v>0</v>
      </c>
      <c r="Q101" s="47">
        <f t="shared" si="31"/>
        <v>3600</v>
      </c>
      <c r="R101" s="47">
        <f t="shared" si="31"/>
        <v>0</v>
      </c>
      <c r="S101" s="47">
        <f t="shared" si="31"/>
        <v>3600</v>
      </c>
      <c r="T101" s="47">
        <f t="shared" si="31"/>
        <v>0</v>
      </c>
      <c r="U101" s="47">
        <f t="shared" si="31"/>
        <v>3000</v>
      </c>
      <c r="V101" s="47">
        <f t="shared" si="31"/>
        <v>6000</v>
      </c>
      <c r="W101" s="47">
        <f t="shared" si="31"/>
        <v>3000</v>
      </c>
      <c r="X101" s="47">
        <f t="shared" si="31"/>
        <v>0</v>
      </c>
      <c r="Y101" s="47">
        <f t="shared" si="31"/>
        <v>4800</v>
      </c>
      <c r="Z101" s="47">
        <f t="shared" si="31"/>
        <v>0</v>
      </c>
      <c r="AA101" s="47">
        <f t="shared" si="31"/>
        <v>6000</v>
      </c>
      <c r="AB101" s="47">
        <f t="shared" si="31"/>
        <v>4800</v>
      </c>
      <c r="AC101" s="47">
        <f t="shared" si="31"/>
        <v>0</v>
      </c>
      <c r="AD101" s="47">
        <f t="shared" si="31"/>
        <v>0</v>
      </c>
      <c r="AE101" s="47">
        <f t="shared" si="31"/>
        <v>9600</v>
      </c>
      <c r="AF101" s="47">
        <f t="shared" si="31"/>
        <v>6000</v>
      </c>
      <c r="AG101" s="47">
        <f t="shared" si="31"/>
        <v>0</v>
      </c>
      <c r="AH101" s="47">
        <f t="shared" si="31"/>
        <v>6000</v>
      </c>
      <c r="AI101" s="47">
        <f t="shared" si="31"/>
        <v>6000</v>
      </c>
      <c r="AJ101" s="47">
        <f t="shared" si="31"/>
        <v>12000</v>
      </c>
      <c r="AK101" s="47">
        <f t="shared" si="31"/>
        <v>152400</v>
      </c>
      <c r="AL101" s="47">
        <f t="shared" si="31"/>
        <v>0</v>
      </c>
      <c r="AM101" s="47">
        <f t="shared" si="31"/>
        <v>0</v>
      </c>
      <c r="AN101" s="47">
        <f t="shared" si="31"/>
        <v>0</v>
      </c>
      <c r="AO101" s="47">
        <f t="shared" si="31"/>
        <v>0</v>
      </c>
      <c r="AP101" s="47">
        <f t="shared" si="31"/>
        <v>0</v>
      </c>
      <c r="AQ101" s="47">
        <f t="shared" si="31"/>
        <v>0</v>
      </c>
      <c r="AR101" s="47">
        <f t="shared" si="31"/>
        <v>0</v>
      </c>
      <c r="AS101" s="47">
        <f t="shared" si="31"/>
        <v>0</v>
      </c>
      <c r="AT101" s="47">
        <f t="shared" si="31"/>
        <v>0</v>
      </c>
      <c r="AU101" s="47">
        <f t="shared" si="31"/>
        <v>0</v>
      </c>
      <c r="AV101" s="47">
        <f t="shared" si="31"/>
        <v>0</v>
      </c>
      <c r="AW101" s="47">
        <f t="shared" si="31"/>
        <v>0</v>
      </c>
      <c r="AX101" s="47">
        <f t="shared" si="31"/>
        <v>0</v>
      </c>
      <c r="AY101" s="47">
        <f t="shared" si="31"/>
        <v>0</v>
      </c>
      <c r="AZ101" s="47">
        <f t="shared" si="31"/>
        <v>0</v>
      </c>
      <c r="BA101" s="47">
        <f t="shared" si="31"/>
        <v>600</v>
      </c>
      <c r="BB101" s="47">
        <f t="shared" si="31"/>
        <v>600</v>
      </c>
      <c r="BC101" s="47">
        <f t="shared" si="31"/>
        <v>0</v>
      </c>
      <c r="BD101" s="47">
        <f t="shared" si="31"/>
        <v>6000</v>
      </c>
      <c r="BE101" s="47">
        <f t="shared" si="31"/>
        <v>6000</v>
      </c>
      <c r="BF101" s="47">
        <f t="shared" si="31"/>
        <v>0</v>
      </c>
      <c r="BG101" s="47">
        <f t="shared" si="31"/>
        <v>6000</v>
      </c>
      <c r="BH101" s="47">
        <f t="shared" si="31"/>
        <v>6000</v>
      </c>
      <c r="BI101" s="47">
        <f t="shared" si="31"/>
        <v>0</v>
      </c>
      <c r="BJ101" s="47">
        <f t="shared" si="31"/>
        <v>0</v>
      </c>
      <c r="BK101" s="47">
        <f t="shared" si="31"/>
        <v>0</v>
      </c>
      <c r="BL101" s="47">
        <f t="shared" si="31"/>
        <v>12000</v>
      </c>
      <c r="BM101" s="47">
        <f t="shared" si="31"/>
        <v>6000</v>
      </c>
      <c r="BN101" s="47">
        <f t="shared" si="31"/>
        <v>0</v>
      </c>
      <c r="BO101" s="47">
        <f t="shared" si="31"/>
        <v>3600</v>
      </c>
      <c r="BP101" s="47">
        <f t="shared" si="31"/>
        <v>0</v>
      </c>
      <c r="BQ101" s="47">
        <f t="shared" si="31"/>
        <v>0</v>
      </c>
      <c r="BR101" s="47">
        <f t="shared" si="31"/>
        <v>3000</v>
      </c>
      <c r="BS101" s="47">
        <f t="shared" si="31"/>
        <v>7200</v>
      </c>
      <c r="BT101" s="47">
        <f t="shared" si="31"/>
        <v>0</v>
      </c>
      <c r="BU101" s="47">
        <f t="shared" ref="BU101:CB101" si="32">SUM(BU98:BU99)</f>
        <v>42000</v>
      </c>
      <c r="BV101" s="47">
        <f t="shared" si="32"/>
        <v>3000</v>
      </c>
      <c r="BW101" s="47">
        <f t="shared" si="32"/>
        <v>600</v>
      </c>
      <c r="BX101" s="47">
        <f t="shared" si="32"/>
        <v>7200</v>
      </c>
      <c r="BY101" s="47">
        <f t="shared" si="32"/>
        <v>3600</v>
      </c>
      <c r="BZ101" s="47">
        <f t="shared" si="32"/>
        <v>3600</v>
      </c>
      <c r="CA101" s="47">
        <f t="shared" si="32"/>
        <v>1200</v>
      </c>
      <c r="CB101" s="47">
        <f t="shared" si="32"/>
        <v>0</v>
      </c>
    </row>
    <row r="102" spans="1:80">
      <c r="F102" s="142" t="s">
        <v>175</v>
      </c>
      <c r="G102" s="142"/>
      <c r="H102" s="48">
        <f>H101/60</f>
        <v>50</v>
      </c>
      <c r="I102" s="46">
        <f t="shared" ref="I102:BT102" si="33">I101/60</f>
        <v>50</v>
      </c>
      <c r="J102" s="46">
        <f t="shared" si="33"/>
        <v>0</v>
      </c>
      <c r="K102" s="46">
        <f t="shared" si="33"/>
        <v>200</v>
      </c>
      <c r="L102" s="46">
        <f t="shared" si="33"/>
        <v>100</v>
      </c>
      <c r="M102" s="46">
        <f t="shared" si="33"/>
        <v>1000</v>
      </c>
      <c r="N102" s="46">
        <f t="shared" si="33"/>
        <v>20</v>
      </c>
      <c r="O102" s="46">
        <f t="shared" si="33"/>
        <v>80</v>
      </c>
      <c r="P102" s="46">
        <f t="shared" si="33"/>
        <v>0</v>
      </c>
      <c r="Q102" s="46">
        <f t="shared" si="33"/>
        <v>60</v>
      </c>
      <c r="R102" s="46">
        <f t="shared" si="33"/>
        <v>0</v>
      </c>
      <c r="S102" s="46">
        <f t="shared" si="33"/>
        <v>60</v>
      </c>
      <c r="T102" s="46">
        <f t="shared" si="33"/>
        <v>0</v>
      </c>
      <c r="U102" s="46">
        <f t="shared" si="33"/>
        <v>50</v>
      </c>
      <c r="V102" s="46">
        <f t="shared" si="33"/>
        <v>100</v>
      </c>
      <c r="W102" s="46">
        <f t="shared" si="33"/>
        <v>50</v>
      </c>
      <c r="X102" s="46">
        <f t="shared" si="33"/>
        <v>0</v>
      </c>
      <c r="Y102" s="46">
        <f t="shared" si="33"/>
        <v>80</v>
      </c>
      <c r="Z102" s="46">
        <f t="shared" si="33"/>
        <v>0</v>
      </c>
      <c r="AA102" s="46">
        <f t="shared" si="33"/>
        <v>100</v>
      </c>
      <c r="AB102" s="46">
        <f t="shared" si="33"/>
        <v>80</v>
      </c>
      <c r="AC102" s="46">
        <f t="shared" si="33"/>
        <v>0</v>
      </c>
      <c r="AD102" s="46">
        <f t="shared" si="33"/>
        <v>0</v>
      </c>
      <c r="AE102" s="46">
        <f t="shared" si="33"/>
        <v>160</v>
      </c>
      <c r="AF102" s="46">
        <f t="shared" si="33"/>
        <v>100</v>
      </c>
      <c r="AG102" s="46">
        <f t="shared" si="33"/>
        <v>0</v>
      </c>
      <c r="AH102" s="46">
        <f t="shared" si="33"/>
        <v>100</v>
      </c>
      <c r="AI102" s="46">
        <f t="shared" si="33"/>
        <v>100</v>
      </c>
      <c r="AJ102" s="46">
        <f t="shared" si="33"/>
        <v>200</v>
      </c>
      <c r="AK102" s="46">
        <f t="shared" si="33"/>
        <v>2540</v>
      </c>
      <c r="AL102" s="46">
        <f t="shared" si="33"/>
        <v>0</v>
      </c>
      <c r="AM102" s="46">
        <f t="shared" si="33"/>
        <v>0</v>
      </c>
      <c r="AN102" s="46">
        <f t="shared" si="33"/>
        <v>0</v>
      </c>
      <c r="AO102" s="46">
        <f t="shared" si="33"/>
        <v>0</v>
      </c>
      <c r="AP102" s="46">
        <f t="shared" si="33"/>
        <v>0</v>
      </c>
      <c r="AQ102" s="46">
        <f t="shared" si="33"/>
        <v>0</v>
      </c>
      <c r="AR102" s="46">
        <f t="shared" si="33"/>
        <v>0</v>
      </c>
      <c r="AS102" s="46">
        <f t="shared" si="33"/>
        <v>0</v>
      </c>
      <c r="AT102" s="46">
        <f t="shared" si="33"/>
        <v>0</v>
      </c>
      <c r="AU102" s="46">
        <f t="shared" si="33"/>
        <v>0</v>
      </c>
      <c r="AV102" s="46">
        <f t="shared" si="33"/>
        <v>0</v>
      </c>
      <c r="AW102" s="46">
        <f t="shared" si="33"/>
        <v>0</v>
      </c>
      <c r="AX102" s="46">
        <f t="shared" si="33"/>
        <v>0</v>
      </c>
      <c r="AY102" s="46">
        <f t="shared" si="33"/>
        <v>0</v>
      </c>
      <c r="AZ102" s="46">
        <f t="shared" si="33"/>
        <v>0</v>
      </c>
      <c r="BA102" s="46">
        <f t="shared" si="33"/>
        <v>10</v>
      </c>
      <c r="BB102" s="46">
        <f t="shared" si="33"/>
        <v>10</v>
      </c>
      <c r="BC102" s="46">
        <f t="shared" si="33"/>
        <v>0</v>
      </c>
      <c r="BD102" s="46">
        <f t="shared" si="33"/>
        <v>100</v>
      </c>
      <c r="BE102" s="46">
        <f t="shared" si="33"/>
        <v>100</v>
      </c>
      <c r="BF102" s="46">
        <f t="shared" si="33"/>
        <v>0</v>
      </c>
      <c r="BG102" s="46">
        <f t="shared" si="33"/>
        <v>100</v>
      </c>
      <c r="BH102" s="46">
        <f t="shared" si="33"/>
        <v>100</v>
      </c>
      <c r="BI102" s="46">
        <f t="shared" si="33"/>
        <v>0</v>
      </c>
      <c r="BJ102" s="46">
        <f t="shared" si="33"/>
        <v>0</v>
      </c>
      <c r="BK102" s="46">
        <f t="shared" si="33"/>
        <v>0</v>
      </c>
      <c r="BL102" s="46">
        <f t="shared" si="33"/>
        <v>200</v>
      </c>
      <c r="BM102" s="46">
        <f t="shared" si="33"/>
        <v>100</v>
      </c>
      <c r="BN102" s="46">
        <f t="shared" si="33"/>
        <v>0</v>
      </c>
      <c r="BO102" s="46">
        <f t="shared" si="33"/>
        <v>60</v>
      </c>
      <c r="BP102" s="46">
        <f t="shared" si="33"/>
        <v>0</v>
      </c>
      <c r="BQ102" s="46">
        <f t="shared" si="33"/>
        <v>0</v>
      </c>
      <c r="BR102" s="46">
        <f t="shared" si="33"/>
        <v>50</v>
      </c>
      <c r="BS102" s="46">
        <f t="shared" si="33"/>
        <v>120</v>
      </c>
      <c r="BT102" s="46">
        <f t="shared" si="33"/>
        <v>0</v>
      </c>
      <c r="BU102" s="46">
        <f t="shared" ref="BU102:CB102" si="34">BU101/60</f>
        <v>700</v>
      </c>
      <c r="BV102" s="46">
        <f t="shared" si="34"/>
        <v>50</v>
      </c>
      <c r="BW102" s="46">
        <f t="shared" si="34"/>
        <v>10</v>
      </c>
      <c r="BX102" s="46">
        <f t="shared" si="34"/>
        <v>120</v>
      </c>
      <c r="BY102" s="46">
        <f t="shared" si="34"/>
        <v>60</v>
      </c>
      <c r="BZ102" s="46">
        <f t="shared" si="34"/>
        <v>60</v>
      </c>
      <c r="CA102" s="46">
        <f t="shared" si="34"/>
        <v>20</v>
      </c>
      <c r="CB102" s="46">
        <f t="shared" si="34"/>
        <v>0</v>
      </c>
    </row>
    <row r="103" spans="1:80">
      <c r="F103" s="132" t="s">
        <v>180</v>
      </c>
      <c r="G103" s="133"/>
      <c r="H103" s="51">
        <f>SUM(H102:CB102)</f>
        <v>7250</v>
      </c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</row>
    <row r="104" spans="1:80">
      <c r="F104" s="132" t="s">
        <v>179</v>
      </c>
      <c r="G104" s="133"/>
      <c r="H104" s="44">
        <f>H103*60</f>
        <v>435000</v>
      </c>
    </row>
    <row r="109" spans="1:80">
      <c r="H109" s="57"/>
    </row>
  </sheetData>
  <mergeCells count="37">
    <mergeCell ref="F45:G45"/>
    <mergeCell ref="B33:B34"/>
    <mergeCell ref="F24:G24"/>
    <mergeCell ref="F23:G23"/>
    <mergeCell ref="F44:G44"/>
    <mergeCell ref="F25:G25"/>
    <mergeCell ref="F26:G26"/>
    <mergeCell ref="F62:G62"/>
    <mergeCell ref="F80:G80"/>
    <mergeCell ref="F46:G46"/>
    <mergeCell ref="F47:G47"/>
    <mergeCell ref="B68:B72"/>
    <mergeCell ref="B53:B58"/>
    <mergeCell ref="F63:G63"/>
    <mergeCell ref="F92:G92"/>
    <mergeCell ref="F93:G93"/>
    <mergeCell ref="F79:G79"/>
    <mergeCell ref="F81:G81"/>
    <mergeCell ref="F64:G64"/>
    <mergeCell ref="F65:G65"/>
    <mergeCell ref="F78:G78"/>
    <mergeCell ref="F104:G104"/>
    <mergeCell ref="A3:A9"/>
    <mergeCell ref="A17:A21"/>
    <mergeCell ref="A30:A40"/>
    <mergeCell ref="A53:A58"/>
    <mergeCell ref="A67:A76"/>
    <mergeCell ref="A86:A88"/>
    <mergeCell ref="F101:G101"/>
    <mergeCell ref="F102:G102"/>
    <mergeCell ref="F103:G103"/>
    <mergeCell ref="F94:G94"/>
    <mergeCell ref="F95:G95"/>
    <mergeCell ref="F10:G10"/>
    <mergeCell ref="F11:G11"/>
    <mergeCell ref="F12:G12"/>
    <mergeCell ref="F13:G13"/>
  </mergeCells>
  <conditionalFormatting sqref="E36">
    <cfRule type="duplicateValues" dxfId="27" priority="2"/>
  </conditionalFormatting>
  <conditionalFormatting sqref="E99 E67 E35 E23:E26 E21 E1 E3:E9 E30:E33 E17:E19 E86:E88 E73:E76 E37:E40">
    <cfRule type="duplicateValues" dxfId="26" priority="27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A29"/>
  <sheetViews>
    <sheetView zoomScale="70" zoomScaleNormal="70" workbookViewId="0">
      <selection activeCell="A31" sqref="A31"/>
    </sheetView>
  </sheetViews>
  <sheetFormatPr defaultRowHeight="15"/>
  <cols>
    <col min="1" max="1" width="9.85546875" customWidth="1"/>
    <col min="2" max="2" width="63.5703125" customWidth="1"/>
    <col min="3" max="3" width="58.85546875" customWidth="1"/>
    <col min="5" max="5" width="11.7109375" customWidth="1"/>
    <col min="7" max="7" width="20.7109375" bestFit="1" customWidth="1"/>
    <col min="8" max="8" width="13.42578125" bestFit="1" customWidth="1"/>
    <col min="9" max="9" width="15" bestFit="1" customWidth="1"/>
    <col min="10" max="11" width="13.5703125" bestFit="1" customWidth="1"/>
    <col min="12" max="12" width="15" bestFit="1" customWidth="1"/>
    <col min="13" max="13" width="13.5703125" bestFit="1" customWidth="1"/>
    <col min="14" max="14" width="12.42578125" bestFit="1" customWidth="1"/>
    <col min="15" max="16" width="13.5703125" bestFit="1" customWidth="1"/>
    <col min="17" max="21" width="12.42578125" bestFit="1" customWidth="1"/>
    <col min="22" max="22" width="13.5703125" bestFit="1" customWidth="1"/>
    <col min="23" max="24" width="12.42578125" bestFit="1" customWidth="1"/>
    <col min="25" max="28" width="13.5703125" bestFit="1" customWidth="1"/>
    <col min="29" max="29" width="15" bestFit="1" customWidth="1"/>
    <col min="30" max="33" width="13.5703125" bestFit="1" customWidth="1"/>
    <col min="34" max="34" width="12.42578125" bestFit="1" customWidth="1"/>
    <col min="35" max="36" width="15" bestFit="1" customWidth="1"/>
    <col min="37" max="37" width="12.42578125" bestFit="1" customWidth="1"/>
    <col min="38" max="38" width="13.5703125" bestFit="1" customWidth="1"/>
    <col min="39" max="46" width="12.42578125" bestFit="1" customWidth="1"/>
    <col min="47" max="50" width="13.5703125" bestFit="1" customWidth="1"/>
    <col min="51" max="59" width="12.42578125" bestFit="1" customWidth="1"/>
    <col min="60" max="61" width="13.5703125" bestFit="1" customWidth="1"/>
    <col min="62" max="63" width="12.42578125" bestFit="1" customWidth="1"/>
    <col min="64" max="67" width="13.5703125" bestFit="1" customWidth="1"/>
    <col min="68" max="68" width="12.42578125" bestFit="1" customWidth="1"/>
    <col min="69" max="69" width="13.5703125" bestFit="1" customWidth="1"/>
    <col min="70" max="70" width="15" bestFit="1" customWidth="1"/>
    <col min="71" max="72" width="13.5703125" bestFit="1" customWidth="1"/>
    <col min="73" max="73" width="15" bestFit="1" customWidth="1"/>
    <col min="74" max="74" width="12.42578125" bestFit="1" customWidth="1"/>
    <col min="75" max="77" width="13.5703125" bestFit="1" customWidth="1"/>
    <col min="78" max="78" width="12.42578125" bestFit="1" customWidth="1"/>
    <col min="79" max="79" width="13.5703125" bestFit="1" customWidth="1"/>
  </cols>
  <sheetData>
    <row r="1" spans="1:79" ht="23.25">
      <c r="G1" s="145" t="s">
        <v>185</v>
      </c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</row>
    <row r="3" spans="1:79">
      <c r="A3" s="44" t="s">
        <v>181</v>
      </c>
      <c r="B3" s="59" t="s">
        <v>2</v>
      </c>
      <c r="C3" s="109" t="s">
        <v>3</v>
      </c>
      <c r="D3" s="109" t="s">
        <v>4</v>
      </c>
      <c r="E3" s="109" t="s">
        <v>5</v>
      </c>
      <c r="F3" s="59" t="s">
        <v>6</v>
      </c>
      <c r="G3" s="59" t="s">
        <v>7</v>
      </c>
      <c r="H3" s="59" t="s">
        <v>8</v>
      </c>
      <c r="I3" s="59" t="s">
        <v>9</v>
      </c>
      <c r="J3" s="59" t="s">
        <v>10</v>
      </c>
      <c r="K3" s="59" t="s">
        <v>11</v>
      </c>
      <c r="L3" s="59" t="s">
        <v>12</v>
      </c>
      <c r="M3" s="59" t="s">
        <v>13</v>
      </c>
      <c r="N3" s="59" t="s">
        <v>14</v>
      </c>
      <c r="O3" s="59" t="s">
        <v>15</v>
      </c>
      <c r="P3" s="59" t="s">
        <v>16</v>
      </c>
      <c r="Q3" s="59" t="s">
        <v>17</v>
      </c>
      <c r="R3" s="59" t="s">
        <v>18</v>
      </c>
      <c r="S3" s="59" t="s">
        <v>19</v>
      </c>
      <c r="T3" s="59" t="s">
        <v>20</v>
      </c>
      <c r="U3" s="59" t="s">
        <v>21</v>
      </c>
      <c r="V3" s="59" t="s">
        <v>22</v>
      </c>
      <c r="W3" s="59" t="s">
        <v>23</v>
      </c>
      <c r="X3" s="59" t="s">
        <v>24</v>
      </c>
      <c r="Y3" s="59" t="s">
        <v>25</v>
      </c>
      <c r="Z3" s="59" t="s">
        <v>26</v>
      </c>
      <c r="AA3" s="59" t="s">
        <v>27</v>
      </c>
      <c r="AB3" s="59" t="s">
        <v>28</v>
      </c>
      <c r="AC3" s="59" t="s">
        <v>29</v>
      </c>
      <c r="AD3" s="59" t="s">
        <v>30</v>
      </c>
      <c r="AE3" s="59" t="s">
        <v>31</v>
      </c>
      <c r="AF3" s="59" t="s">
        <v>32</v>
      </c>
      <c r="AG3" s="59" t="s">
        <v>33</v>
      </c>
      <c r="AH3" s="59" t="s">
        <v>34</v>
      </c>
      <c r="AI3" s="59" t="s">
        <v>35</v>
      </c>
      <c r="AJ3" s="59" t="s">
        <v>36</v>
      </c>
      <c r="AK3" s="59" t="s">
        <v>37</v>
      </c>
      <c r="AL3" s="59" t="s">
        <v>38</v>
      </c>
      <c r="AM3" s="59" t="s">
        <v>39</v>
      </c>
      <c r="AN3" s="59" t="s">
        <v>40</v>
      </c>
      <c r="AO3" s="59" t="s">
        <v>41</v>
      </c>
      <c r="AP3" s="59" t="s">
        <v>42</v>
      </c>
      <c r="AQ3" s="59" t="s">
        <v>43</v>
      </c>
      <c r="AR3" s="59" t="s">
        <v>44</v>
      </c>
      <c r="AS3" s="59" t="s">
        <v>45</v>
      </c>
      <c r="AT3" s="59" t="s">
        <v>46</v>
      </c>
      <c r="AU3" s="59" t="s">
        <v>47</v>
      </c>
      <c r="AV3" s="59" t="s">
        <v>48</v>
      </c>
      <c r="AW3" s="59" t="s">
        <v>49</v>
      </c>
      <c r="AX3" s="59" t="s">
        <v>50</v>
      </c>
      <c r="AY3" s="59" t="s">
        <v>51</v>
      </c>
      <c r="AZ3" s="59" t="s">
        <v>52</v>
      </c>
      <c r="BA3" s="59" t="s">
        <v>53</v>
      </c>
      <c r="BB3" s="59" t="s">
        <v>54</v>
      </c>
      <c r="BC3" s="59" t="s">
        <v>55</v>
      </c>
      <c r="BD3" s="59" t="s">
        <v>56</v>
      </c>
      <c r="BE3" s="59" t="s">
        <v>57</v>
      </c>
      <c r="BF3" s="59" t="s">
        <v>58</v>
      </c>
      <c r="BG3" s="59" t="s">
        <v>59</v>
      </c>
      <c r="BH3" s="59" t="s">
        <v>60</v>
      </c>
      <c r="BI3" s="59" t="s">
        <v>61</v>
      </c>
      <c r="BJ3" s="59" t="s">
        <v>62</v>
      </c>
      <c r="BK3" s="59" t="s">
        <v>63</v>
      </c>
      <c r="BL3" s="59" t="s">
        <v>64</v>
      </c>
      <c r="BM3" s="59" t="s">
        <v>65</v>
      </c>
      <c r="BN3" s="59" t="s">
        <v>66</v>
      </c>
      <c r="BO3" s="59" t="s">
        <v>67</v>
      </c>
      <c r="BP3" s="59" t="s">
        <v>68</v>
      </c>
      <c r="BQ3" s="59" t="s">
        <v>69</v>
      </c>
      <c r="BR3" s="59" t="s">
        <v>70</v>
      </c>
      <c r="BS3" s="59" t="s">
        <v>71</v>
      </c>
      <c r="BT3" s="59" t="s">
        <v>72</v>
      </c>
      <c r="BU3" s="59" t="s">
        <v>73</v>
      </c>
      <c r="BV3" s="59" t="s">
        <v>74</v>
      </c>
      <c r="BW3" s="59" t="s">
        <v>75</v>
      </c>
      <c r="BX3" s="59" t="s">
        <v>76</v>
      </c>
      <c r="BY3" s="59" t="s">
        <v>77</v>
      </c>
      <c r="BZ3" s="59" t="s">
        <v>78</v>
      </c>
      <c r="CA3" s="59" t="s">
        <v>79</v>
      </c>
    </row>
    <row r="4" spans="1:79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</row>
    <row r="5" spans="1:79">
      <c r="A5" s="134">
        <v>1</v>
      </c>
      <c r="B5" s="61" t="s">
        <v>86</v>
      </c>
      <c r="C5" s="61" t="s">
        <v>87</v>
      </c>
      <c r="D5" s="62">
        <v>320004</v>
      </c>
      <c r="E5" s="62" t="s">
        <v>88</v>
      </c>
      <c r="F5" s="62" t="s">
        <v>89</v>
      </c>
      <c r="G5" s="63">
        <v>240</v>
      </c>
      <c r="H5" s="63">
        <v>240</v>
      </c>
      <c r="I5" s="63">
        <v>600</v>
      </c>
      <c r="J5" s="63">
        <v>600</v>
      </c>
      <c r="K5" s="63">
        <v>600</v>
      </c>
      <c r="L5" s="63">
        <v>600</v>
      </c>
      <c r="M5" s="63">
        <v>1200</v>
      </c>
      <c r="N5" s="63">
        <v>600</v>
      </c>
      <c r="O5" s="63">
        <v>600</v>
      </c>
      <c r="P5" s="63">
        <v>900</v>
      </c>
      <c r="Q5" s="63">
        <v>720</v>
      </c>
      <c r="R5" s="63">
        <v>300</v>
      </c>
      <c r="S5" s="63">
        <v>240</v>
      </c>
      <c r="T5" s="63">
        <v>300</v>
      </c>
      <c r="U5" s="63">
        <v>1500</v>
      </c>
      <c r="V5" s="63">
        <v>900</v>
      </c>
      <c r="W5" s="63">
        <v>600</v>
      </c>
      <c r="X5" s="63">
        <v>600</v>
      </c>
      <c r="Y5" s="63">
        <v>600</v>
      </c>
      <c r="Z5" s="63">
        <v>600</v>
      </c>
      <c r="AA5" s="63">
        <v>300</v>
      </c>
      <c r="AB5" s="63">
        <v>7800</v>
      </c>
      <c r="AC5" s="63">
        <v>15000</v>
      </c>
      <c r="AD5" s="63">
        <v>600</v>
      </c>
      <c r="AE5" s="63">
        <v>600</v>
      </c>
      <c r="AF5" s="63">
        <v>600</v>
      </c>
      <c r="AG5" s="63">
        <v>1200</v>
      </c>
      <c r="AH5" s="63">
        <v>1200</v>
      </c>
      <c r="AI5" s="63">
        <v>3600</v>
      </c>
      <c r="AJ5" s="63">
        <v>3600</v>
      </c>
      <c r="AK5" s="63">
        <v>600</v>
      </c>
      <c r="AL5" s="63">
        <v>600</v>
      </c>
      <c r="AM5" s="63">
        <v>600</v>
      </c>
      <c r="AN5" s="63">
        <v>600</v>
      </c>
      <c r="AO5" s="63">
        <v>600</v>
      </c>
      <c r="AP5" s="63">
        <v>360</v>
      </c>
      <c r="AQ5" s="63">
        <v>600</v>
      </c>
      <c r="AR5" s="63">
        <v>600</v>
      </c>
      <c r="AS5" s="63">
        <v>600</v>
      </c>
      <c r="AT5" s="63">
        <v>600</v>
      </c>
      <c r="AU5" s="63">
        <v>600</v>
      </c>
      <c r="AV5" s="63">
        <v>1200</v>
      </c>
      <c r="AW5" s="63">
        <v>1200</v>
      </c>
      <c r="AX5" s="63">
        <v>480</v>
      </c>
      <c r="AY5" s="63">
        <v>480</v>
      </c>
      <c r="AZ5" s="63">
        <v>120</v>
      </c>
      <c r="BA5" s="63">
        <v>120</v>
      </c>
      <c r="BB5" s="63">
        <v>120</v>
      </c>
      <c r="BC5" s="63">
        <v>600</v>
      </c>
      <c r="BD5" s="63">
        <v>1200</v>
      </c>
      <c r="BE5" s="63">
        <v>1200</v>
      </c>
      <c r="BF5" s="63">
        <v>1200</v>
      </c>
      <c r="BG5" s="63">
        <v>1200</v>
      </c>
      <c r="BH5" s="63">
        <v>600</v>
      </c>
      <c r="BI5" s="63">
        <v>600</v>
      </c>
      <c r="BJ5" s="63">
        <v>1800</v>
      </c>
      <c r="BK5" s="63">
        <v>600</v>
      </c>
      <c r="BL5" s="63">
        <v>600</v>
      </c>
      <c r="BM5" s="63">
        <v>600</v>
      </c>
      <c r="BN5" s="63">
        <v>600</v>
      </c>
      <c r="BO5" s="63">
        <v>600</v>
      </c>
      <c r="BP5" s="63">
        <v>600</v>
      </c>
      <c r="BQ5" s="63">
        <v>1800</v>
      </c>
      <c r="BR5" s="63">
        <v>1200</v>
      </c>
      <c r="BS5" s="63">
        <v>600</v>
      </c>
      <c r="BT5" s="63">
        <v>1200</v>
      </c>
      <c r="BU5" s="63">
        <v>600</v>
      </c>
      <c r="BV5" s="63">
        <v>120</v>
      </c>
      <c r="BW5" s="63">
        <v>1800</v>
      </c>
      <c r="BX5" s="63">
        <v>1800</v>
      </c>
      <c r="BY5" s="63">
        <v>1800</v>
      </c>
      <c r="BZ5" s="63">
        <v>300</v>
      </c>
      <c r="CA5" s="63">
        <v>300</v>
      </c>
    </row>
    <row r="6" spans="1:79">
      <c r="A6" s="135"/>
      <c r="B6" s="64" t="s">
        <v>104</v>
      </c>
      <c r="C6" s="64" t="s">
        <v>105</v>
      </c>
      <c r="D6" s="62">
        <v>110805</v>
      </c>
      <c r="E6" s="62" t="s">
        <v>88</v>
      </c>
      <c r="F6" s="62" t="s">
        <v>89</v>
      </c>
      <c r="G6" s="65">
        <v>1200</v>
      </c>
      <c r="H6" s="65"/>
      <c r="I6" s="65">
        <v>6000</v>
      </c>
      <c r="J6" s="65">
        <v>6000</v>
      </c>
      <c r="K6" s="65">
        <v>6000</v>
      </c>
      <c r="L6" s="65">
        <v>27000</v>
      </c>
      <c r="M6" s="65"/>
      <c r="N6" s="65"/>
      <c r="O6" s="65">
        <v>600</v>
      </c>
      <c r="P6" s="65"/>
      <c r="Q6" s="65"/>
      <c r="R6" s="65">
        <v>1200</v>
      </c>
      <c r="S6" s="65"/>
      <c r="T6" s="65"/>
      <c r="U6" s="65">
        <v>2400</v>
      </c>
      <c r="V6" s="65">
        <v>1800</v>
      </c>
      <c r="W6" s="65"/>
      <c r="X6" s="65"/>
      <c r="Y6" s="65"/>
      <c r="Z6" s="65"/>
      <c r="AA6" s="65"/>
      <c r="AB6" s="65"/>
      <c r="AC6" s="65"/>
      <c r="AD6" s="65">
        <v>2400</v>
      </c>
      <c r="AE6" s="65"/>
      <c r="AF6" s="65"/>
      <c r="AG6" s="65">
        <v>1800</v>
      </c>
      <c r="AH6" s="65"/>
      <c r="AI6" s="65">
        <v>4200</v>
      </c>
      <c r="AJ6" s="65">
        <v>39000</v>
      </c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>
        <v>1800</v>
      </c>
      <c r="AW6" s="65">
        <v>1800</v>
      </c>
      <c r="AX6" s="65"/>
      <c r="AY6" s="65"/>
      <c r="AZ6" s="65"/>
      <c r="BA6" s="65"/>
      <c r="BB6" s="65"/>
      <c r="BC6" s="65"/>
      <c r="BD6" s="65">
        <v>1800</v>
      </c>
      <c r="BE6" s="65"/>
      <c r="BF6" s="65">
        <v>1800</v>
      </c>
      <c r="BG6" s="65"/>
      <c r="BH6" s="65"/>
      <c r="BI6" s="65"/>
      <c r="BJ6" s="65"/>
      <c r="BK6" s="65">
        <v>600</v>
      </c>
      <c r="BL6" s="65">
        <v>1200</v>
      </c>
      <c r="BM6" s="65">
        <v>1200</v>
      </c>
      <c r="BN6" s="65">
        <v>1200</v>
      </c>
      <c r="BO6" s="65">
        <v>600</v>
      </c>
      <c r="BP6" s="65"/>
      <c r="BQ6" s="65">
        <v>6000</v>
      </c>
      <c r="BR6" s="65">
        <v>12000</v>
      </c>
      <c r="BS6" s="65">
        <v>3000</v>
      </c>
      <c r="BT6" s="65">
        <v>3000</v>
      </c>
      <c r="BU6" s="65">
        <v>4200</v>
      </c>
      <c r="BV6" s="65"/>
      <c r="BW6" s="65">
        <v>2400</v>
      </c>
      <c r="BX6" s="65">
        <v>1200</v>
      </c>
      <c r="BY6" s="65">
        <v>1200</v>
      </c>
      <c r="BZ6" s="65"/>
      <c r="CA6" s="65"/>
    </row>
    <row r="7" spans="1:79">
      <c r="A7" s="135"/>
      <c r="B7" s="61" t="s">
        <v>106</v>
      </c>
      <c r="C7" s="61" t="s">
        <v>107</v>
      </c>
      <c r="D7" s="62">
        <v>440001</v>
      </c>
      <c r="E7" s="62" t="s">
        <v>88</v>
      </c>
      <c r="F7" s="62" t="s">
        <v>89</v>
      </c>
      <c r="G7" s="65"/>
      <c r="H7" s="65"/>
      <c r="I7" s="65">
        <v>1200</v>
      </c>
      <c r="J7" s="65">
        <v>1200</v>
      </c>
      <c r="K7" s="65">
        <v>1200</v>
      </c>
      <c r="L7" s="65">
        <v>2400</v>
      </c>
      <c r="M7" s="65">
        <v>600</v>
      </c>
      <c r="N7" s="65"/>
      <c r="O7" s="65"/>
      <c r="P7" s="65"/>
      <c r="Q7" s="65"/>
      <c r="R7" s="65"/>
      <c r="S7" s="65">
        <v>120</v>
      </c>
      <c r="T7" s="65"/>
      <c r="U7" s="65">
        <v>600</v>
      </c>
      <c r="V7" s="65">
        <v>300</v>
      </c>
      <c r="W7" s="65"/>
      <c r="X7" s="65"/>
      <c r="Y7" s="65">
        <v>900</v>
      </c>
      <c r="Z7" s="65">
        <v>120</v>
      </c>
      <c r="AA7" s="65"/>
      <c r="AB7" s="65"/>
      <c r="AC7" s="65"/>
      <c r="AD7" s="65"/>
      <c r="AE7" s="65">
        <v>1800</v>
      </c>
      <c r="AF7" s="65"/>
      <c r="AG7" s="65"/>
      <c r="AH7" s="65"/>
      <c r="AI7" s="65">
        <v>6000</v>
      </c>
      <c r="AJ7" s="65">
        <v>12000</v>
      </c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>
        <v>120</v>
      </c>
      <c r="AV7" s="65"/>
      <c r="AW7" s="65"/>
      <c r="AX7" s="65"/>
      <c r="AY7" s="65"/>
      <c r="AZ7" s="65"/>
      <c r="BA7" s="65"/>
      <c r="BB7" s="65"/>
      <c r="BC7" s="65"/>
      <c r="BD7" s="65">
        <v>600</v>
      </c>
      <c r="BE7" s="65"/>
      <c r="BF7" s="65">
        <v>600</v>
      </c>
      <c r="BG7" s="65"/>
      <c r="BH7" s="65"/>
      <c r="BI7" s="65"/>
      <c r="BJ7" s="65"/>
      <c r="BK7" s="65"/>
      <c r="BL7" s="65">
        <v>1200</v>
      </c>
      <c r="BM7" s="65">
        <v>600</v>
      </c>
      <c r="BN7" s="65">
        <v>600</v>
      </c>
      <c r="BO7" s="65">
        <v>600</v>
      </c>
      <c r="BP7" s="65"/>
      <c r="BQ7" s="65"/>
      <c r="BR7" s="65">
        <v>3000</v>
      </c>
      <c r="BS7" s="65"/>
      <c r="BT7" s="65"/>
      <c r="BU7" s="65"/>
      <c r="BV7" s="65">
        <v>120</v>
      </c>
      <c r="BW7" s="65">
        <v>1200</v>
      </c>
      <c r="BX7" s="65">
        <v>1200</v>
      </c>
      <c r="BY7" s="65">
        <v>600</v>
      </c>
      <c r="BZ7" s="65"/>
      <c r="CA7" s="65"/>
    </row>
    <row r="8" spans="1:79">
      <c r="A8" s="135"/>
      <c r="B8" s="70" t="s">
        <v>126</v>
      </c>
      <c r="C8" s="61" t="s">
        <v>127</v>
      </c>
      <c r="D8" s="62">
        <v>303001</v>
      </c>
      <c r="E8" s="62" t="s">
        <v>88</v>
      </c>
      <c r="F8" s="62" t="s">
        <v>89</v>
      </c>
      <c r="G8" s="65">
        <v>360</v>
      </c>
      <c r="H8" s="65">
        <v>360</v>
      </c>
      <c r="I8" s="65">
        <v>1500</v>
      </c>
      <c r="J8" s="65"/>
      <c r="K8" s="65">
        <v>1500</v>
      </c>
      <c r="L8" s="65">
        <v>3000</v>
      </c>
      <c r="M8" s="65"/>
      <c r="N8" s="65"/>
      <c r="O8" s="65">
        <v>60</v>
      </c>
      <c r="P8" s="65">
        <v>600</v>
      </c>
      <c r="Q8" s="65"/>
      <c r="R8" s="65"/>
      <c r="S8" s="65"/>
      <c r="T8" s="65">
        <v>360</v>
      </c>
      <c r="U8" s="65">
        <v>1200</v>
      </c>
      <c r="V8" s="65">
        <v>1200</v>
      </c>
      <c r="W8" s="65">
        <v>1200</v>
      </c>
      <c r="X8" s="65">
        <v>1200</v>
      </c>
      <c r="Y8" s="65">
        <v>300</v>
      </c>
      <c r="Z8" s="65">
        <v>300</v>
      </c>
      <c r="AA8" s="65"/>
      <c r="AB8" s="65"/>
      <c r="AC8" s="65"/>
      <c r="AD8" s="65"/>
      <c r="AE8" s="65"/>
      <c r="AF8" s="65"/>
      <c r="AG8" s="65">
        <v>1500</v>
      </c>
      <c r="AH8" s="65"/>
      <c r="AI8" s="65">
        <v>1260</v>
      </c>
      <c r="AJ8" s="65"/>
      <c r="AK8" s="65"/>
      <c r="AL8" s="65">
        <v>120</v>
      </c>
      <c r="AM8" s="65"/>
      <c r="AN8" s="65"/>
      <c r="AO8" s="65"/>
      <c r="AP8" s="65"/>
      <c r="AQ8" s="65"/>
      <c r="AR8" s="65"/>
      <c r="AS8" s="65"/>
      <c r="AT8" s="65"/>
      <c r="AU8" s="65"/>
      <c r="AV8" s="65">
        <v>360</v>
      </c>
      <c r="AW8" s="65">
        <v>360</v>
      </c>
      <c r="AX8" s="65"/>
      <c r="AY8" s="65"/>
      <c r="AZ8" s="65">
        <v>60</v>
      </c>
      <c r="BA8" s="65">
        <v>60</v>
      </c>
      <c r="BB8" s="65">
        <v>60</v>
      </c>
      <c r="BC8" s="65"/>
      <c r="BD8" s="65">
        <v>300</v>
      </c>
      <c r="BE8" s="65"/>
      <c r="BF8" s="65">
        <v>1200</v>
      </c>
      <c r="BG8" s="65">
        <v>240</v>
      </c>
      <c r="BH8" s="65"/>
      <c r="BI8" s="65">
        <v>600</v>
      </c>
      <c r="BJ8" s="65"/>
      <c r="BK8" s="65"/>
      <c r="BL8" s="65">
        <v>600</v>
      </c>
      <c r="BM8" s="65"/>
      <c r="BN8" s="65"/>
      <c r="BO8" s="65"/>
      <c r="BP8" s="65"/>
      <c r="BQ8" s="65">
        <v>3000</v>
      </c>
      <c r="BR8" s="65">
        <v>1200</v>
      </c>
      <c r="BS8" s="65">
        <v>6000</v>
      </c>
      <c r="BT8" s="65"/>
      <c r="BU8" s="65">
        <v>2520</v>
      </c>
      <c r="BV8" s="65">
        <v>60</v>
      </c>
      <c r="BW8" s="65">
        <v>240</v>
      </c>
      <c r="BX8" s="65">
        <v>120</v>
      </c>
      <c r="BY8" s="65"/>
      <c r="BZ8" s="65"/>
      <c r="CA8" s="65"/>
    </row>
    <row r="9" spans="1:79">
      <c r="A9" s="135"/>
      <c r="B9" s="61" t="s">
        <v>129</v>
      </c>
      <c r="C9" s="61" t="s">
        <v>130</v>
      </c>
      <c r="D9" s="62">
        <v>240013</v>
      </c>
      <c r="E9" s="62" t="s">
        <v>88</v>
      </c>
      <c r="F9" s="62" t="s">
        <v>89</v>
      </c>
      <c r="G9" s="65"/>
      <c r="H9" s="65"/>
      <c r="I9" s="65">
        <v>6000</v>
      </c>
      <c r="J9" s="65">
        <v>6000</v>
      </c>
      <c r="K9" s="65">
        <v>6000</v>
      </c>
      <c r="L9" s="65">
        <v>12000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>
        <v>12000</v>
      </c>
      <c r="AE9" s="65"/>
      <c r="AF9" s="65">
        <v>12000</v>
      </c>
      <c r="AG9" s="65">
        <v>6000</v>
      </c>
      <c r="AH9" s="65"/>
      <c r="AI9" s="65">
        <v>24000</v>
      </c>
      <c r="AJ9" s="65">
        <v>15000</v>
      </c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>
        <v>600</v>
      </c>
      <c r="AV9" s="65"/>
      <c r="AW9" s="65">
        <v>600</v>
      </c>
      <c r="AX9" s="65">
        <v>1800</v>
      </c>
      <c r="AY9" s="65"/>
      <c r="AZ9" s="65"/>
      <c r="BA9" s="65"/>
      <c r="BB9" s="65"/>
      <c r="BC9" s="65"/>
      <c r="BD9" s="65"/>
      <c r="BE9" s="65"/>
      <c r="BF9" s="65">
        <v>3000</v>
      </c>
      <c r="BG9" s="65"/>
      <c r="BH9" s="65">
        <v>9000</v>
      </c>
      <c r="BI9" s="65"/>
      <c r="BJ9" s="65"/>
      <c r="BK9" s="65"/>
      <c r="BL9" s="65">
        <v>3000</v>
      </c>
      <c r="BM9" s="65"/>
      <c r="BN9" s="65">
        <v>1800</v>
      </c>
      <c r="BO9" s="65">
        <v>1800</v>
      </c>
      <c r="BP9" s="65"/>
      <c r="BQ9" s="65"/>
      <c r="BR9" s="65">
        <v>9000</v>
      </c>
      <c r="BS9" s="65">
        <v>6000</v>
      </c>
      <c r="BT9" s="65">
        <v>6000</v>
      </c>
      <c r="BU9" s="65">
        <v>3000</v>
      </c>
      <c r="BV9" s="65"/>
      <c r="BW9" s="65">
        <v>3600</v>
      </c>
      <c r="BX9" s="65">
        <v>1800</v>
      </c>
      <c r="BY9" s="65">
        <v>1800</v>
      </c>
      <c r="BZ9" s="65"/>
      <c r="CA9" s="65"/>
    </row>
    <row r="10" spans="1:79">
      <c r="A10" s="135"/>
      <c r="B10" s="67" t="s">
        <v>138</v>
      </c>
      <c r="C10" s="64" t="s">
        <v>139</v>
      </c>
      <c r="D10" s="68">
        <v>440075</v>
      </c>
      <c r="E10" s="68" t="s">
        <v>88</v>
      </c>
      <c r="F10" s="68" t="s">
        <v>89</v>
      </c>
      <c r="G10" s="65"/>
      <c r="H10" s="65"/>
      <c r="I10" s="65">
        <v>4860</v>
      </c>
      <c r="J10" s="65"/>
      <c r="K10" s="65">
        <v>1560</v>
      </c>
      <c r="L10" s="65">
        <v>5100</v>
      </c>
      <c r="M10" s="65">
        <v>180</v>
      </c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>
        <v>6720</v>
      </c>
      <c r="AF10" s="65"/>
      <c r="AG10" s="65"/>
      <c r="AH10" s="65">
        <v>600</v>
      </c>
      <c r="AI10" s="65">
        <v>4920</v>
      </c>
      <c r="AJ10" s="65">
        <v>1200</v>
      </c>
      <c r="AK10" s="65"/>
      <c r="AL10" s="65">
        <v>1800</v>
      </c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>
        <v>780</v>
      </c>
      <c r="AY10" s="65"/>
      <c r="AZ10" s="65"/>
      <c r="BA10" s="65"/>
      <c r="BB10" s="65"/>
      <c r="BC10" s="65"/>
      <c r="BD10" s="65"/>
      <c r="BE10" s="65"/>
      <c r="BF10" s="65">
        <v>240</v>
      </c>
      <c r="BG10" s="65"/>
      <c r="BH10" s="65"/>
      <c r="BI10" s="65">
        <v>300</v>
      </c>
      <c r="BJ10" s="65"/>
      <c r="BK10" s="65"/>
      <c r="BL10" s="65">
        <v>900</v>
      </c>
      <c r="BM10" s="65">
        <v>60</v>
      </c>
      <c r="BN10" s="65">
        <v>240</v>
      </c>
      <c r="BO10" s="65"/>
      <c r="BP10" s="65"/>
      <c r="BQ10" s="65">
        <v>840</v>
      </c>
      <c r="BR10" s="65">
        <v>5460</v>
      </c>
      <c r="BS10" s="65">
        <v>600</v>
      </c>
      <c r="BT10" s="65"/>
      <c r="BU10" s="65"/>
      <c r="BV10" s="65"/>
      <c r="BW10" s="65"/>
      <c r="BX10" s="65">
        <v>120</v>
      </c>
      <c r="BY10" s="65">
        <v>120</v>
      </c>
      <c r="BZ10" s="65"/>
      <c r="CA10" s="65"/>
    </row>
    <row r="11" spans="1:79">
      <c r="A11" s="136"/>
      <c r="B11" s="67" t="s">
        <v>147</v>
      </c>
      <c r="C11" s="64" t="s">
        <v>172</v>
      </c>
      <c r="D11" s="68">
        <v>153173</v>
      </c>
      <c r="E11" s="68" t="s">
        <v>88</v>
      </c>
      <c r="F11" s="68" t="s">
        <v>89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>
        <v>600</v>
      </c>
      <c r="V11" s="65">
        <v>600</v>
      </c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>
        <v>1200</v>
      </c>
      <c r="AJ11" s="65">
        <v>93000</v>
      </c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>
        <v>6000</v>
      </c>
      <c r="BS11" s="65"/>
      <c r="BT11" s="65"/>
      <c r="BU11" s="65"/>
      <c r="BV11" s="65"/>
      <c r="BW11" s="65"/>
      <c r="BX11" s="65"/>
      <c r="BY11" s="65">
        <v>600</v>
      </c>
      <c r="BZ11" s="65"/>
      <c r="CA11" s="65"/>
    </row>
    <row r="12" spans="1:79">
      <c r="A12" s="45"/>
      <c r="B12" s="45"/>
      <c r="C12" s="45"/>
      <c r="D12" s="45"/>
      <c r="E12" s="142" t="s">
        <v>178</v>
      </c>
      <c r="F12" s="142"/>
      <c r="G12" s="47">
        <f t="shared" ref="G12:BR12" si="0">SUM(G4:G11)</f>
        <v>1800</v>
      </c>
      <c r="H12" s="47">
        <f t="shared" si="0"/>
        <v>600</v>
      </c>
      <c r="I12" s="47">
        <f t="shared" si="0"/>
        <v>20160</v>
      </c>
      <c r="J12" s="47">
        <f t="shared" si="0"/>
        <v>13800</v>
      </c>
      <c r="K12" s="47">
        <f t="shared" si="0"/>
        <v>16860</v>
      </c>
      <c r="L12" s="47">
        <f t="shared" si="0"/>
        <v>50100</v>
      </c>
      <c r="M12" s="47">
        <f t="shared" si="0"/>
        <v>1980</v>
      </c>
      <c r="N12" s="47">
        <f t="shared" si="0"/>
        <v>600</v>
      </c>
      <c r="O12" s="47">
        <f t="shared" si="0"/>
        <v>1260</v>
      </c>
      <c r="P12" s="47">
        <f t="shared" si="0"/>
        <v>1500</v>
      </c>
      <c r="Q12" s="47">
        <f t="shared" si="0"/>
        <v>720</v>
      </c>
      <c r="R12" s="47">
        <f t="shared" si="0"/>
        <v>1500</v>
      </c>
      <c r="S12" s="47">
        <f t="shared" si="0"/>
        <v>360</v>
      </c>
      <c r="T12" s="47">
        <f t="shared" si="0"/>
        <v>660</v>
      </c>
      <c r="U12" s="47">
        <f t="shared" si="0"/>
        <v>6300</v>
      </c>
      <c r="V12" s="47">
        <f t="shared" si="0"/>
        <v>4800</v>
      </c>
      <c r="W12" s="47">
        <f t="shared" si="0"/>
        <v>1800</v>
      </c>
      <c r="X12" s="47">
        <f t="shared" si="0"/>
        <v>1800</v>
      </c>
      <c r="Y12" s="47">
        <f t="shared" si="0"/>
        <v>1800</v>
      </c>
      <c r="Z12" s="47">
        <f t="shared" si="0"/>
        <v>1020</v>
      </c>
      <c r="AA12" s="47">
        <f t="shared" si="0"/>
        <v>300</v>
      </c>
      <c r="AB12" s="47">
        <f t="shared" si="0"/>
        <v>7800</v>
      </c>
      <c r="AC12" s="47">
        <f t="shared" si="0"/>
        <v>15000</v>
      </c>
      <c r="AD12" s="47">
        <f t="shared" si="0"/>
        <v>15000</v>
      </c>
      <c r="AE12" s="47">
        <f t="shared" si="0"/>
        <v>9120</v>
      </c>
      <c r="AF12" s="47">
        <f t="shared" si="0"/>
        <v>12600</v>
      </c>
      <c r="AG12" s="47">
        <f t="shared" si="0"/>
        <v>10500</v>
      </c>
      <c r="AH12" s="47">
        <f t="shared" si="0"/>
        <v>1800</v>
      </c>
      <c r="AI12" s="47">
        <f t="shared" si="0"/>
        <v>45180</v>
      </c>
      <c r="AJ12" s="47">
        <f t="shared" si="0"/>
        <v>163800</v>
      </c>
      <c r="AK12" s="47">
        <f t="shared" si="0"/>
        <v>600</v>
      </c>
      <c r="AL12" s="47">
        <f t="shared" si="0"/>
        <v>2520</v>
      </c>
      <c r="AM12" s="47">
        <f t="shared" si="0"/>
        <v>600</v>
      </c>
      <c r="AN12" s="47">
        <f t="shared" si="0"/>
        <v>600</v>
      </c>
      <c r="AO12" s="47">
        <f t="shared" si="0"/>
        <v>600</v>
      </c>
      <c r="AP12" s="47">
        <f t="shared" si="0"/>
        <v>360</v>
      </c>
      <c r="AQ12" s="47">
        <f t="shared" si="0"/>
        <v>600</v>
      </c>
      <c r="AR12" s="47">
        <f t="shared" si="0"/>
        <v>600</v>
      </c>
      <c r="AS12" s="47">
        <f t="shared" si="0"/>
        <v>600</v>
      </c>
      <c r="AT12" s="47">
        <f t="shared" si="0"/>
        <v>600</v>
      </c>
      <c r="AU12" s="47">
        <f t="shared" si="0"/>
        <v>1320</v>
      </c>
      <c r="AV12" s="47">
        <f t="shared" si="0"/>
        <v>3360</v>
      </c>
      <c r="AW12" s="47">
        <f t="shared" si="0"/>
        <v>3960</v>
      </c>
      <c r="AX12" s="47">
        <f t="shared" si="0"/>
        <v>3060</v>
      </c>
      <c r="AY12" s="47">
        <f t="shared" si="0"/>
        <v>480</v>
      </c>
      <c r="AZ12" s="47">
        <f t="shared" si="0"/>
        <v>180</v>
      </c>
      <c r="BA12" s="47">
        <f t="shared" si="0"/>
        <v>180</v>
      </c>
      <c r="BB12" s="47">
        <f t="shared" si="0"/>
        <v>180</v>
      </c>
      <c r="BC12" s="47">
        <f t="shared" si="0"/>
        <v>600</v>
      </c>
      <c r="BD12" s="47">
        <f t="shared" si="0"/>
        <v>3900</v>
      </c>
      <c r="BE12" s="47">
        <f t="shared" si="0"/>
        <v>1200</v>
      </c>
      <c r="BF12" s="47">
        <f t="shared" si="0"/>
        <v>8040</v>
      </c>
      <c r="BG12" s="47">
        <f t="shared" si="0"/>
        <v>1440</v>
      </c>
      <c r="BH12" s="47">
        <f t="shared" si="0"/>
        <v>9600</v>
      </c>
      <c r="BI12" s="47">
        <f t="shared" si="0"/>
        <v>1500</v>
      </c>
      <c r="BJ12" s="47">
        <f t="shared" si="0"/>
        <v>1800</v>
      </c>
      <c r="BK12" s="47">
        <f t="shared" si="0"/>
        <v>1200</v>
      </c>
      <c r="BL12" s="47">
        <f t="shared" si="0"/>
        <v>7500</v>
      </c>
      <c r="BM12" s="47">
        <f t="shared" si="0"/>
        <v>2460</v>
      </c>
      <c r="BN12" s="47">
        <f t="shared" si="0"/>
        <v>4440</v>
      </c>
      <c r="BO12" s="47">
        <f t="shared" si="0"/>
        <v>3600</v>
      </c>
      <c r="BP12" s="47">
        <f t="shared" si="0"/>
        <v>600</v>
      </c>
      <c r="BQ12" s="47">
        <f t="shared" si="0"/>
        <v>11640</v>
      </c>
      <c r="BR12" s="47">
        <f t="shared" si="0"/>
        <v>37860</v>
      </c>
      <c r="BS12" s="47">
        <f t="shared" ref="BS12:CA12" si="1">SUM(BS4:BS11)</f>
        <v>16200</v>
      </c>
      <c r="BT12" s="47">
        <f t="shared" si="1"/>
        <v>10200</v>
      </c>
      <c r="BU12" s="47">
        <f t="shared" si="1"/>
        <v>10320</v>
      </c>
      <c r="BV12" s="47">
        <f t="shared" si="1"/>
        <v>300</v>
      </c>
      <c r="BW12" s="47">
        <f t="shared" si="1"/>
        <v>9240</v>
      </c>
      <c r="BX12" s="47">
        <f t="shared" si="1"/>
        <v>6240</v>
      </c>
      <c r="BY12" s="47">
        <f t="shared" si="1"/>
        <v>6120</v>
      </c>
      <c r="BZ12" s="47">
        <f t="shared" si="1"/>
        <v>300</v>
      </c>
      <c r="CA12" s="47">
        <f t="shared" si="1"/>
        <v>300</v>
      </c>
    </row>
    <row r="13" spans="1:79">
      <c r="A13" s="45"/>
      <c r="B13" s="45"/>
      <c r="C13" s="45"/>
      <c r="D13" s="45"/>
      <c r="E13" s="142" t="s">
        <v>184</v>
      </c>
      <c r="F13" s="142"/>
      <c r="G13" s="48">
        <f>G12/60</f>
        <v>30</v>
      </c>
      <c r="H13" s="46">
        <f t="shared" ref="H13:BS13" si="2">H12/60</f>
        <v>10</v>
      </c>
      <c r="I13" s="46">
        <f t="shared" si="2"/>
        <v>336</v>
      </c>
      <c r="J13" s="46">
        <f t="shared" si="2"/>
        <v>230</v>
      </c>
      <c r="K13" s="46">
        <f t="shared" si="2"/>
        <v>281</v>
      </c>
      <c r="L13" s="46">
        <f t="shared" si="2"/>
        <v>835</v>
      </c>
      <c r="M13" s="46">
        <f t="shared" si="2"/>
        <v>33</v>
      </c>
      <c r="N13" s="46">
        <f t="shared" si="2"/>
        <v>10</v>
      </c>
      <c r="O13" s="46">
        <f t="shared" si="2"/>
        <v>21</v>
      </c>
      <c r="P13" s="46">
        <f t="shared" si="2"/>
        <v>25</v>
      </c>
      <c r="Q13" s="46">
        <f t="shared" si="2"/>
        <v>12</v>
      </c>
      <c r="R13" s="46">
        <f t="shared" si="2"/>
        <v>25</v>
      </c>
      <c r="S13" s="46">
        <f t="shared" si="2"/>
        <v>6</v>
      </c>
      <c r="T13" s="46">
        <f t="shared" si="2"/>
        <v>11</v>
      </c>
      <c r="U13" s="46">
        <f t="shared" si="2"/>
        <v>105</v>
      </c>
      <c r="V13" s="46">
        <f t="shared" si="2"/>
        <v>80</v>
      </c>
      <c r="W13" s="46">
        <f t="shared" si="2"/>
        <v>30</v>
      </c>
      <c r="X13" s="46">
        <f t="shared" si="2"/>
        <v>30</v>
      </c>
      <c r="Y13" s="46">
        <f t="shared" si="2"/>
        <v>30</v>
      </c>
      <c r="Z13" s="46">
        <f t="shared" si="2"/>
        <v>17</v>
      </c>
      <c r="AA13" s="46">
        <f t="shared" si="2"/>
        <v>5</v>
      </c>
      <c r="AB13" s="46">
        <f t="shared" si="2"/>
        <v>130</v>
      </c>
      <c r="AC13" s="46">
        <f t="shared" si="2"/>
        <v>250</v>
      </c>
      <c r="AD13" s="46">
        <f t="shared" si="2"/>
        <v>250</v>
      </c>
      <c r="AE13" s="46">
        <f t="shared" si="2"/>
        <v>152</v>
      </c>
      <c r="AF13" s="46">
        <f t="shared" si="2"/>
        <v>210</v>
      </c>
      <c r="AG13" s="46">
        <f t="shared" si="2"/>
        <v>175</v>
      </c>
      <c r="AH13" s="46">
        <f t="shared" si="2"/>
        <v>30</v>
      </c>
      <c r="AI13" s="46">
        <f t="shared" si="2"/>
        <v>753</v>
      </c>
      <c r="AJ13" s="46">
        <f t="shared" si="2"/>
        <v>2730</v>
      </c>
      <c r="AK13" s="46">
        <f t="shared" si="2"/>
        <v>10</v>
      </c>
      <c r="AL13" s="46">
        <f t="shared" si="2"/>
        <v>42</v>
      </c>
      <c r="AM13" s="46">
        <f t="shared" si="2"/>
        <v>10</v>
      </c>
      <c r="AN13" s="46">
        <f t="shared" si="2"/>
        <v>10</v>
      </c>
      <c r="AO13" s="46">
        <f t="shared" si="2"/>
        <v>10</v>
      </c>
      <c r="AP13" s="46">
        <f t="shared" si="2"/>
        <v>6</v>
      </c>
      <c r="AQ13" s="46">
        <f t="shared" si="2"/>
        <v>10</v>
      </c>
      <c r="AR13" s="46">
        <f t="shared" si="2"/>
        <v>10</v>
      </c>
      <c r="AS13" s="46">
        <f t="shared" si="2"/>
        <v>10</v>
      </c>
      <c r="AT13" s="46">
        <f t="shared" si="2"/>
        <v>10</v>
      </c>
      <c r="AU13" s="46">
        <f t="shared" si="2"/>
        <v>22</v>
      </c>
      <c r="AV13" s="46">
        <f t="shared" si="2"/>
        <v>56</v>
      </c>
      <c r="AW13" s="46">
        <f t="shared" si="2"/>
        <v>66</v>
      </c>
      <c r="AX13" s="46">
        <f t="shared" si="2"/>
        <v>51</v>
      </c>
      <c r="AY13" s="46">
        <f t="shared" si="2"/>
        <v>8</v>
      </c>
      <c r="AZ13" s="46">
        <f t="shared" si="2"/>
        <v>3</v>
      </c>
      <c r="BA13" s="46">
        <f t="shared" si="2"/>
        <v>3</v>
      </c>
      <c r="BB13" s="46">
        <f t="shared" si="2"/>
        <v>3</v>
      </c>
      <c r="BC13" s="46">
        <f t="shared" si="2"/>
        <v>10</v>
      </c>
      <c r="BD13" s="46">
        <f t="shared" si="2"/>
        <v>65</v>
      </c>
      <c r="BE13" s="46">
        <f t="shared" si="2"/>
        <v>20</v>
      </c>
      <c r="BF13" s="46">
        <f t="shared" si="2"/>
        <v>134</v>
      </c>
      <c r="BG13" s="46">
        <f t="shared" si="2"/>
        <v>24</v>
      </c>
      <c r="BH13" s="46">
        <f t="shared" si="2"/>
        <v>160</v>
      </c>
      <c r="BI13" s="46">
        <f t="shared" si="2"/>
        <v>25</v>
      </c>
      <c r="BJ13" s="46">
        <f t="shared" si="2"/>
        <v>30</v>
      </c>
      <c r="BK13" s="46">
        <f t="shared" si="2"/>
        <v>20</v>
      </c>
      <c r="BL13" s="46">
        <f t="shared" si="2"/>
        <v>125</v>
      </c>
      <c r="BM13" s="46">
        <f t="shared" si="2"/>
        <v>41</v>
      </c>
      <c r="BN13" s="46">
        <f t="shared" si="2"/>
        <v>74</v>
      </c>
      <c r="BO13" s="46">
        <f t="shared" si="2"/>
        <v>60</v>
      </c>
      <c r="BP13" s="46">
        <f t="shared" si="2"/>
        <v>10</v>
      </c>
      <c r="BQ13" s="46">
        <f t="shared" si="2"/>
        <v>194</v>
      </c>
      <c r="BR13" s="46">
        <f t="shared" si="2"/>
        <v>631</v>
      </c>
      <c r="BS13" s="46">
        <f t="shared" si="2"/>
        <v>270</v>
      </c>
      <c r="BT13" s="46">
        <f t="shared" ref="BT13:CA13" si="3">BT12/60</f>
        <v>170</v>
      </c>
      <c r="BU13" s="46">
        <f t="shared" si="3"/>
        <v>172</v>
      </c>
      <c r="BV13" s="46">
        <f t="shared" si="3"/>
        <v>5</v>
      </c>
      <c r="BW13" s="46">
        <f t="shared" si="3"/>
        <v>154</v>
      </c>
      <c r="BX13" s="46">
        <f t="shared" si="3"/>
        <v>104</v>
      </c>
      <c r="BY13" s="46">
        <f t="shared" si="3"/>
        <v>102</v>
      </c>
      <c r="BZ13" s="46">
        <f t="shared" si="3"/>
        <v>5</v>
      </c>
      <c r="CA13" s="46">
        <f t="shared" si="3"/>
        <v>5</v>
      </c>
    </row>
    <row r="14" spans="1:79">
      <c r="A14" s="45"/>
      <c r="B14" s="45"/>
      <c r="C14" s="45"/>
      <c r="D14" s="45"/>
      <c r="E14" s="132" t="s">
        <v>180</v>
      </c>
      <c r="F14" s="133"/>
      <c r="G14" s="51">
        <f>SUM(G13:CA13)</f>
        <v>9792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</row>
    <row r="15" spans="1:79">
      <c r="A15" s="45"/>
      <c r="B15" s="45"/>
      <c r="C15" s="45"/>
      <c r="D15" s="45"/>
      <c r="E15" s="132" t="s">
        <v>179</v>
      </c>
      <c r="F15" s="133"/>
      <c r="G15" s="44">
        <f>G14*60</f>
        <v>587520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</row>
    <row r="18" spans="1:79" ht="23.25">
      <c r="G18" s="97" t="s">
        <v>186</v>
      </c>
    </row>
    <row r="20" spans="1:79">
      <c r="A20" s="44" t="s">
        <v>181</v>
      </c>
      <c r="B20" s="59" t="s">
        <v>2</v>
      </c>
      <c r="C20" s="59" t="s">
        <v>3</v>
      </c>
      <c r="D20" s="59" t="s">
        <v>4</v>
      </c>
      <c r="E20" s="59" t="s">
        <v>5</v>
      </c>
      <c r="F20" s="98" t="s">
        <v>6</v>
      </c>
      <c r="G20" s="44" t="str">
        <f>G3</f>
        <v>ITEM 1</v>
      </c>
      <c r="H20" s="44" t="str">
        <f t="shared" ref="H20:BS20" si="4">H3</f>
        <v>ITEM 2</v>
      </c>
      <c r="I20" s="44" t="str">
        <f t="shared" si="4"/>
        <v>ITEM 3</v>
      </c>
      <c r="J20" s="44" t="str">
        <f t="shared" si="4"/>
        <v>ITEM 4</v>
      </c>
      <c r="K20" s="44" t="str">
        <f t="shared" si="4"/>
        <v>ITEM 5</v>
      </c>
      <c r="L20" s="44" t="str">
        <f t="shared" si="4"/>
        <v>ITEM 6</v>
      </c>
      <c r="M20" s="44" t="str">
        <f t="shared" si="4"/>
        <v>ITEM 7</v>
      </c>
      <c r="N20" s="44" t="str">
        <f t="shared" si="4"/>
        <v>ITEM 8</v>
      </c>
      <c r="O20" s="44" t="str">
        <f t="shared" si="4"/>
        <v>ITEM 9</v>
      </c>
      <c r="P20" s="44" t="str">
        <f t="shared" si="4"/>
        <v>ITEM 10</v>
      </c>
      <c r="Q20" s="44" t="str">
        <f t="shared" si="4"/>
        <v>ITEM 11</v>
      </c>
      <c r="R20" s="44" t="str">
        <f t="shared" si="4"/>
        <v>ITEM 12</v>
      </c>
      <c r="S20" s="44" t="str">
        <f t="shared" si="4"/>
        <v>ITEM 13</v>
      </c>
      <c r="T20" s="44" t="str">
        <f t="shared" si="4"/>
        <v>ITEM 14</v>
      </c>
      <c r="U20" s="44" t="str">
        <f t="shared" si="4"/>
        <v>ITEM 15</v>
      </c>
      <c r="V20" s="44" t="str">
        <f t="shared" si="4"/>
        <v>ITEM 16</v>
      </c>
      <c r="W20" s="44" t="str">
        <f t="shared" si="4"/>
        <v>ITEM 17</v>
      </c>
      <c r="X20" s="44" t="str">
        <f t="shared" si="4"/>
        <v>ITEM 18</v>
      </c>
      <c r="Y20" s="44" t="str">
        <f t="shared" si="4"/>
        <v>ITEM 19</v>
      </c>
      <c r="Z20" s="44" t="str">
        <f t="shared" si="4"/>
        <v>ITEM 20</v>
      </c>
      <c r="AA20" s="44" t="str">
        <f t="shared" si="4"/>
        <v>ITEM 21</v>
      </c>
      <c r="AB20" s="44" t="str">
        <f t="shared" si="4"/>
        <v>ITEM 22</v>
      </c>
      <c r="AC20" s="44" t="str">
        <f t="shared" si="4"/>
        <v>ITEM 23</v>
      </c>
      <c r="AD20" s="44" t="str">
        <f t="shared" si="4"/>
        <v>ITEM 24</v>
      </c>
      <c r="AE20" s="44" t="str">
        <f t="shared" si="4"/>
        <v>ITEM 25</v>
      </c>
      <c r="AF20" s="44" t="str">
        <f t="shared" si="4"/>
        <v>ITEM 26</v>
      </c>
      <c r="AG20" s="44" t="str">
        <f t="shared" si="4"/>
        <v>ITEM 27</v>
      </c>
      <c r="AH20" s="44" t="str">
        <f t="shared" si="4"/>
        <v>ITEM 28</v>
      </c>
      <c r="AI20" s="44" t="str">
        <f t="shared" si="4"/>
        <v>ITEM 29</v>
      </c>
      <c r="AJ20" s="44" t="str">
        <f t="shared" si="4"/>
        <v>ITEM 30</v>
      </c>
      <c r="AK20" s="44" t="str">
        <f t="shared" si="4"/>
        <v>ITEM 31</v>
      </c>
      <c r="AL20" s="44" t="str">
        <f t="shared" si="4"/>
        <v>ITEM 32</v>
      </c>
      <c r="AM20" s="44" t="str">
        <f t="shared" si="4"/>
        <v>ITEM 33</v>
      </c>
      <c r="AN20" s="44" t="str">
        <f t="shared" si="4"/>
        <v>ITEM 34</v>
      </c>
      <c r="AO20" s="44" t="str">
        <f t="shared" si="4"/>
        <v>ITEM 35</v>
      </c>
      <c r="AP20" s="44" t="str">
        <f t="shared" si="4"/>
        <v>ITEM 36</v>
      </c>
      <c r="AQ20" s="44" t="str">
        <f t="shared" si="4"/>
        <v>ITEM 37</v>
      </c>
      <c r="AR20" s="44" t="str">
        <f t="shared" si="4"/>
        <v>ITEM 38</v>
      </c>
      <c r="AS20" s="44" t="str">
        <f t="shared" si="4"/>
        <v>ITEM 39</v>
      </c>
      <c r="AT20" s="44" t="str">
        <f t="shared" si="4"/>
        <v>ITEM 40</v>
      </c>
      <c r="AU20" s="44" t="str">
        <f t="shared" si="4"/>
        <v>ITEM 41</v>
      </c>
      <c r="AV20" s="44" t="str">
        <f t="shared" si="4"/>
        <v>ITEM 42</v>
      </c>
      <c r="AW20" s="44" t="str">
        <f t="shared" si="4"/>
        <v>ITEM 43</v>
      </c>
      <c r="AX20" s="44" t="str">
        <f t="shared" si="4"/>
        <v>ITEM 44</v>
      </c>
      <c r="AY20" s="44" t="str">
        <f t="shared" si="4"/>
        <v>ITEM 45</v>
      </c>
      <c r="AZ20" s="44" t="str">
        <f t="shared" si="4"/>
        <v>ITEM 46</v>
      </c>
      <c r="BA20" s="44" t="str">
        <f t="shared" si="4"/>
        <v>ITEM 47</v>
      </c>
      <c r="BB20" s="44" t="str">
        <f t="shared" si="4"/>
        <v>ITEM 48</v>
      </c>
      <c r="BC20" s="44" t="str">
        <f t="shared" si="4"/>
        <v>ITEM 49</v>
      </c>
      <c r="BD20" s="44" t="str">
        <f t="shared" si="4"/>
        <v>ITEM 50</v>
      </c>
      <c r="BE20" s="44" t="str">
        <f t="shared" si="4"/>
        <v>ITEM 51</v>
      </c>
      <c r="BF20" s="44" t="str">
        <f t="shared" si="4"/>
        <v>ITEM 52</v>
      </c>
      <c r="BG20" s="44" t="str">
        <f t="shared" si="4"/>
        <v>ITEM 53</v>
      </c>
      <c r="BH20" s="44" t="str">
        <f t="shared" si="4"/>
        <v>ITEM 54</v>
      </c>
      <c r="BI20" s="44" t="str">
        <f t="shared" si="4"/>
        <v>ITEM 55</v>
      </c>
      <c r="BJ20" s="44" t="str">
        <f t="shared" si="4"/>
        <v>ITEM 56</v>
      </c>
      <c r="BK20" s="44" t="str">
        <f t="shared" si="4"/>
        <v>ITEM 57</v>
      </c>
      <c r="BL20" s="44" t="str">
        <f t="shared" si="4"/>
        <v>ITEM 58</v>
      </c>
      <c r="BM20" s="44" t="str">
        <f t="shared" si="4"/>
        <v>ITEM 59</v>
      </c>
      <c r="BN20" s="44" t="str">
        <f t="shared" si="4"/>
        <v>ITEM 60</v>
      </c>
      <c r="BO20" s="44" t="str">
        <f t="shared" si="4"/>
        <v>ITEM 61</v>
      </c>
      <c r="BP20" s="44" t="str">
        <f t="shared" si="4"/>
        <v>ITEM 62</v>
      </c>
      <c r="BQ20" s="44" t="str">
        <f t="shared" si="4"/>
        <v>ITEM 63</v>
      </c>
      <c r="BR20" s="44" t="str">
        <f t="shared" si="4"/>
        <v>ITEM 64</v>
      </c>
      <c r="BS20" s="44" t="str">
        <f t="shared" si="4"/>
        <v>ITEM 65</v>
      </c>
      <c r="BT20" s="44" t="str">
        <f t="shared" ref="BT20:CA20" si="5">BT3</f>
        <v>ITEM 66</v>
      </c>
      <c r="BU20" s="44" t="str">
        <f t="shared" si="5"/>
        <v>ITEM 67</v>
      </c>
      <c r="BV20" s="44" t="str">
        <f t="shared" si="5"/>
        <v>ITEM 68</v>
      </c>
      <c r="BW20" s="44" t="str">
        <f t="shared" si="5"/>
        <v>ITEM 69</v>
      </c>
      <c r="BX20" s="44" t="str">
        <f t="shared" si="5"/>
        <v>ITEM 70</v>
      </c>
      <c r="BY20" s="44" t="str">
        <f t="shared" si="5"/>
        <v>ITEM 71</v>
      </c>
      <c r="BZ20" s="44" t="str">
        <f t="shared" si="5"/>
        <v>ITEM 72</v>
      </c>
      <c r="CA20" s="44" t="str">
        <f t="shared" si="5"/>
        <v>ITEM 73</v>
      </c>
    </row>
    <row r="21" spans="1:79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</row>
    <row r="22" spans="1:79">
      <c r="A22" s="134">
        <v>1</v>
      </c>
      <c r="B22" s="61" t="s">
        <v>86</v>
      </c>
      <c r="C22" s="61" t="s">
        <v>87</v>
      </c>
      <c r="D22" s="62">
        <v>320004</v>
      </c>
      <c r="E22" s="62" t="s">
        <v>88</v>
      </c>
      <c r="F22" s="62" t="s">
        <v>89</v>
      </c>
      <c r="G22" s="63">
        <f t="shared" ref="G22:AL22" si="6">G5/60</f>
        <v>4</v>
      </c>
      <c r="H22" s="63">
        <f t="shared" si="6"/>
        <v>4</v>
      </c>
      <c r="I22" s="63">
        <f t="shared" si="6"/>
        <v>10</v>
      </c>
      <c r="J22" s="63">
        <f t="shared" si="6"/>
        <v>10</v>
      </c>
      <c r="K22" s="63">
        <f t="shared" si="6"/>
        <v>10</v>
      </c>
      <c r="L22" s="63">
        <f t="shared" si="6"/>
        <v>10</v>
      </c>
      <c r="M22" s="63">
        <f t="shared" si="6"/>
        <v>20</v>
      </c>
      <c r="N22" s="63">
        <f t="shared" si="6"/>
        <v>10</v>
      </c>
      <c r="O22" s="63">
        <f t="shared" si="6"/>
        <v>10</v>
      </c>
      <c r="P22" s="63">
        <f t="shared" si="6"/>
        <v>15</v>
      </c>
      <c r="Q22" s="63">
        <f t="shared" si="6"/>
        <v>12</v>
      </c>
      <c r="R22" s="63">
        <f t="shared" si="6"/>
        <v>5</v>
      </c>
      <c r="S22" s="63">
        <f t="shared" si="6"/>
        <v>4</v>
      </c>
      <c r="T22" s="63">
        <f t="shared" si="6"/>
        <v>5</v>
      </c>
      <c r="U22" s="63">
        <f t="shared" si="6"/>
        <v>25</v>
      </c>
      <c r="V22" s="63">
        <f t="shared" si="6"/>
        <v>15</v>
      </c>
      <c r="W22" s="63">
        <f t="shared" si="6"/>
        <v>10</v>
      </c>
      <c r="X22" s="63">
        <f t="shared" si="6"/>
        <v>10</v>
      </c>
      <c r="Y22" s="63">
        <f t="shared" si="6"/>
        <v>10</v>
      </c>
      <c r="Z22" s="63">
        <f t="shared" si="6"/>
        <v>10</v>
      </c>
      <c r="AA22" s="63">
        <f t="shared" si="6"/>
        <v>5</v>
      </c>
      <c r="AB22" s="63">
        <f t="shared" si="6"/>
        <v>130</v>
      </c>
      <c r="AC22" s="63">
        <f t="shared" si="6"/>
        <v>250</v>
      </c>
      <c r="AD22" s="63">
        <f t="shared" si="6"/>
        <v>10</v>
      </c>
      <c r="AE22" s="63">
        <f t="shared" si="6"/>
        <v>10</v>
      </c>
      <c r="AF22" s="63">
        <f t="shared" si="6"/>
        <v>10</v>
      </c>
      <c r="AG22" s="63">
        <f t="shared" si="6"/>
        <v>20</v>
      </c>
      <c r="AH22" s="63">
        <f t="shared" si="6"/>
        <v>20</v>
      </c>
      <c r="AI22" s="63">
        <f t="shared" si="6"/>
        <v>60</v>
      </c>
      <c r="AJ22" s="63">
        <f t="shared" si="6"/>
        <v>60</v>
      </c>
      <c r="AK22" s="63">
        <f t="shared" si="6"/>
        <v>10</v>
      </c>
      <c r="AL22" s="63">
        <f t="shared" si="6"/>
        <v>10</v>
      </c>
      <c r="AM22" s="63">
        <f t="shared" ref="AM22:BR22" si="7">AM5/60</f>
        <v>10</v>
      </c>
      <c r="AN22" s="63">
        <f t="shared" si="7"/>
        <v>10</v>
      </c>
      <c r="AO22" s="63">
        <f t="shared" si="7"/>
        <v>10</v>
      </c>
      <c r="AP22" s="63">
        <f t="shared" si="7"/>
        <v>6</v>
      </c>
      <c r="AQ22" s="63">
        <f t="shared" si="7"/>
        <v>10</v>
      </c>
      <c r="AR22" s="63">
        <f t="shared" si="7"/>
        <v>10</v>
      </c>
      <c r="AS22" s="63">
        <f t="shared" si="7"/>
        <v>10</v>
      </c>
      <c r="AT22" s="63">
        <f t="shared" si="7"/>
        <v>10</v>
      </c>
      <c r="AU22" s="63">
        <f t="shared" si="7"/>
        <v>10</v>
      </c>
      <c r="AV22" s="63">
        <f t="shared" si="7"/>
        <v>20</v>
      </c>
      <c r="AW22" s="63">
        <f t="shared" si="7"/>
        <v>20</v>
      </c>
      <c r="AX22" s="63">
        <f t="shared" si="7"/>
        <v>8</v>
      </c>
      <c r="AY22" s="63">
        <f t="shared" si="7"/>
        <v>8</v>
      </c>
      <c r="AZ22" s="63">
        <f t="shared" si="7"/>
        <v>2</v>
      </c>
      <c r="BA22" s="63">
        <f t="shared" si="7"/>
        <v>2</v>
      </c>
      <c r="BB22" s="63">
        <f t="shared" si="7"/>
        <v>2</v>
      </c>
      <c r="BC22" s="63">
        <f t="shared" si="7"/>
        <v>10</v>
      </c>
      <c r="BD22" s="63">
        <f t="shared" si="7"/>
        <v>20</v>
      </c>
      <c r="BE22" s="63">
        <f t="shared" si="7"/>
        <v>20</v>
      </c>
      <c r="BF22" s="63">
        <f t="shared" si="7"/>
        <v>20</v>
      </c>
      <c r="BG22" s="63">
        <f t="shared" si="7"/>
        <v>20</v>
      </c>
      <c r="BH22" s="63">
        <f t="shared" si="7"/>
        <v>10</v>
      </c>
      <c r="BI22" s="63">
        <f t="shared" si="7"/>
        <v>10</v>
      </c>
      <c r="BJ22" s="63">
        <f t="shared" si="7"/>
        <v>30</v>
      </c>
      <c r="BK22" s="63">
        <f t="shared" si="7"/>
        <v>10</v>
      </c>
      <c r="BL22" s="63">
        <f t="shared" si="7"/>
        <v>10</v>
      </c>
      <c r="BM22" s="63">
        <f t="shared" si="7"/>
        <v>10</v>
      </c>
      <c r="BN22" s="63">
        <f t="shared" si="7"/>
        <v>10</v>
      </c>
      <c r="BO22" s="63">
        <f t="shared" si="7"/>
        <v>10</v>
      </c>
      <c r="BP22" s="63">
        <f t="shared" si="7"/>
        <v>10</v>
      </c>
      <c r="BQ22" s="63">
        <f t="shared" si="7"/>
        <v>30</v>
      </c>
      <c r="BR22" s="63">
        <f t="shared" si="7"/>
        <v>20</v>
      </c>
      <c r="BS22" s="63">
        <f t="shared" ref="BS22:CA22" si="8">BS5/60</f>
        <v>10</v>
      </c>
      <c r="BT22" s="63">
        <f t="shared" si="8"/>
        <v>20</v>
      </c>
      <c r="BU22" s="63">
        <f t="shared" si="8"/>
        <v>10</v>
      </c>
      <c r="BV22" s="63">
        <f t="shared" si="8"/>
        <v>2</v>
      </c>
      <c r="BW22" s="63">
        <f t="shared" si="8"/>
        <v>30</v>
      </c>
      <c r="BX22" s="63">
        <f t="shared" si="8"/>
        <v>30</v>
      </c>
      <c r="BY22" s="63">
        <f t="shared" si="8"/>
        <v>30</v>
      </c>
      <c r="BZ22" s="63">
        <f t="shared" si="8"/>
        <v>5</v>
      </c>
      <c r="CA22" s="63">
        <f t="shared" si="8"/>
        <v>5</v>
      </c>
    </row>
    <row r="23" spans="1:79">
      <c r="A23" s="135"/>
      <c r="B23" s="64" t="s">
        <v>104</v>
      </c>
      <c r="C23" s="64" t="s">
        <v>105</v>
      </c>
      <c r="D23" s="62">
        <v>110805</v>
      </c>
      <c r="E23" s="62" t="s">
        <v>88</v>
      </c>
      <c r="F23" s="62" t="s">
        <v>89</v>
      </c>
      <c r="G23" s="63">
        <f t="shared" ref="G23:AL23" si="9">G6/60</f>
        <v>20</v>
      </c>
      <c r="H23" s="63">
        <f t="shared" si="9"/>
        <v>0</v>
      </c>
      <c r="I23" s="63">
        <f t="shared" si="9"/>
        <v>100</v>
      </c>
      <c r="J23" s="63">
        <f t="shared" si="9"/>
        <v>100</v>
      </c>
      <c r="K23" s="63">
        <f t="shared" si="9"/>
        <v>100</v>
      </c>
      <c r="L23" s="63">
        <f t="shared" si="9"/>
        <v>450</v>
      </c>
      <c r="M23" s="63">
        <f t="shared" si="9"/>
        <v>0</v>
      </c>
      <c r="N23" s="63">
        <f t="shared" si="9"/>
        <v>0</v>
      </c>
      <c r="O23" s="63">
        <f t="shared" si="9"/>
        <v>10</v>
      </c>
      <c r="P23" s="63">
        <f t="shared" si="9"/>
        <v>0</v>
      </c>
      <c r="Q23" s="63">
        <f t="shared" si="9"/>
        <v>0</v>
      </c>
      <c r="R23" s="63">
        <f t="shared" si="9"/>
        <v>20</v>
      </c>
      <c r="S23" s="63">
        <f t="shared" si="9"/>
        <v>0</v>
      </c>
      <c r="T23" s="63">
        <f t="shared" si="9"/>
        <v>0</v>
      </c>
      <c r="U23" s="63">
        <f t="shared" si="9"/>
        <v>40</v>
      </c>
      <c r="V23" s="63">
        <f t="shared" si="9"/>
        <v>30</v>
      </c>
      <c r="W23" s="63">
        <f t="shared" si="9"/>
        <v>0</v>
      </c>
      <c r="X23" s="63">
        <f t="shared" si="9"/>
        <v>0</v>
      </c>
      <c r="Y23" s="63">
        <f t="shared" si="9"/>
        <v>0</v>
      </c>
      <c r="Z23" s="63">
        <f t="shared" si="9"/>
        <v>0</v>
      </c>
      <c r="AA23" s="63">
        <f t="shared" si="9"/>
        <v>0</v>
      </c>
      <c r="AB23" s="63">
        <f t="shared" si="9"/>
        <v>0</v>
      </c>
      <c r="AC23" s="63">
        <f t="shared" si="9"/>
        <v>0</v>
      </c>
      <c r="AD23" s="63">
        <f t="shared" si="9"/>
        <v>40</v>
      </c>
      <c r="AE23" s="63">
        <f t="shared" si="9"/>
        <v>0</v>
      </c>
      <c r="AF23" s="63">
        <f t="shared" si="9"/>
        <v>0</v>
      </c>
      <c r="AG23" s="63">
        <f t="shared" si="9"/>
        <v>30</v>
      </c>
      <c r="AH23" s="63">
        <f t="shared" si="9"/>
        <v>0</v>
      </c>
      <c r="AI23" s="63">
        <f t="shared" si="9"/>
        <v>70</v>
      </c>
      <c r="AJ23" s="63">
        <f t="shared" si="9"/>
        <v>650</v>
      </c>
      <c r="AK23" s="63">
        <f t="shared" si="9"/>
        <v>0</v>
      </c>
      <c r="AL23" s="63">
        <f t="shared" si="9"/>
        <v>0</v>
      </c>
      <c r="AM23" s="63">
        <f t="shared" ref="AM23:BR23" si="10">AM6/60</f>
        <v>0</v>
      </c>
      <c r="AN23" s="63">
        <f t="shared" si="10"/>
        <v>0</v>
      </c>
      <c r="AO23" s="63">
        <f t="shared" si="10"/>
        <v>0</v>
      </c>
      <c r="AP23" s="63">
        <f t="shared" si="10"/>
        <v>0</v>
      </c>
      <c r="AQ23" s="63">
        <f t="shared" si="10"/>
        <v>0</v>
      </c>
      <c r="AR23" s="63">
        <f t="shared" si="10"/>
        <v>0</v>
      </c>
      <c r="AS23" s="63">
        <f t="shared" si="10"/>
        <v>0</v>
      </c>
      <c r="AT23" s="63">
        <f t="shared" si="10"/>
        <v>0</v>
      </c>
      <c r="AU23" s="63">
        <f t="shared" si="10"/>
        <v>0</v>
      </c>
      <c r="AV23" s="63">
        <f t="shared" si="10"/>
        <v>30</v>
      </c>
      <c r="AW23" s="63">
        <f t="shared" si="10"/>
        <v>30</v>
      </c>
      <c r="AX23" s="63">
        <f t="shared" si="10"/>
        <v>0</v>
      </c>
      <c r="AY23" s="63">
        <f t="shared" si="10"/>
        <v>0</v>
      </c>
      <c r="AZ23" s="63">
        <f t="shared" si="10"/>
        <v>0</v>
      </c>
      <c r="BA23" s="63">
        <f t="shared" si="10"/>
        <v>0</v>
      </c>
      <c r="BB23" s="63">
        <f t="shared" si="10"/>
        <v>0</v>
      </c>
      <c r="BC23" s="63">
        <f t="shared" si="10"/>
        <v>0</v>
      </c>
      <c r="BD23" s="63">
        <f t="shared" si="10"/>
        <v>30</v>
      </c>
      <c r="BE23" s="63">
        <f t="shared" si="10"/>
        <v>0</v>
      </c>
      <c r="BF23" s="63">
        <f t="shared" si="10"/>
        <v>30</v>
      </c>
      <c r="BG23" s="63">
        <f t="shared" si="10"/>
        <v>0</v>
      </c>
      <c r="BH23" s="63">
        <f t="shared" si="10"/>
        <v>0</v>
      </c>
      <c r="BI23" s="63">
        <f t="shared" si="10"/>
        <v>0</v>
      </c>
      <c r="BJ23" s="63">
        <f t="shared" si="10"/>
        <v>0</v>
      </c>
      <c r="BK23" s="63">
        <f t="shared" si="10"/>
        <v>10</v>
      </c>
      <c r="BL23" s="63">
        <f t="shared" si="10"/>
        <v>20</v>
      </c>
      <c r="BM23" s="63">
        <f t="shared" si="10"/>
        <v>20</v>
      </c>
      <c r="BN23" s="63">
        <f t="shared" si="10"/>
        <v>20</v>
      </c>
      <c r="BO23" s="63">
        <f t="shared" si="10"/>
        <v>10</v>
      </c>
      <c r="BP23" s="63">
        <f t="shared" si="10"/>
        <v>0</v>
      </c>
      <c r="BQ23" s="63">
        <f t="shared" si="10"/>
        <v>100</v>
      </c>
      <c r="BR23" s="63">
        <f t="shared" si="10"/>
        <v>200</v>
      </c>
      <c r="BS23" s="63">
        <f t="shared" ref="BS23:CA23" si="11">BS6/60</f>
        <v>50</v>
      </c>
      <c r="BT23" s="63">
        <f t="shared" si="11"/>
        <v>50</v>
      </c>
      <c r="BU23" s="63">
        <f t="shared" si="11"/>
        <v>70</v>
      </c>
      <c r="BV23" s="63">
        <f t="shared" si="11"/>
        <v>0</v>
      </c>
      <c r="BW23" s="63">
        <f t="shared" si="11"/>
        <v>40</v>
      </c>
      <c r="BX23" s="63">
        <f t="shared" si="11"/>
        <v>20</v>
      </c>
      <c r="BY23" s="63">
        <f t="shared" si="11"/>
        <v>20</v>
      </c>
      <c r="BZ23" s="63">
        <f t="shared" si="11"/>
        <v>0</v>
      </c>
      <c r="CA23" s="63">
        <f t="shared" si="11"/>
        <v>0</v>
      </c>
    </row>
    <row r="24" spans="1:79">
      <c r="A24" s="135"/>
      <c r="B24" s="61" t="s">
        <v>106</v>
      </c>
      <c r="C24" s="61" t="s">
        <v>107</v>
      </c>
      <c r="D24" s="62">
        <v>440001</v>
      </c>
      <c r="E24" s="62" t="s">
        <v>88</v>
      </c>
      <c r="F24" s="62" t="s">
        <v>89</v>
      </c>
      <c r="G24" s="63">
        <f t="shared" ref="G24:AL24" si="12">G7/60</f>
        <v>0</v>
      </c>
      <c r="H24" s="63">
        <f t="shared" si="12"/>
        <v>0</v>
      </c>
      <c r="I24" s="63">
        <f t="shared" si="12"/>
        <v>20</v>
      </c>
      <c r="J24" s="63">
        <f t="shared" si="12"/>
        <v>20</v>
      </c>
      <c r="K24" s="63">
        <f t="shared" si="12"/>
        <v>20</v>
      </c>
      <c r="L24" s="63">
        <f t="shared" si="12"/>
        <v>40</v>
      </c>
      <c r="M24" s="63">
        <f t="shared" si="12"/>
        <v>10</v>
      </c>
      <c r="N24" s="63">
        <f t="shared" si="12"/>
        <v>0</v>
      </c>
      <c r="O24" s="63">
        <f t="shared" si="12"/>
        <v>0</v>
      </c>
      <c r="P24" s="63">
        <f t="shared" si="12"/>
        <v>0</v>
      </c>
      <c r="Q24" s="63">
        <f t="shared" si="12"/>
        <v>0</v>
      </c>
      <c r="R24" s="63">
        <f t="shared" si="12"/>
        <v>0</v>
      </c>
      <c r="S24" s="63">
        <f t="shared" si="12"/>
        <v>2</v>
      </c>
      <c r="T24" s="63">
        <f t="shared" si="12"/>
        <v>0</v>
      </c>
      <c r="U24" s="63">
        <f t="shared" si="12"/>
        <v>10</v>
      </c>
      <c r="V24" s="63">
        <f t="shared" si="12"/>
        <v>5</v>
      </c>
      <c r="W24" s="63">
        <f t="shared" si="12"/>
        <v>0</v>
      </c>
      <c r="X24" s="63">
        <f t="shared" si="12"/>
        <v>0</v>
      </c>
      <c r="Y24" s="63">
        <f t="shared" si="12"/>
        <v>15</v>
      </c>
      <c r="Z24" s="63">
        <f t="shared" si="12"/>
        <v>2</v>
      </c>
      <c r="AA24" s="63">
        <f t="shared" si="12"/>
        <v>0</v>
      </c>
      <c r="AB24" s="63">
        <f t="shared" si="12"/>
        <v>0</v>
      </c>
      <c r="AC24" s="63">
        <f t="shared" si="12"/>
        <v>0</v>
      </c>
      <c r="AD24" s="63">
        <f t="shared" si="12"/>
        <v>0</v>
      </c>
      <c r="AE24" s="63">
        <f t="shared" si="12"/>
        <v>30</v>
      </c>
      <c r="AF24" s="63">
        <f t="shared" si="12"/>
        <v>0</v>
      </c>
      <c r="AG24" s="63">
        <f t="shared" si="12"/>
        <v>0</v>
      </c>
      <c r="AH24" s="63">
        <f t="shared" si="12"/>
        <v>0</v>
      </c>
      <c r="AI24" s="63">
        <f t="shared" si="12"/>
        <v>100</v>
      </c>
      <c r="AJ24" s="63">
        <f t="shared" si="12"/>
        <v>200</v>
      </c>
      <c r="AK24" s="63">
        <f t="shared" si="12"/>
        <v>0</v>
      </c>
      <c r="AL24" s="63">
        <f t="shared" si="12"/>
        <v>0</v>
      </c>
      <c r="AM24" s="63">
        <f t="shared" ref="AM24:BR24" si="13">AM7/60</f>
        <v>0</v>
      </c>
      <c r="AN24" s="63">
        <f t="shared" si="13"/>
        <v>0</v>
      </c>
      <c r="AO24" s="63">
        <f t="shared" si="13"/>
        <v>0</v>
      </c>
      <c r="AP24" s="63">
        <f t="shared" si="13"/>
        <v>0</v>
      </c>
      <c r="AQ24" s="63">
        <f t="shared" si="13"/>
        <v>0</v>
      </c>
      <c r="AR24" s="63">
        <f t="shared" si="13"/>
        <v>0</v>
      </c>
      <c r="AS24" s="63">
        <f t="shared" si="13"/>
        <v>0</v>
      </c>
      <c r="AT24" s="63">
        <f t="shared" si="13"/>
        <v>0</v>
      </c>
      <c r="AU24" s="63">
        <f t="shared" si="13"/>
        <v>2</v>
      </c>
      <c r="AV24" s="63">
        <f t="shared" si="13"/>
        <v>0</v>
      </c>
      <c r="AW24" s="63">
        <f t="shared" si="13"/>
        <v>0</v>
      </c>
      <c r="AX24" s="63">
        <f t="shared" si="13"/>
        <v>0</v>
      </c>
      <c r="AY24" s="63">
        <f t="shared" si="13"/>
        <v>0</v>
      </c>
      <c r="AZ24" s="63">
        <f t="shared" si="13"/>
        <v>0</v>
      </c>
      <c r="BA24" s="63">
        <f t="shared" si="13"/>
        <v>0</v>
      </c>
      <c r="BB24" s="63">
        <f t="shared" si="13"/>
        <v>0</v>
      </c>
      <c r="BC24" s="63">
        <f t="shared" si="13"/>
        <v>0</v>
      </c>
      <c r="BD24" s="63">
        <f t="shared" si="13"/>
        <v>10</v>
      </c>
      <c r="BE24" s="63">
        <f t="shared" si="13"/>
        <v>0</v>
      </c>
      <c r="BF24" s="63">
        <f t="shared" si="13"/>
        <v>10</v>
      </c>
      <c r="BG24" s="63">
        <f t="shared" si="13"/>
        <v>0</v>
      </c>
      <c r="BH24" s="63">
        <f t="shared" si="13"/>
        <v>0</v>
      </c>
      <c r="BI24" s="63">
        <f t="shared" si="13"/>
        <v>0</v>
      </c>
      <c r="BJ24" s="63">
        <f t="shared" si="13"/>
        <v>0</v>
      </c>
      <c r="BK24" s="63">
        <f t="shared" si="13"/>
        <v>0</v>
      </c>
      <c r="BL24" s="63">
        <f t="shared" si="13"/>
        <v>20</v>
      </c>
      <c r="BM24" s="63">
        <f t="shared" si="13"/>
        <v>10</v>
      </c>
      <c r="BN24" s="63">
        <f t="shared" si="13"/>
        <v>10</v>
      </c>
      <c r="BO24" s="63">
        <f t="shared" si="13"/>
        <v>10</v>
      </c>
      <c r="BP24" s="63">
        <f t="shared" si="13"/>
        <v>0</v>
      </c>
      <c r="BQ24" s="63">
        <f t="shared" si="13"/>
        <v>0</v>
      </c>
      <c r="BR24" s="63">
        <f t="shared" si="13"/>
        <v>50</v>
      </c>
      <c r="BS24" s="63">
        <f t="shared" ref="BS24:CA24" si="14">BS7/60</f>
        <v>0</v>
      </c>
      <c r="BT24" s="63">
        <f t="shared" si="14"/>
        <v>0</v>
      </c>
      <c r="BU24" s="63">
        <f t="shared" si="14"/>
        <v>0</v>
      </c>
      <c r="BV24" s="63">
        <f t="shared" si="14"/>
        <v>2</v>
      </c>
      <c r="BW24" s="63">
        <f t="shared" si="14"/>
        <v>20</v>
      </c>
      <c r="BX24" s="63">
        <f t="shared" si="14"/>
        <v>20</v>
      </c>
      <c r="BY24" s="63">
        <f t="shared" si="14"/>
        <v>10</v>
      </c>
      <c r="BZ24" s="63">
        <f t="shared" si="14"/>
        <v>0</v>
      </c>
      <c r="CA24" s="63">
        <f t="shared" si="14"/>
        <v>0</v>
      </c>
    </row>
    <row r="25" spans="1:79">
      <c r="A25" s="135"/>
      <c r="B25" s="70" t="s">
        <v>126</v>
      </c>
      <c r="C25" s="61" t="s">
        <v>127</v>
      </c>
      <c r="D25" s="62">
        <v>303001</v>
      </c>
      <c r="E25" s="62" t="s">
        <v>88</v>
      </c>
      <c r="F25" s="62" t="s">
        <v>89</v>
      </c>
      <c r="G25" s="63">
        <f t="shared" ref="G25:AL25" si="15">G8/60</f>
        <v>6</v>
      </c>
      <c r="H25" s="63">
        <f t="shared" si="15"/>
        <v>6</v>
      </c>
      <c r="I25" s="63">
        <f t="shared" si="15"/>
        <v>25</v>
      </c>
      <c r="J25" s="63">
        <f t="shared" si="15"/>
        <v>0</v>
      </c>
      <c r="K25" s="63">
        <f t="shared" si="15"/>
        <v>25</v>
      </c>
      <c r="L25" s="63">
        <f t="shared" si="15"/>
        <v>50</v>
      </c>
      <c r="M25" s="63">
        <f t="shared" si="15"/>
        <v>0</v>
      </c>
      <c r="N25" s="63">
        <f t="shared" si="15"/>
        <v>0</v>
      </c>
      <c r="O25" s="63">
        <f t="shared" si="15"/>
        <v>1</v>
      </c>
      <c r="P25" s="63">
        <f t="shared" si="15"/>
        <v>10</v>
      </c>
      <c r="Q25" s="63">
        <f t="shared" si="15"/>
        <v>0</v>
      </c>
      <c r="R25" s="63">
        <f t="shared" si="15"/>
        <v>0</v>
      </c>
      <c r="S25" s="63">
        <f t="shared" si="15"/>
        <v>0</v>
      </c>
      <c r="T25" s="63">
        <f t="shared" si="15"/>
        <v>6</v>
      </c>
      <c r="U25" s="63">
        <f t="shared" si="15"/>
        <v>20</v>
      </c>
      <c r="V25" s="63">
        <f t="shared" si="15"/>
        <v>20</v>
      </c>
      <c r="W25" s="63">
        <f t="shared" si="15"/>
        <v>20</v>
      </c>
      <c r="X25" s="63">
        <f t="shared" si="15"/>
        <v>20</v>
      </c>
      <c r="Y25" s="63">
        <f t="shared" si="15"/>
        <v>5</v>
      </c>
      <c r="Z25" s="63">
        <f t="shared" si="15"/>
        <v>5</v>
      </c>
      <c r="AA25" s="63">
        <f t="shared" si="15"/>
        <v>0</v>
      </c>
      <c r="AB25" s="63">
        <f t="shared" si="15"/>
        <v>0</v>
      </c>
      <c r="AC25" s="63">
        <f t="shared" si="15"/>
        <v>0</v>
      </c>
      <c r="AD25" s="63">
        <f t="shared" si="15"/>
        <v>0</v>
      </c>
      <c r="AE25" s="63">
        <f t="shared" si="15"/>
        <v>0</v>
      </c>
      <c r="AF25" s="63">
        <f t="shared" si="15"/>
        <v>0</v>
      </c>
      <c r="AG25" s="63">
        <f t="shared" si="15"/>
        <v>25</v>
      </c>
      <c r="AH25" s="63">
        <f t="shared" si="15"/>
        <v>0</v>
      </c>
      <c r="AI25" s="63">
        <f t="shared" si="15"/>
        <v>21</v>
      </c>
      <c r="AJ25" s="63">
        <f t="shared" si="15"/>
        <v>0</v>
      </c>
      <c r="AK25" s="63">
        <f t="shared" si="15"/>
        <v>0</v>
      </c>
      <c r="AL25" s="63">
        <f t="shared" si="15"/>
        <v>2</v>
      </c>
      <c r="AM25" s="63">
        <f t="shared" ref="AM25:BR25" si="16">AM8/60</f>
        <v>0</v>
      </c>
      <c r="AN25" s="63">
        <f t="shared" si="16"/>
        <v>0</v>
      </c>
      <c r="AO25" s="63">
        <f t="shared" si="16"/>
        <v>0</v>
      </c>
      <c r="AP25" s="63">
        <f t="shared" si="16"/>
        <v>0</v>
      </c>
      <c r="AQ25" s="63">
        <f t="shared" si="16"/>
        <v>0</v>
      </c>
      <c r="AR25" s="63">
        <f t="shared" si="16"/>
        <v>0</v>
      </c>
      <c r="AS25" s="63">
        <f t="shared" si="16"/>
        <v>0</v>
      </c>
      <c r="AT25" s="63">
        <f t="shared" si="16"/>
        <v>0</v>
      </c>
      <c r="AU25" s="63">
        <f t="shared" si="16"/>
        <v>0</v>
      </c>
      <c r="AV25" s="63">
        <f t="shared" si="16"/>
        <v>6</v>
      </c>
      <c r="AW25" s="63">
        <f t="shared" si="16"/>
        <v>6</v>
      </c>
      <c r="AX25" s="63">
        <f t="shared" si="16"/>
        <v>0</v>
      </c>
      <c r="AY25" s="63">
        <f t="shared" si="16"/>
        <v>0</v>
      </c>
      <c r="AZ25" s="63">
        <f t="shared" si="16"/>
        <v>1</v>
      </c>
      <c r="BA25" s="63">
        <f t="shared" si="16"/>
        <v>1</v>
      </c>
      <c r="BB25" s="63">
        <f t="shared" si="16"/>
        <v>1</v>
      </c>
      <c r="BC25" s="63">
        <f t="shared" si="16"/>
        <v>0</v>
      </c>
      <c r="BD25" s="63">
        <f t="shared" si="16"/>
        <v>5</v>
      </c>
      <c r="BE25" s="63">
        <f t="shared" si="16"/>
        <v>0</v>
      </c>
      <c r="BF25" s="63">
        <f t="shared" si="16"/>
        <v>20</v>
      </c>
      <c r="BG25" s="63">
        <f t="shared" si="16"/>
        <v>4</v>
      </c>
      <c r="BH25" s="63">
        <f t="shared" si="16"/>
        <v>0</v>
      </c>
      <c r="BI25" s="63">
        <f t="shared" si="16"/>
        <v>10</v>
      </c>
      <c r="BJ25" s="63">
        <f t="shared" si="16"/>
        <v>0</v>
      </c>
      <c r="BK25" s="63">
        <f t="shared" si="16"/>
        <v>0</v>
      </c>
      <c r="BL25" s="63">
        <f t="shared" si="16"/>
        <v>10</v>
      </c>
      <c r="BM25" s="63">
        <f t="shared" si="16"/>
        <v>0</v>
      </c>
      <c r="BN25" s="63">
        <f t="shared" si="16"/>
        <v>0</v>
      </c>
      <c r="BO25" s="63">
        <f t="shared" si="16"/>
        <v>0</v>
      </c>
      <c r="BP25" s="63">
        <f t="shared" si="16"/>
        <v>0</v>
      </c>
      <c r="BQ25" s="63">
        <f t="shared" si="16"/>
        <v>50</v>
      </c>
      <c r="BR25" s="63">
        <f t="shared" si="16"/>
        <v>20</v>
      </c>
      <c r="BS25" s="63">
        <f t="shared" ref="BS25:CA25" si="17">BS8/60</f>
        <v>100</v>
      </c>
      <c r="BT25" s="63">
        <f t="shared" si="17"/>
        <v>0</v>
      </c>
      <c r="BU25" s="63">
        <f t="shared" si="17"/>
        <v>42</v>
      </c>
      <c r="BV25" s="63">
        <f t="shared" si="17"/>
        <v>1</v>
      </c>
      <c r="BW25" s="63">
        <f t="shared" si="17"/>
        <v>4</v>
      </c>
      <c r="BX25" s="63">
        <f t="shared" si="17"/>
        <v>2</v>
      </c>
      <c r="BY25" s="63">
        <f t="shared" si="17"/>
        <v>0</v>
      </c>
      <c r="BZ25" s="63">
        <f t="shared" si="17"/>
        <v>0</v>
      </c>
      <c r="CA25" s="63">
        <f t="shared" si="17"/>
        <v>0</v>
      </c>
    </row>
    <row r="26" spans="1:79">
      <c r="A26" s="135"/>
      <c r="B26" s="61" t="s">
        <v>129</v>
      </c>
      <c r="C26" s="61" t="s">
        <v>130</v>
      </c>
      <c r="D26" s="62">
        <v>240013</v>
      </c>
      <c r="E26" s="62" t="s">
        <v>88</v>
      </c>
      <c r="F26" s="62" t="s">
        <v>89</v>
      </c>
      <c r="G26" s="63">
        <f t="shared" ref="G26:AL26" si="18">G9/60</f>
        <v>0</v>
      </c>
      <c r="H26" s="63">
        <f t="shared" si="18"/>
        <v>0</v>
      </c>
      <c r="I26" s="63">
        <f t="shared" si="18"/>
        <v>100</v>
      </c>
      <c r="J26" s="63">
        <f t="shared" si="18"/>
        <v>100</v>
      </c>
      <c r="K26" s="63">
        <f t="shared" si="18"/>
        <v>100</v>
      </c>
      <c r="L26" s="63">
        <f t="shared" si="18"/>
        <v>200</v>
      </c>
      <c r="M26" s="63">
        <f t="shared" si="18"/>
        <v>0</v>
      </c>
      <c r="N26" s="63">
        <f t="shared" si="18"/>
        <v>0</v>
      </c>
      <c r="O26" s="63">
        <f t="shared" si="18"/>
        <v>0</v>
      </c>
      <c r="P26" s="63">
        <f t="shared" si="18"/>
        <v>0</v>
      </c>
      <c r="Q26" s="63">
        <f t="shared" si="18"/>
        <v>0</v>
      </c>
      <c r="R26" s="63">
        <f t="shared" si="18"/>
        <v>0</v>
      </c>
      <c r="S26" s="63">
        <f t="shared" si="18"/>
        <v>0</v>
      </c>
      <c r="T26" s="63">
        <f t="shared" si="18"/>
        <v>0</v>
      </c>
      <c r="U26" s="63">
        <f t="shared" si="18"/>
        <v>0</v>
      </c>
      <c r="V26" s="63">
        <f t="shared" si="18"/>
        <v>0</v>
      </c>
      <c r="W26" s="63">
        <f t="shared" si="18"/>
        <v>0</v>
      </c>
      <c r="X26" s="63">
        <f t="shared" si="18"/>
        <v>0</v>
      </c>
      <c r="Y26" s="63">
        <f t="shared" si="18"/>
        <v>0</v>
      </c>
      <c r="Z26" s="63">
        <f t="shared" si="18"/>
        <v>0</v>
      </c>
      <c r="AA26" s="63">
        <f t="shared" si="18"/>
        <v>0</v>
      </c>
      <c r="AB26" s="63">
        <f t="shared" si="18"/>
        <v>0</v>
      </c>
      <c r="AC26" s="63">
        <f t="shared" si="18"/>
        <v>0</v>
      </c>
      <c r="AD26" s="63">
        <f t="shared" si="18"/>
        <v>200</v>
      </c>
      <c r="AE26" s="63">
        <f t="shared" si="18"/>
        <v>0</v>
      </c>
      <c r="AF26" s="63">
        <f t="shared" si="18"/>
        <v>200</v>
      </c>
      <c r="AG26" s="63">
        <f t="shared" si="18"/>
        <v>100</v>
      </c>
      <c r="AH26" s="63">
        <f t="shared" si="18"/>
        <v>0</v>
      </c>
      <c r="AI26" s="63">
        <f t="shared" si="18"/>
        <v>400</v>
      </c>
      <c r="AJ26" s="63">
        <f t="shared" si="18"/>
        <v>250</v>
      </c>
      <c r="AK26" s="63">
        <f t="shared" si="18"/>
        <v>0</v>
      </c>
      <c r="AL26" s="63">
        <f t="shared" si="18"/>
        <v>0</v>
      </c>
      <c r="AM26" s="63">
        <f t="shared" ref="AM26:BR26" si="19">AM9/60</f>
        <v>0</v>
      </c>
      <c r="AN26" s="63">
        <f t="shared" si="19"/>
        <v>0</v>
      </c>
      <c r="AO26" s="63">
        <f t="shared" si="19"/>
        <v>0</v>
      </c>
      <c r="AP26" s="63">
        <f t="shared" si="19"/>
        <v>0</v>
      </c>
      <c r="AQ26" s="63">
        <f t="shared" si="19"/>
        <v>0</v>
      </c>
      <c r="AR26" s="63">
        <f t="shared" si="19"/>
        <v>0</v>
      </c>
      <c r="AS26" s="63">
        <f t="shared" si="19"/>
        <v>0</v>
      </c>
      <c r="AT26" s="63">
        <f t="shared" si="19"/>
        <v>0</v>
      </c>
      <c r="AU26" s="63">
        <f t="shared" si="19"/>
        <v>10</v>
      </c>
      <c r="AV26" s="63">
        <f t="shared" si="19"/>
        <v>0</v>
      </c>
      <c r="AW26" s="63">
        <f t="shared" si="19"/>
        <v>10</v>
      </c>
      <c r="AX26" s="63">
        <f t="shared" si="19"/>
        <v>30</v>
      </c>
      <c r="AY26" s="63">
        <f t="shared" si="19"/>
        <v>0</v>
      </c>
      <c r="AZ26" s="63">
        <f t="shared" si="19"/>
        <v>0</v>
      </c>
      <c r="BA26" s="63">
        <f t="shared" si="19"/>
        <v>0</v>
      </c>
      <c r="BB26" s="63">
        <f t="shared" si="19"/>
        <v>0</v>
      </c>
      <c r="BC26" s="63">
        <f t="shared" si="19"/>
        <v>0</v>
      </c>
      <c r="BD26" s="63">
        <f t="shared" si="19"/>
        <v>0</v>
      </c>
      <c r="BE26" s="63">
        <f t="shared" si="19"/>
        <v>0</v>
      </c>
      <c r="BF26" s="63">
        <f t="shared" si="19"/>
        <v>50</v>
      </c>
      <c r="BG26" s="63">
        <f t="shared" si="19"/>
        <v>0</v>
      </c>
      <c r="BH26" s="63">
        <f t="shared" si="19"/>
        <v>150</v>
      </c>
      <c r="BI26" s="63">
        <f t="shared" si="19"/>
        <v>0</v>
      </c>
      <c r="BJ26" s="63">
        <f t="shared" si="19"/>
        <v>0</v>
      </c>
      <c r="BK26" s="63">
        <f t="shared" si="19"/>
        <v>0</v>
      </c>
      <c r="BL26" s="63">
        <f t="shared" si="19"/>
        <v>50</v>
      </c>
      <c r="BM26" s="63">
        <f t="shared" si="19"/>
        <v>0</v>
      </c>
      <c r="BN26" s="63">
        <f t="shared" si="19"/>
        <v>30</v>
      </c>
      <c r="BO26" s="63">
        <f t="shared" si="19"/>
        <v>30</v>
      </c>
      <c r="BP26" s="63">
        <f t="shared" si="19"/>
        <v>0</v>
      </c>
      <c r="BQ26" s="63">
        <f t="shared" si="19"/>
        <v>0</v>
      </c>
      <c r="BR26" s="63">
        <f t="shared" si="19"/>
        <v>150</v>
      </c>
      <c r="BS26" s="63">
        <f t="shared" ref="BS26:CA26" si="20">BS9/60</f>
        <v>100</v>
      </c>
      <c r="BT26" s="63">
        <f t="shared" si="20"/>
        <v>100</v>
      </c>
      <c r="BU26" s="63">
        <f t="shared" si="20"/>
        <v>50</v>
      </c>
      <c r="BV26" s="63">
        <f t="shared" si="20"/>
        <v>0</v>
      </c>
      <c r="BW26" s="63">
        <f t="shared" si="20"/>
        <v>60</v>
      </c>
      <c r="BX26" s="63">
        <f t="shared" si="20"/>
        <v>30</v>
      </c>
      <c r="BY26" s="63">
        <f t="shared" si="20"/>
        <v>30</v>
      </c>
      <c r="BZ26" s="63">
        <f t="shared" si="20"/>
        <v>0</v>
      </c>
      <c r="CA26" s="63">
        <f t="shared" si="20"/>
        <v>0</v>
      </c>
    </row>
    <row r="27" spans="1:79">
      <c r="A27" s="135"/>
      <c r="B27" s="67" t="s">
        <v>138</v>
      </c>
      <c r="C27" s="64" t="s">
        <v>139</v>
      </c>
      <c r="D27" s="68">
        <v>440075</v>
      </c>
      <c r="E27" s="77" t="s">
        <v>88</v>
      </c>
      <c r="F27" s="77" t="s">
        <v>89</v>
      </c>
      <c r="G27" s="91">
        <f t="shared" ref="G27:AL27" si="21">G10/60</f>
        <v>0</v>
      </c>
      <c r="H27" s="91">
        <f t="shared" si="21"/>
        <v>0</v>
      </c>
      <c r="I27" s="91">
        <f t="shared" si="21"/>
        <v>81</v>
      </c>
      <c r="J27" s="91">
        <f t="shared" si="21"/>
        <v>0</v>
      </c>
      <c r="K27" s="91">
        <f t="shared" si="21"/>
        <v>26</v>
      </c>
      <c r="L27" s="91">
        <f t="shared" si="21"/>
        <v>85</v>
      </c>
      <c r="M27" s="91">
        <f t="shared" si="21"/>
        <v>3</v>
      </c>
      <c r="N27" s="91">
        <f t="shared" si="21"/>
        <v>0</v>
      </c>
      <c r="O27" s="91">
        <f t="shared" si="21"/>
        <v>0</v>
      </c>
      <c r="P27" s="91">
        <f t="shared" si="21"/>
        <v>0</v>
      </c>
      <c r="Q27" s="91">
        <f t="shared" si="21"/>
        <v>0</v>
      </c>
      <c r="R27" s="91">
        <f t="shared" si="21"/>
        <v>0</v>
      </c>
      <c r="S27" s="91">
        <f t="shared" si="21"/>
        <v>0</v>
      </c>
      <c r="T27" s="91">
        <f t="shared" si="21"/>
        <v>0</v>
      </c>
      <c r="U27" s="91">
        <f t="shared" si="21"/>
        <v>0</v>
      </c>
      <c r="V27" s="91">
        <f t="shared" si="21"/>
        <v>0</v>
      </c>
      <c r="W27" s="91">
        <f t="shared" si="21"/>
        <v>0</v>
      </c>
      <c r="X27" s="91">
        <f t="shared" si="21"/>
        <v>0</v>
      </c>
      <c r="Y27" s="91">
        <f t="shared" si="21"/>
        <v>0</v>
      </c>
      <c r="Z27" s="91">
        <f t="shared" si="21"/>
        <v>0</v>
      </c>
      <c r="AA27" s="91">
        <f t="shared" si="21"/>
        <v>0</v>
      </c>
      <c r="AB27" s="91">
        <f t="shared" si="21"/>
        <v>0</v>
      </c>
      <c r="AC27" s="91">
        <f t="shared" si="21"/>
        <v>0</v>
      </c>
      <c r="AD27" s="91">
        <f t="shared" si="21"/>
        <v>0</v>
      </c>
      <c r="AE27" s="91">
        <f t="shared" si="21"/>
        <v>112</v>
      </c>
      <c r="AF27" s="91">
        <f t="shared" si="21"/>
        <v>0</v>
      </c>
      <c r="AG27" s="91">
        <f t="shared" si="21"/>
        <v>0</v>
      </c>
      <c r="AH27" s="91">
        <f t="shared" si="21"/>
        <v>10</v>
      </c>
      <c r="AI27" s="91">
        <f t="shared" si="21"/>
        <v>82</v>
      </c>
      <c r="AJ27" s="91">
        <f t="shared" si="21"/>
        <v>20</v>
      </c>
      <c r="AK27" s="91">
        <f t="shared" si="21"/>
        <v>0</v>
      </c>
      <c r="AL27" s="91">
        <f t="shared" si="21"/>
        <v>30</v>
      </c>
      <c r="AM27" s="91">
        <f t="shared" ref="AM27:BR27" si="22">AM10/60</f>
        <v>0</v>
      </c>
      <c r="AN27" s="91">
        <f t="shared" si="22"/>
        <v>0</v>
      </c>
      <c r="AO27" s="91">
        <f t="shared" si="22"/>
        <v>0</v>
      </c>
      <c r="AP27" s="91">
        <f t="shared" si="22"/>
        <v>0</v>
      </c>
      <c r="AQ27" s="91">
        <f t="shared" si="22"/>
        <v>0</v>
      </c>
      <c r="AR27" s="91">
        <f t="shared" si="22"/>
        <v>0</v>
      </c>
      <c r="AS27" s="91">
        <f t="shared" si="22"/>
        <v>0</v>
      </c>
      <c r="AT27" s="91">
        <f t="shared" si="22"/>
        <v>0</v>
      </c>
      <c r="AU27" s="91">
        <f t="shared" si="22"/>
        <v>0</v>
      </c>
      <c r="AV27" s="91">
        <f t="shared" si="22"/>
        <v>0</v>
      </c>
      <c r="AW27" s="91">
        <f t="shared" si="22"/>
        <v>0</v>
      </c>
      <c r="AX27" s="91">
        <f t="shared" si="22"/>
        <v>13</v>
      </c>
      <c r="AY27" s="91">
        <f t="shared" si="22"/>
        <v>0</v>
      </c>
      <c r="AZ27" s="91">
        <f t="shared" si="22"/>
        <v>0</v>
      </c>
      <c r="BA27" s="91">
        <f t="shared" si="22"/>
        <v>0</v>
      </c>
      <c r="BB27" s="91">
        <f t="shared" si="22"/>
        <v>0</v>
      </c>
      <c r="BC27" s="91">
        <f t="shared" si="22"/>
        <v>0</v>
      </c>
      <c r="BD27" s="91">
        <f t="shared" si="22"/>
        <v>0</v>
      </c>
      <c r="BE27" s="91">
        <f t="shared" si="22"/>
        <v>0</v>
      </c>
      <c r="BF27" s="91">
        <f t="shared" si="22"/>
        <v>4</v>
      </c>
      <c r="BG27" s="91">
        <f t="shared" si="22"/>
        <v>0</v>
      </c>
      <c r="BH27" s="91">
        <f t="shared" si="22"/>
        <v>0</v>
      </c>
      <c r="BI27" s="91">
        <f t="shared" si="22"/>
        <v>5</v>
      </c>
      <c r="BJ27" s="91">
        <f t="shared" si="22"/>
        <v>0</v>
      </c>
      <c r="BK27" s="91">
        <f t="shared" si="22"/>
        <v>0</v>
      </c>
      <c r="BL27" s="91">
        <f t="shared" si="22"/>
        <v>15</v>
      </c>
      <c r="BM27" s="91">
        <f t="shared" si="22"/>
        <v>1</v>
      </c>
      <c r="BN27" s="91">
        <f t="shared" si="22"/>
        <v>4</v>
      </c>
      <c r="BO27" s="91">
        <f t="shared" si="22"/>
        <v>0</v>
      </c>
      <c r="BP27" s="91">
        <f t="shared" si="22"/>
        <v>0</v>
      </c>
      <c r="BQ27" s="91">
        <f t="shared" si="22"/>
        <v>14</v>
      </c>
      <c r="BR27" s="91">
        <f t="shared" si="22"/>
        <v>91</v>
      </c>
      <c r="BS27" s="91">
        <f t="shared" ref="BS27:CA27" si="23">BS10/60</f>
        <v>10</v>
      </c>
      <c r="BT27" s="91">
        <f t="shared" si="23"/>
        <v>0</v>
      </c>
      <c r="BU27" s="91">
        <f t="shared" si="23"/>
        <v>0</v>
      </c>
      <c r="BV27" s="91">
        <f t="shared" si="23"/>
        <v>0</v>
      </c>
      <c r="BW27" s="91">
        <f t="shared" si="23"/>
        <v>0</v>
      </c>
      <c r="BX27" s="91">
        <f t="shared" si="23"/>
        <v>2</v>
      </c>
      <c r="BY27" s="91">
        <f t="shared" si="23"/>
        <v>2</v>
      </c>
      <c r="BZ27" s="91">
        <f t="shared" si="23"/>
        <v>0</v>
      </c>
      <c r="CA27" s="91">
        <f t="shared" si="23"/>
        <v>0</v>
      </c>
    </row>
    <row r="28" spans="1:79">
      <c r="A28" s="136"/>
      <c r="B28" s="67" t="s">
        <v>147</v>
      </c>
      <c r="C28" s="64" t="s">
        <v>172</v>
      </c>
      <c r="D28" s="90">
        <v>153173</v>
      </c>
      <c r="E28" s="92" t="s">
        <v>88</v>
      </c>
      <c r="F28" s="92" t="s">
        <v>89</v>
      </c>
      <c r="G28" s="93">
        <f t="shared" ref="G28:AL28" si="24">G11/60</f>
        <v>0</v>
      </c>
      <c r="H28" s="93">
        <f t="shared" si="24"/>
        <v>0</v>
      </c>
      <c r="I28" s="93">
        <f t="shared" si="24"/>
        <v>0</v>
      </c>
      <c r="J28" s="93">
        <f t="shared" si="24"/>
        <v>0</v>
      </c>
      <c r="K28" s="93">
        <f t="shared" si="24"/>
        <v>0</v>
      </c>
      <c r="L28" s="93">
        <f t="shared" si="24"/>
        <v>0</v>
      </c>
      <c r="M28" s="93">
        <f t="shared" si="24"/>
        <v>0</v>
      </c>
      <c r="N28" s="93">
        <f t="shared" si="24"/>
        <v>0</v>
      </c>
      <c r="O28" s="93">
        <f t="shared" si="24"/>
        <v>0</v>
      </c>
      <c r="P28" s="93">
        <f t="shared" si="24"/>
        <v>0</v>
      </c>
      <c r="Q28" s="93">
        <f t="shared" si="24"/>
        <v>0</v>
      </c>
      <c r="R28" s="93">
        <f t="shared" si="24"/>
        <v>0</v>
      </c>
      <c r="S28" s="93">
        <f t="shared" si="24"/>
        <v>0</v>
      </c>
      <c r="T28" s="93">
        <f t="shared" si="24"/>
        <v>0</v>
      </c>
      <c r="U28" s="93">
        <f t="shared" si="24"/>
        <v>10</v>
      </c>
      <c r="V28" s="93">
        <f t="shared" si="24"/>
        <v>10</v>
      </c>
      <c r="W28" s="93">
        <f t="shared" si="24"/>
        <v>0</v>
      </c>
      <c r="X28" s="93">
        <f t="shared" si="24"/>
        <v>0</v>
      </c>
      <c r="Y28" s="93">
        <f t="shared" si="24"/>
        <v>0</v>
      </c>
      <c r="Z28" s="93">
        <f t="shared" si="24"/>
        <v>0</v>
      </c>
      <c r="AA28" s="93">
        <f t="shared" si="24"/>
        <v>0</v>
      </c>
      <c r="AB28" s="93">
        <f t="shared" si="24"/>
        <v>0</v>
      </c>
      <c r="AC28" s="93">
        <f t="shared" si="24"/>
        <v>0</v>
      </c>
      <c r="AD28" s="93">
        <f t="shared" si="24"/>
        <v>0</v>
      </c>
      <c r="AE28" s="93">
        <f t="shared" si="24"/>
        <v>0</v>
      </c>
      <c r="AF28" s="93">
        <f t="shared" si="24"/>
        <v>0</v>
      </c>
      <c r="AG28" s="93">
        <f t="shared" si="24"/>
        <v>0</v>
      </c>
      <c r="AH28" s="93">
        <f t="shared" si="24"/>
        <v>0</v>
      </c>
      <c r="AI28" s="93">
        <f t="shared" si="24"/>
        <v>20</v>
      </c>
      <c r="AJ28" s="93">
        <f t="shared" si="24"/>
        <v>1550</v>
      </c>
      <c r="AK28" s="93">
        <f t="shared" si="24"/>
        <v>0</v>
      </c>
      <c r="AL28" s="93">
        <f t="shared" si="24"/>
        <v>0</v>
      </c>
      <c r="AM28" s="93">
        <f t="shared" ref="AM28:BR28" si="25">AM11/60</f>
        <v>0</v>
      </c>
      <c r="AN28" s="93">
        <f t="shared" si="25"/>
        <v>0</v>
      </c>
      <c r="AO28" s="93">
        <f t="shared" si="25"/>
        <v>0</v>
      </c>
      <c r="AP28" s="93">
        <f t="shared" si="25"/>
        <v>0</v>
      </c>
      <c r="AQ28" s="93">
        <f t="shared" si="25"/>
        <v>0</v>
      </c>
      <c r="AR28" s="93">
        <f t="shared" si="25"/>
        <v>0</v>
      </c>
      <c r="AS28" s="93">
        <f t="shared" si="25"/>
        <v>0</v>
      </c>
      <c r="AT28" s="93">
        <f t="shared" si="25"/>
        <v>0</v>
      </c>
      <c r="AU28" s="93">
        <f t="shared" si="25"/>
        <v>0</v>
      </c>
      <c r="AV28" s="93">
        <f t="shared" si="25"/>
        <v>0</v>
      </c>
      <c r="AW28" s="93">
        <f t="shared" si="25"/>
        <v>0</v>
      </c>
      <c r="AX28" s="93">
        <f t="shared" si="25"/>
        <v>0</v>
      </c>
      <c r="AY28" s="93">
        <f t="shared" si="25"/>
        <v>0</v>
      </c>
      <c r="AZ28" s="93">
        <f t="shared" si="25"/>
        <v>0</v>
      </c>
      <c r="BA28" s="93">
        <f t="shared" si="25"/>
        <v>0</v>
      </c>
      <c r="BB28" s="93">
        <f t="shared" si="25"/>
        <v>0</v>
      </c>
      <c r="BC28" s="93">
        <f t="shared" si="25"/>
        <v>0</v>
      </c>
      <c r="BD28" s="93">
        <f t="shared" si="25"/>
        <v>0</v>
      </c>
      <c r="BE28" s="93">
        <f t="shared" si="25"/>
        <v>0</v>
      </c>
      <c r="BF28" s="93">
        <f t="shared" si="25"/>
        <v>0</v>
      </c>
      <c r="BG28" s="93">
        <f t="shared" si="25"/>
        <v>0</v>
      </c>
      <c r="BH28" s="93">
        <f t="shared" si="25"/>
        <v>0</v>
      </c>
      <c r="BI28" s="93">
        <f t="shared" si="25"/>
        <v>0</v>
      </c>
      <c r="BJ28" s="93">
        <f t="shared" si="25"/>
        <v>0</v>
      </c>
      <c r="BK28" s="93">
        <f t="shared" si="25"/>
        <v>0</v>
      </c>
      <c r="BL28" s="93">
        <f t="shared" si="25"/>
        <v>0</v>
      </c>
      <c r="BM28" s="93">
        <f t="shared" si="25"/>
        <v>0</v>
      </c>
      <c r="BN28" s="93">
        <f t="shared" si="25"/>
        <v>0</v>
      </c>
      <c r="BO28" s="93">
        <f t="shared" si="25"/>
        <v>0</v>
      </c>
      <c r="BP28" s="93">
        <f t="shared" si="25"/>
        <v>0</v>
      </c>
      <c r="BQ28" s="93">
        <f t="shared" si="25"/>
        <v>0</v>
      </c>
      <c r="BR28" s="93">
        <f t="shared" si="25"/>
        <v>100</v>
      </c>
      <c r="BS28" s="93">
        <f t="shared" ref="BS28:CA28" si="26">BS11/60</f>
        <v>0</v>
      </c>
      <c r="BT28" s="93">
        <f t="shared" si="26"/>
        <v>0</v>
      </c>
      <c r="BU28" s="93">
        <f t="shared" si="26"/>
        <v>0</v>
      </c>
      <c r="BV28" s="93">
        <f t="shared" si="26"/>
        <v>0</v>
      </c>
      <c r="BW28" s="93">
        <f t="shared" si="26"/>
        <v>0</v>
      </c>
      <c r="BX28" s="93">
        <f t="shared" si="26"/>
        <v>0</v>
      </c>
      <c r="BY28" s="93">
        <f t="shared" si="26"/>
        <v>10</v>
      </c>
      <c r="BZ28" s="93">
        <f t="shared" si="26"/>
        <v>0</v>
      </c>
      <c r="CA28" s="93">
        <f t="shared" si="26"/>
        <v>0</v>
      </c>
    </row>
    <row r="29" spans="1:79">
      <c r="A29" s="45"/>
      <c r="B29" s="45"/>
      <c r="C29" s="45"/>
      <c r="D29" s="45"/>
      <c r="E29" s="142" t="s">
        <v>184</v>
      </c>
      <c r="F29" s="142"/>
      <c r="G29" s="94">
        <f t="shared" ref="G29" si="27">SUM(G21:G28)</f>
        <v>30</v>
      </c>
      <c r="H29" s="94">
        <f t="shared" ref="H29" si="28">SUM(H21:H28)</f>
        <v>10</v>
      </c>
      <c r="I29" s="94">
        <f t="shared" ref="I29" si="29">SUM(I21:I28)</f>
        <v>336</v>
      </c>
      <c r="J29" s="94">
        <f t="shared" ref="J29" si="30">SUM(J21:J28)</f>
        <v>230</v>
      </c>
      <c r="K29" s="94">
        <f t="shared" ref="K29" si="31">SUM(K21:K28)</f>
        <v>281</v>
      </c>
      <c r="L29" s="94">
        <f t="shared" ref="L29" si="32">SUM(L21:L28)</f>
        <v>835</v>
      </c>
      <c r="M29" s="94">
        <f t="shared" ref="M29" si="33">SUM(M21:M28)</f>
        <v>33</v>
      </c>
      <c r="N29" s="94">
        <f t="shared" ref="N29" si="34">SUM(N21:N28)</f>
        <v>10</v>
      </c>
      <c r="O29" s="94">
        <f t="shared" ref="O29" si="35">SUM(O21:O28)</f>
        <v>21</v>
      </c>
      <c r="P29" s="94">
        <f t="shared" ref="P29" si="36">SUM(P21:P28)</f>
        <v>25</v>
      </c>
      <c r="Q29" s="94">
        <f t="shared" ref="Q29" si="37">SUM(Q21:Q28)</f>
        <v>12</v>
      </c>
      <c r="R29" s="94">
        <f t="shared" ref="R29" si="38">SUM(R21:R28)</f>
        <v>25</v>
      </c>
      <c r="S29" s="94">
        <f t="shared" ref="S29" si="39">SUM(S21:S28)</f>
        <v>6</v>
      </c>
      <c r="T29" s="94">
        <f t="shared" ref="T29" si="40">SUM(T21:T28)</f>
        <v>11</v>
      </c>
      <c r="U29" s="94">
        <f t="shared" ref="U29" si="41">SUM(U21:U28)</f>
        <v>105</v>
      </c>
      <c r="V29" s="94">
        <f t="shared" ref="V29" si="42">SUM(V21:V28)</f>
        <v>80</v>
      </c>
      <c r="W29" s="94">
        <f t="shared" ref="W29" si="43">SUM(W21:W28)</f>
        <v>30</v>
      </c>
      <c r="X29" s="94">
        <f t="shared" ref="X29" si="44">SUM(X21:X28)</f>
        <v>30</v>
      </c>
      <c r="Y29" s="94">
        <f t="shared" ref="Y29" si="45">SUM(Y21:Y28)</f>
        <v>30</v>
      </c>
      <c r="Z29" s="94">
        <f t="shared" ref="Z29" si="46">SUM(Z21:Z28)</f>
        <v>17</v>
      </c>
      <c r="AA29" s="94">
        <f t="shared" ref="AA29" si="47">SUM(AA21:AA28)</f>
        <v>5</v>
      </c>
      <c r="AB29" s="94">
        <f t="shared" ref="AB29" si="48">SUM(AB21:AB28)</f>
        <v>130</v>
      </c>
      <c r="AC29" s="94">
        <f t="shared" ref="AC29" si="49">SUM(AC21:AC28)</f>
        <v>250</v>
      </c>
      <c r="AD29" s="94">
        <f t="shared" ref="AD29" si="50">SUM(AD21:AD28)</f>
        <v>250</v>
      </c>
      <c r="AE29" s="94">
        <f t="shared" ref="AE29" si="51">SUM(AE21:AE28)</f>
        <v>152</v>
      </c>
      <c r="AF29" s="94">
        <f t="shared" ref="AF29" si="52">SUM(AF21:AF28)</f>
        <v>210</v>
      </c>
      <c r="AG29" s="94">
        <f t="shared" ref="AG29" si="53">SUM(AG21:AG28)</f>
        <v>175</v>
      </c>
      <c r="AH29" s="94">
        <f t="shared" ref="AH29" si="54">SUM(AH21:AH28)</f>
        <v>30</v>
      </c>
      <c r="AI29" s="94">
        <f t="shared" ref="AI29" si="55">SUM(AI21:AI28)</f>
        <v>753</v>
      </c>
      <c r="AJ29" s="94">
        <f t="shared" ref="AJ29" si="56">SUM(AJ21:AJ28)</f>
        <v>2730</v>
      </c>
      <c r="AK29" s="94">
        <f t="shared" ref="AK29" si="57">SUM(AK21:AK28)</f>
        <v>10</v>
      </c>
      <c r="AL29" s="94">
        <f t="shared" ref="AL29" si="58">SUM(AL21:AL28)</f>
        <v>42</v>
      </c>
      <c r="AM29" s="94">
        <f t="shared" ref="AM29" si="59">SUM(AM21:AM28)</f>
        <v>10</v>
      </c>
      <c r="AN29" s="94">
        <f t="shared" ref="AN29" si="60">SUM(AN21:AN28)</f>
        <v>10</v>
      </c>
      <c r="AO29" s="94">
        <f t="shared" ref="AO29" si="61">SUM(AO21:AO28)</f>
        <v>10</v>
      </c>
      <c r="AP29" s="94">
        <f t="shared" ref="AP29" si="62">SUM(AP21:AP28)</f>
        <v>6</v>
      </c>
      <c r="AQ29" s="94">
        <f t="shared" ref="AQ29" si="63">SUM(AQ21:AQ28)</f>
        <v>10</v>
      </c>
      <c r="AR29" s="94">
        <f t="shared" ref="AR29" si="64">SUM(AR21:AR28)</f>
        <v>10</v>
      </c>
      <c r="AS29" s="94">
        <f t="shared" ref="AS29" si="65">SUM(AS21:AS28)</f>
        <v>10</v>
      </c>
      <c r="AT29" s="94">
        <f t="shared" ref="AT29" si="66">SUM(AT21:AT28)</f>
        <v>10</v>
      </c>
      <c r="AU29" s="94">
        <f t="shared" ref="AU29" si="67">SUM(AU21:AU28)</f>
        <v>22</v>
      </c>
      <c r="AV29" s="94">
        <f t="shared" ref="AV29" si="68">SUM(AV21:AV28)</f>
        <v>56</v>
      </c>
      <c r="AW29" s="94">
        <f t="shared" ref="AW29" si="69">SUM(AW21:AW28)</f>
        <v>66</v>
      </c>
      <c r="AX29" s="94">
        <f t="shared" ref="AX29" si="70">SUM(AX21:AX28)</f>
        <v>51</v>
      </c>
      <c r="AY29" s="94">
        <f t="shared" ref="AY29" si="71">SUM(AY21:AY28)</f>
        <v>8</v>
      </c>
      <c r="AZ29" s="94">
        <f t="shared" ref="AZ29" si="72">SUM(AZ21:AZ28)</f>
        <v>3</v>
      </c>
      <c r="BA29" s="94">
        <f t="shared" ref="BA29" si="73">SUM(BA21:BA28)</f>
        <v>3</v>
      </c>
      <c r="BB29" s="94">
        <f t="shared" ref="BB29" si="74">SUM(BB21:BB28)</f>
        <v>3</v>
      </c>
      <c r="BC29" s="94">
        <f t="shared" ref="BC29" si="75">SUM(BC21:BC28)</f>
        <v>10</v>
      </c>
      <c r="BD29" s="94">
        <f t="shared" ref="BD29" si="76">SUM(BD21:BD28)</f>
        <v>65</v>
      </c>
      <c r="BE29" s="94">
        <f t="shared" ref="BE29" si="77">SUM(BE21:BE28)</f>
        <v>20</v>
      </c>
      <c r="BF29" s="94">
        <f t="shared" ref="BF29" si="78">SUM(BF21:BF28)</f>
        <v>134</v>
      </c>
      <c r="BG29" s="94">
        <f t="shared" ref="BG29" si="79">SUM(BG21:BG28)</f>
        <v>24</v>
      </c>
      <c r="BH29" s="94">
        <f t="shared" ref="BH29" si="80">SUM(BH21:BH28)</f>
        <v>160</v>
      </c>
      <c r="BI29" s="94">
        <f t="shared" ref="BI29" si="81">SUM(BI21:BI28)</f>
        <v>25</v>
      </c>
      <c r="BJ29" s="94">
        <f t="shared" ref="BJ29" si="82">SUM(BJ21:BJ28)</f>
        <v>30</v>
      </c>
      <c r="BK29" s="94">
        <f t="shared" ref="BK29" si="83">SUM(BK21:BK28)</f>
        <v>20</v>
      </c>
      <c r="BL29" s="94">
        <f t="shared" ref="BL29" si="84">SUM(BL21:BL28)</f>
        <v>125</v>
      </c>
      <c r="BM29" s="94">
        <f t="shared" ref="BM29" si="85">SUM(BM21:BM28)</f>
        <v>41</v>
      </c>
      <c r="BN29" s="94">
        <f t="shared" ref="BN29" si="86">SUM(BN21:BN28)</f>
        <v>74</v>
      </c>
      <c r="BO29" s="94">
        <f t="shared" ref="BO29" si="87">SUM(BO21:BO28)</f>
        <v>60</v>
      </c>
      <c r="BP29" s="94">
        <f t="shared" ref="BP29" si="88">SUM(BP21:BP28)</f>
        <v>10</v>
      </c>
      <c r="BQ29" s="94">
        <f t="shared" ref="BQ29" si="89">SUM(BQ21:BQ28)</f>
        <v>194</v>
      </c>
      <c r="BR29" s="94">
        <f t="shared" ref="BR29" si="90">SUM(BR21:BR28)</f>
        <v>631</v>
      </c>
      <c r="BS29" s="94">
        <f t="shared" ref="BS29" si="91">SUM(BS21:BS28)</f>
        <v>270</v>
      </c>
      <c r="BT29" s="94">
        <f t="shared" ref="BT29" si="92">SUM(BT21:BT28)</f>
        <v>170</v>
      </c>
      <c r="BU29" s="94">
        <f t="shared" ref="BU29" si="93">SUM(BU21:BU28)</f>
        <v>172</v>
      </c>
      <c r="BV29" s="94">
        <f t="shared" ref="BV29" si="94">SUM(BV21:BV28)</f>
        <v>5</v>
      </c>
      <c r="BW29" s="94">
        <f t="shared" ref="BW29" si="95">SUM(BW21:BW28)</f>
        <v>154</v>
      </c>
      <c r="BX29" s="94">
        <f t="shared" ref="BX29" si="96">SUM(BX21:BX28)</f>
        <v>104</v>
      </c>
      <c r="BY29" s="94">
        <f t="shared" ref="BY29" si="97">SUM(BY21:BY28)</f>
        <v>102</v>
      </c>
      <c r="BZ29" s="94">
        <f t="shared" ref="BZ29" si="98">SUM(BZ21:BZ28)</f>
        <v>5</v>
      </c>
      <c r="CA29" s="94">
        <f t="shared" ref="CA29" si="99">SUM(CA21:CA28)</f>
        <v>5</v>
      </c>
    </row>
  </sheetData>
  <mergeCells count="8">
    <mergeCell ref="G1:CA1"/>
    <mergeCell ref="E29:F29"/>
    <mergeCell ref="A5:A11"/>
    <mergeCell ref="E12:F12"/>
    <mergeCell ref="E13:F13"/>
    <mergeCell ref="E14:F14"/>
    <mergeCell ref="E15:F15"/>
    <mergeCell ref="A22:A28"/>
  </mergeCells>
  <phoneticPr fontId="5" type="noConversion"/>
  <conditionalFormatting sqref="D3 D5:D11">
    <cfRule type="duplicateValues" dxfId="25" priority="2"/>
  </conditionalFormatting>
  <conditionalFormatting sqref="D20 D22:D28">
    <cfRule type="duplicateValues" dxfId="24" priority="1"/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25"/>
  <sheetViews>
    <sheetView zoomScale="70" zoomScaleNormal="70" workbookViewId="0">
      <selection activeCell="B12" sqref="B12"/>
    </sheetView>
  </sheetViews>
  <sheetFormatPr defaultRowHeight="15"/>
  <cols>
    <col min="1" max="1" width="6.85546875" bestFit="1" customWidth="1"/>
    <col min="2" max="2" width="58.85546875" bestFit="1" customWidth="1"/>
    <col min="3" max="3" width="53.140625" bestFit="1" customWidth="1"/>
    <col min="5" max="5" width="20.85546875" customWidth="1"/>
    <col min="6" max="6" width="3.7109375" customWidth="1"/>
    <col min="7" max="7" width="16.28515625" bestFit="1" customWidth="1"/>
    <col min="8" max="11" width="13.5703125" bestFit="1" customWidth="1"/>
    <col min="12" max="12" width="15" bestFit="1" customWidth="1"/>
    <col min="13" max="13" width="12.42578125" bestFit="1" customWidth="1"/>
    <col min="14" max="14" width="11.42578125" bestFit="1" customWidth="1"/>
    <col min="15" max="15" width="10" bestFit="1" customWidth="1"/>
    <col min="16" max="17" width="9" bestFit="1" customWidth="1"/>
    <col min="18" max="18" width="12.42578125" bestFit="1" customWidth="1"/>
    <col min="19" max="19" width="10" bestFit="1" customWidth="1"/>
    <col min="20" max="20" width="11.42578125" bestFit="1" customWidth="1"/>
    <col min="21" max="21" width="12.42578125" bestFit="1" customWidth="1"/>
    <col min="22" max="22" width="13.5703125" bestFit="1" customWidth="1"/>
    <col min="23" max="24" width="9" bestFit="1" customWidth="1"/>
    <col min="25" max="26" width="12.42578125" bestFit="1" customWidth="1"/>
    <col min="27" max="27" width="13.5703125" bestFit="1" customWidth="1"/>
    <col min="28" max="28" width="15" bestFit="1" customWidth="1"/>
    <col min="29" max="30" width="9" bestFit="1" customWidth="1"/>
    <col min="31" max="31" width="13.5703125" bestFit="1" customWidth="1"/>
    <col min="32" max="32" width="12.42578125" bestFit="1" customWidth="1"/>
    <col min="33" max="33" width="13.5703125" bestFit="1" customWidth="1"/>
    <col min="34" max="34" width="9" bestFit="1" customWidth="1"/>
    <col min="35" max="36" width="15" bestFit="1" customWidth="1"/>
    <col min="37" max="37" width="13.5703125" bestFit="1" customWidth="1"/>
    <col min="38" max="39" width="11.42578125" bestFit="1" customWidth="1"/>
    <col min="40" max="41" width="9" bestFit="1" customWidth="1"/>
    <col min="42" max="42" width="11.42578125" bestFit="1" customWidth="1"/>
    <col min="43" max="49" width="9" bestFit="1" customWidth="1"/>
    <col min="50" max="51" width="13.5703125" bestFit="1" customWidth="1"/>
    <col min="52" max="54" width="12.42578125" bestFit="1" customWidth="1"/>
    <col min="55" max="55" width="13.5703125" bestFit="1" customWidth="1"/>
    <col min="56" max="59" width="12.42578125" bestFit="1" customWidth="1"/>
    <col min="60" max="61" width="9" bestFit="1" customWidth="1"/>
    <col min="62" max="62" width="12.42578125" bestFit="1" customWidth="1"/>
    <col min="63" max="63" width="13.5703125" bestFit="1" customWidth="1"/>
    <col min="64" max="64" width="12.42578125" bestFit="1" customWidth="1"/>
    <col min="65" max="68" width="13.5703125" bestFit="1" customWidth="1"/>
    <col min="69" max="69" width="11.42578125" bestFit="1" customWidth="1"/>
    <col min="70" max="70" width="15" bestFit="1" customWidth="1"/>
    <col min="71" max="72" width="13.5703125" bestFit="1" customWidth="1"/>
    <col min="73" max="73" width="15" bestFit="1" customWidth="1"/>
    <col min="74" max="74" width="12.42578125" bestFit="1" customWidth="1"/>
    <col min="75" max="79" width="13.5703125" bestFit="1" customWidth="1"/>
  </cols>
  <sheetData>
    <row r="1" spans="1:79" ht="25.15" customHeight="1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</row>
    <row r="2" spans="1:79" ht="23.25">
      <c r="G2" s="97" t="s">
        <v>185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</row>
    <row r="3" spans="1:79">
      <c r="A3" s="44" t="s">
        <v>181</v>
      </c>
      <c r="B3" s="59" t="s">
        <v>2</v>
      </c>
      <c r="C3" s="59" t="s">
        <v>3</v>
      </c>
      <c r="D3" s="59" t="s">
        <v>4</v>
      </c>
      <c r="E3" s="59" t="s">
        <v>5</v>
      </c>
      <c r="F3" s="98" t="s">
        <v>6</v>
      </c>
      <c r="G3" s="44" t="str">
        <f>'GRUPO 1'!G3</f>
        <v>ITEM 1</v>
      </c>
      <c r="H3" s="44" t="str">
        <f>'GRUPO 1'!H3</f>
        <v>ITEM 2</v>
      </c>
      <c r="I3" s="44" t="str">
        <f>'GRUPO 1'!I3</f>
        <v>ITEM 3</v>
      </c>
      <c r="J3" s="44" t="str">
        <f>'GRUPO 1'!J3</f>
        <v>ITEM 4</v>
      </c>
      <c r="K3" s="44" t="str">
        <f>'GRUPO 1'!K3</f>
        <v>ITEM 5</v>
      </c>
      <c r="L3" s="44" t="str">
        <f>'GRUPO 1'!L3</f>
        <v>ITEM 6</v>
      </c>
      <c r="M3" s="44" t="str">
        <f>'GRUPO 1'!M3</f>
        <v>ITEM 7</v>
      </c>
      <c r="N3" s="44" t="str">
        <f>'GRUPO 1'!N3</f>
        <v>ITEM 8</v>
      </c>
      <c r="O3" s="44" t="str">
        <f>'GRUPO 1'!O3</f>
        <v>ITEM 9</v>
      </c>
      <c r="P3" s="44" t="str">
        <f>'GRUPO 1'!P3</f>
        <v>ITEM 10</v>
      </c>
      <c r="Q3" s="44" t="str">
        <f>'GRUPO 1'!Q3</f>
        <v>ITEM 11</v>
      </c>
      <c r="R3" s="44" t="str">
        <f>'GRUPO 1'!R3</f>
        <v>ITEM 12</v>
      </c>
      <c r="S3" s="44" t="str">
        <f>'GRUPO 1'!S3</f>
        <v>ITEM 13</v>
      </c>
      <c r="T3" s="44" t="str">
        <f>'GRUPO 1'!T3</f>
        <v>ITEM 14</v>
      </c>
      <c r="U3" s="44" t="str">
        <f>'GRUPO 1'!U3</f>
        <v>ITEM 15</v>
      </c>
      <c r="V3" s="44" t="str">
        <f>'GRUPO 1'!V3</f>
        <v>ITEM 16</v>
      </c>
      <c r="W3" s="44" t="str">
        <f>'GRUPO 1'!W3</f>
        <v>ITEM 17</v>
      </c>
      <c r="X3" s="44" t="str">
        <f>'GRUPO 1'!X3</f>
        <v>ITEM 18</v>
      </c>
      <c r="Y3" s="44" t="str">
        <f>'GRUPO 1'!Y3</f>
        <v>ITEM 19</v>
      </c>
      <c r="Z3" s="44" t="str">
        <f>'GRUPO 1'!Z3</f>
        <v>ITEM 20</v>
      </c>
      <c r="AA3" s="44" t="str">
        <f>'GRUPO 1'!AA3</f>
        <v>ITEM 21</v>
      </c>
      <c r="AB3" s="44" t="str">
        <f>'GRUPO 1'!AB3</f>
        <v>ITEM 22</v>
      </c>
      <c r="AC3" s="44" t="str">
        <f>'GRUPO 1'!AC3</f>
        <v>ITEM 23</v>
      </c>
      <c r="AD3" s="44" t="str">
        <f>'GRUPO 1'!AD3</f>
        <v>ITEM 24</v>
      </c>
      <c r="AE3" s="44" t="str">
        <f>'GRUPO 1'!AE3</f>
        <v>ITEM 25</v>
      </c>
      <c r="AF3" s="44" t="str">
        <f>'GRUPO 1'!AF3</f>
        <v>ITEM 26</v>
      </c>
      <c r="AG3" s="44" t="str">
        <f>'GRUPO 1'!AG3</f>
        <v>ITEM 27</v>
      </c>
      <c r="AH3" s="44" t="str">
        <f>'GRUPO 1'!AH3</f>
        <v>ITEM 28</v>
      </c>
      <c r="AI3" s="44" t="str">
        <f>'GRUPO 1'!AI3</f>
        <v>ITEM 29</v>
      </c>
      <c r="AJ3" s="44" t="str">
        <f>'GRUPO 1'!AJ3</f>
        <v>ITEM 30</v>
      </c>
      <c r="AK3" s="44" t="str">
        <f>'GRUPO 1'!AK3</f>
        <v>ITEM 31</v>
      </c>
      <c r="AL3" s="44" t="str">
        <f>'GRUPO 1'!AL3</f>
        <v>ITEM 32</v>
      </c>
      <c r="AM3" s="44" t="str">
        <f>'GRUPO 1'!AM3</f>
        <v>ITEM 33</v>
      </c>
      <c r="AN3" s="44" t="str">
        <f>'GRUPO 1'!AN3</f>
        <v>ITEM 34</v>
      </c>
      <c r="AO3" s="44" t="str">
        <f>'GRUPO 1'!AO3</f>
        <v>ITEM 35</v>
      </c>
      <c r="AP3" s="44" t="str">
        <f>'GRUPO 1'!AP3</f>
        <v>ITEM 36</v>
      </c>
      <c r="AQ3" s="44" t="str">
        <f>'GRUPO 1'!AQ3</f>
        <v>ITEM 37</v>
      </c>
      <c r="AR3" s="44" t="str">
        <f>'GRUPO 1'!AR3</f>
        <v>ITEM 38</v>
      </c>
      <c r="AS3" s="44" t="str">
        <f>'GRUPO 1'!AS3</f>
        <v>ITEM 39</v>
      </c>
      <c r="AT3" s="44" t="str">
        <f>'GRUPO 1'!AT3</f>
        <v>ITEM 40</v>
      </c>
      <c r="AU3" s="44" t="str">
        <f>'GRUPO 1'!AU3</f>
        <v>ITEM 41</v>
      </c>
      <c r="AV3" s="44" t="str">
        <f>'GRUPO 1'!AV3</f>
        <v>ITEM 42</v>
      </c>
      <c r="AW3" s="44" t="str">
        <f>'GRUPO 1'!AW3</f>
        <v>ITEM 43</v>
      </c>
      <c r="AX3" s="44" t="str">
        <f>'GRUPO 1'!AX3</f>
        <v>ITEM 44</v>
      </c>
      <c r="AY3" s="44" t="str">
        <f>'GRUPO 1'!AY3</f>
        <v>ITEM 45</v>
      </c>
      <c r="AZ3" s="44" t="str">
        <f>'GRUPO 1'!AZ3</f>
        <v>ITEM 46</v>
      </c>
      <c r="BA3" s="44" t="str">
        <f>'GRUPO 1'!BA3</f>
        <v>ITEM 47</v>
      </c>
      <c r="BB3" s="44" t="str">
        <f>'GRUPO 1'!BB3</f>
        <v>ITEM 48</v>
      </c>
      <c r="BC3" s="44" t="str">
        <f>'GRUPO 1'!BC3</f>
        <v>ITEM 49</v>
      </c>
      <c r="BD3" s="44" t="str">
        <f>'GRUPO 1'!BD3</f>
        <v>ITEM 50</v>
      </c>
      <c r="BE3" s="44" t="str">
        <f>'GRUPO 1'!BE3</f>
        <v>ITEM 51</v>
      </c>
      <c r="BF3" s="44" t="str">
        <f>'GRUPO 1'!BF3</f>
        <v>ITEM 52</v>
      </c>
      <c r="BG3" s="44" t="str">
        <f>'GRUPO 1'!BG3</f>
        <v>ITEM 53</v>
      </c>
      <c r="BH3" s="44" t="str">
        <f>'GRUPO 1'!BH3</f>
        <v>ITEM 54</v>
      </c>
      <c r="BI3" s="44" t="str">
        <f>'GRUPO 1'!BI3</f>
        <v>ITEM 55</v>
      </c>
      <c r="BJ3" s="44" t="str">
        <f>'GRUPO 1'!BJ3</f>
        <v>ITEM 56</v>
      </c>
      <c r="BK3" s="44" t="str">
        <f>'GRUPO 1'!BK3</f>
        <v>ITEM 57</v>
      </c>
      <c r="BL3" s="44" t="str">
        <f>'GRUPO 1'!BL3</f>
        <v>ITEM 58</v>
      </c>
      <c r="BM3" s="44" t="str">
        <f>'GRUPO 1'!BM3</f>
        <v>ITEM 59</v>
      </c>
      <c r="BN3" s="44" t="str">
        <f>'GRUPO 1'!BN3</f>
        <v>ITEM 60</v>
      </c>
      <c r="BO3" s="44" t="str">
        <f>'GRUPO 1'!BO3</f>
        <v>ITEM 61</v>
      </c>
      <c r="BP3" s="44" t="str">
        <f>'GRUPO 1'!BP3</f>
        <v>ITEM 62</v>
      </c>
      <c r="BQ3" s="44" t="str">
        <f>'GRUPO 1'!BQ3</f>
        <v>ITEM 63</v>
      </c>
      <c r="BR3" s="44" t="str">
        <f>'GRUPO 1'!BR3</f>
        <v>ITEM 64</v>
      </c>
      <c r="BS3" s="44" t="str">
        <f>'GRUPO 1'!BS3</f>
        <v>ITEM 65</v>
      </c>
      <c r="BT3" s="44" t="str">
        <f>'GRUPO 1'!BT3</f>
        <v>ITEM 66</v>
      </c>
      <c r="BU3" s="44" t="str">
        <f>'GRUPO 1'!BU3</f>
        <v>ITEM 67</v>
      </c>
      <c r="BV3" s="44" t="str">
        <f>'GRUPO 1'!BV3</f>
        <v>ITEM 68</v>
      </c>
      <c r="BW3" s="44" t="str">
        <f>'GRUPO 1'!BW3</f>
        <v>ITEM 69</v>
      </c>
      <c r="BX3" s="44" t="str">
        <f>'GRUPO 1'!BX3</f>
        <v>ITEM 70</v>
      </c>
      <c r="BY3" s="44" t="str">
        <f>'GRUPO 1'!BY3</f>
        <v>ITEM 71</v>
      </c>
      <c r="BZ3" s="44" t="str">
        <f>'GRUPO 1'!BZ3</f>
        <v>ITEM 72</v>
      </c>
      <c r="CA3" s="44" t="str">
        <f>'GRUPO 1'!CA3</f>
        <v>ITEM 73</v>
      </c>
    </row>
    <row r="4" spans="1:79">
      <c r="A4" s="137">
        <v>2</v>
      </c>
      <c r="B4" s="61" t="s">
        <v>122</v>
      </c>
      <c r="C4" s="61" t="s">
        <v>123</v>
      </c>
      <c r="D4" s="71">
        <v>302122</v>
      </c>
      <c r="E4" s="62" t="s">
        <v>88</v>
      </c>
      <c r="F4" s="101" t="s">
        <v>89</v>
      </c>
      <c r="G4" s="102">
        <v>480</v>
      </c>
      <c r="H4" s="102"/>
      <c r="I4" s="102">
        <v>600</v>
      </c>
      <c r="J4" s="102">
        <v>480</v>
      </c>
      <c r="K4" s="102"/>
      <c r="L4" s="102">
        <v>3000</v>
      </c>
      <c r="M4" s="102">
        <v>240</v>
      </c>
      <c r="N4" s="102">
        <v>120</v>
      </c>
      <c r="O4" s="102"/>
      <c r="P4" s="102"/>
      <c r="Q4" s="102"/>
      <c r="R4" s="102">
        <v>120</v>
      </c>
      <c r="S4" s="102"/>
      <c r="T4" s="102">
        <v>240</v>
      </c>
      <c r="U4" s="102"/>
      <c r="V4" s="102">
        <v>1800</v>
      </c>
      <c r="W4" s="102"/>
      <c r="X4" s="102"/>
      <c r="Y4" s="102">
        <v>600</v>
      </c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>
        <v>4800</v>
      </c>
      <c r="AK4" s="102"/>
      <c r="AL4" s="102"/>
      <c r="AM4" s="102">
        <v>180</v>
      </c>
      <c r="AN4" s="102"/>
      <c r="AO4" s="102"/>
      <c r="AP4" s="102">
        <v>180</v>
      </c>
      <c r="AQ4" s="102"/>
      <c r="AR4" s="102"/>
      <c r="AS4" s="102"/>
      <c r="AT4" s="102"/>
      <c r="AU4" s="102"/>
      <c r="AV4" s="102"/>
      <c r="AW4" s="102"/>
      <c r="AX4" s="102">
        <v>900</v>
      </c>
      <c r="AY4" s="102"/>
      <c r="AZ4" s="102">
        <v>180</v>
      </c>
      <c r="BA4" s="102"/>
      <c r="BB4" s="102"/>
      <c r="BC4" s="102">
        <v>360</v>
      </c>
      <c r="BD4" s="102"/>
      <c r="BE4" s="102">
        <v>720</v>
      </c>
      <c r="BF4" s="102">
        <v>720</v>
      </c>
      <c r="BG4" s="102"/>
      <c r="BH4" s="102"/>
      <c r="BI4" s="102"/>
      <c r="BJ4" s="102"/>
      <c r="BK4" s="102"/>
      <c r="BL4" s="102">
        <v>480</v>
      </c>
      <c r="BM4" s="102">
        <v>480</v>
      </c>
      <c r="BN4" s="102"/>
      <c r="BO4" s="102"/>
      <c r="BP4" s="102"/>
      <c r="BQ4" s="102"/>
      <c r="BR4" s="102">
        <v>4800</v>
      </c>
      <c r="BS4" s="102"/>
      <c r="BT4" s="102"/>
      <c r="BU4" s="102"/>
      <c r="BV4" s="102">
        <v>120</v>
      </c>
      <c r="BW4" s="102">
        <v>360</v>
      </c>
      <c r="BX4" s="102">
        <v>360</v>
      </c>
      <c r="BY4" s="102">
        <v>360</v>
      </c>
      <c r="BZ4" s="102"/>
      <c r="CA4" s="102"/>
    </row>
    <row r="5" spans="1:79">
      <c r="A5" s="137"/>
      <c r="B5" s="67" t="s">
        <v>183</v>
      </c>
      <c r="C5" s="64" t="s">
        <v>146</v>
      </c>
      <c r="D5" s="68">
        <v>400045</v>
      </c>
      <c r="E5" s="68" t="s">
        <v>88</v>
      </c>
      <c r="F5" s="68" t="s">
        <v>89</v>
      </c>
      <c r="G5" s="99">
        <v>720</v>
      </c>
      <c r="H5" s="99">
        <v>720</v>
      </c>
      <c r="I5" s="99"/>
      <c r="J5" s="99"/>
      <c r="K5" s="99">
        <v>720</v>
      </c>
      <c r="L5" s="99">
        <v>17220</v>
      </c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>
        <v>7200</v>
      </c>
      <c r="AF5" s="99"/>
      <c r="AG5" s="99">
        <v>1440</v>
      </c>
      <c r="AH5" s="99"/>
      <c r="AI5" s="99">
        <v>720</v>
      </c>
      <c r="AJ5" s="99">
        <v>96000</v>
      </c>
      <c r="AK5" s="99">
        <v>6000</v>
      </c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>
        <v>300</v>
      </c>
      <c r="BB5" s="99"/>
      <c r="BC5" s="99"/>
      <c r="BD5" s="99"/>
      <c r="BE5" s="99">
        <v>720</v>
      </c>
      <c r="BF5" s="99">
        <v>720</v>
      </c>
      <c r="BG5" s="99">
        <v>600</v>
      </c>
      <c r="BH5" s="99"/>
      <c r="BI5" s="99"/>
      <c r="BJ5" s="99"/>
      <c r="BK5" s="99">
        <v>2160</v>
      </c>
      <c r="BL5" s="99"/>
      <c r="BM5" s="99"/>
      <c r="BN5" s="99"/>
      <c r="BO5" s="99"/>
      <c r="BP5" s="99"/>
      <c r="BQ5" s="99">
        <v>300</v>
      </c>
      <c r="BR5" s="99">
        <v>16500</v>
      </c>
      <c r="BS5" s="99"/>
      <c r="BT5" s="99"/>
      <c r="BU5" s="99">
        <v>720</v>
      </c>
      <c r="BV5" s="99"/>
      <c r="BW5" s="99">
        <v>1440</v>
      </c>
      <c r="BX5" s="99">
        <v>720</v>
      </c>
      <c r="BY5" s="99">
        <v>720</v>
      </c>
      <c r="BZ5" s="99"/>
      <c r="CA5" s="99"/>
    </row>
    <row r="6" spans="1:79">
      <c r="A6" s="137"/>
      <c r="B6" s="61" t="s">
        <v>182</v>
      </c>
      <c r="C6" s="61" t="s">
        <v>152</v>
      </c>
      <c r="D6" s="68">
        <v>810005</v>
      </c>
      <c r="E6" s="68" t="s">
        <v>88</v>
      </c>
      <c r="F6" s="68" t="s">
        <v>89</v>
      </c>
      <c r="G6" s="65">
        <v>1800</v>
      </c>
      <c r="H6" s="65">
        <v>1800</v>
      </c>
      <c r="I6" s="65">
        <v>6000</v>
      </c>
      <c r="J6" s="65">
        <v>6000</v>
      </c>
      <c r="K6" s="65">
        <v>6000</v>
      </c>
      <c r="L6" s="65">
        <v>60000</v>
      </c>
      <c r="M6" s="65"/>
      <c r="N6" s="65"/>
      <c r="O6" s="65"/>
      <c r="P6" s="65"/>
      <c r="Q6" s="65"/>
      <c r="R6" s="65">
        <v>1200</v>
      </c>
      <c r="S6" s="65"/>
      <c r="T6" s="65"/>
      <c r="U6" s="65">
        <v>1800</v>
      </c>
      <c r="V6" s="65">
        <v>1800</v>
      </c>
      <c r="W6" s="65"/>
      <c r="X6" s="65"/>
      <c r="Y6" s="65">
        <v>600</v>
      </c>
      <c r="Z6" s="65">
        <v>180</v>
      </c>
      <c r="AA6" s="65">
        <v>180</v>
      </c>
      <c r="AB6" s="65">
        <v>10800</v>
      </c>
      <c r="AC6" s="65"/>
      <c r="AD6" s="65"/>
      <c r="AE6" s="65"/>
      <c r="AF6" s="65"/>
      <c r="AG6" s="65"/>
      <c r="AH6" s="65"/>
      <c r="AI6" s="65">
        <v>47100</v>
      </c>
      <c r="AJ6" s="65">
        <v>54000</v>
      </c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>
        <v>600</v>
      </c>
      <c r="AY6" s="65">
        <v>600</v>
      </c>
      <c r="AZ6" s="65">
        <v>600</v>
      </c>
      <c r="BA6" s="65">
        <v>600</v>
      </c>
      <c r="BB6" s="65">
        <v>600</v>
      </c>
      <c r="BC6" s="65">
        <v>600</v>
      </c>
      <c r="BD6" s="65">
        <v>3600</v>
      </c>
      <c r="BE6" s="65">
        <v>3600</v>
      </c>
      <c r="BF6" s="65">
        <v>3600</v>
      </c>
      <c r="BG6" s="65"/>
      <c r="BH6" s="65"/>
      <c r="BI6" s="65"/>
      <c r="BJ6" s="65"/>
      <c r="BK6" s="65">
        <v>3600</v>
      </c>
      <c r="BL6" s="65"/>
      <c r="BM6" s="65">
        <v>3600</v>
      </c>
      <c r="BN6" s="65">
        <v>3600</v>
      </c>
      <c r="BO6" s="65">
        <v>3600</v>
      </c>
      <c r="BP6" s="65">
        <v>3600</v>
      </c>
      <c r="BQ6" s="65"/>
      <c r="BR6" s="65">
        <v>46800</v>
      </c>
      <c r="BS6" s="65">
        <v>5400</v>
      </c>
      <c r="BT6" s="65">
        <v>18000</v>
      </c>
      <c r="BU6" s="65">
        <v>7200</v>
      </c>
      <c r="BV6" s="65">
        <v>600</v>
      </c>
      <c r="BW6" s="65">
        <v>3600</v>
      </c>
      <c r="BX6" s="65">
        <v>5400</v>
      </c>
      <c r="BY6" s="65">
        <v>6300</v>
      </c>
      <c r="BZ6" s="65">
        <v>1800</v>
      </c>
      <c r="CA6" s="65">
        <v>1800</v>
      </c>
    </row>
    <row r="7" spans="1:79">
      <c r="A7" s="137"/>
      <c r="B7" s="72" t="s">
        <v>167</v>
      </c>
      <c r="C7" s="73" t="s">
        <v>166</v>
      </c>
      <c r="D7" s="54">
        <v>243001</v>
      </c>
      <c r="E7" s="54" t="s">
        <v>88</v>
      </c>
      <c r="F7" s="54" t="s">
        <v>89</v>
      </c>
      <c r="G7" s="54">
        <v>60</v>
      </c>
      <c r="H7" s="54"/>
      <c r="I7" s="54"/>
      <c r="J7" s="54"/>
      <c r="K7" s="54">
        <v>480</v>
      </c>
      <c r="L7" s="54">
        <v>1440</v>
      </c>
      <c r="M7" s="54"/>
      <c r="N7" s="54"/>
      <c r="O7" s="54"/>
      <c r="P7" s="54"/>
      <c r="Q7" s="54"/>
      <c r="R7" s="54">
        <v>120</v>
      </c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>
        <v>5940</v>
      </c>
      <c r="AJ7" s="54">
        <v>2820</v>
      </c>
      <c r="AK7" s="54"/>
      <c r="AL7" s="54">
        <v>120</v>
      </c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>
        <v>60</v>
      </c>
      <c r="BD7" s="54"/>
      <c r="BE7" s="54"/>
      <c r="BF7" s="54"/>
      <c r="BG7" s="54"/>
      <c r="BH7" s="54"/>
      <c r="BI7" s="54"/>
      <c r="BJ7" s="54"/>
      <c r="BK7" s="54"/>
      <c r="BL7" s="54">
        <v>300</v>
      </c>
      <c r="BM7" s="54"/>
      <c r="BN7" s="54"/>
      <c r="BO7" s="54"/>
      <c r="BP7" s="54"/>
      <c r="BQ7" s="54"/>
      <c r="BR7" s="54">
        <v>2160</v>
      </c>
      <c r="BS7" s="54"/>
      <c r="BT7" s="54"/>
      <c r="BU7" s="54"/>
      <c r="BV7" s="54"/>
      <c r="BW7" s="54"/>
      <c r="BX7" s="54">
        <v>120</v>
      </c>
      <c r="BY7" s="54">
        <v>60</v>
      </c>
      <c r="BZ7" s="54"/>
      <c r="CA7" s="54"/>
    </row>
    <row r="8" spans="1:79">
      <c r="A8" s="137"/>
      <c r="B8" s="72" t="s">
        <v>168</v>
      </c>
      <c r="C8" s="72" t="s">
        <v>169</v>
      </c>
      <c r="D8" s="54">
        <v>410003</v>
      </c>
      <c r="E8" s="54" t="s">
        <v>88</v>
      </c>
      <c r="F8" s="54" t="s">
        <v>89</v>
      </c>
      <c r="G8" s="54">
        <v>600</v>
      </c>
      <c r="H8" s="54">
        <v>600</v>
      </c>
      <c r="I8" s="54">
        <v>600</v>
      </c>
      <c r="J8" s="54">
        <v>600</v>
      </c>
      <c r="K8" s="54">
        <v>1800</v>
      </c>
      <c r="L8" s="54">
        <v>6000</v>
      </c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>
        <v>3000</v>
      </c>
      <c r="AF8" s="54">
        <v>3000</v>
      </c>
      <c r="AG8" s="54">
        <v>1200</v>
      </c>
      <c r="AH8" s="54"/>
      <c r="AI8" s="54">
        <v>6000</v>
      </c>
      <c r="AJ8" s="54">
        <v>6000</v>
      </c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>
        <v>600</v>
      </c>
      <c r="BD8" s="54">
        <v>600</v>
      </c>
      <c r="BE8" s="54">
        <v>600</v>
      </c>
      <c r="BF8" s="54">
        <v>600</v>
      </c>
      <c r="BG8" s="54">
        <v>1200</v>
      </c>
      <c r="BH8" s="54"/>
      <c r="BI8" s="54"/>
      <c r="BJ8" s="54">
        <v>1200</v>
      </c>
      <c r="BK8" s="54">
        <v>600</v>
      </c>
      <c r="BL8" s="54">
        <v>600</v>
      </c>
      <c r="BM8" s="54">
        <v>600</v>
      </c>
      <c r="BN8" s="54">
        <v>600</v>
      </c>
      <c r="BO8" s="54">
        <v>600</v>
      </c>
      <c r="BP8" s="54">
        <v>600</v>
      </c>
      <c r="BQ8" s="54"/>
      <c r="BR8" s="54">
        <v>6000</v>
      </c>
      <c r="BS8" s="54">
        <v>1200</v>
      </c>
      <c r="BT8" s="54">
        <v>1200</v>
      </c>
      <c r="BU8" s="54">
        <v>1200</v>
      </c>
      <c r="BV8" s="54"/>
      <c r="BW8" s="54">
        <v>600</v>
      </c>
      <c r="BX8" s="54">
        <v>1200</v>
      </c>
      <c r="BY8" s="54">
        <v>1200</v>
      </c>
      <c r="BZ8" s="54"/>
      <c r="CA8" s="54"/>
    </row>
    <row r="9" spans="1:79">
      <c r="A9" s="5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</row>
    <row r="10" spans="1:79">
      <c r="A10" s="45"/>
      <c r="B10" s="55"/>
      <c r="C10" s="55"/>
      <c r="D10" s="55"/>
      <c r="E10" s="142" t="s">
        <v>178</v>
      </c>
      <c r="F10" s="142"/>
      <c r="G10" s="47">
        <f t="shared" ref="G10:BR10" si="0">SUM(G4:G8)</f>
        <v>3660</v>
      </c>
      <c r="H10" s="47">
        <f t="shared" si="0"/>
        <v>3120</v>
      </c>
      <c r="I10" s="47">
        <f t="shared" si="0"/>
        <v>7200</v>
      </c>
      <c r="J10" s="47">
        <f t="shared" si="0"/>
        <v>7080</v>
      </c>
      <c r="K10" s="47">
        <f t="shared" si="0"/>
        <v>9000</v>
      </c>
      <c r="L10" s="47">
        <f t="shared" si="0"/>
        <v>87660</v>
      </c>
      <c r="M10" s="47">
        <f t="shared" si="0"/>
        <v>240</v>
      </c>
      <c r="N10" s="47">
        <f t="shared" si="0"/>
        <v>120</v>
      </c>
      <c r="O10" s="47">
        <f t="shared" si="0"/>
        <v>0</v>
      </c>
      <c r="P10" s="47">
        <f t="shared" si="0"/>
        <v>0</v>
      </c>
      <c r="Q10" s="47">
        <f t="shared" si="0"/>
        <v>0</v>
      </c>
      <c r="R10" s="47">
        <f t="shared" si="0"/>
        <v>1440</v>
      </c>
      <c r="S10" s="47">
        <f t="shared" si="0"/>
        <v>0</v>
      </c>
      <c r="T10" s="47">
        <f t="shared" si="0"/>
        <v>240</v>
      </c>
      <c r="U10" s="47">
        <f t="shared" si="0"/>
        <v>1800</v>
      </c>
      <c r="V10" s="47">
        <f t="shared" si="0"/>
        <v>3600</v>
      </c>
      <c r="W10" s="47">
        <f t="shared" si="0"/>
        <v>0</v>
      </c>
      <c r="X10" s="47">
        <f t="shared" si="0"/>
        <v>0</v>
      </c>
      <c r="Y10" s="47">
        <f t="shared" si="0"/>
        <v>1200</v>
      </c>
      <c r="Z10" s="47">
        <f t="shared" si="0"/>
        <v>180</v>
      </c>
      <c r="AA10" s="47">
        <f t="shared" si="0"/>
        <v>180</v>
      </c>
      <c r="AB10" s="47">
        <f t="shared" si="0"/>
        <v>10800</v>
      </c>
      <c r="AC10" s="47">
        <f t="shared" si="0"/>
        <v>0</v>
      </c>
      <c r="AD10" s="47">
        <f t="shared" si="0"/>
        <v>0</v>
      </c>
      <c r="AE10" s="47">
        <f t="shared" si="0"/>
        <v>10200</v>
      </c>
      <c r="AF10" s="47">
        <f t="shared" si="0"/>
        <v>3000</v>
      </c>
      <c r="AG10" s="47">
        <f t="shared" si="0"/>
        <v>2640</v>
      </c>
      <c r="AH10" s="47">
        <f t="shared" si="0"/>
        <v>0</v>
      </c>
      <c r="AI10" s="47">
        <f t="shared" si="0"/>
        <v>59760</v>
      </c>
      <c r="AJ10" s="47">
        <f t="shared" si="0"/>
        <v>163620</v>
      </c>
      <c r="AK10" s="47">
        <f t="shared" si="0"/>
        <v>6000</v>
      </c>
      <c r="AL10" s="47">
        <f t="shared" si="0"/>
        <v>120</v>
      </c>
      <c r="AM10" s="47">
        <f t="shared" si="0"/>
        <v>180</v>
      </c>
      <c r="AN10" s="47">
        <f t="shared" si="0"/>
        <v>0</v>
      </c>
      <c r="AO10" s="47">
        <f t="shared" si="0"/>
        <v>0</v>
      </c>
      <c r="AP10" s="47">
        <f t="shared" si="0"/>
        <v>180</v>
      </c>
      <c r="AQ10" s="47">
        <f t="shared" si="0"/>
        <v>0</v>
      </c>
      <c r="AR10" s="47">
        <f t="shared" si="0"/>
        <v>0</v>
      </c>
      <c r="AS10" s="47">
        <f t="shared" si="0"/>
        <v>0</v>
      </c>
      <c r="AT10" s="47">
        <f t="shared" si="0"/>
        <v>0</v>
      </c>
      <c r="AU10" s="47">
        <f t="shared" si="0"/>
        <v>0</v>
      </c>
      <c r="AV10" s="47">
        <f t="shared" si="0"/>
        <v>0</v>
      </c>
      <c r="AW10" s="47">
        <f t="shared" si="0"/>
        <v>0</v>
      </c>
      <c r="AX10" s="47">
        <f t="shared" si="0"/>
        <v>1500</v>
      </c>
      <c r="AY10" s="47">
        <f t="shared" si="0"/>
        <v>600</v>
      </c>
      <c r="AZ10" s="47">
        <f t="shared" si="0"/>
        <v>780</v>
      </c>
      <c r="BA10" s="47">
        <f t="shared" si="0"/>
        <v>900</v>
      </c>
      <c r="BB10" s="47">
        <f t="shared" si="0"/>
        <v>600</v>
      </c>
      <c r="BC10" s="47">
        <f t="shared" si="0"/>
        <v>1620</v>
      </c>
      <c r="BD10" s="47">
        <f t="shared" si="0"/>
        <v>4200</v>
      </c>
      <c r="BE10" s="47">
        <f t="shared" si="0"/>
        <v>5640</v>
      </c>
      <c r="BF10" s="47">
        <f t="shared" si="0"/>
        <v>5640</v>
      </c>
      <c r="BG10" s="47">
        <f t="shared" si="0"/>
        <v>1800</v>
      </c>
      <c r="BH10" s="47">
        <f t="shared" si="0"/>
        <v>0</v>
      </c>
      <c r="BI10" s="47">
        <f t="shared" si="0"/>
        <v>0</v>
      </c>
      <c r="BJ10" s="47">
        <f t="shared" si="0"/>
        <v>1200</v>
      </c>
      <c r="BK10" s="47">
        <f t="shared" si="0"/>
        <v>6360</v>
      </c>
      <c r="BL10" s="47">
        <f t="shared" si="0"/>
        <v>1380</v>
      </c>
      <c r="BM10" s="47">
        <f t="shared" si="0"/>
        <v>4680</v>
      </c>
      <c r="BN10" s="47">
        <f t="shared" si="0"/>
        <v>4200</v>
      </c>
      <c r="BO10" s="47">
        <f t="shared" si="0"/>
        <v>4200</v>
      </c>
      <c r="BP10" s="47">
        <f t="shared" si="0"/>
        <v>4200</v>
      </c>
      <c r="BQ10" s="47">
        <f t="shared" si="0"/>
        <v>300</v>
      </c>
      <c r="BR10" s="47">
        <f t="shared" si="0"/>
        <v>76260</v>
      </c>
      <c r="BS10" s="47">
        <f t="shared" ref="BS10:CA10" si="1">SUM(BS4:BS8)</f>
        <v>6600</v>
      </c>
      <c r="BT10" s="47">
        <f t="shared" si="1"/>
        <v>19200</v>
      </c>
      <c r="BU10" s="47">
        <f t="shared" si="1"/>
        <v>9120</v>
      </c>
      <c r="BV10" s="47">
        <f t="shared" si="1"/>
        <v>720</v>
      </c>
      <c r="BW10" s="47">
        <f t="shared" si="1"/>
        <v>6000</v>
      </c>
      <c r="BX10" s="47">
        <f t="shared" si="1"/>
        <v>7800</v>
      </c>
      <c r="BY10" s="47">
        <f t="shared" si="1"/>
        <v>8640</v>
      </c>
      <c r="BZ10" s="47">
        <f t="shared" si="1"/>
        <v>1800</v>
      </c>
      <c r="CA10" s="47">
        <f t="shared" si="1"/>
        <v>1800</v>
      </c>
    </row>
    <row r="11" spans="1:79">
      <c r="A11" s="45"/>
      <c r="B11" s="55"/>
      <c r="C11" s="55"/>
      <c r="D11" s="55"/>
      <c r="E11" s="142" t="s">
        <v>184</v>
      </c>
      <c r="F11" s="142"/>
      <c r="G11" s="48">
        <f>G10/60</f>
        <v>61</v>
      </c>
      <c r="H11" s="46">
        <f t="shared" ref="H11:BS11" si="2">H10/60</f>
        <v>52</v>
      </c>
      <c r="I11" s="46">
        <f t="shared" si="2"/>
        <v>120</v>
      </c>
      <c r="J11" s="46">
        <f t="shared" si="2"/>
        <v>118</v>
      </c>
      <c r="K11" s="46">
        <f t="shared" si="2"/>
        <v>150</v>
      </c>
      <c r="L11" s="46">
        <f t="shared" si="2"/>
        <v>1461</v>
      </c>
      <c r="M11" s="46">
        <f t="shared" si="2"/>
        <v>4</v>
      </c>
      <c r="N11" s="46">
        <f t="shared" si="2"/>
        <v>2</v>
      </c>
      <c r="O11" s="46">
        <f t="shared" si="2"/>
        <v>0</v>
      </c>
      <c r="P11" s="46">
        <f t="shared" si="2"/>
        <v>0</v>
      </c>
      <c r="Q11" s="46">
        <f t="shared" si="2"/>
        <v>0</v>
      </c>
      <c r="R11" s="46">
        <f t="shared" si="2"/>
        <v>24</v>
      </c>
      <c r="S11" s="46">
        <f t="shared" si="2"/>
        <v>0</v>
      </c>
      <c r="T11" s="46">
        <f t="shared" si="2"/>
        <v>4</v>
      </c>
      <c r="U11" s="46">
        <f t="shared" si="2"/>
        <v>30</v>
      </c>
      <c r="V11" s="46">
        <f t="shared" si="2"/>
        <v>60</v>
      </c>
      <c r="W11" s="46">
        <f t="shared" si="2"/>
        <v>0</v>
      </c>
      <c r="X11" s="46">
        <f t="shared" si="2"/>
        <v>0</v>
      </c>
      <c r="Y11" s="46">
        <f t="shared" si="2"/>
        <v>20</v>
      </c>
      <c r="Z11" s="46">
        <f t="shared" si="2"/>
        <v>3</v>
      </c>
      <c r="AA11" s="46">
        <f t="shared" si="2"/>
        <v>3</v>
      </c>
      <c r="AB11" s="46">
        <f t="shared" si="2"/>
        <v>180</v>
      </c>
      <c r="AC11" s="46">
        <f t="shared" si="2"/>
        <v>0</v>
      </c>
      <c r="AD11" s="46">
        <f t="shared" si="2"/>
        <v>0</v>
      </c>
      <c r="AE11" s="46">
        <f t="shared" si="2"/>
        <v>170</v>
      </c>
      <c r="AF11" s="46">
        <f t="shared" si="2"/>
        <v>50</v>
      </c>
      <c r="AG11" s="46">
        <f t="shared" si="2"/>
        <v>44</v>
      </c>
      <c r="AH11" s="46">
        <f t="shared" si="2"/>
        <v>0</v>
      </c>
      <c r="AI11" s="46">
        <f t="shared" si="2"/>
        <v>996</v>
      </c>
      <c r="AJ11" s="46">
        <f t="shared" si="2"/>
        <v>2727</v>
      </c>
      <c r="AK11" s="46">
        <f t="shared" si="2"/>
        <v>100</v>
      </c>
      <c r="AL11" s="46">
        <f t="shared" si="2"/>
        <v>2</v>
      </c>
      <c r="AM11" s="46">
        <f t="shared" si="2"/>
        <v>3</v>
      </c>
      <c r="AN11" s="46">
        <f t="shared" si="2"/>
        <v>0</v>
      </c>
      <c r="AO11" s="46">
        <f t="shared" si="2"/>
        <v>0</v>
      </c>
      <c r="AP11" s="46">
        <f t="shared" si="2"/>
        <v>3</v>
      </c>
      <c r="AQ11" s="46">
        <f t="shared" si="2"/>
        <v>0</v>
      </c>
      <c r="AR11" s="46">
        <f t="shared" si="2"/>
        <v>0</v>
      </c>
      <c r="AS11" s="46">
        <f t="shared" si="2"/>
        <v>0</v>
      </c>
      <c r="AT11" s="46">
        <f t="shared" si="2"/>
        <v>0</v>
      </c>
      <c r="AU11" s="46">
        <f t="shared" si="2"/>
        <v>0</v>
      </c>
      <c r="AV11" s="46">
        <f t="shared" si="2"/>
        <v>0</v>
      </c>
      <c r="AW11" s="46">
        <f t="shared" si="2"/>
        <v>0</v>
      </c>
      <c r="AX11" s="46">
        <f t="shared" si="2"/>
        <v>25</v>
      </c>
      <c r="AY11" s="46">
        <f t="shared" si="2"/>
        <v>10</v>
      </c>
      <c r="AZ11" s="46">
        <f t="shared" si="2"/>
        <v>13</v>
      </c>
      <c r="BA11" s="46">
        <f t="shared" si="2"/>
        <v>15</v>
      </c>
      <c r="BB11" s="46">
        <f t="shared" si="2"/>
        <v>10</v>
      </c>
      <c r="BC11" s="46">
        <f t="shared" si="2"/>
        <v>27</v>
      </c>
      <c r="BD11" s="46">
        <f t="shared" si="2"/>
        <v>70</v>
      </c>
      <c r="BE11" s="46">
        <f t="shared" si="2"/>
        <v>94</v>
      </c>
      <c r="BF11" s="46">
        <f t="shared" si="2"/>
        <v>94</v>
      </c>
      <c r="BG11" s="46">
        <f t="shared" si="2"/>
        <v>30</v>
      </c>
      <c r="BH11" s="46">
        <f t="shared" si="2"/>
        <v>0</v>
      </c>
      <c r="BI11" s="46">
        <f t="shared" si="2"/>
        <v>0</v>
      </c>
      <c r="BJ11" s="46">
        <f t="shared" si="2"/>
        <v>20</v>
      </c>
      <c r="BK11" s="46">
        <f t="shared" si="2"/>
        <v>106</v>
      </c>
      <c r="BL11" s="46">
        <f t="shared" si="2"/>
        <v>23</v>
      </c>
      <c r="BM11" s="46">
        <f t="shared" si="2"/>
        <v>78</v>
      </c>
      <c r="BN11" s="46">
        <f t="shared" si="2"/>
        <v>70</v>
      </c>
      <c r="BO11" s="46">
        <f t="shared" si="2"/>
        <v>70</v>
      </c>
      <c r="BP11" s="46">
        <f t="shared" si="2"/>
        <v>70</v>
      </c>
      <c r="BQ11" s="46">
        <f t="shared" si="2"/>
        <v>5</v>
      </c>
      <c r="BR11" s="46">
        <f t="shared" si="2"/>
        <v>1271</v>
      </c>
      <c r="BS11" s="46">
        <f t="shared" si="2"/>
        <v>110</v>
      </c>
      <c r="BT11" s="46">
        <f t="shared" ref="BT11:CA11" si="3">BT10/60</f>
        <v>320</v>
      </c>
      <c r="BU11" s="46">
        <f t="shared" si="3"/>
        <v>152</v>
      </c>
      <c r="BV11" s="46">
        <f t="shared" si="3"/>
        <v>12</v>
      </c>
      <c r="BW11" s="46">
        <f t="shared" si="3"/>
        <v>100</v>
      </c>
      <c r="BX11" s="46">
        <f t="shared" si="3"/>
        <v>130</v>
      </c>
      <c r="BY11" s="46">
        <f t="shared" si="3"/>
        <v>144</v>
      </c>
      <c r="BZ11" s="46">
        <f t="shared" si="3"/>
        <v>30</v>
      </c>
      <c r="CA11" s="46">
        <f t="shared" si="3"/>
        <v>30</v>
      </c>
    </row>
    <row r="12" spans="1:79">
      <c r="A12" s="45"/>
      <c r="B12" s="55"/>
      <c r="C12" s="55"/>
      <c r="D12" s="55"/>
      <c r="E12" s="132" t="s">
        <v>180</v>
      </c>
      <c r="F12" s="133"/>
      <c r="G12" s="51">
        <f>SUM(G10:CA10)</f>
        <v>570960</v>
      </c>
      <c r="H12" s="50"/>
      <c r="I12" s="89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</row>
    <row r="13" spans="1:79">
      <c r="A13" s="45"/>
      <c r="B13" s="55"/>
      <c r="C13" s="55"/>
      <c r="D13" s="55"/>
      <c r="E13" s="132" t="s">
        <v>179</v>
      </c>
      <c r="F13" s="133"/>
      <c r="G13" s="44">
        <f>G12*60</f>
        <v>34257600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</row>
    <row r="15" spans="1:79" ht="26.45" customHeight="1"/>
    <row r="16" spans="1:79" ht="26.25">
      <c r="G16" s="97" t="s">
        <v>186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</row>
    <row r="17" spans="1:80">
      <c r="A17" s="44" t="s">
        <v>181</v>
      </c>
      <c r="B17" s="59" t="s">
        <v>2</v>
      </c>
      <c r="C17" s="59" t="s">
        <v>3</v>
      </c>
      <c r="D17" s="59" t="s">
        <v>4</v>
      </c>
      <c r="E17" s="59" t="s">
        <v>5</v>
      </c>
      <c r="F17" s="98" t="s">
        <v>6</v>
      </c>
      <c r="G17" s="44" t="str">
        <f t="shared" ref="G17:AL17" si="4">G3</f>
        <v>ITEM 1</v>
      </c>
      <c r="H17" s="44" t="str">
        <f t="shared" si="4"/>
        <v>ITEM 2</v>
      </c>
      <c r="I17" s="44" t="str">
        <f t="shared" si="4"/>
        <v>ITEM 3</v>
      </c>
      <c r="J17" s="44" t="str">
        <f t="shared" si="4"/>
        <v>ITEM 4</v>
      </c>
      <c r="K17" s="44" t="str">
        <f t="shared" si="4"/>
        <v>ITEM 5</v>
      </c>
      <c r="L17" s="44" t="str">
        <f t="shared" si="4"/>
        <v>ITEM 6</v>
      </c>
      <c r="M17" s="44" t="str">
        <f t="shared" si="4"/>
        <v>ITEM 7</v>
      </c>
      <c r="N17" s="44" t="str">
        <f t="shared" si="4"/>
        <v>ITEM 8</v>
      </c>
      <c r="O17" s="44" t="str">
        <f t="shared" si="4"/>
        <v>ITEM 9</v>
      </c>
      <c r="P17" s="44" t="str">
        <f t="shared" si="4"/>
        <v>ITEM 10</v>
      </c>
      <c r="Q17" s="44" t="str">
        <f t="shared" si="4"/>
        <v>ITEM 11</v>
      </c>
      <c r="R17" s="44" t="str">
        <f t="shared" si="4"/>
        <v>ITEM 12</v>
      </c>
      <c r="S17" s="44" t="str">
        <f t="shared" si="4"/>
        <v>ITEM 13</v>
      </c>
      <c r="T17" s="44" t="str">
        <f t="shared" si="4"/>
        <v>ITEM 14</v>
      </c>
      <c r="U17" s="44" t="str">
        <f t="shared" si="4"/>
        <v>ITEM 15</v>
      </c>
      <c r="V17" s="44" t="str">
        <f t="shared" si="4"/>
        <v>ITEM 16</v>
      </c>
      <c r="W17" s="44" t="str">
        <f t="shared" si="4"/>
        <v>ITEM 17</v>
      </c>
      <c r="X17" s="44" t="str">
        <f t="shared" si="4"/>
        <v>ITEM 18</v>
      </c>
      <c r="Y17" s="44" t="str">
        <f t="shared" si="4"/>
        <v>ITEM 19</v>
      </c>
      <c r="Z17" s="44" t="str">
        <f t="shared" si="4"/>
        <v>ITEM 20</v>
      </c>
      <c r="AA17" s="44" t="str">
        <f t="shared" si="4"/>
        <v>ITEM 21</v>
      </c>
      <c r="AB17" s="44" t="str">
        <f t="shared" si="4"/>
        <v>ITEM 22</v>
      </c>
      <c r="AC17" s="44" t="str">
        <f t="shared" si="4"/>
        <v>ITEM 23</v>
      </c>
      <c r="AD17" s="44" t="str">
        <f t="shared" si="4"/>
        <v>ITEM 24</v>
      </c>
      <c r="AE17" s="44" t="str">
        <f t="shared" si="4"/>
        <v>ITEM 25</v>
      </c>
      <c r="AF17" s="44" t="str">
        <f t="shared" si="4"/>
        <v>ITEM 26</v>
      </c>
      <c r="AG17" s="44" t="str">
        <f t="shared" si="4"/>
        <v>ITEM 27</v>
      </c>
      <c r="AH17" s="44" t="str">
        <f t="shared" si="4"/>
        <v>ITEM 28</v>
      </c>
      <c r="AI17" s="44" t="str">
        <f t="shared" si="4"/>
        <v>ITEM 29</v>
      </c>
      <c r="AJ17" s="44" t="str">
        <f t="shared" si="4"/>
        <v>ITEM 30</v>
      </c>
      <c r="AK17" s="44" t="str">
        <f t="shared" si="4"/>
        <v>ITEM 31</v>
      </c>
      <c r="AL17" s="44" t="str">
        <f t="shared" si="4"/>
        <v>ITEM 32</v>
      </c>
      <c r="AM17" s="44" t="str">
        <f t="shared" ref="AM17:BR17" si="5">AM3</f>
        <v>ITEM 33</v>
      </c>
      <c r="AN17" s="44" t="str">
        <f t="shared" si="5"/>
        <v>ITEM 34</v>
      </c>
      <c r="AO17" s="44" t="str">
        <f t="shared" si="5"/>
        <v>ITEM 35</v>
      </c>
      <c r="AP17" s="44" t="str">
        <f t="shared" si="5"/>
        <v>ITEM 36</v>
      </c>
      <c r="AQ17" s="44" t="str">
        <f t="shared" si="5"/>
        <v>ITEM 37</v>
      </c>
      <c r="AR17" s="44" t="str">
        <f t="shared" si="5"/>
        <v>ITEM 38</v>
      </c>
      <c r="AS17" s="44" t="str">
        <f t="shared" si="5"/>
        <v>ITEM 39</v>
      </c>
      <c r="AT17" s="44" t="str">
        <f t="shared" si="5"/>
        <v>ITEM 40</v>
      </c>
      <c r="AU17" s="44" t="str">
        <f t="shared" si="5"/>
        <v>ITEM 41</v>
      </c>
      <c r="AV17" s="44" t="str">
        <f t="shared" si="5"/>
        <v>ITEM 42</v>
      </c>
      <c r="AW17" s="44" t="str">
        <f t="shared" si="5"/>
        <v>ITEM 43</v>
      </c>
      <c r="AX17" s="44" t="str">
        <f t="shared" si="5"/>
        <v>ITEM 44</v>
      </c>
      <c r="AY17" s="44" t="str">
        <f t="shared" si="5"/>
        <v>ITEM 45</v>
      </c>
      <c r="AZ17" s="44" t="str">
        <f t="shared" si="5"/>
        <v>ITEM 46</v>
      </c>
      <c r="BA17" s="44" t="str">
        <f t="shared" si="5"/>
        <v>ITEM 47</v>
      </c>
      <c r="BB17" s="44" t="str">
        <f t="shared" si="5"/>
        <v>ITEM 48</v>
      </c>
      <c r="BC17" s="44" t="str">
        <f t="shared" si="5"/>
        <v>ITEM 49</v>
      </c>
      <c r="BD17" s="44" t="str">
        <f t="shared" si="5"/>
        <v>ITEM 50</v>
      </c>
      <c r="BE17" s="44" t="str">
        <f t="shared" si="5"/>
        <v>ITEM 51</v>
      </c>
      <c r="BF17" s="44" t="str">
        <f t="shared" si="5"/>
        <v>ITEM 52</v>
      </c>
      <c r="BG17" s="44" t="str">
        <f t="shared" si="5"/>
        <v>ITEM 53</v>
      </c>
      <c r="BH17" s="44" t="str">
        <f t="shared" si="5"/>
        <v>ITEM 54</v>
      </c>
      <c r="BI17" s="44" t="str">
        <f t="shared" si="5"/>
        <v>ITEM 55</v>
      </c>
      <c r="BJ17" s="44" t="str">
        <f t="shared" si="5"/>
        <v>ITEM 56</v>
      </c>
      <c r="BK17" s="44" t="str">
        <f t="shared" si="5"/>
        <v>ITEM 57</v>
      </c>
      <c r="BL17" s="44" t="str">
        <f t="shared" si="5"/>
        <v>ITEM 58</v>
      </c>
      <c r="BM17" s="44" t="str">
        <f t="shared" si="5"/>
        <v>ITEM 59</v>
      </c>
      <c r="BN17" s="44" t="str">
        <f t="shared" si="5"/>
        <v>ITEM 60</v>
      </c>
      <c r="BO17" s="44" t="str">
        <f t="shared" si="5"/>
        <v>ITEM 61</v>
      </c>
      <c r="BP17" s="44" t="str">
        <f t="shared" si="5"/>
        <v>ITEM 62</v>
      </c>
      <c r="BQ17" s="44" t="str">
        <f t="shared" si="5"/>
        <v>ITEM 63</v>
      </c>
      <c r="BR17" s="44" t="str">
        <f t="shared" si="5"/>
        <v>ITEM 64</v>
      </c>
      <c r="BS17" s="44" t="str">
        <f t="shared" ref="BS17:CA17" si="6">BS3</f>
        <v>ITEM 65</v>
      </c>
      <c r="BT17" s="44" t="str">
        <f t="shared" si="6"/>
        <v>ITEM 66</v>
      </c>
      <c r="BU17" s="44" t="str">
        <f t="shared" si="6"/>
        <v>ITEM 67</v>
      </c>
      <c r="BV17" s="44" t="str">
        <f t="shared" si="6"/>
        <v>ITEM 68</v>
      </c>
      <c r="BW17" s="44" t="str">
        <f t="shared" si="6"/>
        <v>ITEM 69</v>
      </c>
      <c r="BX17" s="44" t="str">
        <f t="shared" si="6"/>
        <v>ITEM 70</v>
      </c>
      <c r="BY17" s="44" t="str">
        <f t="shared" si="6"/>
        <v>ITEM 71</v>
      </c>
      <c r="BZ17" s="44" t="str">
        <f t="shared" si="6"/>
        <v>ITEM 72</v>
      </c>
      <c r="CA17" s="44" t="str">
        <f t="shared" si="6"/>
        <v>ITEM 73</v>
      </c>
      <c r="CB17" s="104"/>
    </row>
    <row r="18" spans="1:80">
      <c r="A18" s="137">
        <v>2</v>
      </c>
      <c r="B18" s="61" t="s">
        <v>122</v>
      </c>
      <c r="C18" s="61" t="s">
        <v>123</v>
      </c>
      <c r="D18" s="71">
        <v>302122</v>
      </c>
      <c r="E18" s="62" t="s">
        <v>88</v>
      </c>
      <c r="F18" s="101" t="s">
        <v>89</v>
      </c>
      <c r="G18" s="102">
        <f t="shared" ref="G18:AL18" si="7">G4/60</f>
        <v>8</v>
      </c>
      <c r="H18" s="102">
        <f t="shared" si="7"/>
        <v>0</v>
      </c>
      <c r="I18" s="102">
        <f t="shared" si="7"/>
        <v>10</v>
      </c>
      <c r="J18" s="102">
        <f t="shared" si="7"/>
        <v>8</v>
      </c>
      <c r="K18" s="102">
        <f t="shared" si="7"/>
        <v>0</v>
      </c>
      <c r="L18" s="102">
        <f t="shared" si="7"/>
        <v>50</v>
      </c>
      <c r="M18" s="102">
        <f t="shared" si="7"/>
        <v>4</v>
      </c>
      <c r="N18" s="102">
        <f t="shared" si="7"/>
        <v>2</v>
      </c>
      <c r="O18" s="102">
        <f t="shared" si="7"/>
        <v>0</v>
      </c>
      <c r="P18" s="102">
        <f t="shared" si="7"/>
        <v>0</v>
      </c>
      <c r="Q18" s="102">
        <f t="shared" si="7"/>
        <v>0</v>
      </c>
      <c r="R18" s="102">
        <f t="shared" si="7"/>
        <v>2</v>
      </c>
      <c r="S18" s="102">
        <f t="shared" si="7"/>
        <v>0</v>
      </c>
      <c r="T18" s="102">
        <f t="shared" si="7"/>
        <v>4</v>
      </c>
      <c r="U18" s="102">
        <f t="shared" si="7"/>
        <v>0</v>
      </c>
      <c r="V18" s="102">
        <f t="shared" si="7"/>
        <v>30</v>
      </c>
      <c r="W18" s="102">
        <f t="shared" si="7"/>
        <v>0</v>
      </c>
      <c r="X18" s="102">
        <f t="shared" si="7"/>
        <v>0</v>
      </c>
      <c r="Y18" s="102">
        <f t="shared" si="7"/>
        <v>10</v>
      </c>
      <c r="Z18" s="102">
        <f t="shared" si="7"/>
        <v>0</v>
      </c>
      <c r="AA18" s="102">
        <f t="shared" si="7"/>
        <v>0</v>
      </c>
      <c r="AB18" s="102">
        <f t="shared" si="7"/>
        <v>0</v>
      </c>
      <c r="AC18" s="102">
        <f t="shared" si="7"/>
        <v>0</v>
      </c>
      <c r="AD18" s="102">
        <f t="shared" si="7"/>
        <v>0</v>
      </c>
      <c r="AE18" s="102">
        <f t="shared" si="7"/>
        <v>0</v>
      </c>
      <c r="AF18" s="102">
        <f t="shared" si="7"/>
        <v>0</v>
      </c>
      <c r="AG18" s="102">
        <f t="shared" si="7"/>
        <v>0</v>
      </c>
      <c r="AH18" s="102">
        <f t="shared" si="7"/>
        <v>0</v>
      </c>
      <c r="AI18" s="102">
        <f t="shared" si="7"/>
        <v>0</v>
      </c>
      <c r="AJ18" s="102">
        <f t="shared" si="7"/>
        <v>80</v>
      </c>
      <c r="AK18" s="102">
        <f t="shared" si="7"/>
        <v>0</v>
      </c>
      <c r="AL18" s="102">
        <f t="shared" si="7"/>
        <v>0</v>
      </c>
      <c r="AM18" s="102">
        <f t="shared" ref="AM18:BR18" si="8">AM4/60</f>
        <v>3</v>
      </c>
      <c r="AN18" s="102">
        <f t="shared" si="8"/>
        <v>0</v>
      </c>
      <c r="AO18" s="102">
        <f t="shared" si="8"/>
        <v>0</v>
      </c>
      <c r="AP18" s="102">
        <f t="shared" si="8"/>
        <v>3</v>
      </c>
      <c r="AQ18" s="102">
        <f t="shared" si="8"/>
        <v>0</v>
      </c>
      <c r="AR18" s="102">
        <f t="shared" si="8"/>
        <v>0</v>
      </c>
      <c r="AS18" s="102">
        <f t="shared" si="8"/>
        <v>0</v>
      </c>
      <c r="AT18" s="102">
        <f t="shared" si="8"/>
        <v>0</v>
      </c>
      <c r="AU18" s="102">
        <f t="shared" si="8"/>
        <v>0</v>
      </c>
      <c r="AV18" s="102">
        <f t="shared" si="8"/>
        <v>0</v>
      </c>
      <c r="AW18" s="102">
        <f t="shared" si="8"/>
        <v>0</v>
      </c>
      <c r="AX18" s="102">
        <f t="shared" si="8"/>
        <v>15</v>
      </c>
      <c r="AY18" s="102">
        <f t="shared" si="8"/>
        <v>0</v>
      </c>
      <c r="AZ18" s="102">
        <f t="shared" si="8"/>
        <v>3</v>
      </c>
      <c r="BA18" s="102">
        <f t="shared" si="8"/>
        <v>0</v>
      </c>
      <c r="BB18" s="102">
        <f t="shared" si="8"/>
        <v>0</v>
      </c>
      <c r="BC18" s="102">
        <f t="shared" si="8"/>
        <v>6</v>
      </c>
      <c r="BD18" s="102">
        <f t="shared" si="8"/>
        <v>0</v>
      </c>
      <c r="BE18" s="102">
        <f t="shared" si="8"/>
        <v>12</v>
      </c>
      <c r="BF18" s="102">
        <f t="shared" si="8"/>
        <v>12</v>
      </c>
      <c r="BG18" s="102">
        <f t="shared" si="8"/>
        <v>0</v>
      </c>
      <c r="BH18" s="102">
        <f t="shared" si="8"/>
        <v>0</v>
      </c>
      <c r="BI18" s="102">
        <f t="shared" si="8"/>
        <v>0</v>
      </c>
      <c r="BJ18" s="102">
        <f t="shared" si="8"/>
        <v>0</v>
      </c>
      <c r="BK18" s="102">
        <f t="shared" si="8"/>
        <v>0</v>
      </c>
      <c r="BL18" s="102">
        <f t="shared" si="8"/>
        <v>8</v>
      </c>
      <c r="BM18" s="102">
        <f t="shared" si="8"/>
        <v>8</v>
      </c>
      <c r="BN18" s="102">
        <f t="shared" si="8"/>
        <v>0</v>
      </c>
      <c r="BO18" s="102">
        <f t="shared" si="8"/>
        <v>0</v>
      </c>
      <c r="BP18" s="102">
        <f t="shared" si="8"/>
        <v>0</v>
      </c>
      <c r="BQ18" s="102">
        <f t="shared" si="8"/>
        <v>0</v>
      </c>
      <c r="BR18" s="102">
        <f t="shared" si="8"/>
        <v>80</v>
      </c>
      <c r="BS18" s="102">
        <f t="shared" ref="BS18:CA18" si="9">BS4/60</f>
        <v>0</v>
      </c>
      <c r="BT18" s="102">
        <f t="shared" si="9"/>
        <v>0</v>
      </c>
      <c r="BU18" s="102">
        <f t="shared" si="9"/>
        <v>0</v>
      </c>
      <c r="BV18" s="102">
        <f t="shared" si="9"/>
        <v>2</v>
      </c>
      <c r="BW18" s="102">
        <f t="shared" si="9"/>
        <v>6</v>
      </c>
      <c r="BX18" s="102">
        <f t="shared" si="9"/>
        <v>6</v>
      </c>
      <c r="BY18" s="102">
        <f t="shared" si="9"/>
        <v>6</v>
      </c>
      <c r="BZ18" s="102">
        <f t="shared" si="9"/>
        <v>0</v>
      </c>
      <c r="CA18" s="102">
        <f t="shared" si="9"/>
        <v>0</v>
      </c>
    </row>
    <row r="19" spans="1:80">
      <c r="A19" s="137"/>
      <c r="B19" s="67" t="s">
        <v>183</v>
      </c>
      <c r="C19" s="64" t="s">
        <v>146</v>
      </c>
      <c r="D19" s="68">
        <v>400045</v>
      </c>
      <c r="E19" s="68" t="s">
        <v>88</v>
      </c>
      <c r="F19" s="68" t="s">
        <v>89</v>
      </c>
      <c r="G19" s="99">
        <f t="shared" ref="G19:AL19" si="10">G5/60</f>
        <v>12</v>
      </c>
      <c r="H19" s="99">
        <f t="shared" si="10"/>
        <v>12</v>
      </c>
      <c r="I19" s="99">
        <f t="shared" si="10"/>
        <v>0</v>
      </c>
      <c r="J19" s="99">
        <f t="shared" si="10"/>
        <v>0</v>
      </c>
      <c r="K19" s="99">
        <f t="shared" si="10"/>
        <v>12</v>
      </c>
      <c r="L19" s="99">
        <f t="shared" si="10"/>
        <v>287</v>
      </c>
      <c r="M19" s="99">
        <f t="shared" si="10"/>
        <v>0</v>
      </c>
      <c r="N19" s="99">
        <f t="shared" si="10"/>
        <v>0</v>
      </c>
      <c r="O19" s="99">
        <f t="shared" si="10"/>
        <v>0</v>
      </c>
      <c r="P19" s="99">
        <f t="shared" si="10"/>
        <v>0</v>
      </c>
      <c r="Q19" s="99">
        <f t="shared" si="10"/>
        <v>0</v>
      </c>
      <c r="R19" s="99">
        <f t="shared" si="10"/>
        <v>0</v>
      </c>
      <c r="S19" s="99">
        <f t="shared" si="10"/>
        <v>0</v>
      </c>
      <c r="T19" s="99">
        <f t="shared" si="10"/>
        <v>0</v>
      </c>
      <c r="U19" s="99">
        <f t="shared" si="10"/>
        <v>0</v>
      </c>
      <c r="V19" s="99">
        <f t="shared" si="10"/>
        <v>0</v>
      </c>
      <c r="W19" s="99">
        <f t="shared" si="10"/>
        <v>0</v>
      </c>
      <c r="X19" s="99">
        <f t="shared" si="10"/>
        <v>0</v>
      </c>
      <c r="Y19" s="99">
        <f t="shared" si="10"/>
        <v>0</v>
      </c>
      <c r="Z19" s="99">
        <f t="shared" si="10"/>
        <v>0</v>
      </c>
      <c r="AA19" s="99">
        <f t="shared" si="10"/>
        <v>0</v>
      </c>
      <c r="AB19" s="99">
        <f t="shared" si="10"/>
        <v>0</v>
      </c>
      <c r="AC19" s="99">
        <f t="shared" si="10"/>
        <v>0</v>
      </c>
      <c r="AD19" s="99">
        <f t="shared" si="10"/>
        <v>0</v>
      </c>
      <c r="AE19" s="99">
        <f t="shared" si="10"/>
        <v>120</v>
      </c>
      <c r="AF19" s="99">
        <f t="shared" si="10"/>
        <v>0</v>
      </c>
      <c r="AG19" s="99">
        <f t="shared" si="10"/>
        <v>24</v>
      </c>
      <c r="AH19" s="99">
        <f t="shared" si="10"/>
        <v>0</v>
      </c>
      <c r="AI19" s="99">
        <f t="shared" si="10"/>
        <v>12</v>
      </c>
      <c r="AJ19" s="99">
        <f t="shared" si="10"/>
        <v>1600</v>
      </c>
      <c r="AK19" s="99">
        <f t="shared" si="10"/>
        <v>100</v>
      </c>
      <c r="AL19" s="99">
        <f t="shared" si="10"/>
        <v>0</v>
      </c>
      <c r="AM19" s="99">
        <f t="shared" ref="AM19:BR19" si="11">AM5/60</f>
        <v>0</v>
      </c>
      <c r="AN19" s="99">
        <f t="shared" si="11"/>
        <v>0</v>
      </c>
      <c r="AO19" s="99">
        <f t="shared" si="11"/>
        <v>0</v>
      </c>
      <c r="AP19" s="99">
        <f t="shared" si="11"/>
        <v>0</v>
      </c>
      <c r="AQ19" s="99">
        <f t="shared" si="11"/>
        <v>0</v>
      </c>
      <c r="AR19" s="99">
        <f t="shared" si="11"/>
        <v>0</v>
      </c>
      <c r="AS19" s="99">
        <f t="shared" si="11"/>
        <v>0</v>
      </c>
      <c r="AT19" s="99">
        <f t="shared" si="11"/>
        <v>0</v>
      </c>
      <c r="AU19" s="99">
        <f t="shared" si="11"/>
        <v>0</v>
      </c>
      <c r="AV19" s="99">
        <f t="shared" si="11"/>
        <v>0</v>
      </c>
      <c r="AW19" s="99">
        <f t="shared" si="11"/>
        <v>0</v>
      </c>
      <c r="AX19" s="99">
        <f t="shared" si="11"/>
        <v>0</v>
      </c>
      <c r="AY19" s="99">
        <f t="shared" si="11"/>
        <v>0</v>
      </c>
      <c r="AZ19" s="99">
        <f t="shared" si="11"/>
        <v>0</v>
      </c>
      <c r="BA19" s="99">
        <f t="shared" si="11"/>
        <v>5</v>
      </c>
      <c r="BB19" s="99">
        <f t="shared" si="11"/>
        <v>0</v>
      </c>
      <c r="BC19" s="99">
        <f t="shared" si="11"/>
        <v>0</v>
      </c>
      <c r="BD19" s="99">
        <f t="shared" si="11"/>
        <v>0</v>
      </c>
      <c r="BE19" s="99">
        <f t="shared" si="11"/>
        <v>12</v>
      </c>
      <c r="BF19" s="99">
        <f t="shared" si="11"/>
        <v>12</v>
      </c>
      <c r="BG19" s="99">
        <f t="shared" si="11"/>
        <v>10</v>
      </c>
      <c r="BH19" s="99">
        <f t="shared" si="11"/>
        <v>0</v>
      </c>
      <c r="BI19" s="99">
        <f t="shared" si="11"/>
        <v>0</v>
      </c>
      <c r="BJ19" s="99">
        <f t="shared" si="11"/>
        <v>0</v>
      </c>
      <c r="BK19" s="99">
        <f t="shared" si="11"/>
        <v>36</v>
      </c>
      <c r="BL19" s="99">
        <f t="shared" si="11"/>
        <v>0</v>
      </c>
      <c r="BM19" s="99">
        <f t="shared" si="11"/>
        <v>0</v>
      </c>
      <c r="BN19" s="99">
        <f t="shared" si="11"/>
        <v>0</v>
      </c>
      <c r="BO19" s="99">
        <f t="shared" si="11"/>
        <v>0</v>
      </c>
      <c r="BP19" s="99">
        <f t="shared" si="11"/>
        <v>0</v>
      </c>
      <c r="BQ19" s="99">
        <f t="shared" si="11"/>
        <v>5</v>
      </c>
      <c r="BR19" s="99">
        <f t="shared" si="11"/>
        <v>275</v>
      </c>
      <c r="BS19" s="99">
        <f t="shared" ref="BS19:CA19" si="12">BS5/60</f>
        <v>0</v>
      </c>
      <c r="BT19" s="99">
        <f t="shared" si="12"/>
        <v>0</v>
      </c>
      <c r="BU19" s="99">
        <f t="shared" si="12"/>
        <v>12</v>
      </c>
      <c r="BV19" s="99">
        <f t="shared" si="12"/>
        <v>0</v>
      </c>
      <c r="BW19" s="99">
        <f t="shared" si="12"/>
        <v>24</v>
      </c>
      <c r="BX19" s="99">
        <f t="shared" si="12"/>
        <v>12</v>
      </c>
      <c r="BY19" s="99">
        <f t="shared" si="12"/>
        <v>12</v>
      </c>
      <c r="BZ19" s="99">
        <f t="shared" si="12"/>
        <v>0</v>
      </c>
      <c r="CA19" s="99">
        <f t="shared" si="12"/>
        <v>0</v>
      </c>
    </row>
    <row r="20" spans="1:80">
      <c r="A20" s="137"/>
      <c r="B20" s="61" t="s">
        <v>182</v>
      </c>
      <c r="C20" s="61" t="s">
        <v>152</v>
      </c>
      <c r="D20" s="68">
        <v>810005</v>
      </c>
      <c r="E20" s="68" t="s">
        <v>88</v>
      </c>
      <c r="F20" s="68" t="s">
        <v>89</v>
      </c>
      <c r="G20" s="65">
        <f t="shared" ref="G20:AL20" si="13">G6/60</f>
        <v>30</v>
      </c>
      <c r="H20" s="65">
        <f t="shared" si="13"/>
        <v>30</v>
      </c>
      <c r="I20" s="65">
        <f t="shared" si="13"/>
        <v>100</v>
      </c>
      <c r="J20" s="65">
        <f t="shared" si="13"/>
        <v>100</v>
      </c>
      <c r="K20" s="65">
        <f t="shared" si="13"/>
        <v>100</v>
      </c>
      <c r="L20" s="65">
        <f t="shared" si="13"/>
        <v>1000</v>
      </c>
      <c r="M20" s="65">
        <f t="shared" si="13"/>
        <v>0</v>
      </c>
      <c r="N20" s="65">
        <f t="shared" si="13"/>
        <v>0</v>
      </c>
      <c r="O20" s="65">
        <f t="shared" si="13"/>
        <v>0</v>
      </c>
      <c r="P20" s="65">
        <f t="shared" si="13"/>
        <v>0</v>
      </c>
      <c r="Q20" s="65">
        <f t="shared" si="13"/>
        <v>0</v>
      </c>
      <c r="R20" s="65">
        <f t="shared" si="13"/>
        <v>20</v>
      </c>
      <c r="S20" s="65">
        <f t="shared" si="13"/>
        <v>0</v>
      </c>
      <c r="T20" s="65">
        <f t="shared" si="13"/>
        <v>0</v>
      </c>
      <c r="U20" s="65">
        <f t="shared" si="13"/>
        <v>30</v>
      </c>
      <c r="V20" s="65">
        <f t="shared" si="13"/>
        <v>30</v>
      </c>
      <c r="W20" s="65">
        <f t="shared" si="13"/>
        <v>0</v>
      </c>
      <c r="X20" s="65">
        <f t="shared" si="13"/>
        <v>0</v>
      </c>
      <c r="Y20" s="65">
        <f t="shared" si="13"/>
        <v>10</v>
      </c>
      <c r="Z20" s="65">
        <f t="shared" si="13"/>
        <v>3</v>
      </c>
      <c r="AA20" s="65">
        <f t="shared" si="13"/>
        <v>3</v>
      </c>
      <c r="AB20" s="65">
        <f t="shared" si="13"/>
        <v>180</v>
      </c>
      <c r="AC20" s="65">
        <f t="shared" si="13"/>
        <v>0</v>
      </c>
      <c r="AD20" s="65">
        <f t="shared" si="13"/>
        <v>0</v>
      </c>
      <c r="AE20" s="65">
        <f t="shared" si="13"/>
        <v>0</v>
      </c>
      <c r="AF20" s="65">
        <f t="shared" si="13"/>
        <v>0</v>
      </c>
      <c r="AG20" s="65">
        <f t="shared" si="13"/>
        <v>0</v>
      </c>
      <c r="AH20" s="65">
        <f t="shared" si="13"/>
        <v>0</v>
      </c>
      <c r="AI20" s="65">
        <f t="shared" si="13"/>
        <v>785</v>
      </c>
      <c r="AJ20" s="65">
        <f t="shared" si="13"/>
        <v>900</v>
      </c>
      <c r="AK20" s="65">
        <f t="shared" si="13"/>
        <v>0</v>
      </c>
      <c r="AL20" s="65">
        <f t="shared" si="13"/>
        <v>0</v>
      </c>
      <c r="AM20" s="65">
        <f t="shared" ref="AM20:BR20" si="14">AM6/60</f>
        <v>0</v>
      </c>
      <c r="AN20" s="65">
        <f t="shared" si="14"/>
        <v>0</v>
      </c>
      <c r="AO20" s="65">
        <f t="shared" si="14"/>
        <v>0</v>
      </c>
      <c r="AP20" s="65">
        <f t="shared" si="14"/>
        <v>0</v>
      </c>
      <c r="AQ20" s="65">
        <f t="shared" si="14"/>
        <v>0</v>
      </c>
      <c r="AR20" s="65">
        <f t="shared" si="14"/>
        <v>0</v>
      </c>
      <c r="AS20" s="65">
        <f t="shared" si="14"/>
        <v>0</v>
      </c>
      <c r="AT20" s="65">
        <f t="shared" si="14"/>
        <v>0</v>
      </c>
      <c r="AU20" s="65">
        <f t="shared" si="14"/>
        <v>0</v>
      </c>
      <c r="AV20" s="65">
        <f t="shared" si="14"/>
        <v>0</v>
      </c>
      <c r="AW20" s="65">
        <f t="shared" si="14"/>
        <v>0</v>
      </c>
      <c r="AX20" s="65">
        <f t="shared" si="14"/>
        <v>10</v>
      </c>
      <c r="AY20" s="65">
        <f t="shared" si="14"/>
        <v>10</v>
      </c>
      <c r="AZ20" s="65">
        <f t="shared" si="14"/>
        <v>10</v>
      </c>
      <c r="BA20" s="65">
        <f t="shared" si="14"/>
        <v>10</v>
      </c>
      <c r="BB20" s="65">
        <f t="shared" si="14"/>
        <v>10</v>
      </c>
      <c r="BC20" s="65">
        <f t="shared" si="14"/>
        <v>10</v>
      </c>
      <c r="BD20" s="65">
        <f t="shared" si="14"/>
        <v>60</v>
      </c>
      <c r="BE20" s="65">
        <f t="shared" si="14"/>
        <v>60</v>
      </c>
      <c r="BF20" s="65">
        <f t="shared" si="14"/>
        <v>60</v>
      </c>
      <c r="BG20" s="65">
        <f t="shared" si="14"/>
        <v>0</v>
      </c>
      <c r="BH20" s="65">
        <f t="shared" si="14"/>
        <v>0</v>
      </c>
      <c r="BI20" s="65">
        <f t="shared" si="14"/>
        <v>0</v>
      </c>
      <c r="BJ20" s="65">
        <f t="shared" si="14"/>
        <v>0</v>
      </c>
      <c r="BK20" s="65">
        <f t="shared" si="14"/>
        <v>60</v>
      </c>
      <c r="BL20" s="65">
        <f t="shared" si="14"/>
        <v>0</v>
      </c>
      <c r="BM20" s="65">
        <f t="shared" si="14"/>
        <v>60</v>
      </c>
      <c r="BN20" s="65">
        <f t="shared" si="14"/>
        <v>60</v>
      </c>
      <c r="BO20" s="65">
        <f t="shared" si="14"/>
        <v>60</v>
      </c>
      <c r="BP20" s="65">
        <f t="shared" si="14"/>
        <v>60</v>
      </c>
      <c r="BQ20" s="65">
        <f t="shared" si="14"/>
        <v>0</v>
      </c>
      <c r="BR20" s="65">
        <f t="shared" si="14"/>
        <v>780</v>
      </c>
      <c r="BS20" s="65">
        <f t="shared" ref="BS20:CA20" si="15">BS6/60</f>
        <v>90</v>
      </c>
      <c r="BT20" s="65">
        <f t="shared" si="15"/>
        <v>300</v>
      </c>
      <c r="BU20" s="65">
        <f t="shared" si="15"/>
        <v>120</v>
      </c>
      <c r="BV20" s="65">
        <f t="shared" si="15"/>
        <v>10</v>
      </c>
      <c r="BW20" s="65">
        <f t="shared" si="15"/>
        <v>60</v>
      </c>
      <c r="BX20" s="65">
        <f t="shared" si="15"/>
        <v>90</v>
      </c>
      <c r="BY20" s="65">
        <f t="shared" si="15"/>
        <v>105</v>
      </c>
      <c r="BZ20" s="65">
        <f t="shared" si="15"/>
        <v>30</v>
      </c>
      <c r="CA20" s="65">
        <f t="shared" si="15"/>
        <v>30</v>
      </c>
    </row>
    <row r="21" spans="1:80">
      <c r="A21" s="137"/>
      <c r="B21" s="72" t="s">
        <v>167</v>
      </c>
      <c r="C21" s="73" t="s">
        <v>166</v>
      </c>
      <c r="D21" s="54">
        <v>243001</v>
      </c>
      <c r="E21" s="54" t="s">
        <v>88</v>
      </c>
      <c r="F21" s="54" t="s">
        <v>89</v>
      </c>
      <c r="G21" s="65">
        <f t="shared" ref="G21:AL21" si="16">G7/60</f>
        <v>1</v>
      </c>
      <c r="H21" s="65">
        <f t="shared" si="16"/>
        <v>0</v>
      </c>
      <c r="I21" s="65">
        <f t="shared" si="16"/>
        <v>0</v>
      </c>
      <c r="J21" s="65">
        <f t="shared" si="16"/>
        <v>0</v>
      </c>
      <c r="K21" s="65">
        <f t="shared" si="16"/>
        <v>8</v>
      </c>
      <c r="L21" s="65">
        <f t="shared" si="16"/>
        <v>24</v>
      </c>
      <c r="M21" s="65">
        <f t="shared" si="16"/>
        <v>0</v>
      </c>
      <c r="N21" s="65">
        <f t="shared" si="16"/>
        <v>0</v>
      </c>
      <c r="O21" s="65">
        <f t="shared" si="16"/>
        <v>0</v>
      </c>
      <c r="P21" s="65">
        <f t="shared" si="16"/>
        <v>0</v>
      </c>
      <c r="Q21" s="65">
        <f t="shared" si="16"/>
        <v>0</v>
      </c>
      <c r="R21" s="65">
        <f t="shared" si="16"/>
        <v>2</v>
      </c>
      <c r="S21" s="65">
        <f t="shared" si="16"/>
        <v>0</v>
      </c>
      <c r="T21" s="65">
        <f t="shared" si="16"/>
        <v>0</v>
      </c>
      <c r="U21" s="65">
        <f t="shared" si="16"/>
        <v>0</v>
      </c>
      <c r="V21" s="65">
        <f t="shared" si="16"/>
        <v>0</v>
      </c>
      <c r="W21" s="65">
        <f t="shared" si="16"/>
        <v>0</v>
      </c>
      <c r="X21" s="65">
        <f t="shared" si="16"/>
        <v>0</v>
      </c>
      <c r="Y21" s="65">
        <f t="shared" si="16"/>
        <v>0</v>
      </c>
      <c r="Z21" s="65">
        <f t="shared" si="16"/>
        <v>0</v>
      </c>
      <c r="AA21" s="65">
        <f t="shared" si="16"/>
        <v>0</v>
      </c>
      <c r="AB21" s="65">
        <f t="shared" si="16"/>
        <v>0</v>
      </c>
      <c r="AC21" s="65">
        <f t="shared" si="16"/>
        <v>0</v>
      </c>
      <c r="AD21" s="65">
        <f t="shared" si="16"/>
        <v>0</v>
      </c>
      <c r="AE21" s="65">
        <f t="shared" si="16"/>
        <v>0</v>
      </c>
      <c r="AF21" s="65">
        <f t="shared" si="16"/>
        <v>0</v>
      </c>
      <c r="AG21" s="65">
        <f t="shared" si="16"/>
        <v>0</v>
      </c>
      <c r="AH21" s="65">
        <f t="shared" si="16"/>
        <v>0</v>
      </c>
      <c r="AI21" s="65">
        <f t="shared" si="16"/>
        <v>99</v>
      </c>
      <c r="AJ21" s="65">
        <f t="shared" si="16"/>
        <v>47</v>
      </c>
      <c r="AK21" s="65">
        <f t="shared" si="16"/>
        <v>0</v>
      </c>
      <c r="AL21" s="65">
        <f t="shared" si="16"/>
        <v>2</v>
      </c>
      <c r="AM21" s="65">
        <f t="shared" ref="AM21:BR21" si="17">AM7/60</f>
        <v>0</v>
      </c>
      <c r="AN21" s="65">
        <f t="shared" si="17"/>
        <v>0</v>
      </c>
      <c r="AO21" s="65">
        <f t="shared" si="17"/>
        <v>0</v>
      </c>
      <c r="AP21" s="65">
        <f t="shared" si="17"/>
        <v>0</v>
      </c>
      <c r="AQ21" s="65">
        <f t="shared" si="17"/>
        <v>0</v>
      </c>
      <c r="AR21" s="65">
        <f t="shared" si="17"/>
        <v>0</v>
      </c>
      <c r="AS21" s="65">
        <f t="shared" si="17"/>
        <v>0</v>
      </c>
      <c r="AT21" s="65">
        <f t="shared" si="17"/>
        <v>0</v>
      </c>
      <c r="AU21" s="65">
        <f t="shared" si="17"/>
        <v>0</v>
      </c>
      <c r="AV21" s="65">
        <f t="shared" si="17"/>
        <v>0</v>
      </c>
      <c r="AW21" s="65">
        <f t="shared" si="17"/>
        <v>0</v>
      </c>
      <c r="AX21" s="65">
        <f t="shared" si="17"/>
        <v>0</v>
      </c>
      <c r="AY21" s="65">
        <f t="shared" si="17"/>
        <v>0</v>
      </c>
      <c r="AZ21" s="65">
        <f t="shared" si="17"/>
        <v>0</v>
      </c>
      <c r="BA21" s="65">
        <f t="shared" si="17"/>
        <v>0</v>
      </c>
      <c r="BB21" s="65">
        <f t="shared" si="17"/>
        <v>0</v>
      </c>
      <c r="BC21" s="65">
        <f t="shared" si="17"/>
        <v>1</v>
      </c>
      <c r="BD21" s="65">
        <f t="shared" si="17"/>
        <v>0</v>
      </c>
      <c r="BE21" s="65">
        <f t="shared" si="17"/>
        <v>0</v>
      </c>
      <c r="BF21" s="65">
        <f t="shared" si="17"/>
        <v>0</v>
      </c>
      <c r="BG21" s="65">
        <f t="shared" si="17"/>
        <v>0</v>
      </c>
      <c r="BH21" s="65">
        <f t="shared" si="17"/>
        <v>0</v>
      </c>
      <c r="BI21" s="65">
        <f t="shared" si="17"/>
        <v>0</v>
      </c>
      <c r="BJ21" s="65">
        <f t="shared" si="17"/>
        <v>0</v>
      </c>
      <c r="BK21" s="65">
        <f t="shared" si="17"/>
        <v>0</v>
      </c>
      <c r="BL21" s="65">
        <f t="shared" si="17"/>
        <v>5</v>
      </c>
      <c r="BM21" s="65">
        <f t="shared" si="17"/>
        <v>0</v>
      </c>
      <c r="BN21" s="65">
        <f t="shared" si="17"/>
        <v>0</v>
      </c>
      <c r="BO21" s="65">
        <f t="shared" si="17"/>
        <v>0</v>
      </c>
      <c r="BP21" s="65">
        <f t="shared" si="17"/>
        <v>0</v>
      </c>
      <c r="BQ21" s="65">
        <f t="shared" si="17"/>
        <v>0</v>
      </c>
      <c r="BR21" s="65">
        <f t="shared" si="17"/>
        <v>36</v>
      </c>
      <c r="BS21" s="65">
        <f t="shared" ref="BS21:CA21" si="18">BS7/60</f>
        <v>0</v>
      </c>
      <c r="BT21" s="65">
        <f t="shared" si="18"/>
        <v>0</v>
      </c>
      <c r="BU21" s="65">
        <f t="shared" si="18"/>
        <v>0</v>
      </c>
      <c r="BV21" s="65">
        <f t="shared" si="18"/>
        <v>0</v>
      </c>
      <c r="BW21" s="65">
        <f t="shared" si="18"/>
        <v>0</v>
      </c>
      <c r="BX21" s="65">
        <f t="shared" si="18"/>
        <v>2</v>
      </c>
      <c r="BY21" s="65">
        <f t="shared" si="18"/>
        <v>1</v>
      </c>
      <c r="BZ21" s="65">
        <f t="shared" si="18"/>
        <v>0</v>
      </c>
      <c r="CA21" s="65">
        <f t="shared" si="18"/>
        <v>0</v>
      </c>
    </row>
    <row r="22" spans="1:80">
      <c r="A22" s="137"/>
      <c r="B22" s="72" t="s">
        <v>168</v>
      </c>
      <c r="C22" s="72" t="s">
        <v>169</v>
      </c>
      <c r="D22" s="54">
        <v>410003</v>
      </c>
      <c r="E22" s="54" t="s">
        <v>88</v>
      </c>
      <c r="F22" s="54" t="s">
        <v>89</v>
      </c>
      <c r="G22" s="65">
        <f t="shared" ref="G22:AL22" si="19">G8/60</f>
        <v>10</v>
      </c>
      <c r="H22" s="65">
        <f t="shared" si="19"/>
        <v>10</v>
      </c>
      <c r="I22" s="65">
        <f t="shared" si="19"/>
        <v>10</v>
      </c>
      <c r="J22" s="65">
        <f t="shared" si="19"/>
        <v>10</v>
      </c>
      <c r="K22" s="65">
        <f t="shared" si="19"/>
        <v>30</v>
      </c>
      <c r="L22" s="65">
        <f t="shared" si="19"/>
        <v>100</v>
      </c>
      <c r="M22" s="65">
        <f t="shared" si="19"/>
        <v>0</v>
      </c>
      <c r="N22" s="65">
        <f t="shared" si="19"/>
        <v>0</v>
      </c>
      <c r="O22" s="65">
        <f t="shared" si="19"/>
        <v>0</v>
      </c>
      <c r="P22" s="65">
        <f t="shared" si="19"/>
        <v>0</v>
      </c>
      <c r="Q22" s="65">
        <f t="shared" si="19"/>
        <v>0</v>
      </c>
      <c r="R22" s="65">
        <f t="shared" si="19"/>
        <v>0</v>
      </c>
      <c r="S22" s="65">
        <f t="shared" si="19"/>
        <v>0</v>
      </c>
      <c r="T22" s="65">
        <f t="shared" si="19"/>
        <v>0</v>
      </c>
      <c r="U22" s="65">
        <f t="shared" si="19"/>
        <v>0</v>
      </c>
      <c r="V22" s="65">
        <f t="shared" si="19"/>
        <v>0</v>
      </c>
      <c r="W22" s="65">
        <f t="shared" si="19"/>
        <v>0</v>
      </c>
      <c r="X22" s="65">
        <f t="shared" si="19"/>
        <v>0</v>
      </c>
      <c r="Y22" s="65">
        <f t="shared" si="19"/>
        <v>0</v>
      </c>
      <c r="Z22" s="65">
        <f t="shared" si="19"/>
        <v>0</v>
      </c>
      <c r="AA22" s="65">
        <f t="shared" si="19"/>
        <v>0</v>
      </c>
      <c r="AB22" s="65">
        <f t="shared" si="19"/>
        <v>0</v>
      </c>
      <c r="AC22" s="65">
        <f t="shared" si="19"/>
        <v>0</v>
      </c>
      <c r="AD22" s="65">
        <f t="shared" si="19"/>
        <v>0</v>
      </c>
      <c r="AE22" s="65">
        <f t="shared" si="19"/>
        <v>50</v>
      </c>
      <c r="AF22" s="65">
        <f t="shared" si="19"/>
        <v>50</v>
      </c>
      <c r="AG22" s="65">
        <f t="shared" si="19"/>
        <v>20</v>
      </c>
      <c r="AH22" s="65">
        <f t="shared" si="19"/>
        <v>0</v>
      </c>
      <c r="AI22" s="65">
        <f t="shared" si="19"/>
        <v>100</v>
      </c>
      <c r="AJ22" s="65">
        <f t="shared" si="19"/>
        <v>100</v>
      </c>
      <c r="AK22" s="65">
        <f t="shared" si="19"/>
        <v>0</v>
      </c>
      <c r="AL22" s="65">
        <f t="shared" si="19"/>
        <v>0</v>
      </c>
      <c r="AM22" s="65">
        <f t="shared" ref="AM22:BR22" si="20">AM8/60</f>
        <v>0</v>
      </c>
      <c r="AN22" s="65">
        <f t="shared" si="20"/>
        <v>0</v>
      </c>
      <c r="AO22" s="65">
        <f t="shared" si="20"/>
        <v>0</v>
      </c>
      <c r="AP22" s="65">
        <f t="shared" si="20"/>
        <v>0</v>
      </c>
      <c r="AQ22" s="65">
        <f t="shared" si="20"/>
        <v>0</v>
      </c>
      <c r="AR22" s="65">
        <f t="shared" si="20"/>
        <v>0</v>
      </c>
      <c r="AS22" s="65">
        <f t="shared" si="20"/>
        <v>0</v>
      </c>
      <c r="AT22" s="65">
        <f t="shared" si="20"/>
        <v>0</v>
      </c>
      <c r="AU22" s="65">
        <f t="shared" si="20"/>
        <v>0</v>
      </c>
      <c r="AV22" s="65">
        <f t="shared" si="20"/>
        <v>0</v>
      </c>
      <c r="AW22" s="65">
        <f t="shared" si="20"/>
        <v>0</v>
      </c>
      <c r="AX22" s="65">
        <f t="shared" si="20"/>
        <v>0</v>
      </c>
      <c r="AY22" s="65">
        <f t="shared" si="20"/>
        <v>0</v>
      </c>
      <c r="AZ22" s="65">
        <f t="shared" si="20"/>
        <v>0</v>
      </c>
      <c r="BA22" s="65">
        <f t="shared" si="20"/>
        <v>0</v>
      </c>
      <c r="BB22" s="65">
        <f t="shared" si="20"/>
        <v>0</v>
      </c>
      <c r="BC22" s="65">
        <f t="shared" si="20"/>
        <v>10</v>
      </c>
      <c r="BD22" s="65">
        <f t="shared" si="20"/>
        <v>10</v>
      </c>
      <c r="BE22" s="65">
        <f t="shared" si="20"/>
        <v>10</v>
      </c>
      <c r="BF22" s="65">
        <f t="shared" si="20"/>
        <v>10</v>
      </c>
      <c r="BG22" s="65">
        <f t="shared" si="20"/>
        <v>20</v>
      </c>
      <c r="BH22" s="65">
        <f t="shared" si="20"/>
        <v>0</v>
      </c>
      <c r="BI22" s="65">
        <f t="shared" si="20"/>
        <v>0</v>
      </c>
      <c r="BJ22" s="65">
        <f t="shared" si="20"/>
        <v>20</v>
      </c>
      <c r="BK22" s="65">
        <f t="shared" si="20"/>
        <v>10</v>
      </c>
      <c r="BL22" s="65">
        <f t="shared" si="20"/>
        <v>10</v>
      </c>
      <c r="BM22" s="65">
        <f t="shared" si="20"/>
        <v>10</v>
      </c>
      <c r="BN22" s="65">
        <f t="shared" si="20"/>
        <v>10</v>
      </c>
      <c r="BO22" s="65">
        <f t="shared" si="20"/>
        <v>10</v>
      </c>
      <c r="BP22" s="65">
        <f t="shared" si="20"/>
        <v>10</v>
      </c>
      <c r="BQ22" s="65">
        <f t="shared" si="20"/>
        <v>0</v>
      </c>
      <c r="BR22" s="65">
        <f t="shared" si="20"/>
        <v>100</v>
      </c>
      <c r="BS22" s="65">
        <f t="shared" ref="BS22:CA22" si="21">BS8/60</f>
        <v>20</v>
      </c>
      <c r="BT22" s="65">
        <f t="shared" si="21"/>
        <v>20</v>
      </c>
      <c r="BU22" s="65">
        <f t="shared" si="21"/>
        <v>20</v>
      </c>
      <c r="BV22" s="65">
        <f t="shared" si="21"/>
        <v>0</v>
      </c>
      <c r="BW22" s="65">
        <f t="shared" si="21"/>
        <v>10</v>
      </c>
      <c r="BX22" s="65">
        <f t="shared" si="21"/>
        <v>20</v>
      </c>
      <c r="BY22" s="65">
        <f t="shared" si="21"/>
        <v>20</v>
      </c>
      <c r="BZ22" s="65">
        <f t="shared" si="21"/>
        <v>0</v>
      </c>
      <c r="CA22" s="65">
        <f t="shared" si="21"/>
        <v>0</v>
      </c>
    </row>
    <row r="23" spans="1:80">
      <c r="A23" s="5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</row>
    <row r="24" spans="1:80">
      <c r="A24" s="45"/>
      <c r="B24" s="55"/>
      <c r="C24" s="55"/>
      <c r="D24" s="55"/>
      <c r="E24" s="142" t="s">
        <v>175</v>
      </c>
      <c r="F24" s="142"/>
      <c r="G24" s="94">
        <f t="shared" ref="G24:BR24" si="22">SUM(G18:G22)</f>
        <v>61</v>
      </c>
      <c r="H24" s="94">
        <f t="shared" si="22"/>
        <v>52</v>
      </c>
      <c r="I24" s="94">
        <f t="shared" si="22"/>
        <v>120</v>
      </c>
      <c r="J24" s="94">
        <f t="shared" si="22"/>
        <v>118</v>
      </c>
      <c r="K24" s="94">
        <f t="shared" si="22"/>
        <v>150</v>
      </c>
      <c r="L24" s="94">
        <f t="shared" si="22"/>
        <v>1461</v>
      </c>
      <c r="M24" s="94">
        <f t="shared" si="22"/>
        <v>4</v>
      </c>
      <c r="N24" s="94">
        <f t="shared" si="22"/>
        <v>2</v>
      </c>
      <c r="O24" s="94">
        <f t="shared" si="22"/>
        <v>0</v>
      </c>
      <c r="P24" s="94">
        <f t="shared" si="22"/>
        <v>0</v>
      </c>
      <c r="Q24" s="94">
        <f t="shared" si="22"/>
        <v>0</v>
      </c>
      <c r="R24" s="94">
        <f t="shared" si="22"/>
        <v>24</v>
      </c>
      <c r="S24" s="94">
        <f t="shared" si="22"/>
        <v>0</v>
      </c>
      <c r="T24" s="94">
        <f t="shared" si="22"/>
        <v>4</v>
      </c>
      <c r="U24" s="94">
        <f t="shared" si="22"/>
        <v>30</v>
      </c>
      <c r="V24" s="94">
        <f t="shared" si="22"/>
        <v>60</v>
      </c>
      <c r="W24" s="94">
        <f t="shared" si="22"/>
        <v>0</v>
      </c>
      <c r="X24" s="94">
        <f t="shared" si="22"/>
        <v>0</v>
      </c>
      <c r="Y24" s="94">
        <f t="shared" si="22"/>
        <v>20</v>
      </c>
      <c r="Z24" s="94">
        <f t="shared" si="22"/>
        <v>3</v>
      </c>
      <c r="AA24" s="94">
        <f t="shared" si="22"/>
        <v>3</v>
      </c>
      <c r="AB24" s="94">
        <f t="shared" si="22"/>
        <v>180</v>
      </c>
      <c r="AC24" s="94">
        <f t="shared" si="22"/>
        <v>0</v>
      </c>
      <c r="AD24" s="94">
        <f t="shared" si="22"/>
        <v>0</v>
      </c>
      <c r="AE24" s="94">
        <f t="shared" si="22"/>
        <v>170</v>
      </c>
      <c r="AF24" s="94">
        <f t="shared" si="22"/>
        <v>50</v>
      </c>
      <c r="AG24" s="94">
        <f t="shared" si="22"/>
        <v>44</v>
      </c>
      <c r="AH24" s="94">
        <f t="shared" si="22"/>
        <v>0</v>
      </c>
      <c r="AI24" s="94">
        <f t="shared" si="22"/>
        <v>996</v>
      </c>
      <c r="AJ24" s="94">
        <f t="shared" si="22"/>
        <v>2727</v>
      </c>
      <c r="AK24" s="94">
        <f t="shared" si="22"/>
        <v>100</v>
      </c>
      <c r="AL24" s="94">
        <f t="shared" si="22"/>
        <v>2</v>
      </c>
      <c r="AM24" s="94">
        <f t="shared" si="22"/>
        <v>3</v>
      </c>
      <c r="AN24" s="94">
        <f t="shared" si="22"/>
        <v>0</v>
      </c>
      <c r="AO24" s="94">
        <f t="shared" si="22"/>
        <v>0</v>
      </c>
      <c r="AP24" s="94">
        <f t="shared" si="22"/>
        <v>3</v>
      </c>
      <c r="AQ24" s="94">
        <f t="shared" si="22"/>
        <v>0</v>
      </c>
      <c r="AR24" s="94">
        <f t="shared" si="22"/>
        <v>0</v>
      </c>
      <c r="AS24" s="94">
        <f t="shared" si="22"/>
        <v>0</v>
      </c>
      <c r="AT24" s="94">
        <f t="shared" si="22"/>
        <v>0</v>
      </c>
      <c r="AU24" s="94">
        <f t="shared" si="22"/>
        <v>0</v>
      </c>
      <c r="AV24" s="94">
        <f t="shared" si="22"/>
        <v>0</v>
      </c>
      <c r="AW24" s="94">
        <f t="shared" si="22"/>
        <v>0</v>
      </c>
      <c r="AX24" s="94">
        <f t="shared" si="22"/>
        <v>25</v>
      </c>
      <c r="AY24" s="94">
        <f t="shared" si="22"/>
        <v>10</v>
      </c>
      <c r="AZ24" s="94">
        <f t="shared" si="22"/>
        <v>13</v>
      </c>
      <c r="BA24" s="94">
        <f t="shared" si="22"/>
        <v>15</v>
      </c>
      <c r="BB24" s="94">
        <f t="shared" si="22"/>
        <v>10</v>
      </c>
      <c r="BC24" s="94">
        <f t="shared" si="22"/>
        <v>27</v>
      </c>
      <c r="BD24" s="94">
        <f t="shared" si="22"/>
        <v>70</v>
      </c>
      <c r="BE24" s="94">
        <f t="shared" si="22"/>
        <v>94</v>
      </c>
      <c r="BF24" s="94">
        <f t="shared" si="22"/>
        <v>94</v>
      </c>
      <c r="BG24" s="94">
        <f t="shared" si="22"/>
        <v>30</v>
      </c>
      <c r="BH24" s="94">
        <f t="shared" si="22"/>
        <v>0</v>
      </c>
      <c r="BI24" s="94">
        <f t="shared" si="22"/>
        <v>0</v>
      </c>
      <c r="BJ24" s="94">
        <f t="shared" si="22"/>
        <v>20</v>
      </c>
      <c r="BK24" s="94">
        <f t="shared" si="22"/>
        <v>106</v>
      </c>
      <c r="BL24" s="94">
        <f t="shared" si="22"/>
        <v>23</v>
      </c>
      <c r="BM24" s="94">
        <f t="shared" si="22"/>
        <v>78</v>
      </c>
      <c r="BN24" s="94">
        <f t="shared" si="22"/>
        <v>70</v>
      </c>
      <c r="BO24" s="94">
        <f t="shared" si="22"/>
        <v>70</v>
      </c>
      <c r="BP24" s="94">
        <f t="shared" si="22"/>
        <v>70</v>
      </c>
      <c r="BQ24" s="94">
        <f t="shared" si="22"/>
        <v>5</v>
      </c>
      <c r="BR24" s="94">
        <f t="shared" si="22"/>
        <v>1271</v>
      </c>
      <c r="BS24" s="94">
        <f t="shared" ref="BS24:CA24" si="23">SUM(BS18:BS22)</f>
        <v>110</v>
      </c>
      <c r="BT24" s="94">
        <f t="shared" si="23"/>
        <v>320</v>
      </c>
      <c r="BU24" s="94">
        <f t="shared" si="23"/>
        <v>152</v>
      </c>
      <c r="BV24" s="94">
        <f t="shared" si="23"/>
        <v>12</v>
      </c>
      <c r="BW24" s="94">
        <f t="shared" si="23"/>
        <v>100</v>
      </c>
      <c r="BX24" s="94">
        <f t="shared" si="23"/>
        <v>130</v>
      </c>
      <c r="BY24" s="94">
        <f t="shared" si="23"/>
        <v>144</v>
      </c>
      <c r="BZ24" s="94">
        <f t="shared" si="23"/>
        <v>30</v>
      </c>
      <c r="CA24" s="94">
        <f t="shared" si="23"/>
        <v>30</v>
      </c>
    </row>
    <row r="25" spans="1:80">
      <c r="A25" s="45"/>
      <c r="B25" s="55"/>
      <c r="C25" s="55"/>
      <c r="D25" s="55"/>
    </row>
  </sheetData>
  <mergeCells count="7">
    <mergeCell ref="A18:A22"/>
    <mergeCell ref="E24:F24"/>
    <mergeCell ref="A4:A8"/>
    <mergeCell ref="E10:F10"/>
    <mergeCell ref="E11:F11"/>
    <mergeCell ref="E12:F12"/>
    <mergeCell ref="E13:F13"/>
  </mergeCells>
  <conditionalFormatting sqref="D3">
    <cfRule type="duplicateValues" dxfId="23" priority="3"/>
  </conditionalFormatting>
  <conditionalFormatting sqref="D10:D13 D8 D4:D6">
    <cfRule type="duplicateValues" dxfId="22" priority="28"/>
  </conditionalFormatting>
  <conditionalFormatting sqref="D17">
    <cfRule type="duplicateValues" dxfId="21" priority="1"/>
  </conditionalFormatting>
  <conditionalFormatting sqref="D24:D25 D22 D18:D20">
    <cfRule type="duplicateValues" dxfId="20" priority="2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2:CA41"/>
  <sheetViews>
    <sheetView topLeftCell="A6" zoomScale="70" zoomScaleNormal="70" workbookViewId="0">
      <selection activeCell="G42" sqref="G42"/>
    </sheetView>
  </sheetViews>
  <sheetFormatPr defaultRowHeight="15"/>
  <cols>
    <col min="2" max="2" width="61.85546875" customWidth="1"/>
    <col min="3" max="3" width="80.5703125" customWidth="1"/>
    <col min="5" max="5" width="17" customWidth="1"/>
    <col min="7" max="7" width="16.28515625" bestFit="1" customWidth="1"/>
    <col min="8" max="13" width="13.5703125" bestFit="1" customWidth="1"/>
    <col min="14" max="14" width="12.42578125" bestFit="1" customWidth="1"/>
    <col min="15" max="17" width="13.5703125" bestFit="1" customWidth="1"/>
    <col min="18" max="21" width="12.42578125" bestFit="1" customWidth="1"/>
    <col min="22" max="22" width="13.5703125" bestFit="1" customWidth="1"/>
    <col min="23" max="25" width="12.42578125" bestFit="1" customWidth="1"/>
    <col min="26" max="26" width="13.5703125" bestFit="1" customWidth="1"/>
    <col min="27" max="29" width="15" bestFit="1" customWidth="1"/>
    <col min="30" max="33" width="13.5703125" bestFit="1" customWidth="1"/>
    <col min="34" max="34" width="12.42578125" bestFit="1" customWidth="1"/>
    <col min="35" max="36" width="15" bestFit="1" customWidth="1"/>
    <col min="37" max="37" width="12.42578125" bestFit="1" customWidth="1"/>
    <col min="38" max="38" width="15" bestFit="1" customWidth="1"/>
    <col min="39" max="39" width="11.42578125" bestFit="1" customWidth="1"/>
    <col min="40" max="41" width="13.5703125" bestFit="1" customWidth="1"/>
    <col min="42" max="46" width="12.42578125" bestFit="1" customWidth="1"/>
    <col min="47" max="47" width="13.5703125" bestFit="1" customWidth="1"/>
    <col min="48" max="48" width="12.42578125" bestFit="1" customWidth="1"/>
    <col min="49" max="49" width="9" bestFit="1" customWidth="1"/>
    <col min="50" max="51" width="13.5703125" bestFit="1" customWidth="1"/>
    <col min="52" max="54" width="12.42578125" bestFit="1" customWidth="1"/>
    <col min="55" max="55" width="13.5703125" bestFit="1" customWidth="1"/>
    <col min="56" max="60" width="12.42578125" bestFit="1" customWidth="1"/>
    <col min="61" max="62" width="13.5703125" bestFit="1" customWidth="1"/>
    <col min="63" max="63" width="12.42578125" bestFit="1" customWidth="1"/>
    <col min="64" max="64" width="13.5703125" bestFit="1" customWidth="1"/>
    <col min="65" max="66" width="12.42578125" bestFit="1" customWidth="1"/>
    <col min="67" max="67" width="13.5703125" bestFit="1" customWidth="1"/>
    <col min="68" max="69" width="12.42578125" bestFit="1" customWidth="1"/>
    <col min="70" max="70" width="15" bestFit="1" customWidth="1"/>
    <col min="71" max="71" width="13.5703125" bestFit="1" customWidth="1"/>
    <col min="72" max="72" width="15" bestFit="1" customWidth="1"/>
    <col min="73" max="73" width="13.5703125" bestFit="1" customWidth="1"/>
    <col min="74" max="74" width="12.42578125" bestFit="1" customWidth="1"/>
    <col min="75" max="79" width="13.5703125" bestFit="1" customWidth="1"/>
  </cols>
  <sheetData>
    <row r="2" spans="1:79" ht="23.25">
      <c r="G2" s="97" t="s">
        <v>185</v>
      </c>
    </row>
    <row r="3" spans="1:79">
      <c r="A3" s="44" t="s">
        <v>181</v>
      </c>
      <c r="B3" s="59" t="s">
        <v>2</v>
      </c>
      <c r="C3" s="59" t="s">
        <v>3</v>
      </c>
      <c r="D3" s="59" t="s">
        <v>4</v>
      </c>
      <c r="E3" s="59" t="s">
        <v>5</v>
      </c>
      <c r="F3" s="59" t="s">
        <v>6</v>
      </c>
      <c r="G3" s="95" t="str">
        <f>'GRUPO 1'!G3</f>
        <v>ITEM 1</v>
      </c>
      <c r="H3" s="95" t="str">
        <f>'GRUPO 1'!H3</f>
        <v>ITEM 2</v>
      </c>
      <c r="I3" s="95" t="str">
        <f>'GRUPO 1'!I3</f>
        <v>ITEM 3</v>
      </c>
      <c r="J3" s="95" t="str">
        <f>'GRUPO 1'!J3</f>
        <v>ITEM 4</v>
      </c>
      <c r="K3" s="95" t="str">
        <f>'GRUPO 1'!K3</f>
        <v>ITEM 5</v>
      </c>
      <c r="L3" s="95" t="str">
        <f>'GRUPO 1'!L3</f>
        <v>ITEM 6</v>
      </c>
      <c r="M3" s="95" t="str">
        <f>'GRUPO 1'!M3</f>
        <v>ITEM 7</v>
      </c>
      <c r="N3" s="95" t="str">
        <f>'GRUPO 1'!N3</f>
        <v>ITEM 8</v>
      </c>
      <c r="O3" s="95" t="str">
        <f>'GRUPO 1'!O3</f>
        <v>ITEM 9</v>
      </c>
      <c r="P3" s="95" t="str">
        <f>'GRUPO 1'!P3</f>
        <v>ITEM 10</v>
      </c>
      <c r="Q3" s="95" t="str">
        <f>'GRUPO 1'!Q3</f>
        <v>ITEM 11</v>
      </c>
      <c r="R3" s="95" t="str">
        <f>'GRUPO 1'!R3</f>
        <v>ITEM 12</v>
      </c>
      <c r="S3" s="95" t="str">
        <f>'GRUPO 1'!S3</f>
        <v>ITEM 13</v>
      </c>
      <c r="T3" s="95" t="str">
        <f>'GRUPO 1'!T3</f>
        <v>ITEM 14</v>
      </c>
      <c r="U3" s="95" t="str">
        <f>'GRUPO 1'!U3</f>
        <v>ITEM 15</v>
      </c>
      <c r="V3" s="95" t="str">
        <f>'GRUPO 1'!V3</f>
        <v>ITEM 16</v>
      </c>
      <c r="W3" s="95" t="str">
        <f>'GRUPO 1'!W3</f>
        <v>ITEM 17</v>
      </c>
      <c r="X3" s="95" t="str">
        <f>'GRUPO 1'!X3</f>
        <v>ITEM 18</v>
      </c>
      <c r="Y3" s="95" t="str">
        <f>'GRUPO 1'!Y3</f>
        <v>ITEM 19</v>
      </c>
      <c r="Z3" s="95" t="str">
        <f>'GRUPO 1'!Z3</f>
        <v>ITEM 20</v>
      </c>
      <c r="AA3" s="95" t="str">
        <f>'GRUPO 1'!AA3</f>
        <v>ITEM 21</v>
      </c>
      <c r="AB3" s="95" t="str">
        <f>'GRUPO 1'!AB3</f>
        <v>ITEM 22</v>
      </c>
      <c r="AC3" s="95" t="str">
        <f>'GRUPO 1'!AC3</f>
        <v>ITEM 23</v>
      </c>
      <c r="AD3" s="95" t="str">
        <f>'GRUPO 1'!AD3</f>
        <v>ITEM 24</v>
      </c>
      <c r="AE3" s="95" t="str">
        <f>'GRUPO 1'!AE3</f>
        <v>ITEM 25</v>
      </c>
      <c r="AF3" s="95" t="str">
        <f>'GRUPO 1'!AF3</f>
        <v>ITEM 26</v>
      </c>
      <c r="AG3" s="95" t="str">
        <f>'GRUPO 1'!AG3</f>
        <v>ITEM 27</v>
      </c>
      <c r="AH3" s="95" t="str">
        <f>'GRUPO 1'!AH3</f>
        <v>ITEM 28</v>
      </c>
      <c r="AI3" s="95" t="str">
        <f>'GRUPO 1'!AI3</f>
        <v>ITEM 29</v>
      </c>
      <c r="AJ3" s="95" t="str">
        <f>'GRUPO 1'!AJ3</f>
        <v>ITEM 30</v>
      </c>
      <c r="AK3" s="95" t="str">
        <f>'GRUPO 1'!AK3</f>
        <v>ITEM 31</v>
      </c>
      <c r="AL3" s="95" t="str">
        <f>'GRUPO 1'!AL3</f>
        <v>ITEM 32</v>
      </c>
      <c r="AM3" s="95" t="str">
        <f>'GRUPO 1'!AM3</f>
        <v>ITEM 33</v>
      </c>
      <c r="AN3" s="95" t="str">
        <f>'GRUPO 1'!AN3</f>
        <v>ITEM 34</v>
      </c>
      <c r="AO3" s="95" t="str">
        <f>'GRUPO 1'!AO3</f>
        <v>ITEM 35</v>
      </c>
      <c r="AP3" s="95" t="str">
        <f>'GRUPO 1'!AP3</f>
        <v>ITEM 36</v>
      </c>
      <c r="AQ3" s="95" t="str">
        <f>'GRUPO 1'!AQ3</f>
        <v>ITEM 37</v>
      </c>
      <c r="AR3" s="95" t="str">
        <f>'GRUPO 1'!AR3</f>
        <v>ITEM 38</v>
      </c>
      <c r="AS3" s="95" t="str">
        <f>'GRUPO 1'!AS3</f>
        <v>ITEM 39</v>
      </c>
      <c r="AT3" s="95" t="str">
        <f>'GRUPO 1'!AT3</f>
        <v>ITEM 40</v>
      </c>
      <c r="AU3" s="95" t="str">
        <f>'GRUPO 1'!AU3</f>
        <v>ITEM 41</v>
      </c>
      <c r="AV3" s="95" t="str">
        <f>'GRUPO 1'!AV3</f>
        <v>ITEM 42</v>
      </c>
      <c r="AW3" s="95" t="str">
        <f>'GRUPO 1'!AW3</f>
        <v>ITEM 43</v>
      </c>
      <c r="AX3" s="95" t="str">
        <f>'GRUPO 1'!AX3</f>
        <v>ITEM 44</v>
      </c>
      <c r="AY3" s="95" t="str">
        <f>'GRUPO 1'!AY3</f>
        <v>ITEM 45</v>
      </c>
      <c r="AZ3" s="95" t="str">
        <f>'GRUPO 1'!AZ3</f>
        <v>ITEM 46</v>
      </c>
      <c r="BA3" s="95" t="str">
        <f>'GRUPO 1'!BA3</f>
        <v>ITEM 47</v>
      </c>
      <c r="BB3" s="95" t="str">
        <f>'GRUPO 1'!BB3</f>
        <v>ITEM 48</v>
      </c>
      <c r="BC3" s="95" t="str">
        <f>'GRUPO 1'!BC3</f>
        <v>ITEM 49</v>
      </c>
      <c r="BD3" s="95" t="str">
        <f>'GRUPO 1'!BD3</f>
        <v>ITEM 50</v>
      </c>
      <c r="BE3" s="95" t="str">
        <f>'GRUPO 1'!BE3</f>
        <v>ITEM 51</v>
      </c>
      <c r="BF3" s="95" t="str">
        <f>'GRUPO 1'!BF3</f>
        <v>ITEM 52</v>
      </c>
      <c r="BG3" s="95" t="str">
        <f>'GRUPO 1'!BG3</f>
        <v>ITEM 53</v>
      </c>
      <c r="BH3" s="95" t="str">
        <f>'GRUPO 1'!BH3</f>
        <v>ITEM 54</v>
      </c>
      <c r="BI3" s="95" t="str">
        <f>'GRUPO 1'!BI3</f>
        <v>ITEM 55</v>
      </c>
      <c r="BJ3" s="95" t="str">
        <f>'GRUPO 1'!BJ3</f>
        <v>ITEM 56</v>
      </c>
      <c r="BK3" s="95" t="str">
        <f>'GRUPO 1'!BK3</f>
        <v>ITEM 57</v>
      </c>
      <c r="BL3" s="95" t="str">
        <f>'GRUPO 1'!BL3</f>
        <v>ITEM 58</v>
      </c>
      <c r="BM3" s="95" t="str">
        <f>'GRUPO 1'!BM3</f>
        <v>ITEM 59</v>
      </c>
      <c r="BN3" s="95" t="str">
        <f>'GRUPO 1'!BN3</f>
        <v>ITEM 60</v>
      </c>
      <c r="BO3" s="95" t="str">
        <f>'GRUPO 1'!BO3</f>
        <v>ITEM 61</v>
      </c>
      <c r="BP3" s="95" t="str">
        <f>'GRUPO 1'!BP3</f>
        <v>ITEM 62</v>
      </c>
      <c r="BQ3" s="95" t="str">
        <f>'GRUPO 1'!BQ3</f>
        <v>ITEM 63</v>
      </c>
      <c r="BR3" s="95" t="str">
        <f>'GRUPO 1'!BR3</f>
        <v>ITEM 64</v>
      </c>
      <c r="BS3" s="95" t="str">
        <f>'GRUPO 1'!BS3</f>
        <v>ITEM 65</v>
      </c>
      <c r="BT3" s="95" t="str">
        <f>'GRUPO 1'!BT3</f>
        <v>ITEM 66</v>
      </c>
      <c r="BU3" s="95" t="str">
        <f>'GRUPO 1'!BU3</f>
        <v>ITEM 67</v>
      </c>
      <c r="BV3" s="95" t="str">
        <f>'GRUPO 1'!BV3</f>
        <v>ITEM 68</v>
      </c>
      <c r="BW3" s="95" t="str">
        <f>'GRUPO 1'!BW3</f>
        <v>ITEM 69</v>
      </c>
      <c r="BX3" s="95" t="str">
        <f>'GRUPO 1'!BX3</f>
        <v>ITEM 70</v>
      </c>
      <c r="BY3" s="95" t="str">
        <f>'GRUPO 1'!BY3</f>
        <v>ITEM 71</v>
      </c>
      <c r="BZ3" s="95" t="str">
        <f>'GRUPO 1'!BZ3</f>
        <v>ITEM 72</v>
      </c>
      <c r="CA3" s="95" t="str">
        <f>'GRUPO 1'!CA3</f>
        <v>ITEM 73</v>
      </c>
    </row>
    <row r="4" spans="1:79">
      <c r="A4" s="138">
        <v>3</v>
      </c>
      <c r="B4" s="67" t="s">
        <v>133</v>
      </c>
      <c r="C4" s="64" t="s">
        <v>170</v>
      </c>
      <c r="D4" s="62">
        <v>323028</v>
      </c>
      <c r="E4" s="62" t="s">
        <v>88</v>
      </c>
      <c r="F4" s="62" t="s">
        <v>89</v>
      </c>
      <c r="G4" s="65"/>
      <c r="H4" s="65"/>
      <c r="I4" s="65"/>
      <c r="J4" s="65"/>
      <c r="K4" s="65"/>
      <c r="L4" s="65"/>
      <c r="M4" s="65"/>
      <c r="N4" s="65">
        <v>240</v>
      </c>
      <c r="O4" s="65"/>
      <c r="P4" s="65"/>
      <c r="Q4" s="65"/>
      <c r="R4" s="65"/>
      <c r="S4" s="65"/>
      <c r="T4" s="65"/>
      <c r="U4" s="65">
        <v>720</v>
      </c>
      <c r="V4" s="65">
        <v>360</v>
      </c>
      <c r="W4" s="65"/>
      <c r="X4" s="65">
        <v>1200</v>
      </c>
      <c r="Y4" s="65"/>
      <c r="Z4" s="65"/>
      <c r="AA4" s="65">
        <v>660</v>
      </c>
      <c r="AB4" s="65"/>
      <c r="AC4" s="65"/>
      <c r="AD4" s="65"/>
      <c r="AE4" s="65">
        <v>1200</v>
      </c>
      <c r="AF4" s="65"/>
      <c r="AG4" s="65"/>
      <c r="AH4" s="65"/>
      <c r="AI4" s="65"/>
      <c r="AJ4" s="65">
        <v>5220</v>
      </c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>
        <v>1200</v>
      </c>
      <c r="AY4" s="65">
        <v>2400</v>
      </c>
      <c r="AZ4" s="65"/>
      <c r="BA4" s="65"/>
      <c r="BB4" s="65"/>
      <c r="BC4" s="65"/>
      <c r="BD4" s="65">
        <v>2820</v>
      </c>
      <c r="BE4" s="65">
        <v>300</v>
      </c>
      <c r="BF4" s="65">
        <v>480</v>
      </c>
      <c r="BG4" s="65">
        <v>600</v>
      </c>
      <c r="BH4" s="65"/>
      <c r="BI4" s="65">
        <v>300</v>
      </c>
      <c r="BJ4" s="65"/>
      <c r="BK4" s="65"/>
      <c r="BL4" s="65">
        <v>3120</v>
      </c>
      <c r="BM4" s="65"/>
      <c r="BN4" s="65">
        <v>300</v>
      </c>
      <c r="BO4" s="65"/>
      <c r="BP4" s="65"/>
      <c r="BQ4" s="65">
        <v>1800</v>
      </c>
      <c r="BR4" s="65">
        <v>420</v>
      </c>
      <c r="BS4" s="65"/>
      <c r="BT4" s="65">
        <v>4860</v>
      </c>
      <c r="BU4" s="65">
        <v>180</v>
      </c>
      <c r="BV4" s="65"/>
      <c r="BW4" s="65">
        <v>960</v>
      </c>
      <c r="BX4" s="65">
        <v>360</v>
      </c>
      <c r="BY4" s="65">
        <v>420</v>
      </c>
      <c r="BZ4" s="65"/>
      <c r="CA4" s="65"/>
    </row>
    <row r="5" spans="1:79">
      <c r="A5" s="139"/>
      <c r="B5" s="75" t="s">
        <v>155</v>
      </c>
      <c r="C5" s="76" t="s">
        <v>156</v>
      </c>
      <c r="D5" s="77">
        <v>203001</v>
      </c>
      <c r="E5" s="77" t="s">
        <v>88</v>
      </c>
      <c r="F5" s="77" t="s">
        <v>89</v>
      </c>
      <c r="G5" s="78">
        <v>180</v>
      </c>
      <c r="H5" s="78">
        <v>300</v>
      </c>
      <c r="I5" s="78">
        <v>2700</v>
      </c>
      <c r="J5" s="78">
        <v>300</v>
      </c>
      <c r="K5" s="78">
        <v>960</v>
      </c>
      <c r="L5" s="78">
        <v>5400</v>
      </c>
      <c r="M5" s="78"/>
      <c r="N5" s="78"/>
      <c r="O5" s="78"/>
      <c r="P5" s="78"/>
      <c r="Q5" s="78"/>
      <c r="R5" s="78"/>
      <c r="S5" s="78"/>
      <c r="T5" s="78">
        <v>240</v>
      </c>
      <c r="U5" s="78">
        <v>600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>
        <v>600</v>
      </c>
      <c r="AH5" s="78"/>
      <c r="AI5" s="78">
        <v>720</v>
      </c>
      <c r="AJ5" s="78">
        <v>12000</v>
      </c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>
        <v>540</v>
      </c>
      <c r="BE5" s="78"/>
      <c r="BF5" s="78">
        <v>360</v>
      </c>
      <c r="BG5" s="78"/>
      <c r="BH5" s="78">
        <v>1200</v>
      </c>
      <c r="BI5" s="78"/>
      <c r="BJ5" s="78"/>
      <c r="BK5" s="78"/>
      <c r="BL5" s="78">
        <v>540</v>
      </c>
      <c r="BM5" s="78">
        <v>360</v>
      </c>
      <c r="BN5" s="78"/>
      <c r="BO5" s="78">
        <v>240</v>
      </c>
      <c r="BP5" s="78"/>
      <c r="BQ5" s="78"/>
      <c r="BR5" s="78">
        <v>1200</v>
      </c>
      <c r="BS5" s="78"/>
      <c r="BT5" s="78">
        <v>2220</v>
      </c>
      <c r="BU5" s="78">
        <v>720</v>
      </c>
      <c r="BV5" s="78"/>
      <c r="BW5" s="78">
        <v>600</v>
      </c>
      <c r="BX5" s="78">
        <v>900</v>
      </c>
      <c r="BY5" s="78"/>
      <c r="BZ5" s="78"/>
      <c r="CA5" s="78"/>
    </row>
    <row r="6" spans="1:79">
      <c r="A6" s="139"/>
      <c r="B6" s="61" t="s">
        <v>113</v>
      </c>
      <c r="C6" s="81" t="s">
        <v>114</v>
      </c>
      <c r="D6" s="88">
        <v>113214</v>
      </c>
      <c r="E6" s="60" t="s">
        <v>88</v>
      </c>
      <c r="F6" s="62" t="s">
        <v>89</v>
      </c>
      <c r="G6" s="65">
        <v>1080</v>
      </c>
      <c r="H6" s="65">
        <v>1140</v>
      </c>
      <c r="I6" s="65">
        <v>300</v>
      </c>
      <c r="J6" s="65">
        <v>300</v>
      </c>
      <c r="K6" s="65">
        <v>300</v>
      </c>
      <c r="L6" s="65"/>
      <c r="M6" s="65">
        <v>240</v>
      </c>
      <c r="N6" s="65">
        <v>1920</v>
      </c>
      <c r="O6" s="65">
        <v>660</v>
      </c>
      <c r="P6" s="65"/>
      <c r="Q6" s="65"/>
      <c r="R6" s="65">
        <v>240</v>
      </c>
      <c r="S6" s="65"/>
      <c r="T6" s="65"/>
      <c r="U6" s="65">
        <v>2640</v>
      </c>
      <c r="V6" s="65"/>
      <c r="W6" s="65">
        <v>360</v>
      </c>
      <c r="X6" s="65"/>
      <c r="Y6" s="65"/>
      <c r="Z6" s="65">
        <v>480</v>
      </c>
      <c r="AA6" s="65">
        <v>780</v>
      </c>
      <c r="AB6" s="65">
        <v>1200</v>
      </c>
      <c r="AC6" s="65"/>
      <c r="AD6" s="65">
        <v>3120</v>
      </c>
      <c r="AE6" s="65"/>
      <c r="AF6" s="65"/>
      <c r="AG6" s="65"/>
      <c r="AH6" s="65"/>
      <c r="AI6" s="65">
        <v>2100</v>
      </c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>
        <v>960</v>
      </c>
      <c r="BD6" s="65">
        <v>960</v>
      </c>
      <c r="BE6" s="65">
        <v>540</v>
      </c>
      <c r="BF6" s="65">
        <v>420</v>
      </c>
      <c r="BG6" s="65">
        <v>1620</v>
      </c>
      <c r="BH6" s="65"/>
      <c r="BI6" s="65">
        <v>540</v>
      </c>
      <c r="BJ6" s="65"/>
      <c r="BK6" s="65">
        <v>1860</v>
      </c>
      <c r="BL6" s="65">
        <v>2340</v>
      </c>
      <c r="BM6" s="65"/>
      <c r="BN6" s="65">
        <v>60</v>
      </c>
      <c r="BO6" s="65">
        <v>780</v>
      </c>
      <c r="BP6" s="65">
        <v>480</v>
      </c>
      <c r="BQ6" s="65">
        <v>300</v>
      </c>
      <c r="BR6" s="65">
        <v>2580</v>
      </c>
      <c r="BS6" s="65">
        <v>4800</v>
      </c>
      <c r="BT6" s="65">
        <v>18180</v>
      </c>
      <c r="BU6" s="65"/>
      <c r="BV6" s="65"/>
      <c r="BW6" s="65">
        <v>1680</v>
      </c>
      <c r="BX6" s="65">
        <v>780</v>
      </c>
      <c r="BY6" s="65">
        <v>420</v>
      </c>
      <c r="BZ6" s="65"/>
      <c r="CA6" s="65"/>
    </row>
    <row r="7" spans="1:79">
      <c r="A7" s="139"/>
      <c r="B7" s="79" t="s">
        <v>90</v>
      </c>
      <c r="C7" s="79" t="s">
        <v>91</v>
      </c>
      <c r="D7" s="65">
        <v>323031</v>
      </c>
      <c r="E7" s="62" t="s">
        <v>92</v>
      </c>
      <c r="F7" s="62" t="s">
        <v>84</v>
      </c>
      <c r="G7" s="63"/>
      <c r="H7" s="63"/>
      <c r="I7" s="63">
        <v>600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>
        <v>600</v>
      </c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>
        <v>240</v>
      </c>
      <c r="BT7" s="63"/>
      <c r="BU7" s="63"/>
      <c r="BV7" s="63"/>
      <c r="BW7" s="63"/>
      <c r="BX7" s="63"/>
      <c r="BY7" s="63"/>
      <c r="BZ7" s="63"/>
      <c r="CA7" s="63"/>
    </row>
    <row r="8" spans="1:79">
      <c r="A8" s="139"/>
      <c r="B8" s="79" t="s">
        <v>90</v>
      </c>
      <c r="C8" s="79" t="s">
        <v>91</v>
      </c>
      <c r="D8" s="65">
        <v>323031</v>
      </c>
      <c r="E8" s="62" t="s">
        <v>94</v>
      </c>
      <c r="F8" s="62" t="s">
        <v>142</v>
      </c>
      <c r="G8" s="63"/>
      <c r="H8" s="63"/>
      <c r="I8" s="63">
        <v>600</v>
      </c>
      <c r="J8" s="63"/>
      <c r="K8" s="63">
        <v>600</v>
      </c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>
        <v>120</v>
      </c>
      <c r="AF8" s="63">
        <v>720</v>
      </c>
      <c r="AG8" s="63"/>
      <c r="AH8" s="63"/>
      <c r="AI8" s="63"/>
      <c r="AJ8" s="63">
        <v>480</v>
      </c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>
        <v>120</v>
      </c>
      <c r="BP8" s="63"/>
      <c r="BQ8" s="63"/>
      <c r="BR8" s="63">
        <v>1200</v>
      </c>
      <c r="BS8" s="63"/>
      <c r="BT8" s="63"/>
      <c r="BU8" s="63">
        <v>120</v>
      </c>
      <c r="BV8" s="63"/>
      <c r="BW8" s="63"/>
      <c r="BX8" s="63"/>
      <c r="BY8" s="63">
        <v>120</v>
      </c>
      <c r="BZ8" s="63"/>
      <c r="CA8" s="63"/>
    </row>
    <row r="9" spans="1:79">
      <c r="A9" s="139"/>
      <c r="B9" s="70" t="s">
        <v>95</v>
      </c>
      <c r="C9" s="61" t="s">
        <v>96</v>
      </c>
      <c r="D9" s="62">
        <v>413005</v>
      </c>
      <c r="E9" s="62" t="s">
        <v>94</v>
      </c>
      <c r="F9" s="62" t="s">
        <v>142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>
        <v>1200</v>
      </c>
      <c r="AF9" s="63"/>
      <c r="AG9" s="63"/>
      <c r="AH9" s="63"/>
      <c r="AI9" s="63"/>
      <c r="AJ9" s="63">
        <v>4800</v>
      </c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</row>
    <row r="10" spans="1:79">
      <c r="A10" s="139"/>
      <c r="B10" s="61" t="s">
        <v>81</v>
      </c>
      <c r="C10" s="61" t="s">
        <v>82</v>
      </c>
      <c r="D10" s="62">
        <v>158748</v>
      </c>
      <c r="E10" s="80" t="s">
        <v>83</v>
      </c>
      <c r="F10" s="62" t="s">
        <v>84</v>
      </c>
      <c r="G10" s="62"/>
      <c r="H10" s="62">
        <v>120</v>
      </c>
      <c r="I10" s="62">
        <v>120</v>
      </c>
      <c r="J10" s="62"/>
      <c r="K10" s="62">
        <v>60</v>
      </c>
      <c r="L10" s="62">
        <v>180</v>
      </c>
      <c r="M10" s="62">
        <v>60</v>
      </c>
      <c r="N10" s="62"/>
      <c r="O10" s="62"/>
      <c r="P10" s="62"/>
      <c r="Q10" s="62">
        <v>600</v>
      </c>
      <c r="R10" s="62">
        <v>60</v>
      </c>
      <c r="S10" s="62">
        <v>60</v>
      </c>
      <c r="T10" s="62"/>
      <c r="U10" s="62"/>
      <c r="V10" s="62"/>
      <c r="W10" s="62"/>
      <c r="X10" s="62">
        <v>300</v>
      </c>
      <c r="Y10" s="62"/>
      <c r="Z10" s="62"/>
      <c r="AA10" s="62">
        <v>60</v>
      </c>
      <c r="AB10" s="62"/>
      <c r="AC10" s="62"/>
      <c r="AD10" s="62">
        <v>600</v>
      </c>
      <c r="AE10" s="62"/>
      <c r="AF10" s="62">
        <v>480</v>
      </c>
      <c r="AG10" s="62">
        <v>120</v>
      </c>
      <c r="AH10" s="62"/>
      <c r="AI10" s="62"/>
      <c r="AJ10" s="62">
        <v>240</v>
      </c>
      <c r="AK10" s="62">
        <v>180</v>
      </c>
      <c r="AL10" s="62"/>
      <c r="AM10" s="62"/>
      <c r="AN10" s="62"/>
      <c r="AO10" s="62"/>
      <c r="AP10" s="62">
        <v>60</v>
      </c>
      <c r="AQ10" s="62"/>
      <c r="AR10" s="62"/>
      <c r="AS10" s="62">
        <v>300</v>
      </c>
      <c r="AT10" s="62"/>
      <c r="AU10" s="62"/>
      <c r="AV10" s="62"/>
      <c r="AW10" s="62"/>
      <c r="AX10" s="62"/>
      <c r="AY10" s="62"/>
      <c r="AZ10" s="62"/>
      <c r="BA10" s="62"/>
      <c r="BB10" s="62"/>
      <c r="BC10" s="62">
        <v>60</v>
      </c>
      <c r="BD10" s="62"/>
      <c r="BE10" s="62">
        <v>120</v>
      </c>
      <c r="BF10" s="62"/>
      <c r="BG10" s="62">
        <v>300</v>
      </c>
      <c r="BH10" s="62"/>
      <c r="BI10" s="62">
        <v>120</v>
      </c>
      <c r="BJ10" s="62"/>
      <c r="BK10" s="62"/>
      <c r="BL10" s="62"/>
      <c r="BM10" s="62"/>
      <c r="BN10" s="62"/>
      <c r="BO10" s="62"/>
      <c r="BP10" s="62"/>
      <c r="BQ10" s="62">
        <v>300</v>
      </c>
      <c r="BR10" s="62"/>
      <c r="BS10" s="62"/>
      <c r="BT10" s="62"/>
      <c r="BU10" s="62"/>
      <c r="BV10" s="62">
        <v>600</v>
      </c>
      <c r="BW10" s="62"/>
      <c r="BX10" s="62"/>
      <c r="BY10" s="62">
        <v>600</v>
      </c>
      <c r="BZ10" s="62"/>
      <c r="CA10" s="62">
        <v>60</v>
      </c>
    </row>
    <row r="11" spans="1:79">
      <c r="A11" s="139"/>
      <c r="B11" s="64" t="s">
        <v>81</v>
      </c>
      <c r="C11" s="64" t="s">
        <v>97</v>
      </c>
      <c r="D11" s="62">
        <v>158364</v>
      </c>
      <c r="E11" s="62" t="s">
        <v>98</v>
      </c>
      <c r="F11" s="62" t="s">
        <v>84</v>
      </c>
      <c r="G11" s="65">
        <v>60</v>
      </c>
      <c r="H11" s="65">
        <v>60</v>
      </c>
      <c r="I11" s="65">
        <v>360</v>
      </c>
      <c r="J11" s="65">
        <v>240</v>
      </c>
      <c r="K11" s="65">
        <v>240</v>
      </c>
      <c r="L11" s="65">
        <v>120</v>
      </c>
      <c r="M11" s="65">
        <v>240</v>
      </c>
      <c r="N11" s="65">
        <v>120</v>
      </c>
      <c r="O11" s="65">
        <v>120</v>
      </c>
      <c r="P11" s="65">
        <v>120</v>
      </c>
      <c r="Q11" s="63"/>
      <c r="R11" s="65">
        <v>60</v>
      </c>
      <c r="S11" s="63"/>
      <c r="T11" s="65">
        <v>240</v>
      </c>
      <c r="U11" s="65">
        <v>240</v>
      </c>
      <c r="V11" s="65">
        <v>240</v>
      </c>
      <c r="W11" s="65"/>
      <c r="X11" s="65">
        <v>240</v>
      </c>
      <c r="Y11" s="65"/>
      <c r="Z11" s="65"/>
      <c r="AA11" s="65"/>
      <c r="AB11" s="65"/>
      <c r="AC11" s="65"/>
      <c r="AD11" s="65"/>
      <c r="AE11" s="65">
        <v>600</v>
      </c>
      <c r="AF11" s="65">
        <v>1200</v>
      </c>
      <c r="AG11" s="65">
        <v>600</v>
      </c>
      <c r="AH11" s="65"/>
      <c r="AI11" s="65">
        <v>240</v>
      </c>
      <c r="AJ11" s="65">
        <v>600</v>
      </c>
      <c r="AK11" s="65"/>
      <c r="AL11" s="65"/>
      <c r="AM11" s="65"/>
      <c r="AN11" s="65">
        <v>600</v>
      </c>
      <c r="AO11" s="65"/>
      <c r="AP11" s="65">
        <v>60</v>
      </c>
      <c r="AQ11" s="65"/>
      <c r="AR11" s="65">
        <v>120</v>
      </c>
      <c r="AS11" s="65"/>
      <c r="AT11" s="65"/>
      <c r="AU11" s="65"/>
      <c r="AV11" s="65"/>
      <c r="AW11" s="65"/>
      <c r="AX11" s="65">
        <v>120</v>
      </c>
      <c r="AY11" s="65">
        <v>120</v>
      </c>
      <c r="AZ11" s="65">
        <v>60</v>
      </c>
      <c r="BA11" s="65"/>
      <c r="BB11" s="65"/>
      <c r="BC11" s="65">
        <v>120</v>
      </c>
      <c r="BD11" s="65">
        <v>120</v>
      </c>
      <c r="BE11" s="65"/>
      <c r="BF11" s="65"/>
      <c r="BG11" s="65"/>
      <c r="BH11" s="65"/>
      <c r="BI11" s="65">
        <v>480</v>
      </c>
      <c r="BJ11" s="65">
        <v>120</v>
      </c>
      <c r="BK11" s="65">
        <v>180</v>
      </c>
      <c r="BL11" s="65">
        <v>120</v>
      </c>
      <c r="BM11" s="65">
        <v>120</v>
      </c>
      <c r="BN11" s="65"/>
      <c r="BO11" s="65">
        <v>120</v>
      </c>
      <c r="BP11" s="65">
        <v>60</v>
      </c>
      <c r="BQ11" s="65">
        <v>120</v>
      </c>
      <c r="BR11" s="65">
        <v>120</v>
      </c>
      <c r="BS11" s="65">
        <v>60</v>
      </c>
      <c r="BT11" s="65">
        <v>240</v>
      </c>
      <c r="BU11" s="65">
        <v>60</v>
      </c>
      <c r="BV11" s="65">
        <v>60</v>
      </c>
      <c r="BW11" s="65"/>
      <c r="BX11" s="65"/>
      <c r="BY11" s="65">
        <v>120</v>
      </c>
      <c r="BZ11" s="65">
        <v>60</v>
      </c>
      <c r="CA11" s="65">
        <v>60</v>
      </c>
    </row>
    <row r="12" spans="1:79">
      <c r="A12" s="139"/>
      <c r="B12" s="61" t="s">
        <v>81</v>
      </c>
      <c r="C12" s="61" t="s">
        <v>124</v>
      </c>
      <c r="D12" s="62">
        <v>158154</v>
      </c>
      <c r="E12" s="62" t="s">
        <v>92</v>
      </c>
      <c r="F12" s="62" t="s">
        <v>84</v>
      </c>
      <c r="G12" s="65">
        <v>1620</v>
      </c>
      <c r="H12" s="65">
        <v>1020</v>
      </c>
      <c r="I12" s="65">
        <v>2400</v>
      </c>
      <c r="J12" s="65">
        <v>1080</v>
      </c>
      <c r="K12" s="65">
        <v>540</v>
      </c>
      <c r="L12" s="65">
        <v>7800</v>
      </c>
      <c r="M12" s="65">
        <v>3000</v>
      </c>
      <c r="N12" s="65">
        <v>600</v>
      </c>
      <c r="O12" s="65">
        <v>600</v>
      </c>
      <c r="P12" s="65">
        <v>1200</v>
      </c>
      <c r="Q12" s="65">
        <v>600</v>
      </c>
      <c r="R12" s="65">
        <v>240</v>
      </c>
      <c r="S12" s="65">
        <v>240</v>
      </c>
      <c r="T12" s="65">
        <v>1800</v>
      </c>
      <c r="U12" s="65">
        <v>1920</v>
      </c>
      <c r="V12" s="65">
        <v>1800</v>
      </c>
      <c r="W12" s="65">
        <v>1200</v>
      </c>
      <c r="X12" s="65">
        <v>1200</v>
      </c>
      <c r="Y12" s="65">
        <v>1200</v>
      </c>
      <c r="Z12" s="65"/>
      <c r="AA12" s="65"/>
      <c r="AB12" s="65">
        <v>7800</v>
      </c>
      <c r="AC12" s="65">
        <v>7800</v>
      </c>
      <c r="AD12" s="65">
        <v>5400</v>
      </c>
      <c r="AE12" s="65">
        <v>6000</v>
      </c>
      <c r="AF12" s="65">
        <v>4200</v>
      </c>
      <c r="AG12" s="65">
        <v>2400</v>
      </c>
      <c r="AH12" s="65">
        <v>1200</v>
      </c>
      <c r="AI12" s="65">
        <v>21000</v>
      </c>
      <c r="AJ12" s="65">
        <v>1800</v>
      </c>
      <c r="AK12" s="65">
        <v>60</v>
      </c>
      <c r="AL12" s="65">
        <v>22200</v>
      </c>
      <c r="AM12" s="65">
        <v>300</v>
      </c>
      <c r="AN12" s="65">
        <v>2400</v>
      </c>
      <c r="AO12" s="65">
        <v>1200</v>
      </c>
      <c r="AP12" s="65">
        <v>720</v>
      </c>
      <c r="AQ12" s="65">
        <v>1200</v>
      </c>
      <c r="AR12" s="65">
        <v>1200</v>
      </c>
      <c r="AS12" s="65">
        <v>1200</v>
      </c>
      <c r="AT12" s="65">
        <v>1200</v>
      </c>
      <c r="AU12" s="65">
        <v>3000</v>
      </c>
      <c r="AV12" s="65">
        <v>1800</v>
      </c>
      <c r="AW12" s="65"/>
      <c r="AX12" s="65">
        <v>780</v>
      </c>
      <c r="AY12" s="65">
        <v>780</v>
      </c>
      <c r="AZ12" s="65">
        <v>600</v>
      </c>
      <c r="BA12" s="65">
        <v>300</v>
      </c>
      <c r="BB12" s="65">
        <v>300</v>
      </c>
      <c r="BC12" s="65"/>
      <c r="BD12" s="65">
        <v>900</v>
      </c>
      <c r="BE12" s="65"/>
      <c r="BF12" s="65"/>
      <c r="BG12" s="65"/>
      <c r="BH12" s="65"/>
      <c r="BI12" s="65">
        <v>300</v>
      </c>
      <c r="BJ12" s="65">
        <v>16200</v>
      </c>
      <c r="BK12" s="65">
        <v>720</v>
      </c>
      <c r="BL12" s="65"/>
      <c r="BM12" s="65">
        <v>60</v>
      </c>
      <c r="BN12" s="65">
        <v>60</v>
      </c>
      <c r="BO12" s="65">
        <v>540</v>
      </c>
      <c r="BP12" s="65">
        <v>240</v>
      </c>
      <c r="BQ12" s="65">
        <v>300</v>
      </c>
      <c r="BR12" s="65">
        <v>12000</v>
      </c>
      <c r="BS12" s="65">
        <v>7200</v>
      </c>
      <c r="BT12" s="65">
        <v>7200</v>
      </c>
      <c r="BU12" s="65">
        <v>2700</v>
      </c>
      <c r="BV12" s="65">
        <v>60</v>
      </c>
      <c r="BW12" s="65"/>
      <c r="BX12" s="65">
        <v>900</v>
      </c>
      <c r="BY12" s="65">
        <v>1800</v>
      </c>
      <c r="BZ12" s="65">
        <v>900</v>
      </c>
      <c r="CA12" s="65">
        <v>900</v>
      </c>
    </row>
    <row r="13" spans="1:79">
      <c r="A13" s="139"/>
      <c r="B13" s="61" t="s">
        <v>81</v>
      </c>
      <c r="C13" s="61" t="s">
        <v>148</v>
      </c>
      <c r="D13" s="68">
        <v>158750</v>
      </c>
      <c r="E13" s="68" t="s">
        <v>92</v>
      </c>
      <c r="F13" s="68" t="s">
        <v>84</v>
      </c>
      <c r="G13" s="65"/>
      <c r="H13" s="65"/>
      <c r="I13" s="65"/>
      <c r="J13" s="65"/>
      <c r="K13" s="65"/>
      <c r="L13" s="65"/>
      <c r="M13" s="65"/>
      <c r="N13" s="65"/>
      <c r="O13" s="65"/>
      <c r="P13" s="65">
        <v>60</v>
      </c>
      <c r="Q13" s="65">
        <v>600</v>
      </c>
      <c r="R13" s="65"/>
      <c r="S13" s="65">
        <v>60</v>
      </c>
      <c r="T13" s="65">
        <v>300</v>
      </c>
      <c r="U13" s="65">
        <v>1200</v>
      </c>
      <c r="V13" s="65"/>
      <c r="W13" s="65"/>
      <c r="X13" s="65"/>
      <c r="Y13" s="65"/>
      <c r="Z13" s="65">
        <v>120</v>
      </c>
      <c r="AA13" s="65">
        <v>120</v>
      </c>
      <c r="AB13" s="65">
        <v>6000</v>
      </c>
      <c r="AC13" s="65">
        <v>6000</v>
      </c>
      <c r="AD13" s="65"/>
      <c r="AE13" s="65"/>
      <c r="AF13" s="65"/>
      <c r="AG13" s="65">
        <v>120</v>
      </c>
      <c r="AH13" s="65"/>
      <c r="AI13" s="65"/>
      <c r="AJ13" s="65"/>
      <c r="AK13" s="65">
        <v>300</v>
      </c>
      <c r="AL13" s="65">
        <v>300</v>
      </c>
      <c r="AM13" s="65"/>
      <c r="AN13" s="65"/>
      <c r="AO13" s="65"/>
      <c r="AP13" s="65">
        <v>180</v>
      </c>
      <c r="AQ13" s="65"/>
      <c r="AR13" s="65"/>
      <c r="AS13" s="65"/>
      <c r="AT13" s="65"/>
      <c r="AU13" s="65">
        <v>300</v>
      </c>
      <c r="AV13" s="65"/>
      <c r="AW13" s="65"/>
      <c r="AX13" s="65"/>
      <c r="AY13" s="65"/>
      <c r="AZ13" s="65"/>
      <c r="BA13" s="65"/>
      <c r="BB13" s="65"/>
      <c r="BC13" s="65">
        <v>60</v>
      </c>
      <c r="BD13" s="65"/>
      <c r="BE13" s="65"/>
      <c r="BF13" s="65">
        <v>60</v>
      </c>
      <c r="BG13" s="65"/>
      <c r="BH13" s="65"/>
      <c r="BI13" s="65"/>
      <c r="BJ13" s="65"/>
      <c r="BK13" s="65"/>
      <c r="BL13" s="65"/>
      <c r="BM13" s="65">
        <v>60</v>
      </c>
      <c r="BN13" s="65">
        <v>60</v>
      </c>
      <c r="BO13" s="65">
        <v>60</v>
      </c>
      <c r="BP13" s="65">
        <v>60</v>
      </c>
      <c r="BQ13" s="65"/>
      <c r="BR13" s="65"/>
      <c r="BS13" s="65"/>
      <c r="BT13" s="65"/>
      <c r="BU13" s="65">
        <v>60</v>
      </c>
      <c r="BV13" s="65">
        <v>60</v>
      </c>
      <c r="BW13" s="65">
        <v>60</v>
      </c>
      <c r="BX13" s="65">
        <v>120</v>
      </c>
      <c r="BY13" s="65">
        <v>180</v>
      </c>
      <c r="BZ13" s="65">
        <v>60</v>
      </c>
      <c r="CA13" s="65">
        <v>60</v>
      </c>
    </row>
    <row r="14" spans="1:79">
      <c r="A14" s="140"/>
      <c r="B14" s="61" t="s">
        <v>81</v>
      </c>
      <c r="C14" s="61" t="s">
        <v>153</v>
      </c>
      <c r="D14" s="68">
        <v>158331</v>
      </c>
      <c r="E14" s="68" t="s">
        <v>154</v>
      </c>
      <c r="F14" s="68" t="s">
        <v>84</v>
      </c>
      <c r="G14" s="65">
        <v>120</v>
      </c>
      <c r="H14" s="65">
        <v>120</v>
      </c>
      <c r="I14" s="65">
        <v>600</v>
      </c>
      <c r="J14" s="65">
        <v>600</v>
      </c>
      <c r="K14" s="65">
        <v>600</v>
      </c>
      <c r="L14" s="65">
        <v>600</v>
      </c>
      <c r="M14" s="65"/>
      <c r="N14" s="65"/>
      <c r="O14" s="65"/>
      <c r="P14" s="65"/>
      <c r="Q14" s="65"/>
      <c r="R14" s="65">
        <v>120</v>
      </c>
      <c r="S14" s="65">
        <v>60</v>
      </c>
      <c r="T14" s="65"/>
      <c r="U14" s="65">
        <v>600</v>
      </c>
      <c r="V14" s="65">
        <v>300</v>
      </c>
      <c r="W14" s="65"/>
      <c r="X14" s="65"/>
      <c r="Y14" s="65"/>
      <c r="Z14" s="65"/>
      <c r="AA14" s="65"/>
      <c r="AB14" s="65"/>
      <c r="AC14" s="65"/>
      <c r="AD14" s="65">
        <v>6000</v>
      </c>
      <c r="AE14" s="65"/>
      <c r="AF14" s="65">
        <v>2400</v>
      </c>
      <c r="AG14" s="65"/>
      <c r="AH14" s="65"/>
      <c r="AI14" s="65"/>
      <c r="AJ14" s="65">
        <v>600</v>
      </c>
      <c r="AK14" s="65"/>
      <c r="AL14" s="65"/>
      <c r="AM14" s="65"/>
      <c r="AN14" s="65"/>
      <c r="AO14" s="65"/>
      <c r="AP14" s="65">
        <v>300</v>
      </c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>
        <v>60</v>
      </c>
      <c r="BD14" s="65">
        <v>300</v>
      </c>
      <c r="BE14" s="65">
        <v>300</v>
      </c>
      <c r="BF14" s="65"/>
      <c r="BG14" s="65"/>
      <c r="BH14" s="65">
        <v>1200</v>
      </c>
      <c r="BI14" s="65"/>
      <c r="BJ14" s="65"/>
      <c r="BK14" s="65"/>
      <c r="BL14" s="65"/>
      <c r="BM14" s="65">
        <v>300</v>
      </c>
      <c r="BN14" s="65"/>
      <c r="BO14" s="65"/>
      <c r="BP14" s="65"/>
      <c r="BQ14" s="65"/>
      <c r="BR14" s="65">
        <v>600</v>
      </c>
      <c r="BS14" s="65">
        <v>600</v>
      </c>
      <c r="BT14" s="65">
        <v>300</v>
      </c>
      <c r="BU14" s="65">
        <v>60</v>
      </c>
      <c r="BV14" s="65">
        <v>120</v>
      </c>
      <c r="BW14" s="65">
        <v>240</v>
      </c>
      <c r="BX14" s="65">
        <v>240</v>
      </c>
      <c r="BY14" s="65">
        <v>120</v>
      </c>
      <c r="BZ14" s="65"/>
      <c r="CA14" s="65"/>
    </row>
    <row r="15" spans="1:79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</row>
    <row r="16" spans="1:79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</row>
    <row r="17" spans="1:79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</row>
    <row r="18" spans="1:79">
      <c r="A18" s="45"/>
      <c r="B18" s="45"/>
      <c r="C18" s="45"/>
      <c r="D18" s="45"/>
      <c r="E18" s="142" t="s">
        <v>178</v>
      </c>
      <c r="F18" s="142"/>
      <c r="G18" s="47">
        <f t="shared" ref="G18:AL18" si="0">SUM(G4:G14)</f>
        <v>3060</v>
      </c>
      <c r="H18" s="47">
        <f t="shared" si="0"/>
        <v>2760</v>
      </c>
      <c r="I18" s="47">
        <f t="shared" si="0"/>
        <v>7680</v>
      </c>
      <c r="J18" s="47">
        <f t="shared" si="0"/>
        <v>2520</v>
      </c>
      <c r="K18" s="47">
        <f t="shared" si="0"/>
        <v>3300</v>
      </c>
      <c r="L18" s="47">
        <f t="shared" si="0"/>
        <v>14100</v>
      </c>
      <c r="M18" s="47">
        <f t="shared" si="0"/>
        <v>3540</v>
      </c>
      <c r="N18" s="47">
        <f t="shared" si="0"/>
        <v>2880</v>
      </c>
      <c r="O18" s="47">
        <f t="shared" si="0"/>
        <v>1380</v>
      </c>
      <c r="P18" s="47">
        <f t="shared" si="0"/>
        <v>1380</v>
      </c>
      <c r="Q18" s="47">
        <f t="shared" si="0"/>
        <v>1800</v>
      </c>
      <c r="R18" s="47">
        <f t="shared" si="0"/>
        <v>720</v>
      </c>
      <c r="S18" s="47">
        <f t="shared" si="0"/>
        <v>420</v>
      </c>
      <c r="T18" s="47">
        <f t="shared" si="0"/>
        <v>2580</v>
      </c>
      <c r="U18" s="47">
        <f t="shared" si="0"/>
        <v>7920</v>
      </c>
      <c r="V18" s="47">
        <f t="shared" si="0"/>
        <v>2700</v>
      </c>
      <c r="W18" s="47">
        <f t="shared" si="0"/>
        <v>1560</v>
      </c>
      <c r="X18" s="47">
        <f t="shared" si="0"/>
        <v>2940</v>
      </c>
      <c r="Y18" s="47">
        <f t="shared" si="0"/>
        <v>1200</v>
      </c>
      <c r="Z18" s="47">
        <f t="shared" si="0"/>
        <v>600</v>
      </c>
      <c r="AA18" s="47">
        <f t="shared" si="0"/>
        <v>1620</v>
      </c>
      <c r="AB18" s="47">
        <f t="shared" si="0"/>
        <v>15000</v>
      </c>
      <c r="AC18" s="47">
        <f t="shared" si="0"/>
        <v>13800</v>
      </c>
      <c r="AD18" s="47">
        <f t="shared" si="0"/>
        <v>15120</v>
      </c>
      <c r="AE18" s="47">
        <f t="shared" si="0"/>
        <v>9120</v>
      </c>
      <c r="AF18" s="47">
        <f t="shared" si="0"/>
        <v>9000</v>
      </c>
      <c r="AG18" s="47">
        <f t="shared" si="0"/>
        <v>3840</v>
      </c>
      <c r="AH18" s="47">
        <f t="shared" si="0"/>
        <v>1200</v>
      </c>
      <c r="AI18" s="47">
        <f t="shared" si="0"/>
        <v>24060</v>
      </c>
      <c r="AJ18" s="47">
        <f t="shared" si="0"/>
        <v>26340</v>
      </c>
      <c r="AK18" s="47">
        <f t="shared" si="0"/>
        <v>540</v>
      </c>
      <c r="AL18" s="47">
        <f t="shared" si="0"/>
        <v>22500</v>
      </c>
      <c r="AM18" s="47">
        <f t="shared" ref="AM18:BR18" si="1">SUM(AM4:AM14)</f>
        <v>300</v>
      </c>
      <c r="AN18" s="47">
        <f t="shared" si="1"/>
        <v>3000</v>
      </c>
      <c r="AO18" s="47">
        <f t="shared" si="1"/>
        <v>1200</v>
      </c>
      <c r="AP18" s="47">
        <f t="shared" si="1"/>
        <v>1320</v>
      </c>
      <c r="AQ18" s="47">
        <f t="shared" si="1"/>
        <v>1200</v>
      </c>
      <c r="AR18" s="47">
        <f t="shared" si="1"/>
        <v>1320</v>
      </c>
      <c r="AS18" s="47">
        <f t="shared" si="1"/>
        <v>1500</v>
      </c>
      <c r="AT18" s="47">
        <f t="shared" si="1"/>
        <v>1200</v>
      </c>
      <c r="AU18" s="47">
        <f t="shared" si="1"/>
        <v>3300</v>
      </c>
      <c r="AV18" s="47">
        <f t="shared" si="1"/>
        <v>1800</v>
      </c>
      <c r="AW18" s="47">
        <f t="shared" si="1"/>
        <v>0</v>
      </c>
      <c r="AX18" s="47">
        <f t="shared" si="1"/>
        <v>2100</v>
      </c>
      <c r="AY18" s="47">
        <f t="shared" si="1"/>
        <v>3300</v>
      </c>
      <c r="AZ18" s="47">
        <f t="shared" si="1"/>
        <v>660</v>
      </c>
      <c r="BA18" s="47">
        <f t="shared" si="1"/>
        <v>300</v>
      </c>
      <c r="BB18" s="47">
        <f t="shared" si="1"/>
        <v>300</v>
      </c>
      <c r="BC18" s="47">
        <f t="shared" si="1"/>
        <v>1260</v>
      </c>
      <c r="BD18" s="47">
        <f t="shared" si="1"/>
        <v>5640</v>
      </c>
      <c r="BE18" s="47">
        <f t="shared" si="1"/>
        <v>1260</v>
      </c>
      <c r="BF18" s="47">
        <f t="shared" si="1"/>
        <v>1320</v>
      </c>
      <c r="BG18" s="47">
        <f t="shared" si="1"/>
        <v>2520</v>
      </c>
      <c r="BH18" s="47">
        <f t="shared" si="1"/>
        <v>2400</v>
      </c>
      <c r="BI18" s="47">
        <f t="shared" si="1"/>
        <v>1740</v>
      </c>
      <c r="BJ18" s="47">
        <f t="shared" si="1"/>
        <v>16320</v>
      </c>
      <c r="BK18" s="47">
        <f t="shared" si="1"/>
        <v>2760</v>
      </c>
      <c r="BL18" s="47">
        <f t="shared" si="1"/>
        <v>6120</v>
      </c>
      <c r="BM18" s="47">
        <f t="shared" si="1"/>
        <v>900</v>
      </c>
      <c r="BN18" s="47">
        <f t="shared" si="1"/>
        <v>480</v>
      </c>
      <c r="BO18" s="47">
        <f t="shared" si="1"/>
        <v>1860</v>
      </c>
      <c r="BP18" s="47">
        <f t="shared" si="1"/>
        <v>840</v>
      </c>
      <c r="BQ18" s="47">
        <f t="shared" si="1"/>
        <v>2820</v>
      </c>
      <c r="BR18" s="47">
        <f t="shared" si="1"/>
        <v>18120</v>
      </c>
      <c r="BS18" s="47">
        <f t="shared" ref="BS18:CA18" si="2">SUM(BS4:BS14)</f>
        <v>12900</v>
      </c>
      <c r="BT18" s="47">
        <f t="shared" si="2"/>
        <v>33000</v>
      </c>
      <c r="BU18" s="47">
        <f t="shared" si="2"/>
        <v>3900</v>
      </c>
      <c r="BV18" s="47">
        <f t="shared" si="2"/>
        <v>900</v>
      </c>
      <c r="BW18" s="47">
        <f t="shared" si="2"/>
        <v>3540</v>
      </c>
      <c r="BX18" s="47">
        <f t="shared" si="2"/>
        <v>3300</v>
      </c>
      <c r="BY18" s="47">
        <f t="shared" si="2"/>
        <v>3780</v>
      </c>
      <c r="BZ18" s="47">
        <f t="shared" si="2"/>
        <v>1020</v>
      </c>
      <c r="CA18" s="47">
        <f t="shared" si="2"/>
        <v>1080</v>
      </c>
    </row>
    <row r="19" spans="1:79">
      <c r="A19" s="45"/>
      <c r="B19" s="45"/>
      <c r="C19" s="45"/>
      <c r="D19" s="45"/>
      <c r="E19" s="142" t="s">
        <v>184</v>
      </c>
      <c r="F19" s="142"/>
      <c r="G19" s="48">
        <f>G18/60</f>
        <v>51</v>
      </c>
      <c r="H19" s="46">
        <f t="shared" ref="H19:BS19" si="3">H18/60</f>
        <v>46</v>
      </c>
      <c r="I19" s="46">
        <f t="shared" si="3"/>
        <v>128</v>
      </c>
      <c r="J19" s="46">
        <f t="shared" si="3"/>
        <v>42</v>
      </c>
      <c r="K19" s="46">
        <f t="shared" si="3"/>
        <v>55</v>
      </c>
      <c r="L19" s="46">
        <f t="shared" si="3"/>
        <v>235</v>
      </c>
      <c r="M19" s="46">
        <f t="shared" si="3"/>
        <v>59</v>
      </c>
      <c r="N19" s="46">
        <f t="shared" si="3"/>
        <v>48</v>
      </c>
      <c r="O19" s="46">
        <f t="shared" si="3"/>
        <v>23</v>
      </c>
      <c r="P19" s="46">
        <f t="shared" si="3"/>
        <v>23</v>
      </c>
      <c r="Q19" s="46">
        <f t="shared" si="3"/>
        <v>30</v>
      </c>
      <c r="R19" s="46">
        <f t="shared" si="3"/>
        <v>12</v>
      </c>
      <c r="S19" s="46">
        <f t="shared" si="3"/>
        <v>7</v>
      </c>
      <c r="T19" s="46">
        <f t="shared" si="3"/>
        <v>43</v>
      </c>
      <c r="U19" s="46">
        <f t="shared" si="3"/>
        <v>132</v>
      </c>
      <c r="V19" s="46">
        <f t="shared" si="3"/>
        <v>45</v>
      </c>
      <c r="W19" s="46">
        <f t="shared" si="3"/>
        <v>26</v>
      </c>
      <c r="X19" s="46">
        <f t="shared" si="3"/>
        <v>49</v>
      </c>
      <c r="Y19" s="46">
        <f t="shared" si="3"/>
        <v>20</v>
      </c>
      <c r="Z19" s="46">
        <f t="shared" si="3"/>
        <v>10</v>
      </c>
      <c r="AA19" s="46">
        <f t="shared" si="3"/>
        <v>27</v>
      </c>
      <c r="AB19" s="46">
        <f t="shared" si="3"/>
        <v>250</v>
      </c>
      <c r="AC19" s="46">
        <f t="shared" si="3"/>
        <v>230</v>
      </c>
      <c r="AD19" s="46">
        <f t="shared" si="3"/>
        <v>252</v>
      </c>
      <c r="AE19" s="46">
        <f t="shared" si="3"/>
        <v>152</v>
      </c>
      <c r="AF19" s="46">
        <f t="shared" si="3"/>
        <v>150</v>
      </c>
      <c r="AG19" s="46">
        <f t="shared" si="3"/>
        <v>64</v>
      </c>
      <c r="AH19" s="46">
        <f t="shared" si="3"/>
        <v>20</v>
      </c>
      <c r="AI19" s="46">
        <f t="shared" si="3"/>
        <v>401</v>
      </c>
      <c r="AJ19" s="46">
        <f t="shared" si="3"/>
        <v>439</v>
      </c>
      <c r="AK19" s="46">
        <f t="shared" si="3"/>
        <v>9</v>
      </c>
      <c r="AL19" s="46">
        <f t="shared" si="3"/>
        <v>375</v>
      </c>
      <c r="AM19" s="46">
        <f t="shared" si="3"/>
        <v>5</v>
      </c>
      <c r="AN19" s="46">
        <f t="shared" si="3"/>
        <v>50</v>
      </c>
      <c r="AO19" s="46">
        <f t="shared" si="3"/>
        <v>20</v>
      </c>
      <c r="AP19" s="46">
        <f t="shared" si="3"/>
        <v>22</v>
      </c>
      <c r="AQ19" s="46">
        <f t="shared" si="3"/>
        <v>20</v>
      </c>
      <c r="AR19" s="46">
        <f t="shared" si="3"/>
        <v>22</v>
      </c>
      <c r="AS19" s="46">
        <f t="shared" si="3"/>
        <v>25</v>
      </c>
      <c r="AT19" s="46">
        <f t="shared" si="3"/>
        <v>20</v>
      </c>
      <c r="AU19" s="46">
        <f t="shared" si="3"/>
        <v>55</v>
      </c>
      <c r="AV19" s="46">
        <f t="shared" si="3"/>
        <v>30</v>
      </c>
      <c r="AW19" s="46">
        <f t="shared" si="3"/>
        <v>0</v>
      </c>
      <c r="AX19" s="46">
        <f t="shared" si="3"/>
        <v>35</v>
      </c>
      <c r="AY19" s="46">
        <f t="shared" si="3"/>
        <v>55</v>
      </c>
      <c r="AZ19" s="46">
        <f t="shared" si="3"/>
        <v>11</v>
      </c>
      <c r="BA19" s="46">
        <f t="shared" si="3"/>
        <v>5</v>
      </c>
      <c r="BB19" s="46">
        <f t="shared" si="3"/>
        <v>5</v>
      </c>
      <c r="BC19" s="46">
        <f t="shared" si="3"/>
        <v>21</v>
      </c>
      <c r="BD19" s="46">
        <f t="shared" si="3"/>
        <v>94</v>
      </c>
      <c r="BE19" s="46">
        <f t="shared" si="3"/>
        <v>21</v>
      </c>
      <c r="BF19" s="46">
        <f t="shared" si="3"/>
        <v>22</v>
      </c>
      <c r="BG19" s="46">
        <f t="shared" si="3"/>
        <v>42</v>
      </c>
      <c r="BH19" s="46">
        <f t="shared" si="3"/>
        <v>40</v>
      </c>
      <c r="BI19" s="46">
        <f t="shared" si="3"/>
        <v>29</v>
      </c>
      <c r="BJ19" s="46">
        <f t="shared" si="3"/>
        <v>272</v>
      </c>
      <c r="BK19" s="46">
        <f t="shared" si="3"/>
        <v>46</v>
      </c>
      <c r="BL19" s="46">
        <f t="shared" si="3"/>
        <v>102</v>
      </c>
      <c r="BM19" s="46">
        <f t="shared" si="3"/>
        <v>15</v>
      </c>
      <c r="BN19" s="46">
        <f t="shared" si="3"/>
        <v>8</v>
      </c>
      <c r="BO19" s="46">
        <f t="shared" si="3"/>
        <v>31</v>
      </c>
      <c r="BP19" s="46">
        <f t="shared" si="3"/>
        <v>14</v>
      </c>
      <c r="BQ19" s="46">
        <f t="shared" si="3"/>
        <v>47</v>
      </c>
      <c r="BR19" s="46">
        <f t="shared" si="3"/>
        <v>302</v>
      </c>
      <c r="BS19" s="46">
        <f t="shared" si="3"/>
        <v>215</v>
      </c>
      <c r="BT19" s="46">
        <f t="shared" ref="BT19:CA19" si="4">BT18/60</f>
        <v>550</v>
      </c>
      <c r="BU19" s="46">
        <f t="shared" si="4"/>
        <v>65</v>
      </c>
      <c r="BV19" s="46">
        <f t="shared" si="4"/>
        <v>15</v>
      </c>
      <c r="BW19" s="46">
        <f t="shared" si="4"/>
        <v>59</v>
      </c>
      <c r="BX19" s="46">
        <f t="shared" si="4"/>
        <v>55</v>
      </c>
      <c r="BY19" s="46">
        <f t="shared" si="4"/>
        <v>63</v>
      </c>
      <c r="BZ19" s="46">
        <f t="shared" si="4"/>
        <v>17</v>
      </c>
      <c r="CA19" s="46">
        <f t="shared" si="4"/>
        <v>18</v>
      </c>
    </row>
    <row r="20" spans="1:79">
      <c r="A20" s="45"/>
      <c r="B20" s="45"/>
      <c r="C20" s="45"/>
      <c r="D20" s="45"/>
      <c r="E20" s="132" t="s">
        <v>180</v>
      </c>
      <c r="F20" s="133"/>
      <c r="G20" s="51">
        <f>SUM(G19:CA19)</f>
        <v>5996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</row>
    <row r="21" spans="1:79">
      <c r="A21" s="45"/>
      <c r="B21" s="45"/>
      <c r="C21" s="45"/>
      <c r="D21" s="45"/>
      <c r="E21" s="132" t="s">
        <v>179</v>
      </c>
      <c r="F21" s="133"/>
      <c r="G21" s="44">
        <f>G20*60</f>
        <v>359760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</row>
    <row r="25" spans="1:79" ht="23.25">
      <c r="G25" s="97" t="s">
        <v>186</v>
      </c>
    </row>
    <row r="26" spans="1:79">
      <c r="A26" s="44" t="s">
        <v>181</v>
      </c>
      <c r="B26" s="59" t="s">
        <v>2</v>
      </c>
      <c r="C26" s="59" t="s">
        <v>3</v>
      </c>
      <c r="D26" s="59" t="s">
        <v>4</v>
      </c>
      <c r="E26" s="59" t="s">
        <v>5</v>
      </c>
      <c r="F26" s="98" t="s">
        <v>6</v>
      </c>
      <c r="G26" s="44" t="str">
        <f t="shared" ref="G26:BE26" si="5">G3</f>
        <v>ITEM 1</v>
      </c>
      <c r="H26" s="44" t="str">
        <f t="shared" si="5"/>
        <v>ITEM 2</v>
      </c>
      <c r="I26" s="44" t="str">
        <f t="shared" si="5"/>
        <v>ITEM 3</v>
      </c>
      <c r="J26" s="44" t="str">
        <f t="shared" si="5"/>
        <v>ITEM 4</v>
      </c>
      <c r="K26" s="44" t="str">
        <f t="shared" si="5"/>
        <v>ITEM 5</v>
      </c>
      <c r="L26" s="44" t="str">
        <f t="shared" si="5"/>
        <v>ITEM 6</v>
      </c>
      <c r="M26" s="44" t="str">
        <f t="shared" si="5"/>
        <v>ITEM 7</v>
      </c>
      <c r="N26" s="44" t="str">
        <f t="shared" si="5"/>
        <v>ITEM 8</v>
      </c>
      <c r="O26" s="44" t="str">
        <f t="shared" si="5"/>
        <v>ITEM 9</v>
      </c>
      <c r="P26" s="44" t="str">
        <f t="shared" si="5"/>
        <v>ITEM 10</v>
      </c>
      <c r="Q26" s="44" t="str">
        <f t="shared" si="5"/>
        <v>ITEM 11</v>
      </c>
      <c r="R26" s="44" t="str">
        <f t="shared" si="5"/>
        <v>ITEM 12</v>
      </c>
      <c r="S26" s="44" t="str">
        <f t="shared" si="5"/>
        <v>ITEM 13</v>
      </c>
      <c r="T26" s="44" t="str">
        <f t="shared" si="5"/>
        <v>ITEM 14</v>
      </c>
      <c r="U26" s="44" t="str">
        <f t="shared" si="5"/>
        <v>ITEM 15</v>
      </c>
      <c r="V26" s="44" t="str">
        <f t="shared" si="5"/>
        <v>ITEM 16</v>
      </c>
      <c r="W26" s="44" t="str">
        <f t="shared" si="5"/>
        <v>ITEM 17</v>
      </c>
      <c r="X26" s="44" t="str">
        <f t="shared" si="5"/>
        <v>ITEM 18</v>
      </c>
      <c r="Y26" s="44" t="str">
        <f t="shared" si="5"/>
        <v>ITEM 19</v>
      </c>
      <c r="Z26" s="44" t="str">
        <f t="shared" si="5"/>
        <v>ITEM 20</v>
      </c>
      <c r="AA26" s="44" t="str">
        <f t="shared" si="5"/>
        <v>ITEM 21</v>
      </c>
      <c r="AB26" s="44" t="str">
        <f t="shared" si="5"/>
        <v>ITEM 22</v>
      </c>
      <c r="AC26" s="44" t="str">
        <f t="shared" si="5"/>
        <v>ITEM 23</v>
      </c>
      <c r="AD26" s="44" t="str">
        <f t="shared" si="5"/>
        <v>ITEM 24</v>
      </c>
      <c r="AE26" s="44" t="str">
        <f t="shared" si="5"/>
        <v>ITEM 25</v>
      </c>
      <c r="AF26" s="44" t="str">
        <f t="shared" si="5"/>
        <v>ITEM 26</v>
      </c>
      <c r="AG26" s="44" t="str">
        <f t="shared" si="5"/>
        <v>ITEM 27</v>
      </c>
      <c r="AH26" s="44" t="str">
        <f t="shared" si="5"/>
        <v>ITEM 28</v>
      </c>
      <c r="AI26" s="44" t="str">
        <f t="shared" si="5"/>
        <v>ITEM 29</v>
      </c>
      <c r="AJ26" s="44" t="str">
        <f t="shared" si="5"/>
        <v>ITEM 30</v>
      </c>
      <c r="AK26" s="44" t="str">
        <f t="shared" si="5"/>
        <v>ITEM 31</v>
      </c>
      <c r="AL26" s="44" t="str">
        <f t="shared" si="5"/>
        <v>ITEM 32</v>
      </c>
      <c r="AM26" s="44" t="str">
        <f t="shared" si="5"/>
        <v>ITEM 33</v>
      </c>
      <c r="AN26" s="44" t="str">
        <f t="shared" si="5"/>
        <v>ITEM 34</v>
      </c>
      <c r="AO26" s="44" t="str">
        <f t="shared" si="5"/>
        <v>ITEM 35</v>
      </c>
      <c r="AP26" s="44" t="str">
        <f t="shared" si="5"/>
        <v>ITEM 36</v>
      </c>
      <c r="AQ26" s="44" t="str">
        <f t="shared" si="5"/>
        <v>ITEM 37</v>
      </c>
      <c r="AR26" s="44" t="str">
        <f t="shared" si="5"/>
        <v>ITEM 38</v>
      </c>
      <c r="AS26" s="44" t="str">
        <f t="shared" si="5"/>
        <v>ITEM 39</v>
      </c>
      <c r="AT26" s="44" t="str">
        <f t="shared" si="5"/>
        <v>ITEM 40</v>
      </c>
      <c r="AU26" s="44" t="str">
        <f t="shared" si="5"/>
        <v>ITEM 41</v>
      </c>
      <c r="AV26" s="44" t="str">
        <f t="shared" si="5"/>
        <v>ITEM 42</v>
      </c>
      <c r="AW26" s="44" t="str">
        <f t="shared" si="5"/>
        <v>ITEM 43</v>
      </c>
      <c r="AX26" s="44" t="str">
        <f t="shared" si="5"/>
        <v>ITEM 44</v>
      </c>
      <c r="AY26" s="44" t="str">
        <f t="shared" si="5"/>
        <v>ITEM 45</v>
      </c>
      <c r="AZ26" s="44" t="str">
        <f t="shared" si="5"/>
        <v>ITEM 46</v>
      </c>
      <c r="BA26" s="44" t="str">
        <f t="shared" si="5"/>
        <v>ITEM 47</v>
      </c>
      <c r="BB26" s="44" t="str">
        <f t="shared" si="5"/>
        <v>ITEM 48</v>
      </c>
      <c r="BC26" s="44" t="str">
        <f t="shared" si="5"/>
        <v>ITEM 49</v>
      </c>
      <c r="BD26" s="44" t="str">
        <f t="shared" si="5"/>
        <v>ITEM 50</v>
      </c>
      <c r="BE26" s="44" t="str">
        <f t="shared" si="5"/>
        <v>ITEM 51</v>
      </c>
      <c r="BF26" s="44" t="str">
        <f t="shared" ref="BF26:BY26" si="6">BF3</f>
        <v>ITEM 52</v>
      </c>
      <c r="BG26" s="44" t="str">
        <f t="shared" si="6"/>
        <v>ITEM 53</v>
      </c>
      <c r="BH26" s="44" t="str">
        <f t="shared" si="6"/>
        <v>ITEM 54</v>
      </c>
      <c r="BI26" s="44" t="str">
        <f t="shared" si="6"/>
        <v>ITEM 55</v>
      </c>
      <c r="BJ26" s="44" t="str">
        <f t="shared" si="6"/>
        <v>ITEM 56</v>
      </c>
      <c r="BK26" s="44" t="str">
        <f t="shared" si="6"/>
        <v>ITEM 57</v>
      </c>
      <c r="BL26" s="44" t="str">
        <f t="shared" si="6"/>
        <v>ITEM 58</v>
      </c>
      <c r="BM26" s="44" t="str">
        <f t="shared" si="6"/>
        <v>ITEM 59</v>
      </c>
      <c r="BN26" s="44" t="str">
        <f t="shared" si="6"/>
        <v>ITEM 60</v>
      </c>
      <c r="BO26" s="44" t="str">
        <f t="shared" si="6"/>
        <v>ITEM 61</v>
      </c>
      <c r="BP26" s="44" t="str">
        <f t="shared" si="6"/>
        <v>ITEM 62</v>
      </c>
      <c r="BQ26" s="44" t="str">
        <f t="shared" si="6"/>
        <v>ITEM 63</v>
      </c>
      <c r="BR26" s="44" t="str">
        <f t="shared" si="6"/>
        <v>ITEM 64</v>
      </c>
      <c r="BS26" s="44" t="str">
        <f t="shared" si="6"/>
        <v>ITEM 65</v>
      </c>
      <c r="BT26" s="44" t="str">
        <f t="shared" si="6"/>
        <v>ITEM 66</v>
      </c>
      <c r="BU26" s="44" t="str">
        <f t="shared" si="6"/>
        <v>ITEM 67</v>
      </c>
      <c r="BV26" s="44" t="str">
        <f t="shared" si="6"/>
        <v>ITEM 68</v>
      </c>
      <c r="BW26" s="44" t="str">
        <f t="shared" si="6"/>
        <v>ITEM 69</v>
      </c>
      <c r="BX26" s="44" t="str">
        <f t="shared" si="6"/>
        <v>ITEM 70</v>
      </c>
      <c r="BY26" s="44" t="str">
        <f t="shared" si="6"/>
        <v>ITEM 71</v>
      </c>
      <c r="BZ26" s="44" t="str">
        <f>BZ3</f>
        <v>ITEM 72</v>
      </c>
      <c r="CA26" s="44" t="str">
        <f>CA3</f>
        <v>ITEM 73</v>
      </c>
    </row>
    <row r="27" spans="1:79">
      <c r="A27" s="138">
        <v>3</v>
      </c>
      <c r="B27" s="67" t="s">
        <v>133</v>
      </c>
      <c r="C27" s="64" t="s">
        <v>170</v>
      </c>
      <c r="D27" s="62">
        <v>323028</v>
      </c>
      <c r="E27" s="62" t="s">
        <v>88</v>
      </c>
      <c r="F27" s="101" t="s">
        <v>89</v>
      </c>
      <c r="G27" s="102">
        <f t="shared" ref="G27:AL27" si="7">G4/60</f>
        <v>0</v>
      </c>
      <c r="H27" s="102">
        <f t="shared" si="7"/>
        <v>0</v>
      </c>
      <c r="I27" s="102">
        <f t="shared" si="7"/>
        <v>0</v>
      </c>
      <c r="J27" s="102">
        <f t="shared" si="7"/>
        <v>0</v>
      </c>
      <c r="K27" s="102">
        <f t="shared" si="7"/>
        <v>0</v>
      </c>
      <c r="L27" s="102">
        <f t="shared" si="7"/>
        <v>0</v>
      </c>
      <c r="M27" s="102">
        <f t="shared" si="7"/>
        <v>0</v>
      </c>
      <c r="N27" s="102">
        <f t="shared" si="7"/>
        <v>4</v>
      </c>
      <c r="O27" s="102">
        <f t="shared" si="7"/>
        <v>0</v>
      </c>
      <c r="P27" s="102">
        <f t="shared" si="7"/>
        <v>0</v>
      </c>
      <c r="Q27" s="102">
        <f t="shared" si="7"/>
        <v>0</v>
      </c>
      <c r="R27" s="102">
        <f t="shared" si="7"/>
        <v>0</v>
      </c>
      <c r="S27" s="102">
        <f t="shared" si="7"/>
        <v>0</v>
      </c>
      <c r="T27" s="102">
        <f t="shared" si="7"/>
        <v>0</v>
      </c>
      <c r="U27" s="102">
        <f t="shared" si="7"/>
        <v>12</v>
      </c>
      <c r="V27" s="102">
        <f t="shared" si="7"/>
        <v>6</v>
      </c>
      <c r="W27" s="102">
        <f t="shared" si="7"/>
        <v>0</v>
      </c>
      <c r="X27" s="102">
        <f t="shared" si="7"/>
        <v>20</v>
      </c>
      <c r="Y27" s="102">
        <f t="shared" si="7"/>
        <v>0</v>
      </c>
      <c r="Z27" s="102">
        <f t="shared" si="7"/>
        <v>0</v>
      </c>
      <c r="AA27" s="102">
        <f t="shared" si="7"/>
        <v>11</v>
      </c>
      <c r="AB27" s="102">
        <f t="shared" si="7"/>
        <v>0</v>
      </c>
      <c r="AC27" s="102">
        <f t="shared" si="7"/>
        <v>0</v>
      </c>
      <c r="AD27" s="102">
        <f t="shared" si="7"/>
        <v>0</v>
      </c>
      <c r="AE27" s="102">
        <f t="shared" si="7"/>
        <v>20</v>
      </c>
      <c r="AF27" s="102">
        <f t="shared" si="7"/>
        <v>0</v>
      </c>
      <c r="AG27" s="102">
        <f t="shared" si="7"/>
        <v>0</v>
      </c>
      <c r="AH27" s="102">
        <f t="shared" si="7"/>
        <v>0</v>
      </c>
      <c r="AI27" s="102">
        <f t="shared" si="7"/>
        <v>0</v>
      </c>
      <c r="AJ27" s="102">
        <f t="shared" si="7"/>
        <v>87</v>
      </c>
      <c r="AK27" s="102">
        <f t="shared" si="7"/>
        <v>0</v>
      </c>
      <c r="AL27" s="102">
        <f t="shared" si="7"/>
        <v>0</v>
      </c>
      <c r="AM27" s="102">
        <f t="shared" ref="AM27:BR27" si="8">AM4/60</f>
        <v>0</v>
      </c>
      <c r="AN27" s="102">
        <f t="shared" si="8"/>
        <v>0</v>
      </c>
      <c r="AO27" s="102">
        <f t="shared" si="8"/>
        <v>0</v>
      </c>
      <c r="AP27" s="102">
        <f t="shared" si="8"/>
        <v>0</v>
      </c>
      <c r="AQ27" s="102">
        <f t="shared" si="8"/>
        <v>0</v>
      </c>
      <c r="AR27" s="102">
        <f t="shared" si="8"/>
        <v>0</v>
      </c>
      <c r="AS27" s="102">
        <f t="shared" si="8"/>
        <v>0</v>
      </c>
      <c r="AT27" s="102">
        <f t="shared" si="8"/>
        <v>0</v>
      </c>
      <c r="AU27" s="102">
        <f t="shared" si="8"/>
        <v>0</v>
      </c>
      <c r="AV27" s="102">
        <f t="shared" si="8"/>
        <v>0</v>
      </c>
      <c r="AW27" s="102">
        <f t="shared" si="8"/>
        <v>0</v>
      </c>
      <c r="AX27" s="102">
        <f t="shared" si="8"/>
        <v>20</v>
      </c>
      <c r="AY27" s="102">
        <f t="shared" si="8"/>
        <v>40</v>
      </c>
      <c r="AZ27" s="102">
        <f t="shared" si="8"/>
        <v>0</v>
      </c>
      <c r="BA27" s="102">
        <f t="shared" si="8"/>
        <v>0</v>
      </c>
      <c r="BB27" s="102">
        <f t="shared" si="8"/>
        <v>0</v>
      </c>
      <c r="BC27" s="102">
        <f t="shared" si="8"/>
        <v>0</v>
      </c>
      <c r="BD27" s="102">
        <f t="shared" si="8"/>
        <v>47</v>
      </c>
      <c r="BE27" s="102">
        <f t="shared" si="8"/>
        <v>5</v>
      </c>
      <c r="BF27" s="102">
        <f t="shared" si="8"/>
        <v>8</v>
      </c>
      <c r="BG27" s="102">
        <f t="shared" si="8"/>
        <v>10</v>
      </c>
      <c r="BH27" s="102">
        <f t="shared" si="8"/>
        <v>0</v>
      </c>
      <c r="BI27" s="102">
        <f t="shared" si="8"/>
        <v>5</v>
      </c>
      <c r="BJ27" s="102">
        <f t="shared" si="8"/>
        <v>0</v>
      </c>
      <c r="BK27" s="102">
        <f t="shared" si="8"/>
        <v>0</v>
      </c>
      <c r="BL27" s="102">
        <f t="shared" si="8"/>
        <v>52</v>
      </c>
      <c r="BM27" s="102">
        <f t="shared" si="8"/>
        <v>0</v>
      </c>
      <c r="BN27" s="102">
        <f t="shared" si="8"/>
        <v>5</v>
      </c>
      <c r="BO27" s="102">
        <f t="shared" si="8"/>
        <v>0</v>
      </c>
      <c r="BP27" s="102">
        <f t="shared" si="8"/>
        <v>0</v>
      </c>
      <c r="BQ27" s="102">
        <f t="shared" si="8"/>
        <v>30</v>
      </c>
      <c r="BR27" s="102">
        <f t="shared" si="8"/>
        <v>7</v>
      </c>
      <c r="BS27" s="102">
        <f t="shared" ref="BS27:CA27" si="9">BS4/60</f>
        <v>0</v>
      </c>
      <c r="BT27" s="102">
        <f t="shared" si="9"/>
        <v>81</v>
      </c>
      <c r="BU27" s="102">
        <f t="shared" si="9"/>
        <v>3</v>
      </c>
      <c r="BV27" s="102">
        <f t="shared" si="9"/>
        <v>0</v>
      </c>
      <c r="BW27" s="102">
        <f t="shared" si="9"/>
        <v>16</v>
      </c>
      <c r="BX27" s="102">
        <f t="shared" si="9"/>
        <v>6</v>
      </c>
      <c r="BY27" s="102">
        <f t="shared" si="9"/>
        <v>7</v>
      </c>
      <c r="BZ27" s="102">
        <f t="shared" si="9"/>
        <v>0</v>
      </c>
      <c r="CA27" s="102">
        <f t="shared" si="9"/>
        <v>0</v>
      </c>
    </row>
    <row r="28" spans="1:79">
      <c r="A28" s="139"/>
      <c r="B28" s="75" t="s">
        <v>155</v>
      </c>
      <c r="C28" s="76" t="s">
        <v>156</v>
      </c>
      <c r="D28" s="77">
        <v>203001</v>
      </c>
      <c r="E28" s="77" t="s">
        <v>88</v>
      </c>
      <c r="F28" s="105" t="s">
        <v>89</v>
      </c>
      <c r="G28" s="102">
        <f t="shared" ref="G28:AL28" si="10">G5/60</f>
        <v>3</v>
      </c>
      <c r="H28" s="102">
        <f t="shared" si="10"/>
        <v>5</v>
      </c>
      <c r="I28" s="102">
        <f t="shared" si="10"/>
        <v>45</v>
      </c>
      <c r="J28" s="102">
        <f t="shared" si="10"/>
        <v>5</v>
      </c>
      <c r="K28" s="102">
        <f t="shared" si="10"/>
        <v>16</v>
      </c>
      <c r="L28" s="102">
        <f t="shared" si="10"/>
        <v>90</v>
      </c>
      <c r="M28" s="102">
        <f t="shared" si="10"/>
        <v>0</v>
      </c>
      <c r="N28" s="102">
        <f t="shared" si="10"/>
        <v>0</v>
      </c>
      <c r="O28" s="102">
        <f t="shared" si="10"/>
        <v>0</v>
      </c>
      <c r="P28" s="102">
        <f t="shared" si="10"/>
        <v>0</v>
      </c>
      <c r="Q28" s="102">
        <f t="shared" si="10"/>
        <v>0</v>
      </c>
      <c r="R28" s="102">
        <f t="shared" si="10"/>
        <v>0</v>
      </c>
      <c r="S28" s="102">
        <f t="shared" si="10"/>
        <v>0</v>
      </c>
      <c r="T28" s="102">
        <f t="shared" si="10"/>
        <v>4</v>
      </c>
      <c r="U28" s="102">
        <f t="shared" si="10"/>
        <v>10</v>
      </c>
      <c r="V28" s="102">
        <f t="shared" si="10"/>
        <v>0</v>
      </c>
      <c r="W28" s="102">
        <f t="shared" si="10"/>
        <v>0</v>
      </c>
      <c r="X28" s="102">
        <f t="shared" si="10"/>
        <v>0</v>
      </c>
      <c r="Y28" s="102">
        <f t="shared" si="10"/>
        <v>0</v>
      </c>
      <c r="Z28" s="102">
        <f t="shared" si="10"/>
        <v>0</v>
      </c>
      <c r="AA28" s="102">
        <f t="shared" si="10"/>
        <v>0</v>
      </c>
      <c r="AB28" s="102">
        <f t="shared" si="10"/>
        <v>0</v>
      </c>
      <c r="AC28" s="102">
        <f t="shared" si="10"/>
        <v>0</v>
      </c>
      <c r="AD28" s="102">
        <f t="shared" si="10"/>
        <v>0</v>
      </c>
      <c r="AE28" s="102">
        <f t="shared" si="10"/>
        <v>0</v>
      </c>
      <c r="AF28" s="102">
        <f t="shared" si="10"/>
        <v>0</v>
      </c>
      <c r="AG28" s="102">
        <f t="shared" si="10"/>
        <v>10</v>
      </c>
      <c r="AH28" s="102">
        <f t="shared" si="10"/>
        <v>0</v>
      </c>
      <c r="AI28" s="102">
        <f t="shared" si="10"/>
        <v>12</v>
      </c>
      <c r="AJ28" s="102">
        <f t="shared" si="10"/>
        <v>200</v>
      </c>
      <c r="AK28" s="102">
        <f t="shared" si="10"/>
        <v>0</v>
      </c>
      <c r="AL28" s="102">
        <f t="shared" si="10"/>
        <v>0</v>
      </c>
      <c r="AM28" s="102">
        <f t="shared" ref="AM28:BR28" si="11">AM5/60</f>
        <v>0</v>
      </c>
      <c r="AN28" s="102">
        <f t="shared" si="11"/>
        <v>0</v>
      </c>
      <c r="AO28" s="102">
        <f t="shared" si="11"/>
        <v>0</v>
      </c>
      <c r="AP28" s="102">
        <f t="shared" si="11"/>
        <v>0</v>
      </c>
      <c r="AQ28" s="102">
        <f t="shared" si="11"/>
        <v>0</v>
      </c>
      <c r="AR28" s="102">
        <f t="shared" si="11"/>
        <v>0</v>
      </c>
      <c r="AS28" s="102">
        <f t="shared" si="11"/>
        <v>0</v>
      </c>
      <c r="AT28" s="102">
        <f t="shared" si="11"/>
        <v>0</v>
      </c>
      <c r="AU28" s="102">
        <f t="shared" si="11"/>
        <v>0</v>
      </c>
      <c r="AV28" s="102">
        <f t="shared" si="11"/>
        <v>0</v>
      </c>
      <c r="AW28" s="102">
        <f t="shared" si="11"/>
        <v>0</v>
      </c>
      <c r="AX28" s="102">
        <f t="shared" si="11"/>
        <v>0</v>
      </c>
      <c r="AY28" s="102">
        <f t="shared" si="11"/>
        <v>0</v>
      </c>
      <c r="AZ28" s="102">
        <f t="shared" si="11"/>
        <v>0</v>
      </c>
      <c r="BA28" s="102">
        <f t="shared" si="11"/>
        <v>0</v>
      </c>
      <c r="BB28" s="102">
        <f t="shared" si="11"/>
        <v>0</v>
      </c>
      <c r="BC28" s="102">
        <f t="shared" si="11"/>
        <v>0</v>
      </c>
      <c r="BD28" s="102">
        <f t="shared" si="11"/>
        <v>9</v>
      </c>
      <c r="BE28" s="102">
        <f t="shared" si="11"/>
        <v>0</v>
      </c>
      <c r="BF28" s="102">
        <f t="shared" si="11"/>
        <v>6</v>
      </c>
      <c r="BG28" s="102">
        <f t="shared" si="11"/>
        <v>0</v>
      </c>
      <c r="BH28" s="102">
        <f t="shared" si="11"/>
        <v>20</v>
      </c>
      <c r="BI28" s="102">
        <f t="shared" si="11"/>
        <v>0</v>
      </c>
      <c r="BJ28" s="102">
        <f t="shared" si="11"/>
        <v>0</v>
      </c>
      <c r="BK28" s="102">
        <f t="shared" si="11"/>
        <v>0</v>
      </c>
      <c r="BL28" s="102">
        <f t="shared" si="11"/>
        <v>9</v>
      </c>
      <c r="BM28" s="102">
        <f t="shared" si="11"/>
        <v>6</v>
      </c>
      <c r="BN28" s="102">
        <f t="shared" si="11"/>
        <v>0</v>
      </c>
      <c r="BO28" s="102">
        <f t="shared" si="11"/>
        <v>4</v>
      </c>
      <c r="BP28" s="102">
        <f t="shared" si="11"/>
        <v>0</v>
      </c>
      <c r="BQ28" s="102">
        <f t="shared" si="11"/>
        <v>0</v>
      </c>
      <c r="BR28" s="102">
        <f t="shared" si="11"/>
        <v>20</v>
      </c>
      <c r="BS28" s="102">
        <f t="shared" ref="BS28:CA28" si="12">BS5/60</f>
        <v>0</v>
      </c>
      <c r="BT28" s="102">
        <f t="shared" si="12"/>
        <v>37</v>
      </c>
      <c r="BU28" s="102">
        <f t="shared" si="12"/>
        <v>12</v>
      </c>
      <c r="BV28" s="102">
        <f t="shared" si="12"/>
        <v>0</v>
      </c>
      <c r="BW28" s="102">
        <f t="shared" si="12"/>
        <v>10</v>
      </c>
      <c r="BX28" s="102">
        <f t="shared" si="12"/>
        <v>15</v>
      </c>
      <c r="BY28" s="102">
        <f t="shared" si="12"/>
        <v>0</v>
      </c>
      <c r="BZ28" s="102">
        <f t="shared" si="12"/>
        <v>0</v>
      </c>
      <c r="CA28" s="102">
        <f t="shared" si="12"/>
        <v>0</v>
      </c>
    </row>
    <row r="29" spans="1:79">
      <c r="A29" s="139"/>
      <c r="B29" s="61" t="s">
        <v>113</v>
      </c>
      <c r="C29" s="81" t="s">
        <v>114</v>
      </c>
      <c r="D29" s="88">
        <v>113214</v>
      </c>
      <c r="E29" s="60" t="s">
        <v>88</v>
      </c>
      <c r="F29" s="101" t="s">
        <v>89</v>
      </c>
      <c r="G29" s="102">
        <f t="shared" ref="G29:AL29" si="13">G6/60</f>
        <v>18</v>
      </c>
      <c r="H29" s="102">
        <f t="shared" si="13"/>
        <v>19</v>
      </c>
      <c r="I29" s="102">
        <f t="shared" si="13"/>
        <v>5</v>
      </c>
      <c r="J29" s="102">
        <f t="shared" si="13"/>
        <v>5</v>
      </c>
      <c r="K29" s="102">
        <f t="shared" si="13"/>
        <v>5</v>
      </c>
      <c r="L29" s="102">
        <f t="shared" si="13"/>
        <v>0</v>
      </c>
      <c r="M29" s="102">
        <f t="shared" si="13"/>
        <v>4</v>
      </c>
      <c r="N29" s="102">
        <f t="shared" si="13"/>
        <v>32</v>
      </c>
      <c r="O29" s="102">
        <f t="shared" si="13"/>
        <v>11</v>
      </c>
      <c r="P29" s="102">
        <f t="shared" si="13"/>
        <v>0</v>
      </c>
      <c r="Q29" s="102">
        <f t="shared" si="13"/>
        <v>0</v>
      </c>
      <c r="R29" s="102">
        <f t="shared" si="13"/>
        <v>4</v>
      </c>
      <c r="S29" s="102">
        <f t="shared" si="13"/>
        <v>0</v>
      </c>
      <c r="T29" s="102">
        <f t="shared" si="13"/>
        <v>0</v>
      </c>
      <c r="U29" s="102">
        <f t="shared" si="13"/>
        <v>44</v>
      </c>
      <c r="V29" s="102">
        <f t="shared" si="13"/>
        <v>0</v>
      </c>
      <c r="W29" s="102">
        <f t="shared" si="13"/>
        <v>6</v>
      </c>
      <c r="X29" s="102">
        <f t="shared" si="13"/>
        <v>0</v>
      </c>
      <c r="Y29" s="102">
        <f t="shared" si="13"/>
        <v>0</v>
      </c>
      <c r="Z29" s="102">
        <f t="shared" si="13"/>
        <v>8</v>
      </c>
      <c r="AA29" s="102">
        <f t="shared" si="13"/>
        <v>13</v>
      </c>
      <c r="AB29" s="102">
        <f t="shared" si="13"/>
        <v>20</v>
      </c>
      <c r="AC29" s="102">
        <f t="shared" si="13"/>
        <v>0</v>
      </c>
      <c r="AD29" s="102">
        <f t="shared" si="13"/>
        <v>52</v>
      </c>
      <c r="AE29" s="102">
        <f t="shared" si="13"/>
        <v>0</v>
      </c>
      <c r="AF29" s="102">
        <f t="shared" si="13"/>
        <v>0</v>
      </c>
      <c r="AG29" s="102">
        <f t="shared" si="13"/>
        <v>0</v>
      </c>
      <c r="AH29" s="102">
        <f t="shared" si="13"/>
        <v>0</v>
      </c>
      <c r="AI29" s="102">
        <f t="shared" si="13"/>
        <v>35</v>
      </c>
      <c r="AJ29" s="102">
        <f t="shared" si="13"/>
        <v>0</v>
      </c>
      <c r="AK29" s="102">
        <f t="shared" si="13"/>
        <v>0</v>
      </c>
      <c r="AL29" s="102">
        <f t="shared" si="13"/>
        <v>0</v>
      </c>
      <c r="AM29" s="102">
        <f t="shared" ref="AM29:BR29" si="14">AM6/60</f>
        <v>0</v>
      </c>
      <c r="AN29" s="102">
        <f t="shared" si="14"/>
        <v>0</v>
      </c>
      <c r="AO29" s="102">
        <f t="shared" si="14"/>
        <v>0</v>
      </c>
      <c r="AP29" s="102">
        <f t="shared" si="14"/>
        <v>0</v>
      </c>
      <c r="AQ29" s="102">
        <f t="shared" si="14"/>
        <v>0</v>
      </c>
      <c r="AR29" s="102">
        <f t="shared" si="14"/>
        <v>0</v>
      </c>
      <c r="AS29" s="102">
        <f t="shared" si="14"/>
        <v>0</v>
      </c>
      <c r="AT29" s="102">
        <f t="shared" si="14"/>
        <v>0</v>
      </c>
      <c r="AU29" s="102">
        <f t="shared" si="14"/>
        <v>0</v>
      </c>
      <c r="AV29" s="102">
        <f t="shared" si="14"/>
        <v>0</v>
      </c>
      <c r="AW29" s="102">
        <f t="shared" si="14"/>
        <v>0</v>
      </c>
      <c r="AX29" s="102">
        <f t="shared" si="14"/>
        <v>0</v>
      </c>
      <c r="AY29" s="102">
        <f t="shared" si="14"/>
        <v>0</v>
      </c>
      <c r="AZ29" s="102">
        <f t="shared" si="14"/>
        <v>0</v>
      </c>
      <c r="BA29" s="102">
        <f t="shared" si="14"/>
        <v>0</v>
      </c>
      <c r="BB29" s="102">
        <f t="shared" si="14"/>
        <v>0</v>
      </c>
      <c r="BC29" s="102">
        <f t="shared" si="14"/>
        <v>16</v>
      </c>
      <c r="BD29" s="102">
        <f t="shared" si="14"/>
        <v>16</v>
      </c>
      <c r="BE29" s="102">
        <f t="shared" si="14"/>
        <v>9</v>
      </c>
      <c r="BF29" s="102">
        <f t="shared" si="14"/>
        <v>7</v>
      </c>
      <c r="BG29" s="102">
        <f t="shared" si="14"/>
        <v>27</v>
      </c>
      <c r="BH29" s="102">
        <f t="shared" si="14"/>
        <v>0</v>
      </c>
      <c r="BI29" s="102">
        <f t="shared" si="14"/>
        <v>9</v>
      </c>
      <c r="BJ29" s="102">
        <f t="shared" si="14"/>
        <v>0</v>
      </c>
      <c r="BK29" s="102">
        <f t="shared" si="14"/>
        <v>31</v>
      </c>
      <c r="BL29" s="102">
        <f t="shared" si="14"/>
        <v>39</v>
      </c>
      <c r="BM29" s="102">
        <f t="shared" si="14"/>
        <v>0</v>
      </c>
      <c r="BN29" s="102">
        <f t="shared" si="14"/>
        <v>1</v>
      </c>
      <c r="BO29" s="102">
        <f t="shared" si="14"/>
        <v>13</v>
      </c>
      <c r="BP29" s="102">
        <f t="shared" si="14"/>
        <v>8</v>
      </c>
      <c r="BQ29" s="102">
        <f t="shared" si="14"/>
        <v>5</v>
      </c>
      <c r="BR29" s="102">
        <f t="shared" si="14"/>
        <v>43</v>
      </c>
      <c r="BS29" s="102">
        <f t="shared" ref="BS29:CA29" si="15">BS6/60</f>
        <v>80</v>
      </c>
      <c r="BT29" s="102">
        <f t="shared" si="15"/>
        <v>303</v>
      </c>
      <c r="BU29" s="102">
        <f t="shared" si="15"/>
        <v>0</v>
      </c>
      <c r="BV29" s="102">
        <f t="shared" si="15"/>
        <v>0</v>
      </c>
      <c r="BW29" s="102">
        <f t="shared" si="15"/>
        <v>28</v>
      </c>
      <c r="BX29" s="102">
        <f t="shared" si="15"/>
        <v>13</v>
      </c>
      <c r="BY29" s="102">
        <f t="shared" si="15"/>
        <v>7</v>
      </c>
      <c r="BZ29" s="102">
        <f t="shared" si="15"/>
        <v>0</v>
      </c>
      <c r="CA29" s="102">
        <f t="shared" si="15"/>
        <v>0</v>
      </c>
    </row>
    <row r="30" spans="1:79">
      <c r="A30" s="139"/>
      <c r="B30" s="79" t="s">
        <v>90</v>
      </c>
      <c r="C30" s="79" t="s">
        <v>91</v>
      </c>
      <c r="D30" s="65">
        <v>323031</v>
      </c>
      <c r="E30" s="62" t="s">
        <v>92</v>
      </c>
      <c r="F30" s="62" t="s">
        <v>84</v>
      </c>
      <c r="G30" s="99">
        <f t="shared" ref="G30:AL30" si="16">G7/60</f>
        <v>0</v>
      </c>
      <c r="H30" s="99">
        <f t="shared" si="16"/>
        <v>0</v>
      </c>
      <c r="I30" s="99">
        <f t="shared" si="16"/>
        <v>10</v>
      </c>
      <c r="J30" s="99">
        <f t="shared" si="16"/>
        <v>0</v>
      </c>
      <c r="K30" s="99">
        <f t="shared" si="16"/>
        <v>0</v>
      </c>
      <c r="L30" s="99">
        <f t="shared" si="16"/>
        <v>0</v>
      </c>
      <c r="M30" s="99">
        <f t="shared" si="16"/>
        <v>0</v>
      </c>
      <c r="N30" s="99">
        <f t="shared" si="16"/>
        <v>0</v>
      </c>
      <c r="O30" s="99">
        <f t="shared" si="16"/>
        <v>0</v>
      </c>
      <c r="P30" s="99">
        <f t="shared" si="16"/>
        <v>0</v>
      </c>
      <c r="Q30" s="99">
        <f t="shared" si="16"/>
        <v>0</v>
      </c>
      <c r="R30" s="99">
        <f t="shared" si="16"/>
        <v>0</v>
      </c>
      <c r="S30" s="99">
        <f t="shared" si="16"/>
        <v>0</v>
      </c>
      <c r="T30" s="99">
        <f t="shared" si="16"/>
        <v>0</v>
      </c>
      <c r="U30" s="99">
        <f t="shared" si="16"/>
        <v>0</v>
      </c>
      <c r="V30" s="99">
        <f t="shared" si="16"/>
        <v>0</v>
      </c>
      <c r="W30" s="99">
        <f t="shared" si="16"/>
        <v>0</v>
      </c>
      <c r="X30" s="99">
        <f t="shared" si="16"/>
        <v>0</v>
      </c>
      <c r="Y30" s="99">
        <f t="shared" si="16"/>
        <v>0</v>
      </c>
      <c r="Z30" s="99">
        <f t="shared" si="16"/>
        <v>0</v>
      </c>
      <c r="AA30" s="99">
        <f t="shared" si="16"/>
        <v>0</v>
      </c>
      <c r="AB30" s="99">
        <f t="shared" si="16"/>
        <v>0</v>
      </c>
      <c r="AC30" s="99">
        <f t="shared" si="16"/>
        <v>0</v>
      </c>
      <c r="AD30" s="99">
        <f t="shared" si="16"/>
        <v>0</v>
      </c>
      <c r="AE30" s="99">
        <f t="shared" si="16"/>
        <v>0</v>
      </c>
      <c r="AF30" s="99">
        <f t="shared" si="16"/>
        <v>0</v>
      </c>
      <c r="AG30" s="99">
        <f t="shared" si="16"/>
        <v>0</v>
      </c>
      <c r="AH30" s="99">
        <f t="shared" si="16"/>
        <v>0</v>
      </c>
      <c r="AI30" s="99">
        <f t="shared" si="16"/>
        <v>0</v>
      </c>
      <c r="AJ30" s="99">
        <f t="shared" si="16"/>
        <v>10</v>
      </c>
      <c r="AK30" s="99">
        <f t="shared" si="16"/>
        <v>0</v>
      </c>
      <c r="AL30" s="99">
        <f t="shared" si="16"/>
        <v>0</v>
      </c>
      <c r="AM30" s="99">
        <f t="shared" ref="AM30:BR30" si="17">AM7/60</f>
        <v>0</v>
      </c>
      <c r="AN30" s="99">
        <f t="shared" si="17"/>
        <v>0</v>
      </c>
      <c r="AO30" s="99">
        <f t="shared" si="17"/>
        <v>0</v>
      </c>
      <c r="AP30" s="99">
        <f t="shared" si="17"/>
        <v>0</v>
      </c>
      <c r="AQ30" s="99">
        <f t="shared" si="17"/>
        <v>0</v>
      </c>
      <c r="AR30" s="99">
        <f t="shared" si="17"/>
        <v>0</v>
      </c>
      <c r="AS30" s="99">
        <f t="shared" si="17"/>
        <v>0</v>
      </c>
      <c r="AT30" s="99">
        <f t="shared" si="17"/>
        <v>0</v>
      </c>
      <c r="AU30" s="99">
        <f t="shared" si="17"/>
        <v>0</v>
      </c>
      <c r="AV30" s="99">
        <f t="shared" si="17"/>
        <v>0</v>
      </c>
      <c r="AW30" s="99">
        <f t="shared" si="17"/>
        <v>0</v>
      </c>
      <c r="AX30" s="99">
        <f t="shared" si="17"/>
        <v>0</v>
      </c>
      <c r="AY30" s="99">
        <f t="shared" si="17"/>
        <v>0</v>
      </c>
      <c r="AZ30" s="99">
        <f t="shared" si="17"/>
        <v>0</v>
      </c>
      <c r="BA30" s="99">
        <f t="shared" si="17"/>
        <v>0</v>
      </c>
      <c r="BB30" s="99">
        <f t="shared" si="17"/>
        <v>0</v>
      </c>
      <c r="BC30" s="99">
        <f t="shared" si="17"/>
        <v>0</v>
      </c>
      <c r="BD30" s="99">
        <f t="shared" si="17"/>
        <v>0</v>
      </c>
      <c r="BE30" s="99">
        <f t="shared" si="17"/>
        <v>0</v>
      </c>
      <c r="BF30" s="99">
        <f t="shared" si="17"/>
        <v>0</v>
      </c>
      <c r="BG30" s="99">
        <f t="shared" si="17"/>
        <v>0</v>
      </c>
      <c r="BH30" s="99">
        <f t="shared" si="17"/>
        <v>0</v>
      </c>
      <c r="BI30" s="99">
        <f t="shared" si="17"/>
        <v>0</v>
      </c>
      <c r="BJ30" s="99">
        <f t="shared" si="17"/>
        <v>0</v>
      </c>
      <c r="BK30" s="99">
        <f t="shared" si="17"/>
        <v>0</v>
      </c>
      <c r="BL30" s="99">
        <f t="shared" si="17"/>
        <v>0</v>
      </c>
      <c r="BM30" s="99">
        <f t="shared" si="17"/>
        <v>0</v>
      </c>
      <c r="BN30" s="99">
        <f t="shared" si="17"/>
        <v>0</v>
      </c>
      <c r="BO30" s="99">
        <f t="shared" si="17"/>
        <v>0</v>
      </c>
      <c r="BP30" s="99">
        <f t="shared" si="17"/>
        <v>0</v>
      </c>
      <c r="BQ30" s="99">
        <f t="shared" si="17"/>
        <v>0</v>
      </c>
      <c r="BR30" s="99">
        <f t="shared" si="17"/>
        <v>0</v>
      </c>
      <c r="BS30" s="99">
        <f t="shared" ref="BS30:CA30" si="18">BS7/60</f>
        <v>4</v>
      </c>
      <c r="BT30" s="99">
        <f t="shared" si="18"/>
        <v>0</v>
      </c>
      <c r="BU30" s="99">
        <f t="shared" si="18"/>
        <v>0</v>
      </c>
      <c r="BV30" s="99">
        <f t="shared" si="18"/>
        <v>0</v>
      </c>
      <c r="BW30" s="99">
        <f t="shared" si="18"/>
        <v>0</v>
      </c>
      <c r="BX30" s="99">
        <f t="shared" si="18"/>
        <v>0</v>
      </c>
      <c r="BY30" s="99">
        <f t="shared" si="18"/>
        <v>0</v>
      </c>
      <c r="BZ30" s="99">
        <f t="shared" si="18"/>
        <v>0</v>
      </c>
      <c r="CA30" s="99">
        <f t="shared" si="18"/>
        <v>0</v>
      </c>
    </row>
    <row r="31" spans="1:79">
      <c r="A31" s="139"/>
      <c r="B31" s="79" t="s">
        <v>90</v>
      </c>
      <c r="C31" s="79" t="s">
        <v>91</v>
      </c>
      <c r="D31" s="65">
        <v>323031</v>
      </c>
      <c r="E31" s="62" t="s">
        <v>94</v>
      </c>
      <c r="F31" s="62" t="s">
        <v>142</v>
      </c>
      <c r="G31" s="65">
        <f t="shared" ref="G31:AL31" si="19">G8/60</f>
        <v>0</v>
      </c>
      <c r="H31" s="65">
        <f t="shared" si="19"/>
        <v>0</v>
      </c>
      <c r="I31" s="65">
        <f t="shared" si="19"/>
        <v>10</v>
      </c>
      <c r="J31" s="65">
        <f t="shared" si="19"/>
        <v>0</v>
      </c>
      <c r="K31" s="65">
        <f t="shared" si="19"/>
        <v>10</v>
      </c>
      <c r="L31" s="65">
        <f t="shared" si="19"/>
        <v>0</v>
      </c>
      <c r="M31" s="65">
        <f t="shared" si="19"/>
        <v>0</v>
      </c>
      <c r="N31" s="65">
        <f t="shared" si="19"/>
        <v>0</v>
      </c>
      <c r="O31" s="65">
        <f t="shared" si="19"/>
        <v>0</v>
      </c>
      <c r="P31" s="65">
        <f t="shared" si="19"/>
        <v>0</v>
      </c>
      <c r="Q31" s="65">
        <f t="shared" si="19"/>
        <v>0</v>
      </c>
      <c r="R31" s="65">
        <f t="shared" si="19"/>
        <v>0</v>
      </c>
      <c r="S31" s="65">
        <f t="shared" si="19"/>
        <v>0</v>
      </c>
      <c r="T31" s="65">
        <f t="shared" si="19"/>
        <v>0</v>
      </c>
      <c r="U31" s="65">
        <f t="shared" si="19"/>
        <v>0</v>
      </c>
      <c r="V31" s="65">
        <f t="shared" si="19"/>
        <v>0</v>
      </c>
      <c r="W31" s="65">
        <f t="shared" si="19"/>
        <v>0</v>
      </c>
      <c r="X31" s="65">
        <f t="shared" si="19"/>
        <v>0</v>
      </c>
      <c r="Y31" s="65">
        <f t="shared" si="19"/>
        <v>0</v>
      </c>
      <c r="Z31" s="65">
        <f t="shared" si="19"/>
        <v>0</v>
      </c>
      <c r="AA31" s="65">
        <f t="shared" si="19"/>
        <v>0</v>
      </c>
      <c r="AB31" s="65">
        <f t="shared" si="19"/>
        <v>0</v>
      </c>
      <c r="AC31" s="65">
        <f t="shared" si="19"/>
        <v>0</v>
      </c>
      <c r="AD31" s="65">
        <f t="shared" si="19"/>
        <v>0</v>
      </c>
      <c r="AE31" s="65">
        <f t="shared" si="19"/>
        <v>2</v>
      </c>
      <c r="AF31" s="65">
        <f t="shared" si="19"/>
        <v>12</v>
      </c>
      <c r="AG31" s="65">
        <f t="shared" si="19"/>
        <v>0</v>
      </c>
      <c r="AH31" s="65">
        <f t="shared" si="19"/>
        <v>0</v>
      </c>
      <c r="AI31" s="65">
        <f t="shared" si="19"/>
        <v>0</v>
      </c>
      <c r="AJ31" s="65">
        <f t="shared" si="19"/>
        <v>8</v>
      </c>
      <c r="AK31" s="65">
        <f t="shared" si="19"/>
        <v>0</v>
      </c>
      <c r="AL31" s="65">
        <f t="shared" si="19"/>
        <v>0</v>
      </c>
      <c r="AM31" s="65">
        <f t="shared" ref="AM31:BR31" si="20">AM8/60</f>
        <v>0</v>
      </c>
      <c r="AN31" s="65">
        <f t="shared" si="20"/>
        <v>0</v>
      </c>
      <c r="AO31" s="65">
        <f t="shared" si="20"/>
        <v>0</v>
      </c>
      <c r="AP31" s="65">
        <f t="shared" si="20"/>
        <v>0</v>
      </c>
      <c r="AQ31" s="65">
        <f t="shared" si="20"/>
        <v>0</v>
      </c>
      <c r="AR31" s="65">
        <f t="shared" si="20"/>
        <v>0</v>
      </c>
      <c r="AS31" s="65">
        <f t="shared" si="20"/>
        <v>0</v>
      </c>
      <c r="AT31" s="65">
        <f t="shared" si="20"/>
        <v>0</v>
      </c>
      <c r="AU31" s="65">
        <f t="shared" si="20"/>
        <v>0</v>
      </c>
      <c r="AV31" s="65">
        <f t="shared" si="20"/>
        <v>0</v>
      </c>
      <c r="AW31" s="65">
        <f t="shared" si="20"/>
        <v>0</v>
      </c>
      <c r="AX31" s="65">
        <f t="shared" si="20"/>
        <v>0</v>
      </c>
      <c r="AY31" s="65">
        <f t="shared" si="20"/>
        <v>0</v>
      </c>
      <c r="AZ31" s="65">
        <f t="shared" si="20"/>
        <v>0</v>
      </c>
      <c r="BA31" s="65">
        <f t="shared" si="20"/>
        <v>0</v>
      </c>
      <c r="BB31" s="65">
        <f t="shared" si="20"/>
        <v>0</v>
      </c>
      <c r="BC31" s="65">
        <f t="shared" si="20"/>
        <v>0</v>
      </c>
      <c r="BD31" s="65">
        <f t="shared" si="20"/>
        <v>0</v>
      </c>
      <c r="BE31" s="65">
        <f t="shared" si="20"/>
        <v>0</v>
      </c>
      <c r="BF31" s="65">
        <f t="shared" si="20"/>
        <v>0</v>
      </c>
      <c r="BG31" s="65">
        <f t="shared" si="20"/>
        <v>0</v>
      </c>
      <c r="BH31" s="65">
        <f t="shared" si="20"/>
        <v>0</v>
      </c>
      <c r="BI31" s="65">
        <f t="shared" si="20"/>
        <v>0</v>
      </c>
      <c r="BJ31" s="65">
        <f t="shared" si="20"/>
        <v>0</v>
      </c>
      <c r="BK31" s="65">
        <f t="shared" si="20"/>
        <v>0</v>
      </c>
      <c r="BL31" s="65">
        <f t="shared" si="20"/>
        <v>0</v>
      </c>
      <c r="BM31" s="65">
        <f t="shared" si="20"/>
        <v>0</v>
      </c>
      <c r="BN31" s="65">
        <f t="shared" si="20"/>
        <v>0</v>
      </c>
      <c r="BO31" s="65">
        <f t="shared" si="20"/>
        <v>2</v>
      </c>
      <c r="BP31" s="65">
        <f t="shared" si="20"/>
        <v>0</v>
      </c>
      <c r="BQ31" s="65">
        <f t="shared" si="20"/>
        <v>0</v>
      </c>
      <c r="BR31" s="65">
        <f t="shared" si="20"/>
        <v>20</v>
      </c>
      <c r="BS31" s="65">
        <f t="shared" ref="BS31:CA31" si="21">BS8/60</f>
        <v>0</v>
      </c>
      <c r="BT31" s="65">
        <f t="shared" si="21"/>
        <v>0</v>
      </c>
      <c r="BU31" s="65">
        <f t="shared" si="21"/>
        <v>2</v>
      </c>
      <c r="BV31" s="65">
        <f t="shared" si="21"/>
        <v>0</v>
      </c>
      <c r="BW31" s="65">
        <f t="shared" si="21"/>
        <v>0</v>
      </c>
      <c r="BX31" s="65">
        <f t="shared" si="21"/>
        <v>0</v>
      </c>
      <c r="BY31" s="65">
        <f t="shared" si="21"/>
        <v>2</v>
      </c>
      <c r="BZ31" s="65">
        <f t="shared" si="21"/>
        <v>0</v>
      </c>
      <c r="CA31" s="65">
        <f t="shared" si="21"/>
        <v>0</v>
      </c>
    </row>
    <row r="32" spans="1:79">
      <c r="A32" s="139"/>
      <c r="B32" s="70" t="s">
        <v>95</v>
      </c>
      <c r="C32" s="61" t="s">
        <v>96</v>
      </c>
      <c r="D32" s="62">
        <v>413005</v>
      </c>
      <c r="E32" s="62" t="s">
        <v>94</v>
      </c>
      <c r="F32" s="62" t="s">
        <v>142</v>
      </c>
      <c r="G32" s="65">
        <f t="shared" ref="G32:AL32" si="22">G9/60</f>
        <v>0</v>
      </c>
      <c r="H32" s="65">
        <f t="shared" si="22"/>
        <v>0</v>
      </c>
      <c r="I32" s="65">
        <f t="shared" si="22"/>
        <v>0</v>
      </c>
      <c r="J32" s="65">
        <f t="shared" si="22"/>
        <v>0</v>
      </c>
      <c r="K32" s="65">
        <f t="shared" si="22"/>
        <v>0</v>
      </c>
      <c r="L32" s="65">
        <f t="shared" si="22"/>
        <v>0</v>
      </c>
      <c r="M32" s="65">
        <f t="shared" si="22"/>
        <v>0</v>
      </c>
      <c r="N32" s="65">
        <f t="shared" si="22"/>
        <v>0</v>
      </c>
      <c r="O32" s="65">
        <f t="shared" si="22"/>
        <v>0</v>
      </c>
      <c r="P32" s="65">
        <f t="shared" si="22"/>
        <v>0</v>
      </c>
      <c r="Q32" s="65">
        <f t="shared" si="22"/>
        <v>0</v>
      </c>
      <c r="R32" s="65">
        <f t="shared" si="22"/>
        <v>0</v>
      </c>
      <c r="S32" s="65">
        <f t="shared" si="22"/>
        <v>0</v>
      </c>
      <c r="T32" s="65">
        <f t="shared" si="22"/>
        <v>0</v>
      </c>
      <c r="U32" s="65">
        <f t="shared" si="22"/>
        <v>0</v>
      </c>
      <c r="V32" s="65">
        <f t="shared" si="22"/>
        <v>0</v>
      </c>
      <c r="W32" s="65">
        <f t="shared" si="22"/>
        <v>0</v>
      </c>
      <c r="X32" s="65">
        <f t="shared" si="22"/>
        <v>0</v>
      </c>
      <c r="Y32" s="65">
        <f t="shared" si="22"/>
        <v>0</v>
      </c>
      <c r="Z32" s="65">
        <f t="shared" si="22"/>
        <v>0</v>
      </c>
      <c r="AA32" s="65">
        <f t="shared" si="22"/>
        <v>0</v>
      </c>
      <c r="AB32" s="65">
        <f t="shared" si="22"/>
        <v>0</v>
      </c>
      <c r="AC32" s="65">
        <f t="shared" si="22"/>
        <v>0</v>
      </c>
      <c r="AD32" s="65">
        <f t="shared" si="22"/>
        <v>0</v>
      </c>
      <c r="AE32" s="65">
        <f t="shared" si="22"/>
        <v>20</v>
      </c>
      <c r="AF32" s="65">
        <f t="shared" si="22"/>
        <v>0</v>
      </c>
      <c r="AG32" s="65">
        <f t="shared" si="22"/>
        <v>0</v>
      </c>
      <c r="AH32" s="65">
        <f t="shared" si="22"/>
        <v>0</v>
      </c>
      <c r="AI32" s="65">
        <f t="shared" si="22"/>
        <v>0</v>
      </c>
      <c r="AJ32" s="65">
        <f t="shared" si="22"/>
        <v>80</v>
      </c>
      <c r="AK32" s="65">
        <f t="shared" si="22"/>
        <v>0</v>
      </c>
      <c r="AL32" s="65">
        <f t="shared" si="22"/>
        <v>0</v>
      </c>
      <c r="AM32" s="65">
        <f t="shared" ref="AM32:BR32" si="23">AM9/60</f>
        <v>0</v>
      </c>
      <c r="AN32" s="65">
        <f t="shared" si="23"/>
        <v>0</v>
      </c>
      <c r="AO32" s="65">
        <f t="shared" si="23"/>
        <v>0</v>
      </c>
      <c r="AP32" s="65">
        <f t="shared" si="23"/>
        <v>0</v>
      </c>
      <c r="AQ32" s="65">
        <f t="shared" si="23"/>
        <v>0</v>
      </c>
      <c r="AR32" s="65">
        <f t="shared" si="23"/>
        <v>0</v>
      </c>
      <c r="AS32" s="65">
        <f t="shared" si="23"/>
        <v>0</v>
      </c>
      <c r="AT32" s="65">
        <f t="shared" si="23"/>
        <v>0</v>
      </c>
      <c r="AU32" s="65">
        <f t="shared" si="23"/>
        <v>0</v>
      </c>
      <c r="AV32" s="65">
        <f t="shared" si="23"/>
        <v>0</v>
      </c>
      <c r="AW32" s="65">
        <f t="shared" si="23"/>
        <v>0</v>
      </c>
      <c r="AX32" s="65">
        <f t="shared" si="23"/>
        <v>0</v>
      </c>
      <c r="AY32" s="65">
        <f t="shared" si="23"/>
        <v>0</v>
      </c>
      <c r="AZ32" s="65">
        <f t="shared" si="23"/>
        <v>0</v>
      </c>
      <c r="BA32" s="65">
        <f t="shared" si="23"/>
        <v>0</v>
      </c>
      <c r="BB32" s="65">
        <f t="shared" si="23"/>
        <v>0</v>
      </c>
      <c r="BC32" s="65">
        <f t="shared" si="23"/>
        <v>0</v>
      </c>
      <c r="BD32" s="65">
        <f t="shared" si="23"/>
        <v>0</v>
      </c>
      <c r="BE32" s="65">
        <f t="shared" si="23"/>
        <v>0</v>
      </c>
      <c r="BF32" s="65">
        <f t="shared" si="23"/>
        <v>0</v>
      </c>
      <c r="BG32" s="65">
        <f t="shared" si="23"/>
        <v>0</v>
      </c>
      <c r="BH32" s="65">
        <f t="shared" si="23"/>
        <v>0</v>
      </c>
      <c r="BI32" s="65">
        <f t="shared" si="23"/>
        <v>0</v>
      </c>
      <c r="BJ32" s="65">
        <f t="shared" si="23"/>
        <v>0</v>
      </c>
      <c r="BK32" s="65">
        <f t="shared" si="23"/>
        <v>0</v>
      </c>
      <c r="BL32" s="65">
        <f t="shared" si="23"/>
        <v>0</v>
      </c>
      <c r="BM32" s="65">
        <f t="shared" si="23"/>
        <v>0</v>
      </c>
      <c r="BN32" s="65">
        <f t="shared" si="23"/>
        <v>0</v>
      </c>
      <c r="BO32" s="65">
        <f t="shared" si="23"/>
        <v>0</v>
      </c>
      <c r="BP32" s="65">
        <f t="shared" si="23"/>
        <v>0</v>
      </c>
      <c r="BQ32" s="65">
        <f t="shared" si="23"/>
        <v>0</v>
      </c>
      <c r="BR32" s="65">
        <f t="shared" si="23"/>
        <v>0</v>
      </c>
      <c r="BS32" s="65">
        <f t="shared" ref="BS32:CA32" si="24">BS9/60</f>
        <v>0</v>
      </c>
      <c r="BT32" s="65">
        <f t="shared" si="24"/>
        <v>0</v>
      </c>
      <c r="BU32" s="65">
        <f t="shared" si="24"/>
        <v>0</v>
      </c>
      <c r="BV32" s="65">
        <f t="shared" si="24"/>
        <v>0</v>
      </c>
      <c r="BW32" s="65">
        <f t="shared" si="24"/>
        <v>0</v>
      </c>
      <c r="BX32" s="65">
        <f t="shared" si="24"/>
        <v>0</v>
      </c>
      <c r="BY32" s="65">
        <f t="shared" si="24"/>
        <v>0</v>
      </c>
      <c r="BZ32" s="65">
        <f t="shared" si="24"/>
        <v>0</v>
      </c>
      <c r="CA32" s="65">
        <f t="shared" si="24"/>
        <v>0</v>
      </c>
    </row>
    <row r="33" spans="1:79">
      <c r="A33" s="139"/>
      <c r="B33" s="61" t="s">
        <v>81</v>
      </c>
      <c r="C33" s="61" t="s">
        <v>82</v>
      </c>
      <c r="D33" s="62">
        <v>158748</v>
      </c>
      <c r="E33" s="80" t="s">
        <v>83</v>
      </c>
      <c r="F33" s="62" t="s">
        <v>84</v>
      </c>
      <c r="G33" s="65">
        <f t="shared" ref="G33:AL33" si="25">G10/60</f>
        <v>0</v>
      </c>
      <c r="H33" s="65">
        <f t="shared" si="25"/>
        <v>2</v>
      </c>
      <c r="I33" s="65">
        <f t="shared" si="25"/>
        <v>2</v>
      </c>
      <c r="J33" s="65">
        <f t="shared" si="25"/>
        <v>0</v>
      </c>
      <c r="K33" s="65">
        <f t="shared" si="25"/>
        <v>1</v>
      </c>
      <c r="L33" s="65">
        <f t="shared" si="25"/>
        <v>3</v>
      </c>
      <c r="M33" s="65">
        <f t="shared" si="25"/>
        <v>1</v>
      </c>
      <c r="N33" s="65">
        <f t="shared" si="25"/>
        <v>0</v>
      </c>
      <c r="O33" s="65">
        <f t="shared" si="25"/>
        <v>0</v>
      </c>
      <c r="P33" s="65">
        <f t="shared" si="25"/>
        <v>0</v>
      </c>
      <c r="Q33" s="65">
        <f t="shared" si="25"/>
        <v>10</v>
      </c>
      <c r="R33" s="65">
        <f t="shared" si="25"/>
        <v>1</v>
      </c>
      <c r="S33" s="65">
        <f t="shared" si="25"/>
        <v>1</v>
      </c>
      <c r="T33" s="65">
        <f t="shared" si="25"/>
        <v>0</v>
      </c>
      <c r="U33" s="65">
        <f t="shared" si="25"/>
        <v>0</v>
      </c>
      <c r="V33" s="65">
        <f t="shared" si="25"/>
        <v>0</v>
      </c>
      <c r="W33" s="65">
        <f t="shared" si="25"/>
        <v>0</v>
      </c>
      <c r="X33" s="65">
        <f t="shared" si="25"/>
        <v>5</v>
      </c>
      <c r="Y33" s="65">
        <f t="shared" si="25"/>
        <v>0</v>
      </c>
      <c r="Z33" s="65">
        <f t="shared" si="25"/>
        <v>0</v>
      </c>
      <c r="AA33" s="65">
        <f t="shared" si="25"/>
        <v>1</v>
      </c>
      <c r="AB33" s="65">
        <f t="shared" si="25"/>
        <v>0</v>
      </c>
      <c r="AC33" s="65">
        <f t="shared" si="25"/>
        <v>0</v>
      </c>
      <c r="AD33" s="65">
        <f t="shared" si="25"/>
        <v>10</v>
      </c>
      <c r="AE33" s="65">
        <f t="shared" si="25"/>
        <v>0</v>
      </c>
      <c r="AF33" s="65">
        <f t="shared" si="25"/>
        <v>8</v>
      </c>
      <c r="AG33" s="65">
        <f t="shared" si="25"/>
        <v>2</v>
      </c>
      <c r="AH33" s="65">
        <f t="shared" si="25"/>
        <v>0</v>
      </c>
      <c r="AI33" s="65">
        <f t="shared" si="25"/>
        <v>0</v>
      </c>
      <c r="AJ33" s="65">
        <f t="shared" si="25"/>
        <v>4</v>
      </c>
      <c r="AK33" s="65">
        <f t="shared" si="25"/>
        <v>3</v>
      </c>
      <c r="AL33" s="65">
        <f t="shared" si="25"/>
        <v>0</v>
      </c>
      <c r="AM33" s="65">
        <f t="shared" ref="AM33:BR33" si="26">AM10/60</f>
        <v>0</v>
      </c>
      <c r="AN33" s="65">
        <f t="shared" si="26"/>
        <v>0</v>
      </c>
      <c r="AO33" s="65">
        <f t="shared" si="26"/>
        <v>0</v>
      </c>
      <c r="AP33" s="65">
        <f t="shared" si="26"/>
        <v>1</v>
      </c>
      <c r="AQ33" s="65">
        <f t="shared" si="26"/>
        <v>0</v>
      </c>
      <c r="AR33" s="65">
        <f t="shared" si="26"/>
        <v>0</v>
      </c>
      <c r="AS33" s="65">
        <f t="shared" si="26"/>
        <v>5</v>
      </c>
      <c r="AT33" s="65">
        <f t="shared" si="26"/>
        <v>0</v>
      </c>
      <c r="AU33" s="65">
        <f t="shared" si="26"/>
        <v>0</v>
      </c>
      <c r="AV33" s="65">
        <f t="shared" si="26"/>
        <v>0</v>
      </c>
      <c r="AW33" s="65">
        <f t="shared" si="26"/>
        <v>0</v>
      </c>
      <c r="AX33" s="65">
        <f t="shared" si="26"/>
        <v>0</v>
      </c>
      <c r="AY33" s="65">
        <f t="shared" si="26"/>
        <v>0</v>
      </c>
      <c r="AZ33" s="65">
        <f t="shared" si="26"/>
        <v>0</v>
      </c>
      <c r="BA33" s="65">
        <f t="shared" si="26"/>
        <v>0</v>
      </c>
      <c r="BB33" s="65">
        <f t="shared" si="26"/>
        <v>0</v>
      </c>
      <c r="BC33" s="65">
        <f t="shared" si="26"/>
        <v>1</v>
      </c>
      <c r="BD33" s="65">
        <f t="shared" si="26"/>
        <v>0</v>
      </c>
      <c r="BE33" s="65">
        <f t="shared" si="26"/>
        <v>2</v>
      </c>
      <c r="BF33" s="65">
        <f t="shared" si="26"/>
        <v>0</v>
      </c>
      <c r="BG33" s="65">
        <f t="shared" si="26"/>
        <v>5</v>
      </c>
      <c r="BH33" s="65">
        <f t="shared" si="26"/>
        <v>0</v>
      </c>
      <c r="BI33" s="65">
        <f t="shared" si="26"/>
        <v>2</v>
      </c>
      <c r="BJ33" s="65">
        <f t="shared" si="26"/>
        <v>0</v>
      </c>
      <c r="BK33" s="65">
        <f t="shared" si="26"/>
        <v>0</v>
      </c>
      <c r="BL33" s="65">
        <f t="shared" si="26"/>
        <v>0</v>
      </c>
      <c r="BM33" s="65">
        <f t="shared" si="26"/>
        <v>0</v>
      </c>
      <c r="BN33" s="65">
        <f t="shared" si="26"/>
        <v>0</v>
      </c>
      <c r="BO33" s="65">
        <f t="shared" si="26"/>
        <v>0</v>
      </c>
      <c r="BP33" s="65">
        <f t="shared" si="26"/>
        <v>0</v>
      </c>
      <c r="BQ33" s="65">
        <f t="shared" si="26"/>
        <v>5</v>
      </c>
      <c r="BR33" s="65">
        <f t="shared" si="26"/>
        <v>0</v>
      </c>
      <c r="BS33" s="65">
        <f t="shared" ref="BS33:CA33" si="27">BS10/60</f>
        <v>0</v>
      </c>
      <c r="BT33" s="65">
        <f t="shared" si="27"/>
        <v>0</v>
      </c>
      <c r="BU33" s="65">
        <f t="shared" si="27"/>
        <v>0</v>
      </c>
      <c r="BV33" s="65">
        <f t="shared" si="27"/>
        <v>10</v>
      </c>
      <c r="BW33" s="65">
        <f t="shared" si="27"/>
        <v>0</v>
      </c>
      <c r="BX33" s="65">
        <f t="shared" si="27"/>
        <v>0</v>
      </c>
      <c r="BY33" s="65">
        <f t="shared" si="27"/>
        <v>10</v>
      </c>
      <c r="BZ33" s="65">
        <f t="shared" si="27"/>
        <v>0</v>
      </c>
      <c r="CA33" s="65">
        <f t="shared" si="27"/>
        <v>1</v>
      </c>
    </row>
    <row r="34" spans="1:79">
      <c r="A34" s="139"/>
      <c r="B34" s="64" t="s">
        <v>81</v>
      </c>
      <c r="C34" s="64" t="s">
        <v>97</v>
      </c>
      <c r="D34" s="62">
        <v>158364</v>
      </c>
      <c r="E34" s="62" t="s">
        <v>98</v>
      </c>
      <c r="F34" s="62" t="s">
        <v>84</v>
      </c>
      <c r="G34" s="65">
        <f t="shared" ref="G34:AL34" si="28">G11/60</f>
        <v>1</v>
      </c>
      <c r="H34" s="65">
        <f t="shared" si="28"/>
        <v>1</v>
      </c>
      <c r="I34" s="65">
        <f t="shared" si="28"/>
        <v>6</v>
      </c>
      <c r="J34" s="65">
        <f t="shared" si="28"/>
        <v>4</v>
      </c>
      <c r="K34" s="65">
        <f t="shared" si="28"/>
        <v>4</v>
      </c>
      <c r="L34" s="65">
        <f t="shared" si="28"/>
        <v>2</v>
      </c>
      <c r="M34" s="65">
        <f t="shared" si="28"/>
        <v>4</v>
      </c>
      <c r="N34" s="65">
        <f t="shared" si="28"/>
        <v>2</v>
      </c>
      <c r="O34" s="65">
        <f t="shared" si="28"/>
        <v>2</v>
      </c>
      <c r="P34" s="65">
        <f t="shared" si="28"/>
        <v>2</v>
      </c>
      <c r="Q34" s="65">
        <f t="shared" si="28"/>
        <v>0</v>
      </c>
      <c r="R34" s="65">
        <f t="shared" si="28"/>
        <v>1</v>
      </c>
      <c r="S34" s="65">
        <f t="shared" si="28"/>
        <v>0</v>
      </c>
      <c r="T34" s="65">
        <f t="shared" si="28"/>
        <v>4</v>
      </c>
      <c r="U34" s="65">
        <f t="shared" si="28"/>
        <v>4</v>
      </c>
      <c r="V34" s="65">
        <f t="shared" si="28"/>
        <v>4</v>
      </c>
      <c r="W34" s="65">
        <f t="shared" si="28"/>
        <v>0</v>
      </c>
      <c r="X34" s="65">
        <f t="shared" si="28"/>
        <v>4</v>
      </c>
      <c r="Y34" s="65">
        <f t="shared" si="28"/>
        <v>0</v>
      </c>
      <c r="Z34" s="65">
        <f t="shared" si="28"/>
        <v>0</v>
      </c>
      <c r="AA34" s="65">
        <f t="shared" si="28"/>
        <v>0</v>
      </c>
      <c r="AB34" s="65">
        <f t="shared" si="28"/>
        <v>0</v>
      </c>
      <c r="AC34" s="65">
        <f t="shared" si="28"/>
        <v>0</v>
      </c>
      <c r="AD34" s="65">
        <f t="shared" si="28"/>
        <v>0</v>
      </c>
      <c r="AE34" s="65">
        <f t="shared" si="28"/>
        <v>10</v>
      </c>
      <c r="AF34" s="65">
        <f t="shared" si="28"/>
        <v>20</v>
      </c>
      <c r="AG34" s="65">
        <f t="shared" si="28"/>
        <v>10</v>
      </c>
      <c r="AH34" s="65">
        <f t="shared" si="28"/>
        <v>0</v>
      </c>
      <c r="AI34" s="65">
        <f t="shared" si="28"/>
        <v>4</v>
      </c>
      <c r="AJ34" s="65">
        <f t="shared" si="28"/>
        <v>10</v>
      </c>
      <c r="AK34" s="65">
        <f t="shared" si="28"/>
        <v>0</v>
      </c>
      <c r="AL34" s="65">
        <f t="shared" si="28"/>
        <v>0</v>
      </c>
      <c r="AM34" s="65">
        <f t="shared" ref="AM34:BR34" si="29">AM11/60</f>
        <v>0</v>
      </c>
      <c r="AN34" s="65">
        <f t="shared" si="29"/>
        <v>10</v>
      </c>
      <c r="AO34" s="65">
        <f t="shared" si="29"/>
        <v>0</v>
      </c>
      <c r="AP34" s="65">
        <f t="shared" si="29"/>
        <v>1</v>
      </c>
      <c r="AQ34" s="65">
        <f t="shared" si="29"/>
        <v>0</v>
      </c>
      <c r="AR34" s="65">
        <f t="shared" si="29"/>
        <v>2</v>
      </c>
      <c r="AS34" s="65">
        <f t="shared" si="29"/>
        <v>0</v>
      </c>
      <c r="AT34" s="65">
        <f t="shared" si="29"/>
        <v>0</v>
      </c>
      <c r="AU34" s="65">
        <f t="shared" si="29"/>
        <v>0</v>
      </c>
      <c r="AV34" s="65">
        <f t="shared" si="29"/>
        <v>0</v>
      </c>
      <c r="AW34" s="65">
        <f t="shared" si="29"/>
        <v>0</v>
      </c>
      <c r="AX34" s="65">
        <f t="shared" si="29"/>
        <v>2</v>
      </c>
      <c r="AY34" s="65">
        <f t="shared" si="29"/>
        <v>2</v>
      </c>
      <c r="AZ34" s="65">
        <f t="shared" si="29"/>
        <v>1</v>
      </c>
      <c r="BA34" s="65">
        <f t="shared" si="29"/>
        <v>0</v>
      </c>
      <c r="BB34" s="65">
        <f t="shared" si="29"/>
        <v>0</v>
      </c>
      <c r="BC34" s="65">
        <f t="shared" si="29"/>
        <v>2</v>
      </c>
      <c r="BD34" s="65">
        <f t="shared" si="29"/>
        <v>2</v>
      </c>
      <c r="BE34" s="65">
        <f t="shared" si="29"/>
        <v>0</v>
      </c>
      <c r="BF34" s="65">
        <f t="shared" si="29"/>
        <v>0</v>
      </c>
      <c r="BG34" s="65">
        <f t="shared" si="29"/>
        <v>0</v>
      </c>
      <c r="BH34" s="65">
        <f t="shared" si="29"/>
        <v>0</v>
      </c>
      <c r="BI34" s="65">
        <f t="shared" si="29"/>
        <v>8</v>
      </c>
      <c r="BJ34" s="65">
        <f t="shared" si="29"/>
        <v>2</v>
      </c>
      <c r="BK34" s="65">
        <f t="shared" si="29"/>
        <v>3</v>
      </c>
      <c r="BL34" s="65">
        <f t="shared" si="29"/>
        <v>2</v>
      </c>
      <c r="BM34" s="65">
        <f t="shared" si="29"/>
        <v>2</v>
      </c>
      <c r="BN34" s="65">
        <f t="shared" si="29"/>
        <v>0</v>
      </c>
      <c r="BO34" s="65">
        <f t="shared" si="29"/>
        <v>2</v>
      </c>
      <c r="BP34" s="65">
        <f t="shared" si="29"/>
        <v>1</v>
      </c>
      <c r="BQ34" s="65">
        <f t="shared" si="29"/>
        <v>2</v>
      </c>
      <c r="BR34" s="65">
        <f t="shared" si="29"/>
        <v>2</v>
      </c>
      <c r="BS34" s="65">
        <f t="shared" ref="BS34:CA34" si="30">BS11/60</f>
        <v>1</v>
      </c>
      <c r="BT34" s="65">
        <f t="shared" si="30"/>
        <v>4</v>
      </c>
      <c r="BU34" s="65">
        <f t="shared" si="30"/>
        <v>1</v>
      </c>
      <c r="BV34" s="65">
        <f t="shared" si="30"/>
        <v>1</v>
      </c>
      <c r="BW34" s="65">
        <f t="shared" si="30"/>
        <v>0</v>
      </c>
      <c r="BX34" s="65">
        <f t="shared" si="30"/>
        <v>0</v>
      </c>
      <c r="BY34" s="65">
        <f t="shared" si="30"/>
        <v>2</v>
      </c>
      <c r="BZ34" s="65">
        <f t="shared" si="30"/>
        <v>1</v>
      </c>
      <c r="CA34" s="65">
        <f t="shared" si="30"/>
        <v>1</v>
      </c>
    </row>
    <row r="35" spans="1:79">
      <c r="A35" s="139"/>
      <c r="B35" s="61" t="s">
        <v>81</v>
      </c>
      <c r="C35" s="61" t="s">
        <v>124</v>
      </c>
      <c r="D35" s="62">
        <v>158154</v>
      </c>
      <c r="E35" s="62" t="s">
        <v>92</v>
      </c>
      <c r="F35" s="62" t="s">
        <v>84</v>
      </c>
      <c r="G35" s="65">
        <f t="shared" ref="G35:AL35" si="31">G12/60</f>
        <v>27</v>
      </c>
      <c r="H35" s="65">
        <f t="shared" si="31"/>
        <v>17</v>
      </c>
      <c r="I35" s="65">
        <f t="shared" si="31"/>
        <v>40</v>
      </c>
      <c r="J35" s="65">
        <f t="shared" si="31"/>
        <v>18</v>
      </c>
      <c r="K35" s="65">
        <f t="shared" si="31"/>
        <v>9</v>
      </c>
      <c r="L35" s="65">
        <f t="shared" si="31"/>
        <v>130</v>
      </c>
      <c r="M35" s="65">
        <f t="shared" si="31"/>
        <v>50</v>
      </c>
      <c r="N35" s="65">
        <f t="shared" si="31"/>
        <v>10</v>
      </c>
      <c r="O35" s="65">
        <f t="shared" si="31"/>
        <v>10</v>
      </c>
      <c r="P35" s="65">
        <f t="shared" si="31"/>
        <v>20</v>
      </c>
      <c r="Q35" s="65">
        <f t="shared" si="31"/>
        <v>10</v>
      </c>
      <c r="R35" s="65">
        <f t="shared" si="31"/>
        <v>4</v>
      </c>
      <c r="S35" s="65">
        <f t="shared" si="31"/>
        <v>4</v>
      </c>
      <c r="T35" s="65">
        <f t="shared" si="31"/>
        <v>30</v>
      </c>
      <c r="U35" s="65">
        <f t="shared" si="31"/>
        <v>32</v>
      </c>
      <c r="V35" s="65">
        <f t="shared" si="31"/>
        <v>30</v>
      </c>
      <c r="W35" s="65">
        <f t="shared" si="31"/>
        <v>20</v>
      </c>
      <c r="X35" s="65">
        <f t="shared" si="31"/>
        <v>20</v>
      </c>
      <c r="Y35" s="65">
        <f t="shared" si="31"/>
        <v>20</v>
      </c>
      <c r="Z35" s="65">
        <f t="shared" si="31"/>
        <v>0</v>
      </c>
      <c r="AA35" s="65">
        <f t="shared" si="31"/>
        <v>0</v>
      </c>
      <c r="AB35" s="65">
        <f t="shared" si="31"/>
        <v>130</v>
      </c>
      <c r="AC35" s="65">
        <f t="shared" si="31"/>
        <v>130</v>
      </c>
      <c r="AD35" s="65">
        <f t="shared" si="31"/>
        <v>90</v>
      </c>
      <c r="AE35" s="65">
        <f t="shared" si="31"/>
        <v>100</v>
      </c>
      <c r="AF35" s="65">
        <f t="shared" si="31"/>
        <v>70</v>
      </c>
      <c r="AG35" s="65">
        <f t="shared" si="31"/>
        <v>40</v>
      </c>
      <c r="AH35" s="65">
        <f t="shared" si="31"/>
        <v>20</v>
      </c>
      <c r="AI35" s="65">
        <f t="shared" si="31"/>
        <v>350</v>
      </c>
      <c r="AJ35" s="65">
        <f t="shared" si="31"/>
        <v>30</v>
      </c>
      <c r="AK35" s="65">
        <f t="shared" si="31"/>
        <v>1</v>
      </c>
      <c r="AL35" s="65">
        <f t="shared" si="31"/>
        <v>370</v>
      </c>
      <c r="AM35" s="65">
        <f t="shared" ref="AM35:BR35" si="32">AM12/60</f>
        <v>5</v>
      </c>
      <c r="AN35" s="65">
        <f t="shared" si="32"/>
        <v>40</v>
      </c>
      <c r="AO35" s="65">
        <f t="shared" si="32"/>
        <v>20</v>
      </c>
      <c r="AP35" s="65">
        <f t="shared" si="32"/>
        <v>12</v>
      </c>
      <c r="AQ35" s="65">
        <f t="shared" si="32"/>
        <v>20</v>
      </c>
      <c r="AR35" s="65">
        <f t="shared" si="32"/>
        <v>20</v>
      </c>
      <c r="AS35" s="65">
        <f t="shared" si="32"/>
        <v>20</v>
      </c>
      <c r="AT35" s="65">
        <f t="shared" si="32"/>
        <v>20</v>
      </c>
      <c r="AU35" s="65">
        <f t="shared" si="32"/>
        <v>50</v>
      </c>
      <c r="AV35" s="65">
        <f t="shared" si="32"/>
        <v>30</v>
      </c>
      <c r="AW35" s="65">
        <f t="shared" si="32"/>
        <v>0</v>
      </c>
      <c r="AX35" s="65">
        <f t="shared" si="32"/>
        <v>13</v>
      </c>
      <c r="AY35" s="65">
        <f t="shared" si="32"/>
        <v>13</v>
      </c>
      <c r="AZ35" s="65">
        <f t="shared" si="32"/>
        <v>10</v>
      </c>
      <c r="BA35" s="65">
        <f t="shared" si="32"/>
        <v>5</v>
      </c>
      <c r="BB35" s="65">
        <f t="shared" si="32"/>
        <v>5</v>
      </c>
      <c r="BC35" s="65">
        <f t="shared" si="32"/>
        <v>0</v>
      </c>
      <c r="BD35" s="65">
        <f t="shared" si="32"/>
        <v>15</v>
      </c>
      <c r="BE35" s="65">
        <f t="shared" si="32"/>
        <v>0</v>
      </c>
      <c r="BF35" s="65">
        <f t="shared" si="32"/>
        <v>0</v>
      </c>
      <c r="BG35" s="65">
        <f t="shared" si="32"/>
        <v>0</v>
      </c>
      <c r="BH35" s="65">
        <f t="shared" si="32"/>
        <v>0</v>
      </c>
      <c r="BI35" s="65">
        <f t="shared" si="32"/>
        <v>5</v>
      </c>
      <c r="BJ35" s="65">
        <f t="shared" si="32"/>
        <v>270</v>
      </c>
      <c r="BK35" s="65">
        <f t="shared" si="32"/>
        <v>12</v>
      </c>
      <c r="BL35" s="65">
        <f t="shared" si="32"/>
        <v>0</v>
      </c>
      <c r="BM35" s="65">
        <f t="shared" si="32"/>
        <v>1</v>
      </c>
      <c r="BN35" s="65">
        <f t="shared" si="32"/>
        <v>1</v>
      </c>
      <c r="BO35" s="65">
        <f t="shared" si="32"/>
        <v>9</v>
      </c>
      <c r="BP35" s="65">
        <f t="shared" si="32"/>
        <v>4</v>
      </c>
      <c r="BQ35" s="65">
        <f t="shared" si="32"/>
        <v>5</v>
      </c>
      <c r="BR35" s="65">
        <f t="shared" si="32"/>
        <v>200</v>
      </c>
      <c r="BS35" s="65">
        <f t="shared" ref="BS35:CA35" si="33">BS12/60</f>
        <v>120</v>
      </c>
      <c r="BT35" s="65">
        <f t="shared" si="33"/>
        <v>120</v>
      </c>
      <c r="BU35" s="65">
        <f t="shared" si="33"/>
        <v>45</v>
      </c>
      <c r="BV35" s="65">
        <f t="shared" si="33"/>
        <v>1</v>
      </c>
      <c r="BW35" s="65">
        <f t="shared" si="33"/>
        <v>0</v>
      </c>
      <c r="BX35" s="65">
        <f t="shared" si="33"/>
        <v>15</v>
      </c>
      <c r="BY35" s="65">
        <f t="shared" si="33"/>
        <v>30</v>
      </c>
      <c r="BZ35" s="65">
        <f t="shared" si="33"/>
        <v>15</v>
      </c>
      <c r="CA35" s="65">
        <f t="shared" si="33"/>
        <v>15</v>
      </c>
    </row>
    <row r="36" spans="1:79">
      <c r="A36" s="139"/>
      <c r="B36" s="61" t="s">
        <v>81</v>
      </c>
      <c r="C36" s="61" t="s">
        <v>148</v>
      </c>
      <c r="D36" s="68">
        <v>158750</v>
      </c>
      <c r="E36" s="68" t="s">
        <v>92</v>
      </c>
      <c r="F36" s="68" t="s">
        <v>84</v>
      </c>
      <c r="G36" s="65">
        <f t="shared" ref="G36:AL36" si="34">G13/60</f>
        <v>0</v>
      </c>
      <c r="H36" s="65">
        <f t="shared" si="34"/>
        <v>0</v>
      </c>
      <c r="I36" s="65">
        <f t="shared" si="34"/>
        <v>0</v>
      </c>
      <c r="J36" s="65">
        <f t="shared" si="34"/>
        <v>0</v>
      </c>
      <c r="K36" s="65">
        <f t="shared" si="34"/>
        <v>0</v>
      </c>
      <c r="L36" s="65">
        <f t="shared" si="34"/>
        <v>0</v>
      </c>
      <c r="M36" s="65">
        <f t="shared" si="34"/>
        <v>0</v>
      </c>
      <c r="N36" s="65">
        <f t="shared" si="34"/>
        <v>0</v>
      </c>
      <c r="O36" s="65">
        <f t="shared" si="34"/>
        <v>0</v>
      </c>
      <c r="P36" s="65">
        <f t="shared" si="34"/>
        <v>1</v>
      </c>
      <c r="Q36" s="65">
        <f t="shared" si="34"/>
        <v>10</v>
      </c>
      <c r="R36" s="65">
        <f t="shared" si="34"/>
        <v>0</v>
      </c>
      <c r="S36" s="65">
        <f t="shared" si="34"/>
        <v>1</v>
      </c>
      <c r="T36" s="65">
        <f t="shared" si="34"/>
        <v>5</v>
      </c>
      <c r="U36" s="65">
        <f t="shared" si="34"/>
        <v>20</v>
      </c>
      <c r="V36" s="65">
        <f t="shared" si="34"/>
        <v>0</v>
      </c>
      <c r="W36" s="65">
        <f t="shared" si="34"/>
        <v>0</v>
      </c>
      <c r="X36" s="65">
        <f t="shared" si="34"/>
        <v>0</v>
      </c>
      <c r="Y36" s="65">
        <f t="shared" si="34"/>
        <v>0</v>
      </c>
      <c r="Z36" s="65">
        <f t="shared" si="34"/>
        <v>2</v>
      </c>
      <c r="AA36" s="65">
        <f t="shared" si="34"/>
        <v>2</v>
      </c>
      <c r="AB36" s="65">
        <f t="shared" si="34"/>
        <v>100</v>
      </c>
      <c r="AC36" s="65">
        <f t="shared" si="34"/>
        <v>100</v>
      </c>
      <c r="AD36" s="65">
        <f t="shared" si="34"/>
        <v>0</v>
      </c>
      <c r="AE36" s="65">
        <f t="shared" si="34"/>
        <v>0</v>
      </c>
      <c r="AF36" s="65">
        <f t="shared" si="34"/>
        <v>0</v>
      </c>
      <c r="AG36" s="65">
        <f t="shared" si="34"/>
        <v>2</v>
      </c>
      <c r="AH36" s="65">
        <f t="shared" si="34"/>
        <v>0</v>
      </c>
      <c r="AI36" s="65">
        <f t="shared" si="34"/>
        <v>0</v>
      </c>
      <c r="AJ36" s="65">
        <f t="shared" si="34"/>
        <v>0</v>
      </c>
      <c r="AK36" s="65">
        <f t="shared" si="34"/>
        <v>5</v>
      </c>
      <c r="AL36" s="65">
        <f t="shared" si="34"/>
        <v>5</v>
      </c>
      <c r="AM36" s="65">
        <f t="shared" ref="AM36:BR36" si="35">AM13/60</f>
        <v>0</v>
      </c>
      <c r="AN36" s="65">
        <f t="shared" si="35"/>
        <v>0</v>
      </c>
      <c r="AO36" s="65">
        <f t="shared" si="35"/>
        <v>0</v>
      </c>
      <c r="AP36" s="65">
        <f t="shared" si="35"/>
        <v>3</v>
      </c>
      <c r="AQ36" s="65">
        <f t="shared" si="35"/>
        <v>0</v>
      </c>
      <c r="AR36" s="65">
        <f t="shared" si="35"/>
        <v>0</v>
      </c>
      <c r="AS36" s="65">
        <f t="shared" si="35"/>
        <v>0</v>
      </c>
      <c r="AT36" s="65">
        <f t="shared" si="35"/>
        <v>0</v>
      </c>
      <c r="AU36" s="65">
        <f t="shared" si="35"/>
        <v>5</v>
      </c>
      <c r="AV36" s="65">
        <f t="shared" si="35"/>
        <v>0</v>
      </c>
      <c r="AW36" s="65">
        <f t="shared" si="35"/>
        <v>0</v>
      </c>
      <c r="AX36" s="65">
        <f t="shared" si="35"/>
        <v>0</v>
      </c>
      <c r="AY36" s="65">
        <f t="shared" si="35"/>
        <v>0</v>
      </c>
      <c r="AZ36" s="65">
        <f t="shared" si="35"/>
        <v>0</v>
      </c>
      <c r="BA36" s="65">
        <f t="shared" si="35"/>
        <v>0</v>
      </c>
      <c r="BB36" s="65">
        <f t="shared" si="35"/>
        <v>0</v>
      </c>
      <c r="BC36" s="65">
        <f t="shared" si="35"/>
        <v>1</v>
      </c>
      <c r="BD36" s="65">
        <f t="shared" si="35"/>
        <v>0</v>
      </c>
      <c r="BE36" s="65">
        <f t="shared" si="35"/>
        <v>0</v>
      </c>
      <c r="BF36" s="65">
        <f t="shared" si="35"/>
        <v>1</v>
      </c>
      <c r="BG36" s="65">
        <f t="shared" si="35"/>
        <v>0</v>
      </c>
      <c r="BH36" s="65">
        <f t="shared" si="35"/>
        <v>0</v>
      </c>
      <c r="BI36" s="65">
        <f t="shared" si="35"/>
        <v>0</v>
      </c>
      <c r="BJ36" s="65">
        <f t="shared" si="35"/>
        <v>0</v>
      </c>
      <c r="BK36" s="65">
        <f t="shared" si="35"/>
        <v>0</v>
      </c>
      <c r="BL36" s="65">
        <f t="shared" si="35"/>
        <v>0</v>
      </c>
      <c r="BM36" s="65">
        <f t="shared" si="35"/>
        <v>1</v>
      </c>
      <c r="BN36" s="65">
        <f t="shared" si="35"/>
        <v>1</v>
      </c>
      <c r="BO36" s="65">
        <f t="shared" si="35"/>
        <v>1</v>
      </c>
      <c r="BP36" s="65">
        <f t="shared" si="35"/>
        <v>1</v>
      </c>
      <c r="BQ36" s="65">
        <f t="shared" si="35"/>
        <v>0</v>
      </c>
      <c r="BR36" s="65">
        <f t="shared" si="35"/>
        <v>0</v>
      </c>
      <c r="BS36" s="65">
        <f t="shared" ref="BS36:CA36" si="36">BS13/60</f>
        <v>0</v>
      </c>
      <c r="BT36" s="65">
        <f t="shared" si="36"/>
        <v>0</v>
      </c>
      <c r="BU36" s="65">
        <f t="shared" si="36"/>
        <v>1</v>
      </c>
      <c r="BV36" s="65">
        <f t="shared" si="36"/>
        <v>1</v>
      </c>
      <c r="BW36" s="65">
        <f t="shared" si="36"/>
        <v>1</v>
      </c>
      <c r="BX36" s="65">
        <f t="shared" si="36"/>
        <v>2</v>
      </c>
      <c r="BY36" s="65">
        <f t="shared" si="36"/>
        <v>3</v>
      </c>
      <c r="BZ36" s="65">
        <f t="shared" si="36"/>
        <v>1</v>
      </c>
      <c r="CA36" s="65">
        <f t="shared" si="36"/>
        <v>1</v>
      </c>
    </row>
    <row r="37" spans="1:79">
      <c r="A37" s="140"/>
      <c r="B37" s="61" t="s">
        <v>81</v>
      </c>
      <c r="C37" s="61" t="s">
        <v>153</v>
      </c>
      <c r="D37" s="68">
        <v>158331</v>
      </c>
      <c r="E37" s="68" t="s">
        <v>154</v>
      </c>
      <c r="F37" s="68" t="s">
        <v>84</v>
      </c>
      <c r="G37" s="65">
        <f t="shared" ref="G37:AL37" si="37">G14/60</f>
        <v>2</v>
      </c>
      <c r="H37" s="65">
        <f t="shared" si="37"/>
        <v>2</v>
      </c>
      <c r="I37" s="65">
        <f t="shared" si="37"/>
        <v>10</v>
      </c>
      <c r="J37" s="65">
        <f t="shared" si="37"/>
        <v>10</v>
      </c>
      <c r="K37" s="65">
        <f t="shared" si="37"/>
        <v>10</v>
      </c>
      <c r="L37" s="65">
        <f t="shared" si="37"/>
        <v>10</v>
      </c>
      <c r="M37" s="65">
        <f t="shared" si="37"/>
        <v>0</v>
      </c>
      <c r="N37" s="65">
        <f t="shared" si="37"/>
        <v>0</v>
      </c>
      <c r="O37" s="65">
        <f t="shared" si="37"/>
        <v>0</v>
      </c>
      <c r="P37" s="65">
        <f t="shared" si="37"/>
        <v>0</v>
      </c>
      <c r="Q37" s="65">
        <f t="shared" si="37"/>
        <v>0</v>
      </c>
      <c r="R37" s="65">
        <f t="shared" si="37"/>
        <v>2</v>
      </c>
      <c r="S37" s="65">
        <f t="shared" si="37"/>
        <v>1</v>
      </c>
      <c r="T37" s="65">
        <f t="shared" si="37"/>
        <v>0</v>
      </c>
      <c r="U37" s="65">
        <f t="shared" si="37"/>
        <v>10</v>
      </c>
      <c r="V37" s="65">
        <f t="shared" si="37"/>
        <v>5</v>
      </c>
      <c r="W37" s="65">
        <f t="shared" si="37"/>
        <v>0</v>
      </c>
      <c r="X37" s="65">
        <f t="shared" si="37"/>
        <v>0</v>
      </c>
      <c r="Y37" s="65">
        <f t="shared" si="37"/>
        <v>0</v>
      </c>
      <c r="Z37" s="65">
        <f t="shared" si="37"/>
        <v>0</v>
      </c>
      <c r="AA37" s="65">
        <f t="shared" si="37"/>
        <v>0</v>
      </c>
      <c r="AB37" s="65">
        <f t="shared" si="37"/>
        <v>0</v>
      </c>
      <c r="AC37" s="65">
        <f t="shared" si="37"/>
        <v>0</v>
      </c>
      <c r="AD37" s="65">
        <f t="shared" si="37"/>
        <v>100</v>
      </c>
      <c r="AE37" s="65">
        <f t="shared" si="37"/>
        <v>0</v>
      </c>
      <c r="AF37" s="65">
        <f t="shared" si="37"/>
        <v>40</v>
      </c>
      <c r="AG37" s="65">
        <f t="shared" si="37"/>
        <v>0</v>
      </c>
      <c r="AH37" s="65">
        <f t="shared" si="37"/>
        <v>0</v>
      </c>
      <c r="AI37" s="65">
        <f t="shared" si="37"/>
        <v>0</v>
      </c>
      <c r="AJ37" s="65">
        <f t="shared" si="37"/>
        <v>10</v>
      </c>
      <c r="AK37" s="65">
        <f t="shared" si="37"/>
        <v>0</v>
      </c>
      <c r="AL37" s="65">
        <f t="shared" si="37"/>
        <v>0</v>
      </c>
      <c r="AM37" s="65">
        <f t="shared" ref="AM37:BR37" si="38">AM14/60</f>
        <v>0</v>
      </c>
      <c r="AN37" s="65">
        <f t="shared" si="38"/>
        <v>0</v>
      </c>
      <c r="AO37" s="65">
        <f t="shared" si="38"/>
        <v>0</v>
      </c>
      <c r="AP37" s="65">
        <f t="shared" si="38"/>
        <v>5</v>
      </c>
      <c r="AQ37" s="65">
        <f t="shared" si="38"/>
        <v>0</v>
      </c>
      <c r="AR37" s="65">
        <f t="shared" si="38"/>
        <v>0</v>
      </c>
      <c r="AS37" s="65">
        <f t="shared" si="38"/>
        <v>0</v>
      </c>
      <c r="AT37" s="65">
        <f t="shared" si="38"/>
        <v>0</v>
      </c>
      <c r="AU37" s="65">
        <f t="shared" si="38"/>
        <v>0</v>
      </c>
      <c r="AV37" s="65">
        <f t="shared" si="38"/>
        <v>0</v>
      </c>
      <c r="AW37" s="65">
        <f t="shared" si="38"/>
        <v>0</v>
      </c>
      <c r="AX37" s="65">
        <f t="shared" si="38"/>
        <v>0</v>
      </c>
      <c r="AY37" s="65">
        <f t="shared" si="38"/>
        <v>0</v>
      </c>
      <c r="AZ37" s="65">
        <f t="shared" si="38"/>
        <v>0</v>
      </c>
      <c r="BA37" s="65">
        <f t="shared" si="38"/>
        <v>0</v>
      </c>
      <c r="BB37" s="65">
        <f t="shared" si="38"/>
        <v>0</v>
      </c>
      <c r="BC37" s="65">
        <f t="shared" si="38"/>
        <v>1</v>
      </c>
      <c r="BD37" s="65">
        <f t="shared" si="38"/>
        <v>5</v>
      </c>
      <c r="BE37" s="65">
        <f t="shared" si="38"/>
        <v>5</v>
      </c>
      <c r="BF37" s="65">
        <f t="shared" si="38"/>
        <v>0</v>
      </c>
      <c r="BG37" s="65">
        <f t="shared" si="38"/>
        <v>0</v>
      </c>
      <c r="BH37" s="65">
        <f t="shared" si="38"/>
        <v>20</v>
      </c>
      <c r="BI37" s="65">
        <f t="shared" si="38"/>
        <v>0</v>
      </c>
      <c r="BJ37" s="65">
        <f t="shared" si="38"/>
        <v>0</v>
      </c>
      <c r="BK37" s="65">
        <f t="shared" si="38"/>
        <v>0</v>
      </c>
      <c r="BL37" s="65">
        <f t="shared" si="38"/>
        <v>0</v>
      </c>
      <c r="BM37" s="65">
        <f t="shared" si="38"/>
        <v>5</v>
      </c>
      <c r="BN37" s="65">
        <f t="shared" si="38"/>
        <v>0</v>
      </c>
      <c r="BO37" s="65">
        <f t="shared" si="38"/>
        <v>0</v>
      </c>
      <c r="BP37" s="65">
        <f t="shared" si="38"/>
        <v>0</v>
      </c>
      <c r="BQ37" s="65">
        <f t="shared" si="38"/>
        <v>0</v>
      </c>
      <c r="BR37" s="65">
        <f t="shared" si="38"/>
        <v>10</v>
      </c>
      <c r="BS37" s="65">
        <f t="shared" ref="BS37:CA37" si="39">BS14/60</f>
        <v>10</v>
      </c>
      <c r="BT37" s="65">
        <f t="shared" si="39"/>
        <v>5</v>
      </c>
      <c r="BU37" s="65">
        <f t="shared" si="39"/>
        <v>1</v>
      </c>
      <c r="BV37" s="65">
        <f t="shared" si="39"/>
        <v>2</v>
      </c>
      <c r="BW37" s="65">
        <f t="shared" si="39"/>
        <v>4</v>
      </c>
      <c r="BX37" s="65">
        <f t="shared" si="39"/>
        <v>4</v>
      </c>
      <c r="BY37" s="65">
        <f t="shared" si="39"/>
        <v>2</v>
      </c>
      <c r="BZ37" s="65">
        <f t="shared" si="39"/>
        <v>0</v>
      </c>
      <c r="CA37" s="65">
        <f t="shared" si="39"/>
        <v>0</v>
      </c>
    </row>
    <row r="41" spans="1:79">
      <c r="E41" s="142" t="s">
        <v>175</v>
      </c>
      <c r="F41" s="142"/>
      <c r="G41" s="94">
        <f t="shared" ref="G41:AL41" si="40">SUM(G27:G37)</f>
        <v>51</v>
      </c>
      <c r="H41" s="94">
        <f t="shared" si="40"/>
        <v>46</v>
      </c>
      <c r="I41" s="94">
        <f t="shared" si="40"/>
        <v>128</v>
      </c>
      <c r="J41" s="94">
        <f t="shared" si="40"/>
        <v>42</v>
      </c>
      <c r="K41" s="94">
        <f t="shared" si="40"/>
        <v>55</v>
      </c>
      <c r="L41" s="94">
        <f t="shared" si="40"/>
        <v>235</v>
      </c>
      <c r="M41" s="94">
        <f t="shared" si="40"/>
        <v>59</v>
      </c>
      <c r="N41" s="94">
        <f t="shared" si="40"/>
        <v>48</v>
      </c>
      <c r="O41" s="94">
        <f t="shared" si="40"/>
        <v>23</v>
      </c>
      <c r="P41" s="94">
        <f t="shared" si="40"/>
        <v>23</v>
      </c>
      <c r="Q41" s="94">
        <f t="shared" si="40"/>
        <v>30</v>
      </c>
      <c r="R41" s="94">
        <f t="shared" si="40"/>
        <v>12</v>
      </c>
      <c r="S41" s="94">
        <f t="shared" si="40"/>
        <v>7</v>
      </c>
      <c r="T41" s="94">
        <f t="shared" si="40"/>
        <v>43</v>
      </c>
      <c r="U41" s="94">
        <f t="shared" si="40"/>
        <v>132</v>
      </c>
      <c r="V41" s="94">
        <f t="shared" si="40"/>
        <v>45</v>
      </c>
      <c r="W41" s="94">
        <f t="shared" si="40"/>
        <v>26</v>
      </c>
      <c r="X41" s="94">
        <f t="shared" si="40"/>
        <v>49</v>
      </c>
      <c r="Y41" s="94">
        <f t="shared" si="40"/>
        <v>20</v>
      </c>
      <c r="Z41" s="94">
        <f t="shared" si="40"/>
        <v>10</v>
      </c>
      <c r="AA41" s="94">
        <f t="shared" si="40"/>
        <v>27</v>
      </c>
      <c r="AB41" s="94">
        <f t="shared" si="40"/>
        <v>250</v>
      </c>
      <c r="AC41" s="94">
        <f t="shared" si="40"/>
        <v>230</v>
      </c>
      <c r="AD41" s="94">
        <f t="shared" si="40"/>
        <v>252</v>
      </c>
      <c r="AE41" s="94">
        <f t="shared" si="40"/>
        <v>152</v>
      </c>
      <c r="AF41" s="94">
        <f t="shared" si="40"/>
        <v>150</v>
      </c>
      <c r="AG41" s="94">
        <f t="shared" si="40"/>
        <v>64</v>
      </c>
      <c r="AH41" s="94">
        <f t="shared" si="40"/>
        <v>20</v>
      </c>
      <c r="AI41" s="94">
        <f t="shared" si="40"/>
        <v>401</v>
      </c>
      <c r="AJ41" s="94">
        <f t="shared" si="40"/>
        <v>439</v>
      </c>
      <c r="AK41" s="94">
        <f t="shared" si="40"/>
        <v>9</v>
      </c>
      <c r="AL41" s="94">
        <f t="shared" si="40"/>
        <v>375</v>
      </c>
      <c r="AM41" s="94">
        <f t="shared" ref="AM41:BR41" si="41">SUM(AM27:AM37)</f>
        <v>5</v>
      </c>
      <c r="AN41" s="94">
        <f t="shared" si="41"/>
        <v>50</v>
      </c>
      <c r="AO41" s="94">
        <f t="shared" si="41"/>
        <v>20</v>
      </c>
      <c r="AP41" s="94">
        <f t="shared" si="41"/>
        <v>22</v>
      </c>
      <c r="AQ41" s="94">
        <f t="shared" si="41"/>
        <v>20</v>
      </c>
      <c r="AR41" s="94">
        <f t="shared" si="41"/>
        <v>22</v>
      </c>
      <c r="AS41" s="94">
        <f t="shared" si="41"/>
        <v>25</v>
      </c>
      <c r="AT41" s="94">
        <f t="shared" si="41"/>
        <v>20</v>
      </c>
      <c r="AU41" s="94">
        <f t="shared" si="41"/>
        <v>55</v>
      </c>
      <c r="AV41" s="94">
        <f t="shared" si="41"/>
        <v>30</v>
      </c>
      <c r="AW41" s="94">
        <f t="shared" si="41"/>
        <v>0</v>
      </c>
      <c r="AX41" s="94">
        <f t="shared" si="41"/>
        <v>35</v>
      </c>
      <c r="AY41" s="94">
        <f t="shared" si="41"/>
        <v>55</v>
      </c>
      <c r="AZ41" s="94">
        <f t="shared" si="41"/>
        <v>11</v>
      </c>
      <c r="BA41" s="94">
        <f t="shared" si="41"/>
        <v>5</v>
      </c>
      <c r="BB41" s="94">
        <f t="shared" si="41"/>
        <v>5</v>
      </c>
      <c r="BC41" s="94">
        <f t="shared" si="41"/>
        <v>21</v>
      </c>
      <c r="BD41" s="94">
        <f t="shared" si="41"/>
        <v>94</v>
      </c>
      <c r="BE41" s="94">
        <f t="shared" si="41"/>
        <v>21</v>
      </c>
      <c r="BF41" s="94">
        <f t="shared" si="41"/>
        <v>22</v>
      </c>
      <c r="BG41" s="94">
        <f t="shared" si="41"/>
        <v>42</v>
      </c>
      <c r="BH41" s="94">
        <f t="shared" si="41"/>
        <v>40</v>
      </c>
      <c r="BI41" s="94">
        <f t="shared" si="41"/>
        <v>29</v>
      </c>
      <c r="BJ41" s="94">
        <f t="shared" si="41"/>
        <v>272</v>
      </c>
      <c r="BK41" s="94">
        <f t="shared" si="41"/>
        <v>46</v>
      </c>
      <c r="BL41" s="94">
        <f t="shared" si="41"/>
        <v>102</v>
      </c>
      <c r="BM41" s="94">
        <f t="shared" si="41"/>
        <v>15</v>
      </c>
      <c r="BN41" s="94">
        <f t="shared" si="41"/>
        <v>8</v>
      </c>
      <c r="BO41" s="94">
        <f t="shared" si="41"/>
        <v>31</v>
      </c>
      <c r="BP41" s="94">
        <f t="shared" si="41"/>
        <v>14</v>
      </c>
      <c r="BQ41" s="94">
        <f t="shared" si="41"/>
        <v>47</v>
      </c>
      <c r="BR41" s="94">
        <f t="shared" si="41"/>
        <v>302</v>
      </c>
      <c r="BS41" s="94">
        <f t="shared" ref="BS41:CA41" si="42">SUM(BS27:BS37)</f>
        <v>215</v>
      </c>
      <c r="BT41" s="94">
        <f t="shared" si="42"/>
        <v>550</v>
      </c>
      <c r="BU41" s="94">
        <f t="shared" si="42"/>
        <v>65</v>
      </c>
      <c r="BV41" s="94">
        <f t="shared" si="42"/>
        <v>15</v>
      </c>
      <c r="BW41" s="94">
        <f t="shared" si="42"/>
        <v>59</v>
      </c>
      <c r="BX41" s="94">
        <f t="shared" si="42"/>
        <v>55</v>
      </c>
      <c r="BY41" s="94">
        <f t="shared" si="42"/>
        <v>63</v>
      </c>
      <c r="BZ41" s="94">
        <f t="shared" si="42"/>
        <v>17</v>
      </c>
      <c r="CA41" s="94">
        <f t="shared" si="42"/>
        <v>18</v>
      </c>
    </row>
  </sheetData>
  <mergeCells count="7">
    <mergeCell ref="A4:A14"/>
    <mergeCell ref="E18:F18"/>
    <mergeCell ref="E19:F19"/>
    <mergeCell ref="A27:A37"/>
    <mergeCell ref="E41:F41"/>
    <mergeCell ref="E20:F20"/>
    <mergeCell ref="E21:F21"/>
  </mergeCells>
  <conditionalFormatting sqref="D3">
    <cfRule type="duplicateValues" dxfId="19" priority="4"/>
  </conditionalFormatting>
  <conditionalFormatting sqref="D10">
    <cfRule type="duplicateValues" dxfId="18" priority="5"/>
  </conditionalFormatting>
  <conditionalFormatting sqref="D11:D14 D9 D4:D7">
    <cfRule type="duplicateValues" dxfId="17" priority="6"/>
  </conditionalFormatting>
  <conditionalFormatting sqref="D26">
    <cfRule type="duplicateValues" dxfId="16" priority="1"/>
  </conditionalFormatting>
  <conditionalFormatting sqref="D33">
    <cfRule type="duplicateValues" dxfId="15" priority="2"/>
  </conditionalFormatting>
  <conditionalFormatting sqref="D34:D37 D32 D27:D30">
    <cfRule type="duplicateValues" dxfId="14" priority="3"/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35"/>
  <sheetViews>
    <sheetView zoomScale="70" zoomScaleNormal="70" workbookViewId="0">
      <selection activeCell="A34" sqref="A34"/>
    </sheetView>
  </sheetViews>
  <sheetFormatPr defaultRowHeight="15"/>
  <cols>
    <col min="2" max="2" width="60.42578125" bestFit="1" customWidth="1"/>
    <col min="3" max="3" width="58.42578125" bestFit="1" customWidth="1"/>
    <col min="4" max="4" width="7" bestFit="1" customWidth="1"/>
    <col min="5" max="5" width="25.5703125" customWidth="1"/>
    <col min="6" max="6" width="6.28515625" customWidth="1"/>
    <col min="7" max="7" width="16.5703125" customWidth="1"/>
    <col min="8" max="8" width="16.28515625" bestFit="1" customWidth="1"/>
    <col min="9" max="12" width="13.5703125" bestFit="1" customWidth="1"/>
    <col min="13" max="14" width="15" bestFit="1" customWidth="1"/>
    <col min="15" max="15" width="10.140625" bestFit="1" customWidth="1"/>
    <col min="16" max="16" width="9.140625" bestFit="1" customWidth="1"/>
    <col min="17" max="20" width="13.5703125" bestFit="1" customWidth="1"/>
    <col min="21" max="23" width="12.42578125" bestFit="1" customWidth="1"/>
    <col min="24" max="24" width="13.5703125" bestFit="1" customWidth="1"/>
    <col min="25" max="25" width="12.42578125" bestFit="1" customWidth="1"/>
    <col min="26" max="26" width="13.5703125" bestFit="1" customWidth="1"/>
    <col min="27" max="28" width="10" bestFit="1" customWidth="1"/>
    <col min="29" max="31" width="15" bestFit="1" customWidth="1"/>
    <col min="32" max="34" width="13.5703125" bestFit="1" customWidth="1"/>
    <col min="35" max="35" width="15" bestFit="1" customWidth="1"/>
    <col min="36" max="37" width="13.5703125" bestFit="1" customWidth="1"/>
    <col min="38" max="38" width="9" bestFit="1" customWidth="1"/>
    <col min="39" max="39" width="11.42578125" bestFit="1" customWidth="1"/>
    <col min="40" max="41" width="9" bestFit="1" customWidth="1"/>
    <col min="42" max="42" width="13.5703125" bestFit="1" customWidth="1"/>
    <col min="43" max="46" width="12.42578125" bestFit="1" customWidth="1"/>
    <col min="47" max="48" width="13.5703125" bestFit="1" customWidth="1"/>
    <col min="49" max="50" width="11.42578125" bestFit="1" customWidth="1"/>
    <col min="51" max="52" width="13.5703125" bestFit="1" customWidth="1"/>
    <col min="53" max="53" width="11.42578125" bestFit="1" customWidth="1"/>
    <col min="54" max="56" width="13.5703125" bestFit="1" customWidth="1"/>
    <col min="57" max="62" width="12.42578125" bestFit="1" customWidth="1"/>
    <col min="63" max="64" width="9" bestFit="1" customWidth="1"/>
    <col min="65" max="68" width="12.42578125" bestFit="1" customWidth="1"/>
    <col min="69" max="69" width="9" bestFit="1" customWidth="1"/>
    <col min="70" max="70" width="12.42578125" bestFit="1" customWidth="1"/>
    <col min="71" max="72" width="13.5703125" bestFit="1" customWidth="1"/>
    <col min="73" max="75" width="12.42578125" bestFit="1" customWidth="1"/>
    <col min="76" max="79" width="13.5703125" bestFit="1" customWidth="1"/>
    <col min="80" max="80" width="10" bestFit="1" customWidth="1"/>
  </cols>
  <sheetData>
    <row r="1" spans="1:80" ht="23.25">
      <c r="G1" s="97" t="s">
        <v>185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</row>
    <row r="2" spans="1:80">
      <c r="A2" s="44" t="s">
        <v>181</v>
      </c>
      <c r="B2" s="59" t="s">
        <v>2</v>
      </c>
      <c r="C2" s="59" t="s">
        <v>3</v>
      </c>
      <c r="D2" s="59" t="s">
        <v>4</v>
      </c>
      <c r="E2" s="59" t="s">
        <v>5</v>
      </c>
      <c r="F2" s="98" t="s">
        <v>6</v>
      </c>
      <c r="G2" s="44" t="str">
        <f>'GRUPO 1'!G3</f>
        <v>ITEM 1</v>
      </c>
      <c r="H2" s="108" t="str">
        <f>'GRUPO 1'!H3</f>
        <v>ITEM 2</v>
      </c>
      <c r="I2" s="95" t="str">
        <f>'GRUPO 1'!I3</f>
        <v>ITEM 3</v>
      </c>
      <c r="J2" s="95" t="str">
        <f>'GRUPO 1'!J3</f>
        <v>ITEM 4</v>
      </c>
      <c r="K2" s="95" t="str">
        <f>'GRUPO 1'!K3</f>
        <v>ITEM 5</v>
      </c>
      <c r="L2" s="95" t="str">
        <f>'GRUPO 1'!L3</f>
        <v>ITEM 6</v>
      </c>
      <c r="M2" s="95" t="str">
        <f>'GRUPO 1'!M3</f>
        <v>ITEM 7</v>
      </c>
      <c r="N2" s="95" t="str">
        <f>'GRUPO 1'!N3</f>
        <v>ITEM 8</v>
      </c>
      <c r="O2" s="95" t="str">
        <f>'GRUPO 1'!O3</f>
        <v>ITEM 9</v>
      </c>
      <c r="P2" s="95" t="str">
        <f>'GRUPO 1'!P3</f>
        <v>ITEM 10</v>
      </c>
      <c r="Q2" s="95" t="str">
        <f>'GRUPO 1'!Q3</f>
        <v>ITEM 11</v>
      </c>
      <c r="R2" s="95" t="str">
        <f>'GRUPO 1'!R3</f>
        <v>ITEM 12</v>
      </c>
      <c r="S2" s="95" t="str">
        <f>'GRUPO 1'!S3</f>
        <v>ITEM 13</v>
      </c>
      <c r="T2" s="95" t="str">
        <f>'GRUPO 1'!T3</f>
        <v>ITEM 14</v>
      </c>
      <c r="U2" s="95" t="str">
        <f>'GRUPO 1'!U3</f>
        <v>ITEM 15</v>
      </c>
      <c r="V2" s="95" t="str">
        <f>'GRUPO 1'!V3</f>
        <v>ITEM 16</v>
      </c>
      <c r="W2" s="95" t="str">
        <f>'GRUPO 1'!W3</f>
        <v>ITEM 17</v>
      </c>
      <c r="X2" s="95" t="str">
        <f>'GRUPO 1'!X3</f>
        <v>ITEM 18</v>
      </c>
      <c r="Y2" s="95" t="str">
        <f>'GRUPO 1'!Y3</f>
        <v>ITEM 19</v>
      </c>
      <c r="Z2" s="95" t="str">
        <f>'GRUPO 1'!Z3</f>
        <v>ITEM 20</v>
      </c>
      <c r="AA2" s="95" t="str">
        <f>'GRUPO 1'!AA3</f>
        <v>ITEM 21</v>
      </c>
      <c r="AB2" s="95" t="str">
        <f>'GRUPO 1'!AB3</f>
        <v>ITEM 22</v>
      </c>
      <c r="AC2" s="95" t="str">
        <f>'GRUPO 1'!AC3</f>
        <v>ITEM 23</v>
      </c>
      <c r="AD2" s="95" t="str">
        <f>'GRUPO 1'!AD3</f>
        <v>ITEM 24</v>
      </c>
      <c r="AE2" s="95" t="str">
        <f>'GRUPO 1'!AE3</f>
        <v>ITEM 25</v>
      </c>
      <c r="AF2" s="95" t="str">
        <f>'GRUPO 1'!AF3</f>
        <v>ITEM 26</v>
      </c>
      <c r="AG2" s="95" t="str">
        <f>'GRUPO 1'!AG3</f>
        <v>ITEM 27</v>
      </c>
      <c r="AH2" s="95" t="str">
        <f>'GRUPO 1'!AH3</f>
        <v>ITEM 28</v>
      </c>
      <c r="AI2" s="95" t="str">
        <f>'GRUPO 1'!AI3</f>
        <v>ITEM 29</v>
      </c>
      <c r="AJ2" s="95" t="str">
        <f>'GRUPO 1'!AJ3</f>
        <v>ITEM 30</v>
      </c>
      <c r="AK2" s="95" t="str">
        <f>'GRUPO 1'!AK3</f>
        <v>ITEM 31</v>
      </c>
      <c r="AL2" s="95" t="str">
        <f>'GRUPO 1'!AL3</f>
        <v>ITEM 32</v>
      </c>
      <c r="AM2" s="95" t="str">
        <f>'GRUPO 1'!AM3</f>
        <v>ITEM 33</v>
      </c>
      <c r="AN2" s="95" t="str">
        <f>'GRUPO 1'!AN3</f>
        <v>ITEM 34</v>
      </c>
      <c r="AO2" s="95" t="str">
        <f>'GRUPO 1'!AO3</f>
        <v>ITEM 35</v>
      </c>
      <c r="AP2" s="95" t="str">
        <f>'GRUPO 1'!AP3</f>
        <v>ITEM 36</v>
      </c>
      <c r="AQ2" s="95" t="str">
        <f>'GRUPO 1'!AQ3</f>
        <v>ITEM 37</v>
      </c>
      <c r="AR2" s="95" t="str">
        <f>'GRUPO 1'!AR3</f>
        <v>ITEM 38</v>
      </c>
      <c r="AS2" s="95" t="str">
        <f>'GRUPO 1'!AS3</f>
        <v>ITEM 39</v>
      </c>
      <c r="AT2" s="95" t="str">
        <f>'GRUPO 1'!AT3</f>
        <v>ITEM 40</v>
      </c>
      <c r="AU2" s="95" t="str">
        <f>'GRUPO 1'!AU3</f>
        <v>ITEM 41</v>
      </c>
      <c r="AV2" s="95" t="str">
        <f>'GRUPO 1'!AV3</f>
        <v>ITEM 42</v>
      </c>
      <c r="AW2" s="95" t="str">
        <f>'GRUPO 1'!AW3</f>
        <v>ITEM 43</v>
      </c>
      <c r="AX2" s="95" t="str">
        <f>'GRUPO 1'!AX3</f>
        <v>ITEM 44</v>
      </c>
      <c r="AY2" s="95" t="str">
        <f>'GRUPO 1'!AY3</f>
        <v>ITEM 45</v>
      </c>
      <c r="AZ2" s="95" t="str">
        <f>'GRUPO 1'!AZ3</f>
        <v>ITEM 46</v>
      </c>
      <c r="BA2" s="95" t="str">
        <f>'GRUPO 1'!BA3</f>
        <v>ITEM 47</v>
      </c>
      <c r="BB2" s="95" t="str">
        <f>'GRUPO 1'!BB3</f>
        <v>ITEM 48</v>
      </c>
      <c r="BC2" s="95" t="str">
        <f>'GRUPO 1'!BC3</f>
        <v>ITEM 49</v>
      </c>
      <c r="BD2" s="95" t="str">
        <f>'GRUPO 1'!BD3</f>
        <v>ITEM 50</v>
      </c>
      <c r="BE2" s="95" t="str">
        <f>'GRUPO 1'!BE3</f>
        <v>ITEM 51</v>
      </c>
      <c r="BF2" s="95" t="str">
        <f>'GRUPO 1'!BF3</f>
        <v>ITEM 52</v>
      </c>
      <c r="BG2" s="95" t="str">
        <f>'GRUPO 1'!BG3</f>
        <v>ITEM 53</v>
      </c>
      <c r="BH2" s="95" t="str">
        <f>'GRUPO 1'!BH3</f>
        <v>ITEM 54</v>
      </c>
      <c r="BI2" s="95" t="str">
        <f>'GRUPO 1'!BI3</f>
        <v>ITEM 55</v>
      </c>
      <c r="BJ2" s="95" t="str">
        <f>'GRUPO 1'!BJ3</f>
        <v>ITEM 56</v>
      </c>
      <c r="BK2" s="95" t="str">
        <f>'GRUPO 1'!BK3</f>
        <v>ITEM 57</v>
      </c>
      <c r="BL2" s="95" t="str">
        <f>'GRUPO 1'!BL3</f>
        <v>ITEM 58</v>
      </c>
      <c r="BM2" s="95" t="str">
        <f>'GRUPO 1'!BM3</f>
        <v>ITEM 59</v>
      </c>
      <c r="BN2" s="95" t="str">
        <f>'GRUPO 1'!BN3</f>
        <v>ITEM 60</v>
      </c>
      <c r="BO2" s="95" t="str">
        <f>'GRUPO 1'!BO3</f>
        <v>ITEM 61</v>
      </c>
      <c r="BP2" s="95" t="str">
        <f>'GRUPO 1'!BP3</f>
        <v>ITEM 62</v>
      </c>
      <c r="BQ2" s="95" t="str">
        <f>'GRUPO 1'!BQ3</f>
        <v>ITEM 63</v>
      </c>
      <c r="BR2" s="95" t="str">
        <f>'GRUPO 1'!BR3</f>
        <v>ITEM 64</v>
      </c>
      <c r="BS2" s="95" t="str">
        <f>'GRUPO 1'!BS3</f>
        <v>ITEM 65</v>
      </c>
      <c r="BT2" s="95" t="str">
        <f>'GRUPO 1'!BT3</f>
        <v>ITEM 66</v>
      </c>
      <c r="BU2" s="95" t="str">
        <f>'GRUPO 1'!BU3</f>
        <v>ITEM 67</v>
      </c>
      <c r="BV2" s="95" t="str">
        <f>'GRUPO 1'!BV3</f>
        <v>ITEM 68</v>
      </c>
      <c r="BW2" s="95" t="str">
        <f>'GRUPO 1'!BW3</f>
        <v>ITEM 69</v>
      </c>
      <c r="BX2" s="95" t="str">
        <f>'GRUPO 1'!BX3</f>
        <v>ITEM 70</v>
      </c>
      <c r="BY2" s="95" t="str">
        <f>'GRUPO 1'!BY3</f>
        <v>ITEM 71</v>
      </c>
      <c r="BZ2" s="95" t="str">
        <f>'GRUPO 1'!BZ3</f>
        <v>ITEM 72</v>
      </c>
      <c r="CA2" s="95" t="str">
        <f>'GRUPO 1'!CA3</f>
        <v>ITEM 73</v>
      </c>
    </row>
    <row r="3" spans="1:80">
      <c r="A3" s="134">
        <v>4</v>
      </c>
      <c r="B3" s="61" t="s">
        <v>115</v>
      </c>
      <c r="C3" s="81" t="s">
        <v>116</v>
      </c>
      <c r="D3" s="82">
        <v>153010</v>
      </c>
      <c r="E3" s="60" t="s">
        <v>110</v>
      </c>
      <c r="F3" s="62" t="s">
        <v>111</v>
      </c>
      <c r="G3" s="99"/>
      <c r="H3" s="65">
        <v>120</v>
      </c>
      <c r="I3" s="65">
        <v>2700</v>
      </c>
      <c r="J3" s="65">
        <v>1860</v>
      </c>
      <c r="K3" s="65">
        <v>2340</v>
      </c>
      <c r="L3" s="65">
        <v>3780</v>
      </c>
      <c r="M3" s="65">
        <v>1380</v>
      </c>
      <c r="N3" s="65"/>
      <c r="O3" s="65"/>
      <c r="P3" s="65"/>
      <c r="Q3" s="65"/>
      <c r="R3" s="65"/>
      <c r="S3" s="65"/>
      <c r="T3" s="65">
        <v>1320</v>
      </c>
      <c r="U3" s="65">
        <v>3600</v>
      </c>
      <c r="V3" s="65">
        <v>600</v>
      </c>
      <c r="W3" s="65">
        <v>480</v>
      </c>
      <c r="X3" s="65">
        <v>720</v>
      </c>
      <c r="Y3" s="65"/>
      <c r="Z3" s="65"/>
      <c r="AA3" s="65"/>
      <c r="AB3" s="65">
        <v>90000</v>
      </c>
      <c r="AC3" s="65">
        <v>90000</v>
      </c>
      <c r="AD3" s="65">
        <v>90900</v>
      </c>
      <c r="AE3" s="65">
        <v>30720</v>
      </c>
      <c r="AF3" s="65">
        <v>6960</v>
      </c>
      <c r="AG3" s="65">
        <v>3000</v>
      </c>
      <c r="AH3" s="65"/>
      <c r="AI3" s="65">
        <v>2340</v>
      </c>
      <c r="AJ3" s="65">
        <v>8940</v>
      </c>
      <c r="AK3" s="65"/>
      <c r="AL3" s="65">
        <v>60</v>
      </c>
      <c r="AM3" s="65"/>
      <c r="AN3" s="65"/>
      <c r="AO3" s="65">
        <v>1200</v>
      </c>
      <c r="AP3" s="65">
        <v>600</v>
      </c>
      <c r="AQ3" s="65"/>
      <c r="AR3" s="65">
        <v>600</v>
      </c>
      <c r="AS3" s="65">
        <v>1200</v>
      </c>
      <c r="AT3" s="65"/>
      <c r="AU3" s="65">
        <v>1200</v>
      </c>
      <c r="AV3" s="65"/>
      <c r="AW3" s="65">
        <v>60</v>
      </c>
      <c r="AX3" s="65"/>
      <c r="AY3" s="65">
        <v>180</v>
      </c>
      <c r="AZ3" s="65">
        <v>60</v>
      </c>
      <c r="BA3" s="65"/>
      <c r="BB3" s="65">
        <v>240</v>
      </c>
      <c r="BC3" s="65">
        <v>240</v>
      </c>
      <c r="BD3" s="65">
        <v>480</v>
      </c>
      <c r="BE3" s="65">
        <v>1200</v>
      </c>
      <c r="BF3" s="65">
        <v>1260</v>
      </c>
      <c r="BG3" s="65">
        <v>1320</v>
      </c>
      <c r="BH3" s="65">
        <v>1320</v>
      </c>
      <c r="BI3" s="65">
        <v>1320</v>
      </c>
      <c r="BJ3" s="65"/>
      <c r="BK3" s="65"/>
      <c r="BL3" s="65">
        <v>720</v>
      </c>
      <c r="BM3" s="65">
        <v>240</v>
      </c>
      <c r="BN3" s="65">
        <v>240</v>
      </c>
      <c r="BO3" s="65">
        <v>660</v>
      </c>
      <c r="BP3" s="65"/>
      <c r="BQ3" s="65">
        <v>480</v>
      </c>
      <c r="BR3" s="65">
        <v>3720</v>
      </c>
      <c r="BS3" s="65">
        <v>5040</v>
      </c>
      <c r="BT3" s="65">
        <v>1320</v>
      </c>
      <c r="BU3" s="65">
        <v>600</v>
      </c>
      <c r="BV3" s="65">
        <v>720</v>
      </c>
      <c r="BW3" s="65">
        <v>1620</v>
      </c>
      <c r="BX3" s="65">
        <v>1440</v>
      </c>
      <c r="BY3" s="65">
        <v>1260</v>
      </c>
      <c r="BZ3" s="65">
        <v>600</v>
      </c>
      <c r="CA3" s="65"/>
    </row>
    <row r="4" spans="1:80">
      <c r="A4" s="135"/>
      <c r="B4" s="61" t="s">
        <v>115</v>
      </c>
      <c r="C4" s="81" t="s">
        <v>116</v>
      </c>
      <c r="D4" s="82">
        <v>153010</v>
      </c>
      <c r="E4" s="83" t="s">
        <v>117</v>
      </c>
      <c r="F4" s="62" t="s">
        <v>111</v>
      </c>
      <c r="G4" s="65"/>
      <c r="H4" s="65"/>
      <c r="I4" s="65">
        <v>4200</v>
      </c>
      <c r="J4" s="65">
        <v>300</v>
      </c>
      <c r="K4" s="65">
        <v>3000</v>
      </c>
      <c r="L4" s="65">
        <v>4320</v>
      </c>
      <c r="M4" s="65">
        <v>9000</v>
      </c>
      <c r="N4" s="65">
        <v>1200</v>
      </c>
      <c r="O4" s="65"/>
      <c r="P4" s="65"/>
      <c r="Q4" s="65">
        <v>7200</v>
      </c>
      <c r="R4" s="65">
        <v>60</v>
      </c>
      <c r="S4" s="65">
        <v>120</v>
      </c>
      <c r="T4" s="65"/>
      <c r="U4" s="65">
        <v>1200</v>
      </c>
      <c r="V4" s="65">
        <v>300</v>
      </c>
      <c r="W4" s="65">
        <v>12000</v>
      </c>
      <c r="X4" s="65">
        <v>360</v>
      </c>
      <c r="Y4" s="65">
        <v>3000</v>
      </c>
      <c r="Z4" s="65"/>
      <c r="AA4" s="65"/>
      <c r="AB4" s="65">
        <v>6000</v>
      </c>
      <c r="AC4" s="65"/>
      <c r="AD4" s="65">
        <v>12000</v>
      </c>
      <c r="AE4" s="65"/>
      <c r="AF4" s="65">
        <v>600</v>
      </c>
      <c r="AG4" s="65">
        <v>600</v>
      </c>
      <c r="AH4" s="65">
        <v>60000</v>
      </c>
      <c r="AI4" s="65">
        <v>600</v>
      </c>
      <c r="AJ4" s="65">
        <v>6960</v>
      </c>
      <c r="AK4" s="65"/>
      <c r="AL4" s="65"/>
      <c r="AM4" s="65"/>
      <c r="AN4" s="65"/>
      <c r="AO4" s="65"/>
      <c r="AP4" s="65">
        <v>1200</v>
      </c>
      <c r="AQ4" s="65"/>
      <c r="AR4" s="65">
        <v>900</v>
      </c>
      <c r="AS4" s="65"/>
      <c r="AT4" s="65"/>
      <c r="AU4" s="65">
        <v>420</v>
      </c>
      <c r="AV4" s="65"/>
      <c r="AW4" s="65"/>
      <c r="AX4" s="65"/>
      <c r="AY4" s="78">
        <v>3660</v>
      </c>
      <c r="AZ4" s="78"/>
      <c r="BA4" s="78"/>
      <c r="BB4" s="78">
        <v>1800</v>
      </c>
      <c r="BC4" s="78">
        <v>1800</v>
      </c>
      <c r="BD4" s="78"/>
      <c r="BE4" s="65"/>
      <c r="BF4" s="65"/>
      <c r="BG4" s="65">
        <v>240</v>
      </c>
      <c r="BH4" s="65">
        <v>120</v>
      </c>
      <c r="BI4" s="65"/>
      <c r="BJ4" s="65"/>
      <c r="BK4" s="65"/>
      <c r="BL4" s="65">
        <v>300</v>
      </c>
      <c r="BM4" s="65">
        <v>120</v>
      </c>
      <c r="BN4" s="65">
        <v>600</v>
      </c>
      <c r="BO4" s="65">
        <v>120</v>
      </c>
      <c r="BP4" s="65"/>
      <c r="BQ4" s="65">
        <v>180</v>
      </c>
      <c r="BR4" s="65">
        <v>4200</v>
      </c>
      <c r="BS4" s="65"/>
      <c r="BT4" s="65"/>
      <c r="BU4" s="65"/>
      <c r="BV4" s="65"/>
      <c r="BW4" s="65">
        <v>600</v>
      </c>
      <c r="BX4" s="65">
        <v>300</v>
      </c>
      <c r="BY4" s="65">
        <v>300</v>
      </c>
      <c r="BZ4" s="65"/>
      <c r="CA4" s="65"/>
    </row>
    <row r="5" spans="1:80">
      <c r="A5" s="135"/>
      <c r="B5" s="61" t="s">
        <v>115</v>
      </c>
      <c r="C5" s="81" t="s">
        <v>116</v>
      </c>
      <c r="D5" s="82">
        <v>153010</v>
      </c>
      <c r="E5" s="83" t="s">
        <v>118</v>
      </c>
      <c r="F5" s="62" t="s">
        <v>111</v>
      </c>
      <c r="G5" s="65"/>
      <c r="H5" s="65"/>
      <c r="I5" s="65">
        <v>900</v>
      </c>
      <c r="J5" s="65"/>
      <c r="K5" s="65"/>
      <c r="L5" s="65">
        <v>1500</v>
      </c>
      <c r="M5" s="65">
        <v>600</v>
      </c>
      <c r="N5" s="65"/>
      <c r="O5" s="65"/>
      <c r="P5" s="65"/>
      <c r="Q5" s="65"/>
      <c r="R5" s="65"/>
      <c r="S5" s="65">
        <v>600</v>
      </c>
      <c r="T5" s="65"/>
      <c r="U5" s="65">
        <v>1200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96"/>
      <c r="AY5" s="1"/>
      <c r="AZ5" s="1"/>
      <c r="BA5" s="1"/>
      <c r="BB5" s="1"/>
      <c r="BC5" s="1"/>
      <c r="BD5" s="1"/>
      <c r="BE5" s="86"/>
      <c r="BF5" s="65"/>
      <c r="BG5" s="65"/>
      <c r="BH5" s="65"/>
      <c r="BI5" s="65"/>
      <c r="BJ5" s="65"/>
      <c r="BK5" s="65"/>
      <c r="BL5" s="65">
        <v>600</v>
      </c>
      <c r="BM5" s="65"/>
      <c r="BN5" s="65">
        <v>900</v>
      </c>
      <c r="BO5" s="65"/>
      <c r="BP5" s="65"/>
      <c r="BQ5" s="65"/>
      <c r="BR5" s="65"/>
      <c r="BS5" s="65"/>
      <c r="BT5" s="65"/>
      <c r="BU5" s="65"/>
      <c r="BV5" s="65"/>
      <c r="BW5" s="65"/>
      <c r="BX5" s="65">
        <v>600</v>
      </c>
      <c r="BY5" s="65"/>
      <c r="BZ5" s="65"/>
      <c r="CA5" s="65"/>
    </row>
    <row r="6" spans="1:80">
      <c r="A6" s="135"/>
      <c r="B6" s="61" t="s">
        <v>115</v>
      </c>
      <c r="C6" s="81" t="s">
        <v>116</v>
      </c>
      <c r="D6" s="82">
        <v>153010</v>
      </c>
      <c r="E6" s="60" t="s">
        <v>119</v>
      </c>
      <c r="F6" s="62" t="s">
        <v>111</v>
      </c>
      <c r="G6" s="65"/>
      <c r="H6" s="65"/>
      <c r="I6" s="65">
        <v>420</v>
      </c>
      <c r="J6" s="65">
        <v>420</v>
      </c>
      <c r="K6" s="65"/>
      <c r="L6" s="65">
        <v>420</v>
      </c>
      <c r="M6" s="65"/>
      <c r="N6" s="65"/>
      <c r="O6" s="65"/>
      <c r="P6" s="65"/>
      <c r="Q6" s="65"/>
      <c r="R6" s="65"/>
      <c r="S6" s="65"/>
      <c r="T6" s="65"/>
      <c r="U6" s="65">
        <v>240</v>
      </c>
      <c r="V6" s="65"/>
      <c r="W6" s="65">
        <v>1200</v>
      </c>
      <c r="X6" s="65"/>
      <c r="Y6" s="65"/>
      <c r="Z6" s="65"/>
      <c r="AA6" s="65"/>
      <c r="AB6" s="65"/>
      <c r="AC6" s="65"/>
      <c r="AD6" s="65"/>
      <c r="AE6" s="65"/>
      <c r="AF6" s="65"/>
      <c r="AG6" s="65">
        <v>120</v>
      </c>
      <c r="AH6" s="65">
        <v>1800</v>
      </c>
      <c r="AI6" s="65">
        <v>1200</v>
      </c>
      <c r="AJ6" s="65">
        <v>1200</v>
      </c>
      <c r="AK6" s="65"/>
      <c r="AL6" s="65"/>
      <c r="AM6" s="65"/>
      <c r="AN6" s="65"/>
      <c r="AO6" s="65"/>
      <c r="AP6" s="65"/>
      <c r="AQ6" s="65">
        <v>420</v>
      </c>
      <c r="AR6" s="65"/>
      <c r="AS6" s="65"/>
      <c r="AT6" s="65"/>
      <c r="AU6" s="65"/>
      <c r="AV6" s="65"/>
      <c r="AW6" s="65"/>
      <c r="AX6" s="96"/>
      <c r="AY6" s="1"/>
      <c r="AZ6" s="1"/>
      <c r="BA6" s="1"/>
      <c r="BB6" s="1"/>
      <c r="BC6" s="1">
        <v>120</v>
      </c>
      <c r="BD6" s="1">
        <v>60</v>
      </c>
      <c r="BE6" s="86"/>
      <c r="BF6" s="65"/>
      <c r="BG6" s="65"/>
      <c r="BH6" s="65"/>
      <c r="BI6" s="65"/>
      <c r="BJ6" s="65"/>
      <c r="BK6" s="65"/>
      <c r="BL6" s="65">
        <v>240</v>
      </c>
      <c r="BM6" s="65"/>
      <c r="BN6" s="65"/>
      <c r="BO6" s="65"/>
      <c r="BP6" s="65"/>
      <c r="BQ6" s="65">
        <v>1200</v>
      </c>
      <c r="BR6" s="65"/>
      <c r="BS6" s="65"/>
      <c r="BT6" s="65"/>
      <c r="BU6" s="65"/>
      <c r="BV6" s="65"/>
      <c r="BW6" s="65">
        <v>180</v>
      </c>
      <c r="BX6" s="65">
        <v>300</v>
      </c>
      <c r="BY6" s="65"/>
      <c r="BZ6" s="65"/>
      <c r="CA6" s="65"/>
    </row>
    <row r="7" spans="1:80">
      <c r="A7" s="135"/>
      <c r="B7" s="61" t="s">
        <v>115</v>
      </c>
      <c r="C7" s="81" t="s">
        <v>116</v>
      </c>
      <c r="D7" s="82">
        <v>153010</v>
      </c>
      <c r="E7" s="83" t="s">
        <v>120</v>
      </c>
      <c r="F7" s="62" t="s">
        <v>111</v>
      </c>
      <c r="G7" s="65"/>
      <c r="H7" s="65"/>
      <c r="I7" s="65">
        <v>1200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>
        <v>1800</v>
      </c>
      <c r="V7" s="65"/>
      <c r="W7" s="65"/>
      <c r="X7" s="65"/>
      <c r="Y7" s="65">
        <v>1200</v>
      </c>
      <c r="Z7" s="65"/>
      <c r="AA7" s="65"/>
      <c r="AB7" s="65"/>
      <c r="AC7" s="65">
        <v>1200</v>
      </c>
      <c r="AD7" s="65">
        <v>6000</v>
      </c>
      <c r="AE7" s="65"/>
      <c r="AF7" s="65">
        <v>6000</v>
      </c>
      <c r="AG7" s="65"/>
      <c r="AH7" s="65">
        <v>18000</v>
      </c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96"/>
      <c r="AY7" s="1">
        <v>1380</v>
      </c>
      <c r="AZ7" s="1"/>
      <c r="BA7" s="1"/>
      <c r="BB7" s="1"/>
      <c r="BC7" s="1">
        <v>120</v>
      </c>
      <c r="BD7" s="1"/>
      <c r="BE7" s="86"/>
      <c r="BF7" s="65"/>
      <c r="BG7" s="65"/>
      <c r="BH7" s="65"/>
      <c r="BI7" s="65"/>
      <c r="BJ7" s="65"/>
      <c r="BK7" s="65"/>
      <c r="BL7" s="65">
        <v>360</v>
      </c>
      <c r="BM7" s="65">
        <v>300</v>
      </c>
      <c r="BN7" s="65"/>
      <c r="BO7" s="65">
        <v>120</v>
      </c>
      <c r="BP7" s="65"/>
      <c r="BQ7" s="65">
        <v>1200</v>
      </c>
      <c r="BR7" s="65">
        <v>600</v>
      </c>
      <c r="BS7" s="65"/>
      <c r="BT7" s="65"/>
      <c r="BU7" s="65"/>
      <c r="BV7" s="65">
        <v>180</v>
      </c>
      <c r="BW7" s="65"/>
      <c r="BX7" s="65">
        <v>360</v>
      </c>
      <c r="BY7" s="65"/>
      <c r="BZ7" s="65"/>
      <c r="CA7" s="65"/>
    </row>
    <row r="8" spans="1:80">
      <c r="A8" s="136"/>
      <c r="B8" s="61" t="s">
        <v>115</v>
      </c>
      <c r="C8" s="81" t="s">
        <v>116</v>
      </c>
      <c r="D8" s="82">
        <v>153010</v>
      </c>
      <c r="E8" s="83" t="s">
        <v>121</v>
      </c>
      <c r="F8" s="62" t="s">
        <v>111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>
        <v>60</v>
      </c>
      <c r="T8" s="65"/>
      <c r="U8" s="65"/>
      <c r="V8" s="65"/>
      <c r="W8" s="65"/>
      <c r="X8" s="65"/>
      <c r="Y8" s="65">
        <v>240</v>
      </c>
      <c r="Z8" s="65"/>
      <c r="AA8" s="65"/>
      <c r="AB8" s="65"/>
      <c r="AC8" s="65"/>
      <c r="AD8" s="65">
        <v>1200</v>
      </c>
      <c r="AE8" s="65">
        <v>180</v>
      </c>
      <c r="AF8" s="65">
        <v>180</v>
      </c>
      <c r="AG8" s="65"/>
      <c r="AH8" s="65">
        <v>2400</v>
      </c>
      <c r="AI8" s="65"/>
      <c r="AJ8" s="65">
        <v>360</v>
      </c>
      <c r="AK8" s="65"/>
      <c r="AL8" s="65"/>
      <c r="AM8" s="65"/>
      <c r="AN8" s="65"/>
      <c r="AO8" s="65"/>
      <c r="AP8" s="65"/>
      <c r="AQ8" s="65"/>
      <c r="AR8" s="65">
        <v>240</v>
      </c>
      <c r="AS8" s="65"/>
      <c r="AT8" s="65"/>
      <c r="AU8" s="65"/>
      <c r="AV8" s="65"/>
      <c r="AW8" s="65"/>
      <c r="AX8" s="96"/>
      <c r="AY8" s="1">
        <v>120</v>
      </c>
      <c r="AZ8" s="1"/>
      <c r="BA8" s="1"/>
      <c r="BB8" s="1"/>
      <c r="BC8" s="1"/>
      <c r="BD8" s="1"/>
      <c r="BE8" s="86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>
        <v>120</v>
      </c>
      <c r="BR8" s="65">
        <v>60</v>
      </c>
      <c r="BS8" s="65"/>
      <c r="BT8" s="65"/>
      <c r="BU8" s="65"/>
      <c r="BV8" s="65">
        <v>60</v>
      </c>
      <c r="BW8" s="65"/>
      <c r="BX8" s="65"/>
      <c r="BY8" s="65"/>
      <c r="BZ8" s="65"/>
      <c r="CA8" s="65"/>
    </row>
    <row r="9" spans="1:80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</row>
    <row r="10" spans="1:80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</row>
    <row r="11" spans="1:80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</row>
    <row r="12" spans="1:80">
      <c r="B12" s="45"/>
      <c r="C12" s="45"/>
      <c r="D12" s="45"/>
      <c r="E12" s="142" t="s">
        <v>178</v>
      </c>
      <c r="F12" s="142"/>
      <c r="G12" s="47">
        <f>SUM(G3:G8)</f>
        <v>0</v>
      </c>
      <c r="H12" s="47">
        <f t="shared" ref="H12:BS12" si="0">SUM(H3:H8)</f>
        <v>120</v>
      </c>
      <c r="I12" s="47">
        <f t="shared" si="0"/>
        <v>9420</v>
      </c>
      <c r="J12" s="47">
        <f t="shared" si="0"/>
        <v>2580</v>
      </c>
      <c r="K12" s="47">
        <f t="shared" si="0"/>
        <v>5340</v>
      </c>
      <c r="L12" s="47">
        <f t="shared" si="0"/>
        <v>10020</v>
      </c>
      <c r="M12" s="47">
        <f t="shared" si="0"/>
        <v>10980</v>
      </c>
      <c r="N12" s="47">
        <f t="shared" si="0"/>
        <v>1200</v>
      </c>
      <c r="O12" s="47">
        <f t="shared" si="0"/>
        <v>0</v>
      </c>
      <c r="P12" s="47">
        <f t="shared" si="0"/>
        <v>0</v>
      </c>
      <c r="Q12" s="47">
        <f t="shared" si="0"/>
        <v>7200</v>
      </c>
      <c r="R12" s="47">
        <f t="shared" si="0"/>
        <v>60</v>
      </c>
      <c r="S12" s="47">
        <f t="shared" si="0"/>
        <v>780</v>
      </c>
      <c r="T12" s="47">
        <f t="shared" si="0"/>
        <v>1320</v>
      </c>
      <c r="U12" s="47">
        <f t="shared" si="0"/>
        <v>8040</v>
      </c>
      <c r="V12" s="47">
        <f t="shared" si="0"/>
        <v>900</v>
      </c>
      <c r="W12" s="47">
        <f t="shared" si="0"/>
        <v>13680</v>
      </c>
      <c r="X12" s="47">
        <f t="shared" si="0"/>
        <v>1080</v>
      </c>
      <c r="Y12" s="47">
        <f t="shared" si="0"/>
        <v>4440</v>
      </c>
      <c r="Z12" s="47">
        <f t="shared" si="0"/>
        <v>0</v>
      </c>
      <c r="AA12" s="47">
        <f t="shared" si="0"/>
        <v>0</v>
      </c>
      <c r="AB12" s="47">
        <f t="shared" si="0"/>
        <v>96000</v>
      </c>
      <c r="AC12" s="47">
        <f t="shared" si="0"/>
        <v>91200</v>
      </c>
      <c r="AD12" s="47">
        <f t="shared" si="0"/>
        <v>110100</v>
      </c>
      <c r="AE12" s="47">
        <f t="shared" si="0"/>
        <v>30900</v>
      </c>
      <c r="AF12" s="47">
        <f t="shared" si="0"/>
        <v>13740</v>
      </c>
      <c r="AG12" s="47">
        <f t="shared" si="0"/>
        <v>3720</v>
      </c>
      <c r="AH12" s="47">
        <f t="shared" si="0"/>
        <v>82200</v>
      </c>
      <c r="AI12" s="47">
        <f t="shared" si="0"/>
        <v>4140</v>
      </c>
      <c r="AJ12" s="47">
        <f t="shared" si="0"/>
        <v>17460</v>
      </c>
      <c r="AK12" s="47">
        <f t="shared" si="0"/>
        <v>0</v>
      </c>
      <c r="AL12" s="47">
        <f t="shared" si="0"/>
        <v>60</v>
      </c>
      <c r="AM12" s="47">
        <f t="shared" si="0"/>
        <v>0</v>
      </c>
      <c r="AN12" s="47">
        <f t="shared" si="0"/>
        <v>0</v>
      </c>
      <c r="AO12" s="47">
        <f t="shared" si="0"/>
        <v>1200</v>
      </c>
      <c r="AP12" s="47">
        <f t="shared" si="0"/>
        <v>1800</v>
      </c>
      <c r="AQ12" s="47">
        <f t="shared" si="0"/>
        <v>420</v>
      </c>
      <c r="AR12" s="47">
        <f t="shared" si="0"/>
        <v>1740</v>
      </c>
      <c r="AS12" s="47">
        <f t="shared" si="0"/>
        <v>1200</v>
      </c>
      <c r="AT12" s="47">
        <f t="shared" si="0"/>
        <v>0</v>
      </c>
      <c r="AU12" s="47">
        <f t="shared" si="0"/>
        <v>1620</v>
      </c>
      <c r="AV12" s="47">
        <f t="shared" si="0"/>
        <v>0</v>
      </c>
      <c r="AW12" s="47">
        <f t="shared" si="0"/>
        <v>60</v>
      </c>
      <c r="AX12" s="47">
        <f t="shared" si="0"/>
        <v>0</v>
      </c>
      <c r="AY12" s="47">
        <f t="shared" si="0"/>
        <v>5340</v>
      </c>
      <c r="AZ12" s="47">
        <f t="shared" si="0"/>
        <v>60</v>
      </c>
      <c r="BA12" s="47">
        <f t="shared" si="0"/>
        <v>0</v>
      </c>
      <c r="BB12" s="47">
        <f t="shared" si="0"/>
        <v>2040</v>
      </c>
      <c r="BC12" s="47">
        <f t="shared" si="0"/>
        <v>2280</v>
      </c>
      <c r="BD12" s="47">
        <f t="shared" si="0"/>
        <v>540</v>
      </c>
      <c r="BE12" s="47">
        <f t="shared" si="0"/>
        <v>1200</v>
      </c>
      <c r="BF12" s="47">
        <f t="shared" si="0"/>
        <v>1260</v>
      </c>
      <c r="BG12" s="47">
        <f t="shared" si="0"/>
        <v>1560</v>
      </c>
      <c r="BH12" s="47">
        <f t="shared" si="0"/>
        <v>1440</v>
      </c>
      <c r="BI12" s="47">
        <f t="shared" si="0"/>
        <v>1320</v>
      </c>
      <c r="BJ12" s="47">
        <f t="shared" si="0"/>
        <v>0</v>
      </c>
      <c r="BK12" s="47">
        <f t="shared" si="0"/>
        <v>0</v>
      </c>
      <c r="BL12" s="47">
        <f t="shared" si="0"/>
        <v>2220</v>
      </c>
      <c r="BM12" s="47">
        <f t="shared" si="0"/>
        <v>660</v>
      </c>
      <c r="BN12" s="47">
        <f t="shared" si="0"/>
        <v>1740</v>
      </c>
      <c r="BO12" s="47">
        <f t="shared" si="0"/>
        <v>900</v>
      </c>
      <c r="BP12" s="47">
        <f t="shared" si="0"/>
        <v>0</v>
      </c>
      <c r="BQ12" s="47">
        <f t="shared" si="0"/>
        <v>3180</v>
      </c>
      <c r="BR12" s="47">
        <f t="shared" si="0"/>
        <v>8580</v>
      </c>
      <c r="BS12" s="47">
        <f t="shared" si="0"/>
        <v>5040</v>
      </c>
      <c r="BT12" s="47">
        <f t="shared" ref="BT12:CA12" si="1">SUM(BT3:BT8)</f>
        <v>1320</v>
      </c>
      <c r="BU12" s="47">
        <f t="shared" si="1"/>
        <v>600</v>
      </c>
      <c r="BV12" s="47">
        <f t="shared" si="1"/>
        <v>960</v>
      </c>
      <c r="BW12" s="47">
        <f t="shared" si="1"/>
        <v>2400</v>
      </c>
      <c r="BX12" s="47">
        <f t="shared" si="1"/>
        <v>3000</v>
      </c>
      <c r="BY12" s="47">
        <f t="shared" si="1"/>
        <v>1560</v>
      </c>
      <c r="BZ12" s="47">
        <f t="shared" si="1"/>
        <v>600</v>
      </c>
      <c r="CA12" s="47">
        <f t="shared" si="1"/>
        <v>0</v>
      </c>
    </row>
    <row r="13" spans="1:80">
      <c r="B13" s="45"/>
      <c r="C13" s="45"/>
      <c r="D13" s="45"/>
      <c r="E13" s="142" t="s">
        <v>184</v>
      </c>
      <c r="F13" s="142"/>
      <c r="G13" s="48">
        <f>G12/60</f>
        <v>0</v>
      </c>
      <c r="H13" s="46">
        <f t="shared" ref="H13:BS13" si="2">H12/60</f>
        <v>2</v>
      </c>
      <c r="I13" s="46">
        <f t="shared" si="2"/>
        <v>157</v>
      </c>
      <c r="J13" s="46">
        <f t="shared" si="2"/>
        <v>43</v>
      </c>
      <c r="K13" s="46">
        <f t="shared" si="2"/>
        <v>89</v>
      </c>
      <c r="L13" s="46">
        <f t="shared" si="2"/>
        <v>167</v>
      </c>
      <c r="M13" s="46">
        <f t="shared" si="2"/>
        <v>183</v>
      </c>
      <c r="N13" s="46">
        <f t="shared" si="2"/>
        <v>20</v>
      </c>
      <c r="O13" s="46">
        <f t="shared" si="2"/>
        <v>0</v>
      </c>
      <c r="P13" s="46">
        <f t="shared" si="2"/>
        <v>0</v>
      </c>
      <c r="Q13" s="46">
        <f t="shared" si="2"/>
        <v>120</v>
      </c>
      <c r="R13" s="46">
        <f t="shared" si="2"/>
        <v>1</v>
      </c>
      <c r="S13" s="46">
        <f t="shared" si="2"/>
        <v>13</v>
      </c>
      <c r="T13" s="46">
        <f t="shared" si="2"/>
        <v>22</v>
      </c>
      <c r="U13" s="46">
        <f t="shared" si="2"/>
        <v>134</v>
      </c>
      <c r="V13" s="46">
        <f t="shared" si="2"/>
        <v>15</v>
      </c>
      <c r="W13" s="46">
        <f t="shared" si="2"/>
        <v>228</v>
      </c>
      <c r="X13" s="46">
        <f t="shared" si="2"/>
        <v>18</v>
      </c>
      <c r="Y13" s="46">
        <f t="shared" si="2"/>
        <v>74</v>
      </c>
      <c r="Z13" s="46">
        <f t="shared" si="2"/>
        <v>0</v>
      </c>
      <c r="AA13" s="46">
        <f t="shared" si="2"/>
        <v>0</v>
      </c>
      <c r="AB13" s="46">
        <f t="shared" si="2"/>
        <v>1600</v>
      </c>
      <c r="AC13" s="46">
        <f t="shared" si="2"/>
        <v>1520</v>
      </c>
      <c r="AD13" s="46">
        <f t="shared" si="2"/>
        <v>1835</v>
      </c>
      <c r="AE13" s="46">
        <f t="shared" si="2"/>
        <v>515</v>
      </c>
      <c r="AF13" s="46">
        <f t="shared" si="2"/>
        <v>229</v>
      </c>
      <c r="AG13" s="46">
        <f t="shared" si="2"/>
        <v>62</v>
      </c>
      <c r="AH13" s="46">
        <f t="shared" si="2"/>
        <v>1370</v>
      </c>
      <c r="AI13" s="46">
        <f t="shared" si="2"/>
        <v>69</v>
      </c>
      <c r="AJ13" s="46">
        <f t="shared" si="2"/>
        <v>291</v>
      </c>
      <c r="AK13" s="46">
        <f t="shared" si="2"/>
        <v>0</v>
      </c>
      <c r="AL13" s="46">
        <f t="shared" si="2"/>
        <v>1</v>
      </c>
      <c r="AM13" s="46">
        <f t="shared" si="2"/>
        <v>0</v>
      </c>
      <c r="AN13" s="46">
        <f t="shared" si="2"/>
        <v>0</v>
      </c>
      <c r="AO13" s="46">
        <f t="shared" si="2"/>
        <v>20</v>
      </c>
      <c r="AP13" s="46">
        <f t="shared" si="2"/>
        <v>30</v>
      </c>
      <c r="AQ13" s="46">
        <f t="shared" si="2"/>
        <v>7</v>
      </c>
      <c r="AR13" s="46">
        <f t="shared" si="2"/>
        <v>29</v>
      </c>
      <c r="AS13" s="46">
        <f t="shared" si="2"/>
        <v>20</v>
      </c>
      <c r="AT13" s="46">
        <f t="shared" si="2"/>
        <v>0</v>
      </c>
      <c r="AU13" s="46">
        <f t="shared" si="2"/>
        <v>27</v>
      </c>
      <c r="AV13" s="46">
        <f t="shared" si="2"/>
        <v>0</v>
      </c>
      <c r="AW13" s="46">
        <f t="shared" si="2"/>
        <v>1</v>
      </c>
      <c r="AX13" s="46">
        <f t="shared" si="2"/>
        <v>0</v>
      </c>
      <c r="AY13" s="46">
        <f t="shared" si="2"/>
        <v>89</v>
      </c>
      <c r="AZ13" s="46">
        <f t="shared" si="2"/>
        <v>1</v>
      </c>
      <c r="BA13" s="46">
        <f t="shared" si="2"/>
        <v>0</v>
      </c>
      <c r="BB13" s="46">
        <f t="shared" si="2"/>
        <v>34</v>
      </c>
      <c r="BC13" s="46">
        <f t="shared" si="2"/>
        <v>38</v>
      </c>
      <c r="BD13" s="46">
        <f t="shared" si="2"/>
        <v>9</v>
      </c>
      <c r="BE13" s="46">
        <f t="shared" si="2"/>
        <v>20</v>
      </c>
      <c r="BF13" s="46">
        <f t="shared" si="2"/>
        <v>21</v>
      </c>
      <c r="BG13" s="46">
        <f t="shared" si="2"/>
        <v>26</v>
      </c>
      <c r="BH13" s="46">
        <f t="shared" si="2"/>
        <v>24</v>
      </c>
      <c r="BI13" s="46">
        <f t="shared" si="2"/>
        <v>22</v>
      </c>
      <c r="BJ13" s="46">
        <f t="shared" si="2"/>
        <v>0</v>
      </c>
      <c r="BK13" s="46">
        <f t="shared" si="2"/>
        <v>0</v>
      </c>
      <c r="BL13" s="46">
        <f t="shared" si="2"/>
        <v>37</v>
      </c>
      <c r="BM13" s="46">
        <f t="shared" si="2"/>
        <v>11</v>
      </c>
      <c r="BN13" s="46">
        <f t="shared" si="2"/>
        <v>29</v>
      </c>
      <c r="BO13" s="46">
        <f t="shared" si="2"/>
        <v>15</v>
      </c>
      <c r="BP13" s="46">
        <f t="shared" si="2"/>
        <v>0</v>
      </c>
      <c r="BQ13" s="46">
        <f t="shared" si="2"/>
        <v>53</v>
      </c>
      <c r="BR13" s="46">
        <f t="shared" si="2"/>
        <v>143</v>
      </c>
      <c r="BS13" s="46">
        <f t="shared" si="2"/>
        <v>84</v>
      </c>
      <c r="BT13" s="46">
        <f t="shared" ref="BT13:CA13" si="3">BT12/60</f>
        <v>22</v>
      </c>
      <c r="BU13" s="46">
        <f t="shared" si="3"/>
        <v>10</v>
      </c>
      <c r="BV13" s="46">
        <f t="shared" si="3"/>
        <v>16</v>
      </c>
      <c r="BW13" s="46">
        <f t="shared" si="3"/>
        <v>40</v>
      </c>
      <c r="BX13" s="46">
        <f t="shared" si="3"/>
        <v>50</v>
      </c>
      <c r="BY13" s="46">
        <f t="shared" si="3"/>
        <v>26</v>
      </c>
      <c r="BZ13" s="46">
        <f t="shared" si="3"/>
        <v>10</v>
      </c>
      <c r="CA13" s="46">
        <f t="shared" si="3"/>
        <v>0</v>
      </c>
    </row>
    <row r="14" spans="1:80">
      <c r="B14" s="45"/>
      <c r="C14" s="45"/>
      <c r="D14" s="45"/>
      <c r="E14" s="132" t="s">
        <v>180</v>
      </c>
      <c r="F14" s="133"/>
      <c r="G14" s="51">
        <f>SUM(G13:CA13)</f>
        <v>9742</v>
      </c>
      <c r="H14" s="45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</row>
    <row r="15" spans="1:80">
      <c r="B15" s="45"/>
      <c r="C15" s="45"/>
      <c r="D15" s="45"/>
      <c r="E15" s="132" t="s">
        <v>179</v>
      </c>
      <c r="F15" s="133"/>
      <c r="G15" s="44">
        <f>G14*60</f>
        <v>584520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</row>
    <row r="16" spans="1:80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</row>
    <row r="24" spans="1:79" ht="23.25">
      <c r="G24" s="106" t="s">
        <v>186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</row>
    <row r="25" spans="1:79">
      <c r="A25" s="44" t="s">
        <v>181</v>
      </c>
      <c r="B25" s="59" t="s">
        <v>2</v>
      </c>
      <c r="C25" s="59" t="s">
        <v>3</v>
      </c>
      <c r="D25" s="59" t="s">
        <v>4</v>
      </c>
      <c r="E25" s="59" t="s">
        <v>5</v>
      </c>
      <c r="F25" s="59" t="s">
        <v>6</v>
      </c>
      <c r="G25" s="95" t="str">
        <f t="shared" ref="G25:BR25" si="4">G2</f>
        <v>ITEM 1</v>
      </c>
      <c r="H25" s="95" t="str">
        <f t="shared" si="4"/>
        <v>ITEM 2</v>
      </c>
      <c r="I25" s="95" t="str">
        <f t="shared" si="4"/>
        <v>ITEM 3</v>
      </c>
      <c r="J25" s="95" t="str">
        <f t="shared" si="4"/>
        <v>ITEM 4</v>
      </c>
      <c r="K25" s="95" t="str">
        <f t="shared" si="4"/>
        <v>ITEM 5</v>
      </c>
      <c r="L25" s="95" t="str">
        <f t="shared" si="4"/>
        <v>ITEM 6</v>
      </c>
      <c r="M25" s="95" t="str">
        <f t="shared" si="4"/>
        <v>ITEM 7</v>
      </c>
      <c r="N25" s="95" t="str">
        <f t="shared" si="4"/>
        <v>ITEM 8</v>
      </c>
      <c r="O25" s="95" t="str">
        <f t="shared" si="4"/>
        <v>ITEM 9</v>
      </c>
      <c r="P25" s="95" t="str">
        <f t="shared" si="4"/>
        <v>ITEM 10</v>
      </c>
      <c r="Q25" s="95" t="str">
        <f t="shared" si="4"/>
        <v>ITEM 11</v>
      </c>
      <c r="R25" s="95" t="str">
        <f t="shared" si="4"/>
        <v>ITEM 12</v>
      </c>
      <c r="S25" s="95" t="str">
        <f t="shared" si="4"/>
        <v>ITEM 13</v>
      </c>
      <c r="T25" s="95" t="str">
        <f t="shared" si="4"/>
        <v>ITEM 14</v>
      </c>
      <c r="U25" s="95" t="str">
        <f t="shared" si="4"/>
        <v>ITEM 15</v>
      </c>
      <c r="V25" s="95" t="str">
        <f t="shared" si="4"/>
        <v>ITEM 16</v>
      </c>
      <c r="W25" s="95" t="str">
        <f t="shared" si="4"/>
        <v>ITEM 17</v>
      </c>
      <c r="X25" s="95" t="str">
        <f t="shared" si="4"/>
        <v>ITEM 18</v>
      </c>
      <c r="Y25" s="95" t="str">
        <f t="shared" si="4"/>
        <v>ITEM 19</v>
      </c>
      <c r="Z25" s="95" t="str">
        <f t="shared" si="4"/>
        <v>ITEM 20</v>
      </c>
      <c r="AA25" s="95" t="str">
        <f t="shared" si="4"/>
        <v>ITEM 21</v>
      </c>
      <c r="AB25" s="95" t="str">
        <f t="shared" si="4"/>
        <v>ITEM 22</v>
      </c>
      <c r="AC25" s="95" t="str">
        <f t="shared" si="4"/>
        <v>ITEM 23</v>
      </c>
      <c r="AD25" s="95" t="str">
        <f t="shared" si="4"/>
        <v>ITEM 24</v>
      </c>
      <c r="AE25" s="95" t="str">
        <f t="shared" si="4"/>
        <v>ITEM 25</v>
      </c>
      <c r="AF25" s="95" t="str">
        <f t="shared" si="4"/>
        <v>ITEM 26</v>
      </c>
      <c r="AG25" s="95" t="str">
        <f t="shared" si="4"/>
        <v>ITEM 27</v>
      </c>
      <c r="AH25" s="95" t="str">
        <f t="shared" si="4"/>
        <v>ITEM 28</v>
      </c>
      <c r="AI25" s="95" t="str">
        <f t="shared" si="4"/>
        <v>ITEM 29</v>
      </c>
      <c r="AJ25" s="95" t="str">
        <f t="shared" si="4"/>
        <v>ITEM 30</v>
      </c>
      <c r="AK25" s="95" t="str">
        <f t="shared" si="4"/>
        <v>ITEM 31</v>
      </c>
      <c r="AL25" s="95" t="str">
        <f t="shared" si="4"/>
        <v>ITEM 32</v>
      </c>
      <c r="AM25" s="95" t="str">
        <f t="shared" si="4"/>
        <v>ITEM 33</v>
      </c>
      <c r="AN25" s="95" t="str">
        <f t="shared" si="4"/>
        <v>ITEM 34</v>
      </c>
      <c r="AO25" s="95" t="str">
        <f t="shared" si="4"/>
        <v>ITEM 35</v>
      </c>
      <c r="AP25" s="95" t="str">
        <f t="shared" si="4"/>
        <v>ITEM 36</v>
      </c>
      <c r="AQ25" s="95" t="str">
        <f t="shared" si="4"/>
        <v>ITEM 37</v>
      </c>
      <c r="AR25" s="95" t="str">
        <f t="shared" si="4"/>
        <v>ITEM 38</v>
      </c>
      <c r="AS25" s="95" t="str">
        <f t="shared" si="4"/>
        <v>ITEM 39</v>
      </c>
      <c r="AT25" s="95" t="str">
        <f t="shared" si="4"/>
        <v>ITEM 40</v>
      </c>
      <c r="AU25" s="95" t="str">
        <f t="shared" si="4"/>
        <v>ITEM 41</v>
      </c>
      <c r="AV25" s="95" t="str">
        <f t="shared" si="4"/>
        <v>ITEM 42</v>
      </c>
      <c r="AW25" s="95" t="str">
        <f t="shared" si="4"/>
        <v>ITEM 43</v>
      </c>
      <c r="AX25" s="95" t="str">
        <f t="shared" si="4"/>
        <v>ITEM 44</v>
      </c>
      <c r="AY25" s="95" t="str">
        <f t="shared" si="4"/>
        <v>ITEM 45</v>
      </c>
      <c r="AZ25" s="95" t="str">
        <f t="shared" si="4"/>
        <v>ITEM 46</v>
      </c>
      <c r="BA25" s="95" t="str">
        <f t="shared" si="4"/>
        <v>ITEM 47</v>
      </c>
      <c r="BB25" s="95" t="str">
        <f t="shared" si="4"/>
        <v>ITEM 48</v>
      </c>
      <c r="BC25" s="95" t="str">
        <f t="shared" si="4"/>
        <v>ITEM 49</v>
      </c>
      <c r="BD25" s="95" t="str">
        <f t="shared" si="4"/>
        <v>ITEM 50</v>
      </c>
      <c r="BE25" s="95" t="str">
        <f t="shared" si="4"/>
        <v>ITEM 51</v>
      </c>
      <c r="BF25" s="95" t="str">
        <f t="shared" si="4"/>
        <v>ITEM 52</v>
      </c>
      <c r="BG25" s="95" t="str">
        <f t="shared" si="4"/>
        <v>ITEM 53</v>
      </c>
      <c r="BH25" s="95" t="str">
        <f t="shared" si="4"/>
        <v>ITEM 54</v>
      </c>
      <c r="BI25" s="95" t="str">
        <f t="shared" si="4"/>
        <v>ITEM 55</v>
      </c>
      <c r="BJ25" s="95" t="str">
        <f t="shared" si="4"/>
        <v>ITEM 56</v>
      </c>
      <c r="BK25" s="95" t="str">
        <f t="shared" si="4"/>
        <v>ITEM 57</v>
      </c>
      <c r="BL25" s="95" t="str">
        <f t="shared" si="4"/>
        <v>ITEM 58</v>
      </c>
      <c r="BM25" s="95" t="str">
        <f t="shared" si="4"/>
        <v>ITEM 59</v>
      </c>
      <c r="BN25" s="95" t="str">
        <f t="shared" si="4"/>
        <v>ITEM 60</v>
      </c>
      <c r="BO25" s="95" t="str">
        <f t="shared" si="4"/>
        <v>ITEM 61</v>
      </c>
      <c r="BP25" s="95" t="str">
        <f t="shared" si="4"/>
        <v>ITEM 62</v>
      </c>
      <c r="BQ25" s="95" t="str">
        <f t="shared" si="4"/>
        <v>ITEM 63</v>
      </c>
      <c r="BR25" s="95" t="str">
        <f t="shared" si="4"/>
        <v>ITEM 64</v>
      </c>
      <c r="BS25" s="95" t="str">
        <f t="shared" ref="BS25:BZ25" si="5">BS2</f>
        <v>ITEM 65</v>
      </c>
      <c r="BT25" s="95" t="str">
        <f t="shared" si="5"/>
        <v>ITEM 66</v>
      </c>
      <c r="BU25" s="95" t="str">
        <f t="shared" si="5"/>
        <v>ITEM 67</v>
      </c>
      <c r="BV25" s="95" t="str">
        <f t="shared" si="5"/>
        <v>ITEM 68</v>
      </c>
      <c r="BW25" s="95" t="str">
        <f t="shared" si="5"/>
        <v>ITEM 69</v>
      </c>
      <c r="BX25" s="95" t="str">
        <f t="shared" si="5"/>
        <v>ITEM 70</v>
      </c>
      <c r="BY25" s="95" t="str">
        <f t="shared" si="5"/>
        <v>ITEM 71</v>
      </c>
      <c r="BZ25" s="95" t="str">
        <f t="shared" si="5"/>
        <v>ITEM 72</v>
      </c>
      <c r="CA25" s="95" t="str">
        <f>CA2</f>
        <v>ITEM 73</v>
      </c>
    </row>
    <row r="26" spans="1:79">
      <c r="A26" s="134">
        <v>4</v>
      </c>
      <c r="B26" s="61" t="s">
        <v>115</v>
      </c>
      <c r="C26" s="81" t="s">
        <v>116</v>
      </c>
      <c r="D26" s="82">
        <v>153010</v>
      </c>
      <c r="E26" s="60" t="s">
        <v>110</v>
      </c>
      <c r="F26" s="62" t="s">
        <v>111</v>
      </c>
      <c r="G26" s="65"/>
      <c r="H26" s="65">
        <f t="shared" ref="H26:M26" si="6">H3/60</f>
        <v>2</v>
      </c>
      <c r="I26" s="65">
        <f t="shared" si="6"/>
        <v>45</v>
      </c>
      <c r="J26" s="65">
        <f t="shared" si="6"/>
        <v>31</v>
      </c>
      <c r="K26" s="65">
        <f t="shared" si="6"/>
        <v>39</v>
      </c>
      <c r="L26" s="65">
        <f t="shared" si="6"/>
        <v>63</v>
      </c>
      <c r="M26" s="65">
        <f t="shared" si="6"/>
        <v>23</v>
      </c>
      <c r="N26" s="65"/>
      <c r="O26" s="65"/>
      <c r="P26" s="65"/>
      <c r="Q26" s="65"/>
      <c r="R26" s="65"/>
      <c r="S26" s="65"/>
      <c r="T26" s="65">
        <f>T3/60</f>
        <v>22</v>
      </c>
      <c r="U26" s="65">
        <f>U3/60</f>
        <v>60</v>
      </c>
      <c r="V26" s="65">
        <f>V3/60</f>
        <v>10</v>
      </c>
      <c r="W26" s="65">
        <f>W3/60</f>
        <v>8</v>
      </c>
      <c r="X26" s="65">
        <f>X3/60</f>
        <v>12</v>
      </c>
      <c r="Y26" s="65"/>
      <c r="Z26" s="65"/>
      <c r="AA26" s="65"/>
      <c r="AB26" s="65">
        <f t="shared" ref="AB26:AG26" si="7">AB3/60</f>
        <v>1500</v>
      </c>
      <c r="AC26" s="65">
        <f t="shared" si="7"/>
        <v>1500</v>
      </c>
      <c r="AD26" s="65">
        <f t="shared" si="7"/>
        <v>1515</v>
      </c>
      <c r="AE26" s="65">
        <f t="shared" si="7"/>
        <v>512</v>
      </c>
      <c r="AF26" s="65">
        <f t="shared" si="7"/>
        <v>116</v>
      </c>
      <c r="AG26" s="65">
        <f t="shared" si="7"/>
        <v>50</v>
      </c>
      <c r="AH26" s="65"/>
      <c r="AI26" s="65">
        <f>AI3/60</f>
        <v>39</v>
      </c>
      <c r="AJ26" s="65">
        <f>AJ3/60</f>
        <v>149</v>
      </c>
      <c r="AK26" s="65"/>
      <c r="AL26" s="65">
        <f>AL3/60</f>
        <v>1</v>
      </c>
      <c r="AM26" s="65"/>
      <c r="AN26" s="65"/>
      <c r="AO26" s="65">
        <f>AO3/60</f>
        <v>20</v>
      </c>
      <c r="AP26" s="65">
        <f>AP3/60</f>
        <v>10</v>
      </c>
      <c r="AQ26" s="65"/>
      <c r="AR26" s="65">
        <f>AR3/60</f>
        <v>10</v>
      </c>
      <c r="AS26" s="65">
        <f>AS3/60</f>
        <v>20</v>
      </c>
      <c r="AT26" s="65"/>
      <c r="AU26" s="65">
        <f>AU3/60</f>
        <v>20</v>
      </c>
      <c r="AV26" s="65"/>
      <c r="AW26" s="65">
        <f>AW3/60</f>
        <v>1</v>
      </c>
      <c r="AX26" s="65"/>
      <c r="AY26" s="65">
        <f>AY3/60</f>
        <v>3</v>
      </c>
      <c r="AZ26" s="65">
        <f>AZ3/60</f>
        <v>1</v>
      </c>
      <c r="BA26" s="65"/>
      <c r="BB26" s="65">
        <f t="shared" ref="BB26:BI26" si="8">BB3/60</f>
        <v>4</v>
      </c>
      <c r="BC26" s="65">
        <f t="shared" si="8"/>
        <v>4</v>
      </c>
      <c r="BD26" s="65">
        <f t="shared" si="8"/>
        <v>8</v>
      </c>
      <c r="BE26" s="65">
        <f t="shared" si="8"/>
        <v>20</v>
      </c>
      <c r="BF26" s="65">
        <f t="shared" si="8"/>
        <v>21</v>
      </c>
      <c r="BG26" s="65">
        <f t="shared" si="8"/>
        <v>22</v>
      </c>
      <c r="BH26" s="65">
        <f t="shared" si="8"/>
        <v>22</v>
      </c>
      <c r="BI26" s="65">
        <f t="shared" si="8"/>
        <v>22</v>
      </c>
      <c r="BJ26" s="65"/>
      <c r="BK26" s="65"/>
      <c r="BL26" s="65">
        <f t="shared" ref="BL26:BO27" si="9">BL3/60</f>
        <v>12</v>
      </c>
      <c r="BM26" s="65">
        <f t="shared" si="9"/>
        <v>4</v>
      </c>
      <c r="BN26" s="65">
        <f t="shared" si="9"/>
        <v>4</v>
      </c>
      <c r="BO26" s="65">
        <f t="shared" si="9"/>
        <v>11</v>
      </c>
      <c r="BP26" s="65"/>
      <c r="BQ26" s="65">
        <f t="shared" ref="BQ26:BZ26" si="10">BQ3/60</f>
        <v>8</v>
      </c>
      <c r="BR26" s="65">
        <f t="shared" si="10"/>
        <v>62</v>
      </c>
      <c r="BS26" s="65">
        <f t="shared" si="10"/>
        <v>84</v>
      </c>
      <c r="BT26" s="65">
        <f t="shared" si="10"/>
        <v>22</v>
      </c>
      <c r="BU26" s="65">
        <f t="shared" si="10"/>
        <v>10</v>
      </c>
      <c r="BV26" s="65">
        <f t="shared" si="10"/>
        <v>12</v>
      </c>
      <c r="BW26" s="65">
        <f t="shared" si="10"/>
        <v>27</v>
      </c>
      <c r="BX26" s="65">
        <f t="shared" si="10"/>
        <v>24</v>
      </c>
      <c r="BY26" s="65">
        <f t="shared" si="10"/>
        <v>21</v>
      </c>
      <c r="BZ26" s="65">
        <f t="shared" si="10"/>
        <v>10</v>
      </c>
      <c r="CA26" s="65"/>
    </row>
    <row r="27" spans="1:79">
      <c r="A27" s="135"/>
      <c r="B27" s="61" t="s">
        <v>115</v>
      </c>
      <c r="C27" s="81" t="s">
        <v>116</v>
      </c>
      <c r="D27" s="82">
        <v>153010</v>
      </c>
      <c r="E27" s="83" t="s">
        <v>117</v>
      </c>
      <c r="F27" s="62" t="s">
        <v>111</v>
      </c>
      <c r="G27" s="65"/>
      <c r="H27" s="65"/>
      <c r="I27" s="65">
        <f t="shared" ref="I27:N27" si="11">I4/60</f>
        <v>70</v>
      </c>
      <c r="J27" s="65">
        <f t="shared" si="11"/>
        <v>5</v>
      </c>
      <c r="K27" s="65">
        <f t="shared" si="11"/>
        <v>50</v>
      </c>
      <c r="L27" s="65">
        <f t="shared" si="11"/>
        <v>72</v>
      </c>
      <c r="M27" s="65">
        <f t="shared" si="11"/>
        <v>150</v>
      </c>
      <c r="N27" s="65">
        <f t="shared" si="11"/>
        <v>20</v>
      </c>
      <c r="O27" s="65"/>
      <c r="P27" s="65"/>
      <c r="Q27" s="65">
        <f>Q4/60</f>
        <v>120</v>
      </c>
      <c r="R27" s="65">
        <f>R4/60</f>
        <v>1</v>
      </c>
      <c r="S27" s="65">
        <f>S4/60</f>
        <v>2</v>
      </c>
      <c r="T27" s="65"/>
      <c r="U27" s="65">
        <f>U4/60</f>
        <v>20</v>
      </c>
      <c r="V27" s="65">
        <f>V4/60</f>
        <v>5</v>
      </c>
      <c r="W27" s="65">
        <f>W4/60</f>
        <v>200</v>
      </c>
      <c r="X27" s="65">
        <f>X4/60</f>
        <v>6</v>
      </c>
      <c r="Y27" s="65">
        <f>Y4/60</f>
        <v>50</v>
      </c>
      <c r="Z27" s="65"/>
      <c r="AA27" s="65"/>
      <c r="AB27" s="65">
        <f>AB4/60</f>
        <v>100</v>
      </c>
      <c r="AC27" s="65"/>
      <c r="AD27" s="65">
        <f>AD4/60</f>
        <v>200</v>
      </c>
      <c r="AE27" s="65"/>
      <c r="AF27" s="65">
        <f>AF4/60</f>
        <v>10</v>
      </c>
      <c r="AG27" s="65">
        <f>AG4/60</f>
        <v>10</v>
      </c>
      <c r="AH27" s="65">
        <f>AH4/60</f>
        <v>1000</v>
      </c>
      <c r="AI27" s="65">
        <f>AI4/60</f>
        <v>10</v>
      </c>
      <c r="AJ27" s="65">
        <f>AJ4/60</f>
        <v>116</v>
      </c>
      <c r="AK27" s="65"/>
      <c r="AL27" s="65"/>
      <c r="AM27" s="65"/>
      <c r="AN27" s="65"/>
      <c r="AO27" s="65"/>
      <c r="AP27" s="65">
        <f>AP4/60</f>
        <v>20</v>
      </c>
      <c r="AQ27" s="65"/>
      <c r="AR27" s="65">
        <f>AR4/60</f>
        <v>15</v>
      </c>
      <c r="AS27" s="65"/>
      <c r="AT27" s="65"/>
      <c r="AU27" s="65">
        <f>AU4/60</f>
        <v>7</v>
      </c>
      <c r="AV27" s="65"/>
      <c r="AW27" s="65"/>
      <c r="AX27" s="65"/>
      <c r="AY27" s="65">
        <f>AY4/60</f>
        <v>61</v>
      </c>
      <c r="AZ27" s="78"/>
      <c r="BA27" s="78"/>
      <c r="BB27" s="65">
        <f>BB4/60</f>
        <v>30</v>
      </c>
      <c r="BC27" s="65">
        <f>BC4/60</f>
        <v>30</v>
      </c>
      <c r="BD27" s="78"/>
      <c r="BE27" s="65"/>
      <c r="BF27" s="65"/>
      <c r="BG27" s="65">
        <f>BG4/60</f>
        <v>4</v>
      </c>
      <c r="BH27" s="65">
        <f>BH4/60</f>
        <v>2</v>
      </c>
      <c r="BI27" s="65"/>
      <c r="BJ27" s="65"/>
      <c r="BK27" s="65"/>
      <c r="BL27" s="65">
        <f t="shared" si="9"/>
        <v>5</v>
      </c>
      <c r="BM27" s="65">
        <f t="shared" si="9"/>
        <v>2</v>
      </c>
      <c r="BN27" s="65">
        <f t="shared" si="9"/>
        <v>10</v>
      </c>
      <c r="BO27" s="65">
        <f t="shared" si="9"/>
        <v>2</v>
      </c>
      <c r="BP27" s="65"/>
      <c r="BQ27" s="65">
        <f>BQ4/60</f>
        <v>3</v>
      </c>
      <c r="BR27" s="65">
        <f>BR4/60</f>
        <v>70</v>
      </c>
      <c r="BS27" s="65"/>
      <c r="BT27" s="65"/>
      <c r="BU27" s="65"/>
      <c r="BV27" s="65"/>
      <c r="BW27" s="65">
        <f>BW4/60</f>
        <v>10</v>
      </c>
      <c r="BX27" s="65">
        <f>BX4/60</f>
        <v>5</v>
      </c>
      <c r="BY27" s="65">
        <f>BY4/60</f>
        <v>5</v>
      </c>
      <c r="BZ27" s="65"/>
      <c r="CA27" s="65"/>
    </row>
    <row r="28" spans="1:79">
      <c r="A28" s="135"/>
      <c r="B28" s="61" t="s">
        <v>115</v>
      </c>
      <c r="C28" s="81" t="s">
        <v>116</v>
      </c>
      <c r="D28" s="82">
        <v>153010</v>
      </c>
      <c r="E28" s="83" t="s">
        <v>118</v>
      </c>
      <c r="F28" s="62" t="s">
        <v>111</v>
      </c>
      <c r="G28" s="65"/>
      <c r="H28" s="65"/>
      <c r="I28" s="65">
        <f>I5/60</f>
        <v>15</v>
      </c>
      <c r="J28" s="65"/>
      <c r="K28" s="65"/>
      <c r="L28" s="65">
        <f>L5/60</f>
        <v>25</v>
      </c>
      <c r="M28" s="65">
        <f>M5/60</f>
        <v>10</v>
      </c>
      <c r="N28" s="65"/>
      <c r="O28" s="65"/>
      <c r="P28" s="65"/>
      <c r="Q28" s="65"/>
      <c r="R28" s="65"/>
      <c r="S28" s="65">
        <f>S5/60</f>
        <v>10</v>
      </c>
      <c r="T28" s="65"/>
      <c r="U28" s="65">
        <f>U5/60</f>
        <v>20</v>
      </c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96"/>
      <c r="AY28" s="1"/>
      <c r="AZ28" s="1"/>
      <c r="BA28" s="1"/>
      <c r="BB28" s="1"/>
      <c r="BC28" s="1"/>
      <c r="BD28" s="1"/>
      <c r="BE28" s="86"/>
      <c r="BF28" s="65"/>
      <c r="BG28" s="65"/>
      <c r="BH28" s="65"/>
      <c r="BI28" s="65"/>
      <c r="BJ28" s="65"/>
      <c r="BK28" s="65"/>
      <c r="BL28" s="65">
        <f>BL5/60</f>
        <v>10</v>
      </c>
      <c r="BM28" s="65"/>
      <c r="BN28" s="65">
        <f>BN5/60</f>
        <v>15</v>
      </c>
      <c r="BO28" s="65"/>
      <c r="BP28" s="65"/>
      <c r="BQ28" s="65"/>
      <c r="BR28" s="65"/>
      <c r="BS28" s="65"/>
      <c r="BT28" s="65"/>
      <c r="BU28" s="65"/>
      <c r="BV28" s="65"/>
      <c r="BW28" s="65"/>
      <c r="BX28" s="65">
        <f>BX5/60</f>
        <v>10</v>
      </c>
      <c r="BY28" s="65"/>
      <c r="BZ28" s="65"/>
      <c r="CA28" s="65"/>
    </row>
    <row r="29" spans="1:79">
      <c r="A29" s="135"/>
      <c r="B29" s="61" t="s">
        <v>115</v>
      </c>
      <c r="C29" s="81" t="s">
        <v>116</v>
      </c>
      <c r="D29" s="82">
        <v>153010</v>
      </c>
      <c r="E29" s="60" t="s">
        <v>119</v>
      </c>
      <c r="F29" s="62" t="s">
        <v>111</v>
      </c>
      <c r="G29" s="65"/>
      <c r="H29" s="65"/>
      <c r="I29" s="65">
        <f>I6/60</f>
        <v>7</v>
      </c>
      <c r="J29" s="65">
        <f>J6/60</f>
        <v>7</v>
      </c>
      <c r="K29" s="65"/>
      <c r="L29" s="65">
        <f>L6/60</f>
        <v>7</v>
      </c>
      <c r="M29" s="65"/>
      <c r="N29" s="65"/>
      <c r="O29" s="65"/>
      <c r="P29" s="65"/>
      <c r="Q29" s="65"/>
      <c r="R29" s="65"/>
      <c r="S29" s="65"/>
      <c r="T29" s="65"/>
      <c r="U29" s="65">
        <f>U6/60</f>
        <v>4</v>
      </c>
      <c r="V29" s="65"/>
      <c r="W29" s="65">
        <f>W6/60</f>
        <v>20</v>
      </c>
      <c r="X29" s="65"/>
      <c r="Y29" s="65"/>
      <c r="Z29" s="65"/>
      <c r="AA29" s="65"/>
      <c r="AB29" s="65"/>
      <c r="AC29" s="65"/>
      <c r="AD29" s="65"/>
      <c r="AE29" s="65"/>
      <c r="AF29" s="65"/>
      <c r="AG29" s="65">
        <f>AG6/60</f>
        <v>2</v>
      </c>
      <c r="AH29" s="65">
        <f>AH6/60</f>
        <v>30</v>
      </c>
      <c r="AI29" s="65">
        <f>AI6/60</f>
        <v>20</v>
      </c>
      <c r="AJ29" s="65">
        <f>AJ6/60</f>
        <v>20</v>
      </c>
      <c r="AK29" s="65"/>
      <c r="AL29" s="65"/>
      <c r="AM29" s="65"/>
      <c r="AN29" s="65"/>
      <c r="AO29" s="65"/>
      <c r="AP29" s="65"/>
      <c r="AQ29" s="65">
        <f>AQ6/60</f>
        <v>7</v>
      </c>
      <c r="AR29" s="65"/>
      <c r="AS29" s="65"/>
      <c r="AT29" s="65"/>
      <c r="AU29" s="65"/>
      <c r="AV29" s="65"/>
      <c r="AW29" s="65"/>
      <c r="AX29" s="96"/>
      <c r="AY29" s="1"/>
      <c r="AZ29" s="1"/>
      <c r="BA29" s="1"/>
      <c r="BB29" s="1"/>
      <c r="BC29" s="65">
        <f>BC6/60</f>
        <v>2</v>
      </c>
      <c r="BD29" s="65">
        <f>BD6/60</f>
        <v>1</v>
      </c>
      <c r="BE29" s="86"/>
      <c r="BF29" s="65"/>
      <c r="BG29" s="65"/>
      <c r="BH29" s="65"/>
      <c r="BI29" s="65"/>
      <c r="BJ29" s="65"/>
      <c r="BK29" s="65"/>
      <c r="BL29" s="65">
        <f>BL6/60</f>
        <v>4</v>
      </c>
      <c r="BM29" s="65"/>
      <c r="BN29" s="65"/>
      <c r="BO29" s="65"/>
      <c r="BP29" s="65"/>
      <c r="BQ29" s="65">
        <f>BQ6/60</f>
        <v>20</v>
      </c>
      <c r="BR29" s="65"/>
      <c r="BS29" s="65"/>
      <c r="BT29" s="65"/>
      <c r="BU29" s="65"/>
      <c r="BV29" s="65"/>
      <c r="BW29" s="65">
        <f>BW6/60</f>
        <v>3</v>
      </c>
      <c r="BX29" s="65">
        <f>BX6/60</f>
        <v>5</v>
      </c>
      <c r="BY29" s="65"/>
      <c r="BZ29" s="65"/>
      <c r="CA29" s="65"/>
    </row>
    <row r="30" spans="1:79">
      <c r="A30" s="135"/>
      <c r="B30" s="61" t="s">
        <v>115</v>
      </c>
      <c r="C30" s="81" t="s">
        <v>116</v>
      </c>
      <c r="D30" s="82">
        <v>153010</v>
      </c>
      <c r="E30" s="83" t="s">
        <v>120</v>
      </c>
      <c r="F30" s="62" t="s">
        <v>111</v>
      </c>
      <c r="G30" s="65"/>
      <c r="H30" s="65"/>
      <c r="I30" s="65">
        <f>I7/60</f>
        <v>20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>
        <f>U7/60</f>
        <v>30</v>
      </c>
      <c r="V30" s="65"/>
      <c r="W30" s="65"/>
      <c r="X30" s="65"/>
      <c r="Y30" s="65">
        <f>Y7/60</f>
        <v>20</v>
      </c>
      <c r="Z30" s="65"/>
      <c r="AA30" s="65"/>
      <c r="AB30" s="65"/>
      <c r="AC30" s="65">
        <f>AC7/60</f>
        <v>20</v>
      </c>
      <c r="AD30" s="65">
        <f>AD7/60</f>
        <v>100</v>
      </c>
      <c r="AE30" s="65"/>
      <c r="AF30" s="65">
        <f>AF7/60</f>
        <v>100</v>
      </c>
      <c r="AG30" s="65"/>
      <c r="AH30" s="65">
        <f>AH7/60</f>
        <v>300</v>
      </c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96"/>
      <c r="AY30" s="65">
        <f>AY7/60</f>
        <v>23</v>
      </c>
      <c r="AZ30" s="1"/>
      <c r="BA30" s="1"/>
      <c r="BB30" s="1"/>
      <c r="BC30" s="65">
        <f>BC7/60</f>
        <v>2</v>
      </c>
      <c r="BD30" s="1"/>
      <c r="BE30" s="86"/>
      <c r="BF30" s="65"/>
      <c r="BG30" s="65"/>
      <c r="BH30" s="65"/>
      <c r="BI30" s="65"/>
      <c r="BJ30" s="65"/>
      <c r="BK30" s="65"/>
      <c r="BL30" s="65">
        <f>BL7/60</f>
        <v>6</v>
      </c>
      <c r="BM30" s="65">
        <f>BM7/60</f>
        <v>5</v>
      </c>
      <c r="BN30" s="65"/>
      <c r="BO30" s="65">
        <f>BO7/60</f>
        <v>2</v>
      </c>
      <c r="BP30" s="65"/>
      <c r="BQ30" s="65">
        <f>BQ7/60</f>
        <v>20</v>
      </c>
      <c r="BR30" s="65">
        <f>BR7/60</f>
        <v>10</v>
      </c>
      <c r="BS30" s="65"/>
      <c r="BT30" s="65"/>
      <c r="BU30" s="65"/>
      <c r="BV30" s="65">
        <f>BV7/60</f>
        <v>3</v>
      </c>
      <c r="BW30" s="65"/>
      <c r="BX30" s="65">
        <f>BX7/60</f>
        <v>6</v>
      </c>
      <c r="BY30" s="65"/>
      <c r="BZ30" s="65"/>
      <c r="CA30" s="65"/>
    </row>
    <row r="31" spans="1:79">
      <c r="A31" s="136"/>
      <c r="B31" s="61" t="s">
        <v>115</v>
      </c>
      <c r="C31" s="81" t="s">
        <v>116</v>
      </c>
      <c r="D31" s="82">
        <v>153010</v>
      </c>
      <c r="E31" s="83" t="s">
        <v>121</v>
      </c>
      <c r="F31" s="62" t="s">
        <v>111</v>
      </c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>
        <f>S8/60</f>
        <v>1</v>
      </c>
      <c r="T31" s="65"/>
      <c r="U31" s="65"/>
      <c r="V31" s="65"/>
      <c r="W31" s="65"/>
      <c r="X31" s="65"/>
      <c r="Y31" s="65">
        <f>Y8/60</f>
        <v>4</v>
      </c>
      <c r="Z31" s="65"/>
      <c r="AA31" s="65"/>
      <c r="AB31" s="65"/>
      <c r="AC31" s="65"/>
      <c r="AD31" s="65">
        <f>AD8/60</f>
        <v>20</v>
      </c>
      <c r="AE31" s="65">
        <f>AE8/60</f>
        <v>3</v>
      </c>
      <c r="AF31" s="65">
        <f>AF8/60</f>
        <v>3</v>
      </c>
      <c r="AG31" s="65"/>
      <c r="AH31" s="65">
        <f>AH8/60</f>
        <v>40</v>
      </c>
      <c r="AI31" s="65"/>
      <c r="AJ31" s="65">
        <f>AJ8/60</f>
        <v>6</v>
      </c>
      <c r="AK31" s="65"/>
      <c r="AL31" s="65"/>
      <c r="AM31" s="65"/>
      <c r="AN31" s="65"/>
      <c r="AO31" s="65"/>
      <c r="AP31" s="65"/>
      <c r="AQ31" s="65"/>
      <c r="AR31" s="65">
        <f>AR8/60</f>
        <v>4</v>
      </c>
      <c r="AS31" s="65"/>
      <c r="AT31" s="65"/>
      <c r="AU31" s="65"/>
      <c r="AV31" s="65"/>
      <c r="AW31" s="65"/>
      <c r="AX31" s="96"/>
      <c r="AY31" s="65">
        <f>AY8/60</f>
        <v>2</v>
      </c>
      <c r="AZ31" s="1"/>
      <c r="BA31" s="1"/>
      <c r="BB31" s="1"/>
      <c r="BC31" s="1"/>
      <c r="BD31" s="1"/>
      <c r="BE31" s="86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>
        <f>BQ8/60</f>
        <v>2</v>
      </c>
      <c r="BR31" s="65">
        <f>BR8/60</f>
        <v>1</v>
      </c>
      <c r="BS31" s="65"/>
      <c r="BT31" s="65"/>
      <c r="BU31" s="65"/>
      <c r="BV31" s="65">
        <f>BV8/60</f>
        <v>1</v>
      </c>
      <c r="BW31" s="65"/>
      <c r="BX31" s="65"/>
      <c r="BY31" s="65"/>
      <c r="BZ31" s="65"/>
      <c r="CA31" s="65"/>
    </row>
    <row r="35" spans="5:79">
      <c r="E35" s="146" t="s">
        <v>175</v>
      </c>
      <c r="F35" s="146"/>
      <c r="G35" s="94"/>
      <c r="H35" s="94">
        <f t="shared" ref="H35:BS35" si="12">SUM(H26:H31)</f>
        <v>2</v>
      </c>
      <c r="I35" s="94">
        <f t="shared" si="12"/>
        <v>157</v>
      </c>
      <c r="J35" s="94">
        <f t="shared" si="12"/>
        <v>43</v>
      </c>
      <c r="K35" s="94">
        <f t="shared" si="12"/>
        <v>89</v>
      </c>
      <c r="L35" s="94">
        <f t="shared" si="12"/>
        <v>167</v>
      </c>
      <c r="M35" s="94">
        <f t="shared" si="12"/>
        <v>183</v>
      </c>
      <c r="N35" s="94">
        <f t="shared" si="12"/>
        <v>20</v>
      </c>
      <c r="O35" s="94">
        <f t="shared" si="12"/>
        <v>0</v>
      </c>
      <c r="P35" s="94">
        <f t="shared" si="12"/>
        <v>0</v>
      </c>
      <c r="Q35" s="94">
        <f t="shared" si="12"/>
        <v>120</v>
      </c>
      <c r="R35" s="94">
        <f t="shared" si="12"/>
        <v>1</v>
      </c>
      <c r="S35" s="94">
        <f t="shared" si="12"/>
        <v>13</v>
      </c>
      <c r="T35" s="94">
        <f t="shared" si="12"/>
        <v>22</v>
      </c>
      <c r="U35" s="94">
        <f t="shared" si="12"/>
        <v>134</v>
      </c>
      <c r="V35" s="94">
        <f t="shared" si="12"/>
        <v>15</v>
      </c>
      <c r="W35" s="94">
        <f t="shared" si="12"/>
        <v>228</v>
      </c>
      <c r="X35" s="94">
        <f t="shared" si="12"/>
        <v>18</v>
      </c>
      <c r="Y35" s="94">
        <f t="shared" si="12"/>
        <v>74</v>
      </c>
      <c r="Z35" s="94">
        <f t="shared" si="12"/>
        <v>0</v>
      </c>
      <c r="AA35" s="94">
        <f t="shared" si="12"/>
        <v>0</v>
      </c>
      <c r="AB35" s="94">
        <f t="shared" si="12"/>
        <v>1600</v>
      </c>
      <c r="AC35" s="94">
        <f t="shared" si="12"/>
        <v>1520</v>
      </c>
      <c r="AD35" s="94">
        <f t="shared" si="12"/>
        <v>1835</v>
      </c>
      <c r="AE35" s="94">
        <f t="shared" si="12"/>
        <v>515</v>
      </c>
      <c r="AF35" s="94">
        <f t="shared" si="12"/>
        <v>229</v>
      </c>
      <c r="AG35" s="94">
        <f t="shared" si="12"/>
        <v>62</v>
      </c>
      <c r="AH35" s="94">
        <f t="shared" si="12"/>
        <v>1370</v>
      </c>
      <c r="AI35" s="94">
        <f t="shared" si="12"/>
        <v>69</v>
      </c>
      <c r="AJ35" s="94">
        <f t="shared" si="12"/>
        <v>291</v>
      </c>
      <c r="AK35" s="94">
        <f t="shared" si="12"/>
        <v>0</v>
      </c>
      <c r="AL35" s="94">
        <f t="shared" si="12"/>
        <v>1</v>
      </c>
      <c r="AM35" s="94">
        <f t="shared" si="12"/>
        <v>0</v>
      </c>
      <c r="AN35" s="94">
        <f t="shared" si="12"/>
        <v>0</v>
      </c>
      <c r="AO35" s="94">
        <f t="shared" si="12"/>
        <v>20</v>
      </c>
      <c r="AP35" s="94">
        <f t="shared" si="12"/>
        <v>30</v>
      </c>
      <c r="AQ35" s="94">
        <f t="shared" si="12"/>
        <v>7</v>
      </c>
      <c r="AR35" s="94">
        <f t="shared" si="12"/>
        <v>29</v>
      </c>
      <c r="AS35" s="94">
        <f t="shared" si="12"/>
        <v>20</v>
      </c>
      <c r="AT35" s="94">
        <f t="shared" si="12"/>
        <v>0</v>
      </c>
      <c r="AU35" s="94">
        <f t="shared" si="12"/>
        <v>27</v>
      </c>
      <c r="AV35" s="94">
        <f t="shared" si="12"/>
        <v>0</v>
      </c>
      <c r="AW35" s="94">
        <f t="shared" si="12"/>
        <v>1</v>
      </c>
      <c r="AX35" s="94">
        <f t="shared" si="12"/>
        <v>0</v>
      </c>
      <c r="AY35" s="94">
        <f t="shared" si="12"/>
        <v>89</v>
      </c>
      <c r="AZ35" s="94">
        <f t="shared" si="12"/>
        <v>1</v>
      </c>
      <c r="BA35" s="94">
        <f t="shared" si="12"/>
        <v>0</v>
      </c>
      <c r="BB35" s="94">
        <f t="shared" si="12"/>
        <v>34</v>
      </c>
      <c r="BC35" s="94">
        <f t="shared" si="12"/>
        <v>38</v>
      </c>
      <c r="BD35" s="94">
        <f t="shared" si="12"/>
        <v>9</v>
      </c>
      <c r="BE35" s="94">
        <f t="shared" si="12"/>
        <v>20</v>
      </c>
      <c r="BF35" s="94">
        <f t="shared" si="12"/>
        <v>21</v>
      </c>
      <c r="BG35" s="94">
        <f t="shared" si="12"/>
        <v>26</v>
      </c>
      <c r="BH35" s="94">
        <f t="shared" si="12"/>
        <v>24</v>
      </c>
      <c r="BI35" s="94">
        <f t="shared" si="12"/>
        <v>22</v>
      </c>
      <c r="BJ35" s="94">
        <f t="shared" si="12"/>
        <v>0</v>
      </c>
      <c r="BK35" s="94">
        <f t="shared" si="12"/>
        <v>0</v>
      </c>
      <c r="BL35" s="94">
        <f t="shared" si="12"/>
        <v>37</v>
      </c>
      <c r="BM35" s="94">
        <f t="shared" si="12"/>
        <v>11</v>
      </c>
      <c r="BN35" s="94">
        <f t="shared" si="12"/>
        <v>29</v>
      </c>
      <c r="BO35" s="94">
        <f t="shared" si="12"/>
        <v>15</v>
      </c>
      <c r="BP35" s="94">
        <f t="shared" si="12"/>
        <v>0</v>
      </c>
      <c r="BQ35" s="94">
        <f t="shared" si="12"/>
        <v>53</v>
      </c>
      <c r="BR35" s="94">
        <f t="shared" si="12"/>
        <v>143</v>
      </c>
      <c r="BS35" s="94">
        <f t="shared" si="12"/>
        <v>84</v>
      </c>
      <c r="BT35" s="94">
        <f t="shared" ref="BT35:CA35" si="13">SUM(BT26:BT31)</f>
        <v>22</v>
      </c>
      <c r="BU35" s="94">
        <f t="shared" si="13"/>
        <v>10</v>
      </c>
      <c r="BV35" s="94">
        <f t="shared" si="13"/>
        <v>16</v>
      </c>
      <c r="BW35" s="94">
        <f t="shared" si="13"/>
        <v>40</v>
      </c>
      <c r="BX35" s="94">
        <f t="shared" si="13"/>
        <v>50</v>
      </c>
      <c r="BY35" s="94">
        <f t="shared" si="13"/>
        <v>26</v>
      </c>
      <c r="BZ35" s="94">
        <f t="shared" si="13"/>
        <v>10</v>
      </c>
      <c r="CA35" s="94">
        <f t="shared" si="13"/>
        <v>0</v>
      </c>
    </row>
  </sheetData>
  <mergeCells count="7">
    <mergeCell ref="A3:A8"/>
    <mergeCell ref="E12:F12"/>
    <mergeCell ref="E13:F13"/>
    <mergeCell ref="A26:A31"/>
    <mergeCell ref="E35:F35"/>
    <mergeCell ref="E14:F14"/>
    <mergeCell ref="E15:F15"/>
  </mergeCells>
  <conditionalFormatting sqref="D2">
    <cfRule type="duplicateValues" dxfId="13" priority="2"/>
  </conditionalFormatting>
  <conditionalFormatting sqref="D25">
    <cfRule type="duplicateValues" dxfId="12" priority="1"/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A34"/>
  <sheetViews>
    <sheetView zoomScale="70" zoomScaleNormal="70" workbookViewId="0">
      <selection activeCell="B14" sqref="B14"/>
    </sheetView>
  </sheetViews>
  <sheetFormatPr defaultRowHeight="15"/>
  <cols>
    <col min="1" max="1" width="6.85546875" bestFit="1" customWidth="1"/>
    <col min="2" max="2" width="52.140625" customWidth="1"/>
    <col min="3" max="3" width="56.28515625" bestFit="1" customWidth="1"/>
    <col min="5" max="5" width="16.7109375" customWidth="1"/>
    <col min="7" max="7" width="16.28515625" bestFit="1" customWidth="1"/>
    <col min="8" max="8" width="13.5703125" bestFit="1" customWidth="1"/>
  </cols>
  <sheetData>
    <row r="1" spans="1:79" ht="23.25">
      <c r="G1" s="107" t="s">
        <v>185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</row>
    <row r="2" spans="1:79">
      <c r="A2" s="44" t="s">
        <v>181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59" t="str">
        <f>'GRUPO 1'!G3</f>
        <v>ITEM 1</v>
      </c>
      <c r="H2" s="59" t="str">
        <f>'GRUPO 1'!H3</f>
        <v>ITEM 2</v>
      </c>
      <c r="I2" s="59" t="str">
        <f>'GRUPO 1'!I3</f>
        <v>ITEM 3</v>
      </c>
      <c r="J2" s="59" t="str">
        <f>'GRUPO 1'!J3</f>
        <v>ITEM 4</v>
      </c>
      <c r="K2" s="59" t="str">
        <f>'GRUPO 1'!K3</f>
        <v>ITEM 5</v>
      </c>
      <c r="L2" s="59" t="str">
        <f>'GRUPO 1'!L3</f>
        <v>ITEM 6</v>
      </c>
      <c r="M2" s="59" t="str">
        <f>'GRUPO 1'!M3</f>
        <v>ITEM 7</v>
      </c>
      <c r="N2" s="59" t="str">
        <f>'GRUPO 1'!N3</f>
        <v>ITEM 8</v>
      </c>
      <c r="O2" s="59" t="str">
        <f>'GRUPO 1'!O3</f>
        <v>ITEM 9</v>
      </c>
      <c r="P2" s="59" t="str">
        <f>'GRUPO 1'!P3</f>
        <v>ITEM 10</v>
      </c>
      <c r="Q2" s="59" t="str">
        <f>'GRUPO 1'!Q3</f>
        <v>ITEM 11</v>
      </c>
      <c r="R2" s="59" t="str">
        <f>'GRUPO 1'!R3</f>
        <v>ITEM 12</v>
      </c>
      <c r="S2" s="59" t="str">
        <f>'GRUPO 1'!S3</f>
        <v>ITEM 13</v>
      </c>
      <c r="T2" s="59" t="str">
        <f>'GRUPO 1'!T3</f>
        <v>ITEM 14</v>
      </c>
      <c r="U2" s="59" t="str">
        <f>'GRUPO 1'!U3</f>
        <v>ITEM 15</v>
      </c>
      <c r="V2" s="59" t="str">
        <f>'GRUPO 1'!V3</f>
        <v>ITEM 16</v>
      </c>
      <c r="W2" s="59" t="str">
        <f>'GRUPO 1'!W3</f>
        <v>ITEM 17</v>
      </c>
      <c r="X2" s="59" t="str">
        <f>'GRUPO 1'!X3</f>
        <v>ITEM 18</v>
      </c>
      <c r="Y2" s="59" t="str">
        <f>'GRUPO 1'!Y3</f>
        <v>ITEM 19</v>
      </c>
      <c r="Z2" s="59" t="str">
        <f>'GRUPO 1'!Z3</f>
        <v>ITEM 20</v>
      </c>
      <c r="AA2" s="59" t="str">
        <f>'GRUPO 1'!AA3</f>
        <v>ITEM 21</v>
      </c>
      <c r="AB2" s="59" t="str">
        <f>'GRUPO 1'!AB3</f>
        <v>ITEM 22</v>
      </c>
      <c r="AC2" s="59" t="str">
        <f>'GRUPO 1'!AC3</f>
        <v>ITEM 23</v>
      </c>
      <c r="AD2" s="59" t="str">
        <f>'GRUPO 1'!AD3</f>
        <v>ITEM 24</v>
      </c>
      <c r="AE2" s="59" t="str">
        <f>'GRUPO 1'!AE3</f>
        <v>ITEM 25</v>
      </c>
      <c r="AF2" s="59" t="str">
        <f>'GRUPO 1'!AF3</f>
        <v>ITEM 26</v>
      </c>
      <c r="AG2" s="59" t="str">
        <f>'GRUPO 1'!AG3</f>
        <v>ITEM 27</v>
      </c>
      <c r="AH2" s="59" t="str">
        <f>'GRUPO 1'!AH3</f>
        <v>ITEM 28</v>
      </c>
      <c r="AI2" s="59" t="str">
        <f>'GRUPO 1'!AI3</f>
        <v>ITEM 29</v>
      </c>
      <c r="AJ2" s="59" t="str">
        <f>'GRUPO 1'!AJ3</f>
        <v>ITEM 30</v>
      </c>
      <c r="AK2" s="59" t="str">
        <f>'GRUPO 1'!AK3</f>
        <v>ITEM 31</v>
      </c>
      <c r="AL2" s="59" t="str">
        <f>'GRUPO 1'!AL3</f>
        <v>ITEM 32</v>
      </c>
      <c r="AM2" s="59" t="str">
        <f>'GRUPO 1'!AM3</f>
        <v>ITEM 33</v>
      </c>
      <c r="AN2" s="59" t="str">
        <f>'GRUPO 1'!AN3</f>
        <v>ITEM 34</v>
      </c>
      <c r="AO2" s="59" t="str">
        <f>'GRUPO 1'!AO3</f>
        <v>ITEM 35</v>
      </c>
      <c r="AP2" s="59" t="str">
        <f>'GRUPO 1'!AP3</f>
        <v>ITEM 36</v>
      </c>
      <c r="AQ2" s="59" t="str">
        <f>'GRUPO 1'!AQ3</f>
        <v>ITEM 37</v>
      </c>
      <c r="AR2" s="59" t="str">
        <f>'GRUPO 1'!AR3</f>
        <v>ITEM 38</v>
      </c>
      <c r="AS2" s="59" t="str">
        <f>'GRUPO 1'!AS3</f>
        <v>ITEM 39</v>
      </c>
      <c r="AT2" s="59" t="str">
        <f>'GRUPO 1'!AT3</f>
        <v>ITEM 40</v>
      </c>
      <c r="AU2" s="59" t="str">
        <f>'GRUPO 1'!AU3</f>
        <v>ITEM 41</v>
      </c>
      <c r="AV2" s="59" t="str">
        <f>'GRUPO 1'!AV3</f>
        <v>ITEM 42</v>
      </c>
      <c r="AW2" s="59" t="str">
        <f>'GRUPO 1'!AW3</f>
        <v>ITEM 43</v>
      </c>
      <c r="AX2" s="59" t="str">
        <f>'GRUPO 1'!AX3</f>
        <v>ITEM 44</v>
      </c>
      <c r="AY2" s="59" t="str">
        <f>'GRUPO 1'!AY3</f>
        <v>ITEM 45</v>
      </c>
      <c r="AZ2" s="59" t="str">
        <f>'GRUPO 1'!AZ3</f>
        <v>ITEM 46</v>
      </c>
      <c r="BA2" s="59" t="str">
        <f>'GRUPO 1'!BA3</f>
        <v>ITEM 47</v>
      </c>
      <c r="BB2" s="59" t="str">
        <f>'GRUPO 1'!BB3</f>
        <v>ITEM 48</v>
      </c>
      <c r="BC2" s="59" t="str">
        <f>'GRUPO 1'!BC3</f>
        <v>ITEM 49</v>
      </c>
      <c r="BD2" s="59" t="str">
        <f>'GRUPO 1'!BD3</f>
        <v>ITEM 50</v>
      </c>
      <c r="BE2" s="59" t="str">
        <f>'GRUPO 1'!BE3</f>
        <v>ITEM 51</v>
      </c>
      <c r="BF2" s="59" t="str">
        <f>'GRUPO 1'!BF3</f>
        <v>ITEM 52</v>
      </c>
      <c r="BG2" s="59" t="str">
        <f>'GRUPO 1'!BG3</f>
        <v>ITEM 53</v>
      </c>
      <c r="BH2" s="59" t="str">
        <f>'GRUPO 1'!BH3</f>
        <v>ITEM 54</v>
      </c>
      <c r="BI2" s="59" t="str">
        <f>'GRUPO 1'!BI3</f>
        <v>ITEM 55</v>
      </c>
      <c r="BJ2" s="59" t="str">
        <f>'GRUPO 1'!BJ3</f>
        <v>ITEM 56</v>
      </c>
      <c r="BK2" s="59" t="str">
        <f>'GRUPO 1'!BK3</f>
        <v>ITEM 57</v>
      </c>
      <c r="BL2" s="59" t="str">
        <f>'GRUPO 1'!BL3</f>
        <v>ITEM 58</v>
      </c>
      <c r="BM2" s="59" t="str">
        <f>'GRUPO 1'!BM3</f>
        <v>ITEM 59</v>
      </c>
      <c r="BN2" s="59" t="str">
        <f>'GRUPO 1'!BN3</f>
        <v>ITEM 60</v>
      </c>
      <c r="BO2" s="59" t="str">
        <f>'GRUPO 1'!BO3</f>
        <v>ITEM 61</v>
      </c>
      <c r="BP2" s="59" t="str">
        <f>'GRUPO 1'!BP3</f>
        <v>ITEM 62</v>
      </c>
      <c r="BQ2" s="59" t="str">
        <f>'GRUPO 1'!BQ3</f>
        <v>ITEM 63</v>
      </c>
      <c r="BR2" s="59" t="str">
        <f>'GRUPO 1'!BR3</f>
        <v>ITEM 64</v>
      </c>
      <c r="BS2" s="59" t="str">
        <f>'GRUPO 1'!BS3</f>
        <v>ITEM 65</v>
      </c>
      <c r="BT2" s="59" t="str">
        <f>'GRUPO 1'!BT3</f>
        <v>ITEM 66</v>
      </c>
      <c r="BU2" s="59" t="str">
        <f>'GRUPO 1'!BU3</f>
        <v>ITEM 67</v>
      </c>
      <c r="BV2" s="59" t="str">
        <f>'GRUPO 1'!BV3</f>
        <v>ITEM 68</v>
      </c>
      <c r="BW2" s="59" t="str">
        <f>'GRUPO 1'!BW3</f>
        <v>ITEM 69</v>
      </c>
      <c r="BX2" s="59" t="str">
        <f>'GRUPO 1'!BX3</f>
        <v>ITEM 70</v>
      </c>
      <c r="BY2" s="59" t="str">
        <f>'GRUPO 1'!BY3</f>
        <v>ITEM 71</v>
      </c>
      <c r="BZ2" s="59" t="str">
        <f>'GRUPO 1'!BZ3</f>
        <v>ITEM 72</v>
      </c>
      <c r="CA2" s="59" t="str">
        <f>'GRUPO 1'!CA3</f>
        <v>ITEM 73</v>
      </c>
    </row>
    <row r="3" spans="1:79">
      <c r="A3" s="141">
        <v>5</v>
      </c>
      <c r="B3" s="61" t="s">
        <v>149</v>
      </c>
      <c r="C3" s="61" t="s">
        <v>150</v>
      </c>
      <c r="D3" s="68">
        <v>153115</v>
      </c>
      <c r="E3" s="68" t="s">
        <v>110</v>
      </c>
      <c r="F3" s="68" t="s">
        <v>111</v>
      </c>
      <c r="G3" s="65">
        <v>600</v>
      </c>
      <c r="H3" s="65">
        <v>900</v>
      </c>
      <c r="I3" s="65">
        <v>3000</v>
      </c>
      <c r="J3" s="65">
        <v>1800</v>
      </c>
      <c r="K3" s="65">
        <v>1800</v>
      </c>
      <c r="L3" s="65">
        <v>10800</v>
      </c>
      <c r="M3" s="65">
        <v>2400</v>
      </c>
      <c r="N3" s="65">
        <v>600</v>
      </c>
      <c r="O3" s="65">
        <v>600</v>
      </c>
      <c r="P3" s="65">
        <v>600</v>
      </c>
      <c r="Q3" s="65">
        <v>600</v>
      </c>
      <c r="R3" s="65">
        <v>1500</v>
      </c>
      <c r="S3" s="65">
        <v>600</v>
      </c>
      <c r="T3" s="65">
        <v>1500</v>
      </c>
      <c r="U3" s="65">
        <v>1500</v>
      </c>
      <c r="V3" s="65">
        <v>600</v>
      </c>
      <c r="W3" s="65">
        <v>1500</v>
      </c>
      <c r="X3" s="65">
        <v>1500</v>
      </c>
      <c r="Y3" s="65">
        <v>1500</v>
      </c>
      <c r="Z3" s="65">
        <v>600</v>
      </c>
      <c r="AA3" s="65">
        <v>600</v>
      </c>
      <c r="AB3" s="65">
        <v>15000</v>
      </c>
      <c r="AC3" s="65">
        <v>6000</v>
      </c>
      <c r="AD3" s="65">
        <v>9000</v>
      </c>
      <c r="AE3" s="65">
        <v>3000</v>
      </c>
      <c r="AF3" s="65">
        <v>4500</v>
      </c>
      <c r="AG3" s="65">
        <v>3000</v>
      </c>
      <c r="AH3" s="65">
        <v>30000</v>
      </c>
      <c r="AI3" s="65">
        <v>4800</v>
      </c>
      <c r="AJ3" s="65">
        <v>24000</v>
      </c>
      <c r="AK3" s="65">
        <v>3000</v>
      </c>
      <c r="AL3" s="65">
        <v>600</v>
      </c>
      <c r="AM3" s="65">
        <v>600</v>
      </c>
      <c r="AN3" s="65">
        <v>600</v>
      </c>
      <c r="AO3" s="65">
        <v>600</v>
      </c>
      <c r="AP3" s="65">
        <v>600</v>
      </c>
      <c r="AQ3" s="65">
        <v>600</v>
      </c>
      <c r="AR3" s="65">
        <v>600</v>
      </c>
      <c r="AS3" s="65">
        <v>600</v>
      </c>
      <c r="AT3" s="65">
        <v>600</v>
      </c>
      <c r="AU3" s="65">
        <v>600</v>
      </c>
      <c r="AV3" s="65">
        <v>600</v>
      </c>
      <c r="AW3" s="65">
        <v>600</v>
      </c>
      <c r="AX3" s="65">
        <v>1200</v>
      </c>
      <c r="AY3" s="65">
        <v>900</v>
      </c>
      <c r="AZ3" s="65">
        <v>600</v>
      </c>
      <c r="BA3" s="65">
        <v>600</v>
      </c>
      <c r="BB3" s="65">
        <v>600</v>
      </c>
      <c r="BC3" s="65">
        <v>1800</v>
      </c>
      <c r="BD3" s="65">
        <v>1500</v>
      </c>
      <c r="BE3" s="65">
        <v>1200</v>
      </c>
      <c r="BF3" s="65">
        <v>600</v>
      </c>
      <c r="BG3" s="65">
        <v>1800</v>
      </c>
      <c r="BH3" s="65">
        <v>600</v>
      </c>
      <c r="BI3" s="65">
        <v>900</v>
      </c>
      <c r="BJ3" s="65">
        <v>600</v>
      </c>
      <c r="BK3" s="65">
        <v>600</v>
      </c>
      <c r="BL3" s="65">
        <v>600</v>
      </c>
      <c r="BM3" s="65">
        <v>600</v>
      </c>
      <c r="BN3" s="65">
        <v>600</v>
      </c>
      <c r="BO3" s="65">
        <v>600</v>
      </c>
      <c r="BP3" s="65">
        <v>600</v>
      </c>
      <c r="BQ3" s="65">
        <v>6000</v>
      </c>
      <c r="BR3" s="65">
        <v>9000</v>
      </c>
      <c r="BS3" s="65">
        <v>1200</v>
      </c>
      <c r="BT3" s="65">
        <v>1800</v>
      </c>
      <c r="BU3" s="65">
        <v>1200</v>
      </c>
      <c r="BV3" s="65">
        <v>600</v>
      </c>
      <c r="BW3" s="65">
        <v>900</v>
      </c>
      <c r="BX3" s="65">
        <v>1200</v>
      </c>
      <c r="BY3" s="65">
        <v>900</v>
      </c>
      <c r="BZ3" s="65">
        <v>600</v>
      </c>
      <c r="CA3" s="65">
        <v>600</v>
      </c>
    </row>
    <row r="4" spans="1:79">
      <c r="A4" s="141"/>
      <c r="B4" s="84" t="s">
        <v>140</v>
      </c>
      <c r="C4" s="85" t="s">
        <v>141</v>
      </c>
      <c r="D4" s="49">
        <v>490011</v>
      </c>
      <c r="E4" s="69" t="s">
        <v>88</v>
      </c>
      <c r="F4" s="68" t="s">
        <v>89</v>
      </c>
      <c r="G4" s="65">
        <v>1260</v>
      </c>
      <c r="H4" s="65">
        <v>360</v>
      </c>
      <c r="I4" s="65">
        <v>960</v>
      </c>
      <c r="J4" s="65">
        <v>3360</v>
      </c>
      <c r="K4" s="65">
        <v>3360</v>
      </c>
      <c r="L4" s="65">
        <v>3360</v>
      </c>
      <c r="M4" s="65">
        <v>60</v>
      </c>
      <c r="N4" s="65">
        <v>120</v>
      </c>
      <c r="O4" s="65">
        <v>120</v>
      </c>
      <c r="P4" s="65"/>
      <c r="Q4" s="65"/>
      <c r="R4" s="65">
        <v>600</v>
      </c>
      <c r="S4" s="65">
        <v>2160</v>
      </c>
      <c r="T4" s="65"/>
      <c r="U4" s="65">
        <v>1200</v>
      </c>
      <c r="V4" s="65">
        <v>1200</v>
      </c>
      <c r="W4" s="65"/>
      <c r="X4" s="65">
        <v>3600</v>
      </c>
      <c r="Y4" s="65"/>
      <c r="Z4" s="65">
        <v>300</v>
      </c>
      <c r="AA4" s="65">
        <v>300</v>
      </c>
      <c r="AB4" s="65"/>
      <c r="AC4" s="65"/>
      <c r="AD4" s="65">
        <v>3600</v>
      </c>
      <c r="AE4" s="65">
        <v>3120</v>
      </c>
      <c r="AF4" s="65">
        <v>2640</v>
      </c>
      <c r="AG4" s="65">
        <v>3120</v>
      </c>
      <c r="AH4" s="65"/>
      <c r="AI4" s="65">
        <v>3360</v>
      </c>
      <c r="AJ4" s="65">
        <v>3120</v>
      </c>
      <c r="AK4" s="65"/>
      <c r="AL4" s="65">
        <v>360</v>
      </c>
      <c r="AM4" s="65"/>
      <c r="AN4" s="65">
        <v>1320</v>
      </c>
      <c r="AO4" s="65">
        <v>1080</v>
      </c>
      <c r="AP4" s="65">
        <v>360</v>
      </c>
      <c r="AQ4" s="65"/>
      <c r="AR4" s="65"/>
      <c r="AS4" s="65"/>
      <c r="AT4" s="65"/>
      <c r="AU4" s="65">
        <v>600</v>
      </c>
      <c r="AV4" s="65"/>
      <c r="AW4" s="65"/>
      <c r="AX4" s="65"/>
      <c r="AY4" s="65"/>
      <c r="AZ4" s="65">
        <v>3360</v>
      </c>
      <c r="BA4" s="65"/>
      <c r="BB4" s="65"/>
      <c r="BC4" s="65"/>
      <c r="BD4" s="65"/>
      <c r="BE4" s="65">
        <v>2400</v>
      </c>
      <c r="BF4" s="65">
        <v>2160</v>
      </c>
      <c r="BG4" s="65">
        <v>1560</v>
      </c>
      <c r="BH4" s="65">
        <v>1560</v>
      </c>
      <c r="BI4" s="65">
        <v>600</v>
      </c>
      <c r="BJ4" s="65"/>
      <c r="BK4" s="65">
        <v>1200</v>
      </c>
      <c r="BL4" s="65">
        <v>2160</v>
      </c>
      <c r="BM4" s="65">
        <v>1200</v>
      </c>
      <c r="BN4" s="65">
        <v>960</v>
      </c>
      <c r="BO4" s="65">
        <v>960</v>
      </c>
      <c r="BP4" s="65">
        <v>1200</v>
      </c>
      <c r="BQ4" s="65">
        <v>1200</v>
      </c>
      <c r="BR4" s="65">
        <v>3360</v>
      </c>
      <c r="BS4" s="65">
        <v>1800</v>
      </c>
      <c r="BT4" s="65">
        <v>3600</v>
      </c>
      <c r="BU4" s="65">
        <v>960</v>
      </c>
      <c r="BV4" s="65">
        <v>240</v>
      </c>
      <c r="BW4" s="65">
        <v>3360</v>
      </c>
      <c r="BX4" s="65">
        <v>3360</v>
      </c>
      <c r="BY4" s="65">
        <v>3360</v>
      </c>
      <c r="BZ4" s="65"/>
      <c r="CA4" s="65">
        <v>960</v>
      </c>
    </row>
    <row r="5" spans="1:79">
      <c r="A5" s="141"/>
      <c r="B5" s="84" t="s">
        <v>140</v>
      </c>
      <c r="C5" s="85" t="s">
        <v>141</v>
      </c>
      <c r="D5" s="49">
        <v>490011</v>
      </c>
      <c r="E5" s="69" t="s">
        <v>110</v>
      </c>
      <c r="F5" s="68" t="s">
        <v>111</v>
      </c>
      <c r="G5" s="65">
        <v>60</v>
      </c>
      <c r="H5" s="65">
        <v>60</v>
      </c>
      <c r="I5" s="65">
        <v>60</v>
      </c>
      <c r="J5" s="65">
        <v>60</v>
      </c>
      <c r="K5" s="65">
        <v>60</v>
      </c>
      <c r="L5" s="65">
        <v>60</v>
      </c>
      <c r="M5" s="65">
        <v>60</v>
      </c>
      <c r="N5" s="65"/>
      <c r="O5" s="65"/>
      <c r="P5" s="65"/>
      <c r="Q5" s="65"/>
      <c r="R5" s="65"/>
      <c r="S5" s="65">
        <v>60</v>
      </c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>
        <v>120</v>
      </c>
      <c r="AF5" s="65">
        <v>240</v>
      </c>
      <c r="AG5" s="65">
        <v>120</v>
      </c>
      <c r="AH5" s="65"/>
      <c r="AI5" s="65">
        <v>60</v>
      </c>
      <c r="AJ5" s="65">
        <v>120</v>
      </c>
      <c r="AK5" s="65"/>
      <c r="AL5" s="65">
        <v>60</v>
      </c>
      <c r="AM5" s="65"/>
      <c r="AN5" s="65">
        <v>60</v>
      </c>
      <c r="AO5" s="65">
        <v>120</v>
      </c>
      <c r="AP5" s="65">
        <v>60</v>
      </c>
      <c r="AQ5" s="65"/>
      <c r="AR5" s="65"/>
      <c r="AS5" s="65"/>
      <c r="AT5" s="65"/>
      <c r="AU5" s="65"/>
      <c r="AV5" s="65"/>
      <c r="AW5" s="65"/>
      <c r="AX5" s="65"/>
      <c r="AY5" s="65"/>
      <c r="AZ5" s="65">
        <v>60</v>
      </c>
      <c r="BA5" s="65"/>
      <c r="BB5" s="65"/>
      <c r="BC5" s="65"/>
      <c r="BD5" s="65"/>
      <c r="BE5" s="65">
        <v>60</v>
      </c>
      <c r="BF5" s="65">
        <v>60</v>
      </c>
      <c r="BG5" s="65">
        <v>60</v>
      </c>
      <c r="BH5" s="65">
        <v>60</v>
      </c>
      <c r="BI5" s="65">
        <v>60</v>
      </c>
      <c r="BJ5" s="65"/>
      <c r="BK5" s="65">
        <v>60</v>
      </c>
      <c r="BL5" s="65">
        <v>60</v>
      </c>
      <c r="BM5" s="65">
        <v>60</v>
      </c>
      <c r="BN5" s="65">
        <v>60</v>
      </c>
      <c r="BO5" s="65">
        <v>60</v>
      </c>
      <c r="BP5" s="65">
        <v>60</v>
      </c>
      <c r="BQ5" s="65"/>
      <c r="BR5" s="65">
        <v>60</v>
      </c>
      <c r="BS5" s="65"/>
      <c r="BT5" s="65"/>
      <c r="BU5" s="65">
        <v>60</v>
      </c>
      <c r="BV5" s="65">
        <v>60</v>
      </c>
      <c r="BW5" s="65">
        <v>60</v>
      </c>
      <c r="BX5" s="65">
        <v>60</v>
      </c>
      <c r="BY5" s="65">
        <v>60</v>
      </c>
      <c r="BZ5" s="65"/>
      <c r="CA5" s="65">
        <v>60</v>
      </c>
    </row>
    <row r="6" spans="1:79">
      <c r="A6" s="141"/>
      <c r="B6" s="84" t="s">
        <v>140</v>
      </c>
      <c r="C6" s="85" t="s">
        <v>141</v>
      </c>
      <c r="D6" s="49">
        <v>490011</v>
      </c>
      <c r="E6" s="69" t="s">
        <v>92</v>
      </c>
      <c r="F6" s="68" t="s">
        <v>84</v>
      </c>
      <c r="G6" s="65">
        <v>60</v>
      </c>
      <c r="H6" s="65">
        <v>60</v>
      </c>
      <c r="I6" s="65">
        <v>60</v>
      </c>
      <c r="J6" s="65">
        <v>60</v>
      </c>
      <c r="K6" s="65">
        <v>60</v>
      </c>
      <c r="L6" s="65">
        <v>60</v>
      </c>
      <c r="M6" s="65">
        <v>60</v>
      </c>
      <c r="N6" s="65"/>
      <c r="O6" s="65"/>
      <c r="P6" s="65"/>
      <c r="Q6" s="65"/>
      <c r="R6" s="65"/>
      <c r="S6" s="65">
        <v>60</v>
      </c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>
        <v>120</v>
      </c>
      <c r="AF6" s="65">
        <v>240</v>
      </c>
      <c r="AG6" s="65">
        <v>120</v>
      </c>
      <c r="AH6" s="65"/>
      <c r="AI6" s="65">
        <v>60</v>
      </c>
      <c r="AJ6" s="65">
        <v>120</v>
      </c>
      <c r="AK6" s="65"/>
      <c r="AL6" s="65">
        <v>60</v>
      </c>
      <c r="AM6" s="65"/>
      <c r="AN6" s="65">
        <v>60</v>
      </c>
      <c r="AO6" s="65">
        <v>120</v>
      </c>
      <c r="AP6" s="65">
        <v>60</v>
      </c>
      <c r="AQ6" s="65"/>
      <c r="AR6" s="65"/>
      <c r="AS6" s="65"/>
      <c r="AT6" s="65"/>
      <c r="AU6" s="65"/>
      <c r="AV6" s="65"/>
      <c r="AW6" s="65"/>
      <c r="AX6" s="65"/>
      <c r="AY6" s="65"/>
      <c r="AZ6" s="65">
        <v>60</v>
      </c>
      <c r="BA6" s="65"/>
      <c r="BB6" s="65"/>
      <c r="BC6" s="65"/>
      <c r="BD6" s="65"/>
      <c r="BE6" s="65">
        <v>60</v>
      </c>
      <c r="BF6" s="65">
        <v>60</v>
      </c>
      <c r="BG6" s="65">
        <v>60</v>
      </c>
      <c r="BH6" s="65">
        <v>60</v>
      </c>
      <c r="BI6" s="65">
        <v>60</v>
      </c>
      <c r="BJ6" s="65"/>
      <c r="BK6" s="65">
        <v>60</v>
      </c>
      <c r="BL6" s="65">
        <v>60</v>
      </c>
      <c r="BM6" s="65">
        <v>60</v>
      </c>
      <c r="BN6" s="65">
        <v>60</v>
      </c>
      <c r="BO6" s="65">
        <v>60</v>
      </c>
      <c r="BP6" s="65">
        <v>60</v>
      </c>
      <c r="BQ6" s="65"/>
      <c r="BR6" s="65">
        <v>60</v>
      </c>
      <c r="BS6" s="65"/>
      <c r="BT6" s="65"/>
      <c r="BU6" s="65">
        <v>60</v>
      </c>
      <c r="BV6" s="65">
        <v>60</v>
      </c>
      <c r="BW6" s="65">
        <v>60</v>
      </c>
      <c r="BX6" s="65">
        <v>60</v>
      </c>
      <c r="BY6" s="65">
        <v>60</v>
      </c>
      <c r="BZ6" s="65"/>
      <c r="CA6" s="65">
        <v>60</v>
      </c>
    </row>
    <row r="7" spans="1:79">
      <c r="A7" s="141"/>
      <c r="B7" s="84" t="s">
        <v>140</v>
      </c>
      <c r="C7" s="85" t="s">
        <v>141</v>
      </c>
      <c r="D7" s="49">
        <v>490011</v>
      </c>
      <c r="E7" s="69" t="s">
        <v>94</v>
      </c>
      <c r="F7" s="68" t="s">
        <v>142</v>
      </c>
      <c r="G7" s="65">
        <v>60</v>
      </c>
      <c r="H7" s="65">
        <v>60</v>
      </c>
      <c r="I7" s="65">
        <v>60</v>
      </c>
      <c r="J7" s="65">
        <v>60</v>
      </c>
      <c r="K7" s="65">
        <v>60</v>
      </c>
      <c r="L7" s="65">
        <v>60</v>
      </c>
      <c r="M7" s="65">
        <v>60</v>
      </c>
      <c r="N7" s="65"/>
      <c r="O7" s="65"/>
      <c r="P7" s="65"/>
      <c r="Q7" s="65"/>
      <c r="R7" s="65"/>
      <c r="S7" s="65">
        <v>60</v>
      </c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>
        <v>120</v>
      </c>
      <c r="AF7" s="65">
        <v>240</v>
      </c>
      <c r="AG7" s="65">
        <v>120</v>
      </c>
      <c r="AH7" s="65"/>
      <c r="AI7" s="65">
        <v>60</v>
      </c>
      <c r="AJ7" s="65">
        <v>120</v>
      </c>
      <c r="AK7" s="65"/>
      <c r="AL7" s="65">
        <v>60</v>
      </c>
      <c r="AM7" s="65"/>
      <c r="AN7" s="65">
        <v>60</v>
      </c>
      <c r="AO7" s="65">
        <v>120</v>
      </c>
      <c r="AP7" s="65">
        <v>60</v>
      </c>
      <c r="AQ7" s="65"/>
      <c r="AR7" s="65"/>
      <c r="AS7" s="65"/>
      <c r="AT7" s="65"/>
      <c r="AU7" s="65"/>
      <c r="AV7" s="65"/>
      <c r="AW7" s="65"/>
      <c r="AX7" s="65"/>
      <c r="AY7" s="65"/>
      <c r="AZ7" s="65">
        <v>60</v>
      </c>
      <c r="BA7" s="65"/>
      <c r="BB7" s="65"/>
      <c r="BC7" s="65"/>
      <c r="BD7" s="65"/>
      <c r="BE7" s="65">
        <v>60</v>
      </c>
      <c r="BF7" s="65">
        <v>60</v>
      </c>
      <c r="BG7" s="65">
        <v>60</v>
      </c>
      <c r="BH7" s="65">
        <v>60</v>
      </c>
      <c r="BI7" s="65">
        <v>60</v>
      </c>
      <c r="BJ7" s="65"/>
      <c r="BK7" s="65">
        <v>60</v>
      </c>
      <c r="BL7" s="65">
        <v>60</v>
      </c>
      <c r="BM7" s="65">
        <v>60</v>
      </c>
      <c r="BN7" s="65">
        <v>60</v>
      </c>
      <c r="BO7" s="65">
        <v>60</v>
      </c>
      <c r="BP7" s="65">
        <v>60</v>
      </c>
      <c r="BQ7" s="65"/>
      <c r="BR7" s="65">
        <v>60</v>
      </c>
      <c r="BS7" s="65"/>
      <c r="BT7" s="65"/>
      <c r="BU7" s="65">
        <v>60</v>
      </c>
      <c r="BV7" s="65">
        <v>60</v>
      </c>
      <c r="BW7" s="65">
        <v>60</v>
      </c>
      <c r="BX7" s="65">
        <v>60</v>
      </c>
      <c r="BY7" s="65">
        <v>60</v>
      </c>
      <c r="BZ7" s="65"/>
      <c r="CA7" s="65">
        <v>60</v>
      </c>
    </row>
    <row r="8" spans="1:79">
      <c r="A8" s="141"/>
      <c r="B8" s="84" t="s">
        <v>140</v>
      </c>
      <c r="C8" s="85" t="s">
        <v>141</v>
      </c>
      <c r="D8" s="49">
        <v>490011</v>
      </c>
      <c r="E8" s="69" t="s">
        <v>143</v>
      </c>
      <c r="F8" s="68" t="s">
        <v>144</v>
      </c>
      <c r="G8" s="65">
        <v>60</v>
      </c>
      <c r="H8" s="65">
        <v>60</v>
      </c>
      <c r="I8" s="65">
        <v>60</v>
      </c>
      <c r="J8" s="65">
        <v>60</v>
      </c>
      <c r="K8" s="65">
        <v>60</v>
      </c>
      <c r="L8" s="65">
        <v>60</v>
      </c>
      <c r="M8" s="65">
        <v>60</v>
      </c>
      <c r="N8" s="65"/>
      <c r="O8" s="65"/>
      <c r="P8" s="65"/>
      <c r="Q8" s="65"/>
      <c r="R8" s="65"/>
      <c r="S8" s="65">
        <v>60</v>
      </c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>
        <v>120</v>
      </c>
      <c r="AF8" s="65">
        <v>240</v>
      </c>
      <c r="AG8" s="65">
        <v>120</v>
      </c>
      <c r="AH8" s="65"/>
      <c r="AI8" s="65">
        <v>60</v>
      </c>
      <c r="AJ8" s="65">
        <v>120</v>
      </c>
      <c r="AK8" s="65"/>
      <c r="AL8" s="65">
        <v>60</v>
      </c>
      <c r="AM8" s="65"/>
      <c r="AN8" s="65">
        <v>60</v>
      </c>
      <c r="AO8" s="65">
        <v>120</v>
      </c>
      <c r="AP8" s="65">
        <v>60</v>
      </c>
      <c r="AQ8" s="65"/>
      <c r="AR8" s="65"/>
      <c r="AS8" s="65"/>
      <c r="AT8" s="65"/>
      <c r="AU8" s="65"/>
      <c r="AV8" s="65"/>
      <c r="AW8" s="65"/>
      <c r="AX8" s="65"/>
      <c r="AY8" s="65"/>
      <c r="AZ8" s="65">
        <v>60</v>
      </c>
      <c r="BA8" s="65"/>
      <c r="BB8" s="65"/>
      <c r="BC8" s="65"/>
      <c r="BD8" s="65"/>
      <c r="BE8" s="65">
        <v>60</v>
      </c>
      <c r="BF8" s="65">
        <v>60</v>
      </c>
      <c r="BG8" s="65">
        <v>60</v>
      </c>
      <c r="BH8" s="65">
        <v>60</v>
      </c>
      <c r="BI8" s="65">
        <v>60</v>
      </c>
      <c r="BJ8" s="65"/>
      <c r="BK8" s="65">
        <v>60</v>
      </c>
      <c r="BL8" s="65">
        <v>60</v>
      </c>
      <c r="BM8" s="65">
        <v>60</v>
      </c>
      <c r="BN8" s="65">
        <v>60</v>
      </c>
      <c r="BO8" s="65">
        <v>60</v>
      </c>
      <c r="BP8" s="65">
        <v>60</v>
      </c>
      <c r="BQ8" s="65"/>
      <c r="BR8" s="65">
        <v>60</v>
      </c>
      <c r="BS8" s="65"/>
      <c r="BT8" s="65"/>
      <c r="BU8" s="65">
        <v>60</v>
      </c>
      <c r="BV8" s="65">
        <v>60</v>
      </c>
      <c r="BW8" s="65">
        <v>60</v>
      </c>
      <c r="BX8" s="65">
        <v>60</v>
      </c>
      <c r="BY8" s="65">
        <v>60</v>
      </c>
      <c r="BZ8" s="65"/>
      <c r="CA8" s="65">
        <v>60</v>
      </c>
    </row>
    <row r="9" spans="1:79">
      <c r="A9" s="141"/>
      <c r="B9" s="87" t="s">
        <v>99</v>
      </c>
      <c r="C9" s="87" t="s">
        <v>100</v>
      </c>
      <c r="D9" s="65">
        <v>787000</v>
      </c>
      <c r="E9" s="65" t="s">
        <v>88</v>
      </c>
      <c r="F9" s="65" t="s">
        <v>89</v>
      </c>
      <c r="G9" s="65">
        <v>900</v>
      </c>
      <c r="H9" s="65">
        <v>900</v>
      </c>
      <c r="I9" s="65">
        <v>2400</v>
      </c>
      <c r="J9" s="65">
        <v>2400</v>
      </c>
      <c r="K9" s="65">
        <v>2400</v>
      </c>
      <c r="L9" s="65">
        <v>3600</v>
      </c>
      <c r="M9" s="65">
        <v>1200</v>
      </c>
      <c r="N9" s="65">
        <v>1200</v>
      </c>
      <c r="O9" s="65">
        <v>600</v>
      </c>
      <c r="P9" s="65"/>
      <c r="Q9" s="63"/>
      <c r="R9" s="65">
        <v>600</v>
      </c>
      <c r="S9" s="63">
        <v>600</v>
      </c>
      <c r="T9" s="65">
        <v>600</v>
      </c>
      <c r="U9" s="65">
        <v>600</v>
      </c>
      <c r="V9" s="65"/>
      <c r="W9" s="65">
        <v>600</v>
      </c>
      <c r="X9" s="65">
        <v>600</v>
      </c>
      <c r="Y9" s="65">
        <v>600</v>
      </c>
      <c r="Z9" s="65"/>
      <c r="AA9" s="65"/>
      <c r="AB9" s="65"/>
      <c r="AC9" s="65"/>
      <c r="AD9" s="65">
        <v>3000</v>
      </c>
      <c r="AE9" s="65">
        <v>3000</v>
      </c>
      <c r="AF9" s="65">
        <v>3000</v>
      </c>
      <c r="AG9" s="65">
        <v>600</v>
      </c>
      <c r="AH9" s="65">
        <v>1500</v>
      </c>
      <c r="AI9" s="65">
        <v>1200</v>
      </c>
      <c r="AJ9" s="65">
        <v>3000</v>
      </c>
      <c r="AK9" s="65"/>
      <c r="AL9" s="65">
        <v>600</v>
      </c>
      <c r="AM9" s="65">
        <v>600</v>
      </c>
      <c r="AN9" s="65">
        <v>600</v>
      </c>
      <c r="AO9" s="65">
        <v>600</v>
      </c>
      <c r="AP9" s="65"/>
      <c r="AQ9" s="65">
        <v>600</v>
      </c>
      <c r="AR9" s="65"/>
      <c r="AS9" s="65"/>
      <c r="AT9" s="65"/>
      <c r="AU9" s="65"/>
      <c r="AV9" s="65"/>
      <c r="AW9" s="65"/>
      <c r="AX9" s="65">
        <v>600</v>
      </c>
      <c r="AY9" s="65">
        <v>600</v>
      </c>
      <c r="AZ9" s="65"/>
      <c r="BA9" s="65"/>
      <c r="BB9" s="65"/>
      <c r="BC9" s="65">
        <v>600</v>
      </c>
      <c r="BD9" s="65"/>
      <c r="BE9" s="65"/>
      <c r="BF9" s="65">
        <v>600</v>
      </c>
      <c r="BG9" s="65"/>
      <c r="BH9" s="65"/>
      <c r="BI9" s="65"/>
      <c r="BJ9" s="65"/>
      <c r="BK9" s="65">
        <v>600</v>
      </c>
      <c r="BL9" s="65">
        <v>600</v>
      </c>
      <c r="BM9" s="65">
        <v>600</v>
      </c>
      <c r="BN9" s="65">
        <v>600</v>
      </c>
      <c r="BO9" s="65">
        <v>600</v>
      </c>
      <c r="BP9" s="65"/>
      <c r="BQ9" s="65">
        <v>2400</v>
      </c>
      <c r="BR9" s="65">
        <v>2400</v>
      </c>
      <c r="BS9" s="65"/>
      <c r="BT9" s="65"/>
      <c r="BU9" s="65">
        <v>600</v>
      </c>
      <c r="BV9" s="65">
        <v>300</v>
      </c>
      <c r="BW9" s="65">
        <v>600</v>
      </c>
      <c r="BX9" s="65">
        <v>600</v>
      </c>
      <c r="BY9" s="65">
        <v>600</v>
      </c>
      <c r="BZ9" s="65"/>
      <c r="CA9" s="65"/>
    </row>
    <row r="10" spans="1:79">
      <c r="A10" s="141"/>
      <c r="B10" s="61" t="s">
        <v>108</v>
      </c>
      <c r="C10" s="61" t="s">
        <v>109</v>
      </c>
      <c r="D10" s="62">
        <v>160254</v>
      </c>
      <c r="E10" s="62" t="s">
        <v>110</v>
      </c>
      <c r="F10" s="62" t="s">
        <v>111</v>
      </c>
      <c r="G10" s="65"/>
      <c r="H10" s="65">
        <v>1800</v>
      </c>
      <c r="I10" s="65">
        <v>1800</v>
      </c>
      <c r="J10" s="65">
        <v>1800</v>
      </c>
      <c r="K10" s="65">
        <v>3000</v>
      </c>
      <c r="L10" s="65">
        <v>3000</v>
      </c>
      <c r="M10" s="65">
        <v>1800</v>
      </c>
      <c r="N10" s="65">
        <v>3000</v>
      </c>
      <c r="O10" s="65">
        <v>240</v>
      </c>
      <c r="P10" s="65">
        <v>600</v>
      </c>
      <c r="Q10" s="65">
        <v>600</v>
      </c>
      <c r="R10" s="65">
        <v>600</v>
      </c>
      <c r="S10" s="65">
        <v>300</v>
      </c>
      <c r="T10" s="65">
        <v>1800</v>
      </c>
      <c r="U10" s="65">
        <v>3000</v>
      </c>
      <c r="V10" s="65">
        <v>1800</v>
      </c>
      <c r="W10" s="65">
        <v>6000</v>
      </c>
      <c r="X10" s="65">
        <v>6000</v>
      </c>
      <c r="Y10" s="65">
        <v>300</v>
      </c>
      <c r="Z10" s="65">
        <v>300</v>
      </c>
      <c r="AA10" s="65">
        <v>120</v>
      </c>
      <c r="AB10" s="65">
        <v>7200</v>
      </c>
      <c r="AC10" s="65">
        <v>7200</v>
      </c>
      <c r="AD10" s="65">
        <v>9000</v>
      </c>
      <c r="AE10" s="65">
        <v>3000</v>
      </c>
      <c r="AF10" s="65">
        <v>9000</v>
      </c>
      <c r="AG10" s="65">
        <v>1800</v>
      </c>
      <c r="AH10" s="65">
        <v>4800</v>
      </c>
      <c r="AI10" s="65">
        <v>1200</v>
      </c>
      <c r="AJ10" s="65">
        <v>1800</v>
      </c>
      <c r="AK10" s="65">
        <v>3000</v>
      </c>
      <c r="AL10" s="65">
        <v>1800</v>
      </c>
      <c r="AM10" s="65">
        <v>1200</v>
      </c>
      <c r="AN10" s="65">
        <v>1800</v>
      </c>
      <c r="AO10" s="65">
        <v>1200</v>
      </c>
      <c r="AP10" s="65">
        <v>600</v>
      </c>
      <c r="AQ10" s="65">
        <v>1200</v>
      </c>
      <c r="AR10" s="65">
        <v>1800</v>
      </c>
      <c r="AS10" s="65">
        <v>1200</v>
      </c>
      <c r="AT10" s="65">
        <v>1200</v>
      </c>
      <c r="AU10" s="65">
        <v>1800</v>
      </c>
      <c r="AV10" s="65">
        <v>1200</v>
      </c>
      <c r="AW10" s="65">
        <v>1800</v>
      </c>
      <c r="AX10" s="65">
        <v>1800</v>
      </c>
      <c r="AY10" s="65">
        <v>1800</v>
      </c>
      <c r="AZ10" s="65">
        <v>1800</v>
      </c>
      <c r="BA10" s="65">
        <v>1800</v>
      </c>
      <c r="BB10" s="65">
        <v>1800</v>
      </c>
      <c r="BC10" s="65">
        <v>300</v>
      </c>
      <c r="BD10" s="65">
        <v>3600</v>
      </c>
      <c r="BE10" s="65">
        <v>3600</v>
      </c>
      <c r="BF10" s="65">
        <v>3600</v>
      </c>
      <c r="BG10" s="65">
        <v>1800</v>
      </c>
      <c r="BH10" s="65">
        <v>3600</v>
      </c>
      <c r="BI10" s="65">
        <v>1800</v>
      </c>
      <c r="BJ10" s="65">
        <v>2400</v>
      </c>
      <c r="BK10" s="65">
        <v>2400</v>
      </c>
      <c r="BL10" s="65">
        <v>2400</v>
      </c>
      <c r="BM10" s="65">
        <v>1800</v>
      </c>
      <c r="BN10" s="65">
        <v>1800</v>
      </c>
      <c r="BO10" s="65">
        <v>1200</v>
      </c>
      <c r="BP10" s="65">
        <v>1800</v>
      </c>
      <c r="BQ10" s="65">
        <v>1200</v>
      </c>
      <c r="BR10" s="65">
        <v>1200</v>
      </c>
      <c r="BS10" s="65">
        <v>1800</v>
      </c>
      <c r="BT10" s="65">
        <v>1800</v>
      </c>
      <c r="BU10" s="65">
        <v>1200</v>
      </c>
      <c r="BV10" s="65">
        <v>600</v>
      </c>
      <c r="BW10" s="65">
        <v>1800</v>
      </c>
      <c r="BX10" s="65">
        <v>1200</v>
      </c>
      <c r="BY10" s="65">
        <v>1200</v>
      </c>
      <c r="BZ10" s="65">
        <v>600</v>
      </c>
      <c r="CA10" s="65">
        <v>300</v>
      </c>
    </row>
    <row r="11" spans="1:79">
      <c r="A11" s="141"/>
      <c r="B11" s="67" t="s">
        <v>108</v>
      </c>
      <c r="C11" s="64" t="s">
        <v>134</v>
      </c>
      <c r="D11" s="68">
        <v>160249</v>
      </c>
      <c r="E11" s="68" t="s">
        <v>135</v>
      </c>
      <c r="F11" s="68" t="s">
        <v>111</v>
      </c>
      <c r="G11" s="65">
        <v>2160</v>
      </c>
      <c r="H11" s="65">
        <v>120</v>
      </c>
      <c r="I11" s="65">
        <v>4500</v>
      </c>
      <c r="J11" s="65">
        <v>1320</v>
      </c>
      <c r="K11" s="65">
        <v>5340</v>
      </c>
      <c r="L11" s="65">
        <v>10020</v>
      </c>
      <c r="M11" s="65">
        <v>1260</v>
      </c>
      <c r="N11" s="65"/>
      <c r="O11" s="65"/>
      <c r="P11" s="65"/>
      <c r="Q11" s="65"/>
      <c r="R11" s="65"/>
      <c r="S11" s="65"/>
      <c r="T11" s="65">
        <v>900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>
        <v>9180</v>
      </c>
      <c r="AF11" s="65">
        <v>32880</v>
      </c>
      <c r="AG11" s="65">
        <v>420</v>
      </c>
      <c r="AH11" s="65"/>
      <c r="AI11" s="65">
        <v>3240</v>
      </c>
      <c r="AJ11" s="65">
        <v>10860</v>
      </c>
      <c r="AK11" s="65"/>
      <c r="AL11" s="65"/>
      <c r="AM11" s="65"/>
      <c r="AN11" s="65">
        <v>180</v>
      </c>
      <c r="AO11" s="65"/>
      <c r="AP11" s="65"/>
      <c r="AQ11" s="65"/>
      <c r="AR11" s="65"/>
      <c r="AS11" s="65"/>
      <c r="AT11" s="65"/>
      <c r="AU11" s="65">
        <v>2520</v>
      </c>
      <c r="AV11" s="65"/>
      <c r="AW11" s="65"/>
      <c r="AX11" s="65">
        <v>120</v>
      </c>
      <c r="AY11" s="65">
        <v>60</v>
      </c>
      <c r="AZ11" s="65"/>
      <c r="BA11" s="65"/>
      <c r="BB11" s="65"/>
      <c r="BC11" s="65">
        <v>60</v>
      </c>
      <c r="BD11" s="65"/>
      <c r="BE11" s="65">
        <v>240</v>
      </c>
      <c r="BF11" s="65">
        <v>840</v>
      </c>
      <c r="BG11" s="65"/>
      <c r="BH11" s="65">
        <v>120</v>
      </c>
      <c r="BI11" s="65"/>
      <c r="BJ11" s="65">
        <v>240</v>
      </c>
      <c r="BK11" s="65">
        <v>1500</v>
      </c>
      <c r="BL11" s="65">
        <v>960</v>
      </c>
      <c r="BM11" s="65"/>
      <c r="BN11" s="65">
        <v>1200</v>
      </c>
      <c r="BO11" s="65">
        <v>540</v>
      </c>
      <c r="BP11" s="65">
        <v>780</v>
      </c>
      <c r="BQ11" s="65">
        <v>7620</v>
      </c>
      <c r="BR11" s="65">
        <v>1500</v>
      </c>
      <c r="BS11" s="65">
        <v>360</v>
      </c>
      <c r="BT11" s="65"/>
      <c r="BU11" s="65">
        <v>300</v>
      </c>
      <c r="BV11" s="65">
        <v>120</v>
      </c>
      <c r="BW11" s="65">
        <v>240</v>
      </c>
      <c r="BX11" s="65">
        <v>780</v>
      </c>
      <c r="BY11" s="65">
        <v>3180</v>
      </c>
      <c r="BZ11" s="65"/>
      <c r="CA11" s="65">
        <v>120</v>
      </c>
    </row>
    <row r="12" spans="1:79">
      <c r="A12" s="141"/>
      <c r="B12" s="67" t="s">
        <v>131</v>
      </c>
      <c r="C12" s="64" t="s">
        <v>132</v>
      </c>
      <c r="D12" s="62">
        <v>183038</v>
      </c>
      <c r="E12" s="62" t="s">
        <v>110</v>
      </c>
      <c r="F12" s="62" t="s">
        <v>111</v>
      </c>
      <c r="G12" s="65"/>
      <c r="H12" s="65">
        <v>1260</v>
      </c>
      <c r="I12" s="65"/>
      <c r="J12" s="65"/>
      <c r="K12" s="65">
        <v>60</v>
      </c>
      <c r="L12" s="65"/>
      <c r="M12" s="65">
        <v>1140</v>
      </c>
      <c r="N12" s="65">
        <v>120</v>
      </c>
      <c r="O12" s="65"/>
      <c r="P12" s="65"/>
      <c r="Q12" s="65"/>
      <c r="R12" s="65"/>
      <c r="S12" s="65"/>
      <c r="T12" s="65"/>
      <c r="U12" s="65">
        <v>1380</v>
      </c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>
        <v>2580</v>
      </c>
      <c r="AH12" s="65"/>
      <c r="AI12" s="65"/>
      <c r="AJ12" s="65">
        <v>1200</v>
      </c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>
        <v>840</v>
      </c>
      <c r="AX12" s="65"/>
      <c r="AY12" s="65">
        <v>2400</v>
      </c>
      <c r="AZ12" s="65">
        <v>60</v>
      </c>
      <c r="BA12" s="65">
        <v>60</v>
      </c>
      <c r="BB12" s="65"/>
      <c r="BC12" s="65"/>
      <c r="BD12" s="65"/>
      <c r="BE12" s="65">
        <v>840</v>
      </c>
      <c r="BF12" s="65"/>
      <c r="BG12" s="65">
        <v>840</v>
      </c>
      <c r="BH12" s="65"/>
      <c r="BI12" s="65">
        <v>120</v>
      </c>
      <c r="BJ12" s="65"/>
      <c r="BK12" s="65"/>
      <c r="BL12" s="65">
        <v>240</v>
      </c>
      <c r="BM12" s="65"/>
      <c r="BN12" s="65"/>
      <c r="BO12" s="65"/>
      <c r="BP12" s="65"/>
      <c r="BQ12" s="65">
        <v>1200</v>
      </c>
      <c r="BR12" s="65"/>
      <c r="BS12" s="65"/>
      <c r="BT12" s="65"/>
      <c r="BU12" s="65">
        <v>60</v>
      </c>
      <c r="BV12" s="65"/>
      <c r="BW12" s="65">
        <v>900</v>
      </c>
      <c r="BX12" s="65">
        <v>660</v>
      </c>
      <c r="BY12" s="65">
        <v>360</v>
      </c>
      <c r="BZ12" s="65"/>
      <c r="CA12" s="65"/>
    </row>
    <row r="13" spans="1:79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</row>
    <row r="14" spans="1:79">
      <c r="A14" s="45"/>
      <c r="B14" s="45"/>
      <c r="C14" s="45"/>
      <c r="D14" s="45"/>
      <c r="E14" s="142" t="s">
        <v>178</v>
      </c>
      <c r="F14" s="142"/>
      <c r="G14" s="47">
        <f t="shared" ref="G14:AL14" si="0">SUM(G3:G12)</f>
        <v>5160</v>
      </c>
      <c r="H14" s="47">
        <f t="shared" si="0"/>
        <v>5580</v>
      </c>
      <c r="I14" s="47">
        <f t="shared" si="0"/>
        <v>12900</v>
      </c>
      <c r="J14" s="47">
        <f t="shared" si="0"/>
        <v>10920</v>
      </c>
      <c r="K14" s="47">
        <f t="shared" si="0"/>
        <v>16200</v>
      </c>
      <c r="L14" s="47">
        <f t="shared" si="0"/>
        <v>31020</v>
      </c>
      <c r="M14" s="47">
        <f t="shared" si="0"/>
        <v>8100</v>
      </c>
      <c r="N14" s="47">
        <f t="shared" si="0"/>
        <v>5040</v>
      </c>
      <c r="O14" s="47">
        <f t="shared" si="0"/>
        <v>1560</v>
      </c>
      <c r="P14" s="47">
        <f t="shared" si="0"/>
        <v>1200</v>
      </c>
      <c r="Q14" s="47">
        <f t="shared" si="0"/>
        <v>1200</v>
      </c>
      <c r="R14" s="47">
        <f t="shared" si="0"/>
        <v>3300</v>
      </c>
      <c r="S14" s="47">
        <f t="shared" si="0"/>
        <v>3900</v>
      </c>
      <c r="T14" s="47">
        <f t="shared" si="0"/>
        <v>4800</v>
      </c>
      <c r="U14" s="47">
        <f t="shared" si="0"/>
        <v>7680</v>
      </c>
      <c r="V14" s="47">
        <f t="shared" si="0"/>
        <v>3600</v>
      </c>
      <c r="W14" s="47">
        <f t="shared" si="0"/>
        <v>8100</v>
      </c>
      <c r="X14" s="47">
        <f t="shared" si="0"/>
        <v>11700</v>
      </c>
      <c r="Y14" s="47">
        <f t="shared" si="0"/>
        <v>2400</v>
      </c>
      <c r="Z14" s="47">
        <f t="shared" si="0"/>
        <v>1200</v>
      </c>
      <c r="AA14" s="47">
        <f t="shared" si="0"/>
        <v>1020</v>
      </c>
      <c r="AB14" s="47">
        <f t="shared" si="0"/>
        <v>22200</v>
      </c>
      <c r="AC14" s="47">
        <f t="shared" si="0"/>
        <v>13200</v>
      </c>
      <c r="AD14" s="47">
        <f t="shared" si="0"/>
        <v>24600</v>
      </c>
      <c r="AE14" s="47">
        <f t="shared" si="0"/>
        <v>21780</v>
      </c>
      <c r="AF14" s="47">
        <f t="shared" si="0"/>
        <v>52980</v>
      </c>
      <c r="AG14" s="47">
        <f t="shared" si="0"/>
        <v>12000</v>
      </c>
      <c r="AH14" s="47">
        <f t="shared" si="0"/>
        <v>36300</v>
      </c>
      <c r="AI14" s="47">
        <f t="shared" si="0"/>
        <v>14040</v>
      </c>
      <c r="AJ14" s="47">
        <f t="shared" si="0"/>
        <v>44460</v>
      </c>
      <c r="AK14" s="47">
        <f t="shared" si="0"/>
        <v>6000</v>
      </c>
      <c r="AL14" s="47">
        <f t="shared" si="0"/>
        <v>3600</v>
      </c>
      <c r="AM14" s="47">
        <f t="shared" ref="AM14:BR14" si="1">SUM(AM3:AM12)</f>
        <v>2400</v>
      </c>
      <c r="AN14" s="47">
        <f t="shared" si="1"/>
        <v>4740</v>
      </c>
      <c r="AO14" s="47">
        <f t="shared" si="1"/>
        <v>3960</v>
      </c>
      <c r="AP14" s="47">
        <f t="shared" si="1"/>
        <v>1800</v>
      </c>
      <c r="AQ14" s="47">
        <f t="shared" si="1"/>
        <v>2400</v>
      </c>
      <c r="AR14" s="47">
        <f t="shared" si="1"/>
        <v>2400</v>
      </c>
      <c r="AS14" s="47">
        <f t="shared" si="1"/>
        <v>1800</v>
      </c>
      <c r="AT14" s="47">
        <f t="shared" si="1"/>
        <v>1800</v>
      </c>
      <c r="AU14" s="47">
        <f t="shared" si="1"/>
        <v>5520</v>
      </c>
      <c r="AV14" s="47">
        <f t="shared" si="1"/>
        <v>1800</v>
      </c>
      <c r="AW14" s="47">
        <f t="shared" si="1"/>
        <v>3240</v>
      </c>
      <c r="AX14" s="47">
        <f t="shared" si="1"/>
        <v>3720</v>
      </c>
      <c r="AY14" s="47">
        <f t="shared" si="1"/>
        <v>5760</v>
      </c>
      <c r="AZ14" s="47">
        <f t="shared" si="1"/>
        <v>6060</v>
      </c>
      <c r="BA14" s="47">
        <f t="shared" si="1"/>
        <v>2460</v>
      </c>
      <c r="BB14" s="47">
        <f t="shared" si="1"/>
        <v>2400</v>
      </c>
      <c r="BC14" s="47">
        <f t="shared" si="1"/>
        <v>2760</v>
      </c>
      <c r="BD14" s="47">
        <f t="shared" si="1"/>
        <v>5100</v>
      </c>
      <c r="BE14" s="47">
        <f t="shared" si="1"/>
        <v>8520</v>
      </c>
      <c r="BF14" s="47">
        <f t="shared" si="1"/>
        <v>8040</v>
      </c>
      <c r="BG14" s="47">
        <f t="shared" si="1"/>
        <v>6240</v>
      </c>
      <c r="BH14" s="47">
        <f t="shared" si="1"/>
        <v>6120</v>
      </c>
      <c r="BI14" s="47">
        <f t="shared" si="1"/>
        <v>3660</v>
      </c>
      <c r="BJ14" s="47">
        <f t="shared" si="1"/>
        <v>3240</v>
      </c>
      <c r="BK14" s="47">
        <f t="shared" si="1"/>
        <v>6540</v>
      </c>
      <c r="BL14" s="47">
        <f t="shared" si="1"/>
        <v>7200</v>
      </c>
      <c r="BM14" s="47">
        <f t="shared" si="1"/>
        <v>4440</v>
      </c>
      <c r="BN14" s="47">
        <f t="shared" si="1"/>
        <v>5400</v>
      </c>
      <c r="BO14" s="47">
        <f t="shared" si="1"/>
        <v>4140</v>
      </c>
      <c r="BP14" s="47">
        <f t="shared" si="1"/>
        <v>4620</v>
      </c>
      <c r="BQ14" s="47">
        <f t="shared" si="1"/>
        <v>19620</v>
      </c>
      <c r="BR14" s="47">
        <f t="shared" si="1"/>
        <v>17700</v>
      </c>
      <c r="BS14" s="47">
        <f t="shared" ref="BS14:CA14" si="2">SUM(BS3:BS12)</f>
        <v>5160</v>
      </c>
      <c r="BT14" s="47">
        <f t="shared" si="2"/>
        <v>7200</v>
      </c>
      <c r="BU14" s="47">
        <f t="shared" si="2"/>
        <v>4560</v>
      </c>
      <c r="BV14" s="47">
        <f t="shared" si="2"/>
        <v>2100</v>
      </c>
      <c r="BW14" s="47">
        <f t="shared" si="2"/>
        <v>8040</v>
      </c>
      <c r="BX14" s="47">
        <f t="shared" si="2"/>
        <v>8040</v>
      </c>
      <c r="BY14" s="47">
        <f t="shared" si="2"/>
        <v>9840</v>
      </c>
      <c r="BZ14" s="47">
        <f t="shared" si="2"/>
        <v>1200</v>
      </c>
      <c r="CA14" s="47">
        <f t="shared" si="2"/>
        <v>2220</v>
      </c>
    </row>
    <row r="15" spans="1:79">
      <c r="A15" s="45"/>
      <c r="B15" s="45"/>
      <c r="C15" s="45"/>
      <c r="D15" s="45"/>
      <c r="E15" s="142" t="s">
        <v>184</v>
      </c>
      <c r="F15" s="142"/>
      <c r="G15" s="48">
        <f>G14/60</f>
        <v>86</v>
      </c>
      <c r="H15" s="46">
        <f t="shared" ref="H15:BS15" si="3">H14/60</f>
        <v>93</v>
      </c>
      <c r="I15" s="46">
        <f t="shared" si="3"/>
        <v>215</v>
      </c>
      <c r="J15" s="46">
        <f t="shared" si="3"/>
        <v>182</v>
      </c>
      <c r="K15" s="46">
        <f t="shared" si="3"/>
        <v>270</v>
      </c>
      <c r="L15" s="46">
        <f t="shared" si="3"/>
        <v>517</v>
      </c>
      <c r="M15" s="46">
        <f t="shared" si="3"/>
        <v>135</v>
      </c>
      <c r="N15" s="46">
        <f t="shared" si="3"/>
        <v>84</v>
      </c>
      <c r="O15" s="46">
        <f t="shared" si="3"/>
        <v>26</v>
      </c>
      <c r="P15" s="46">
        <f t="shared" si="3"/>
        <v>20</v>
      </c>
      <c r="Q15" s="46">
        <f t="shared" si="3"/>
        <v>20</v>
      </c>
      <c r="R15" s="46">
        <f t="shared" si="3"/>
        <v>55</v>
      </c>
      <c r="S15" s="46">
        <f t="shared" si="3"/>
        <v>65</v>
      </c>
      <c r="T15" s="46">
        <f t="shared" si="3"/>
        <v>80</v>
      </c>
      <c r="U15" s="46">
        <f t="shared" si="3"/>
        <v>128</v>
      </c>
      <c r="V15" s="46">
        <f t="shared" si="3"/>
        <v>60</v>
      </c>
      <c r="W15" s="46">
        <f t="shared" si="3"/>
        <v>135</v>
      </c>
      <c r="X15" s="46">
        <f t="shared" si="3"/>
        <v>195</v>
      </c>
      <c r="Y15" s="46">
        <f t="shared" si="3"/>
        <v>40</v>
      </c>
      <c r="Z15" s="46">
        <f t="shared" si="3"/>
        <v>20</v>
      </c>
      <c r="AA15" s="46">
        <f t="shared" si="3"/>
        <v>17</v>
      </c>
      <c r="AB15" s="46">
        <f t="shared" si="3"/>
        <v>370</v>
      </c>
      <c r="AC15" s="46">
        <f t="shared" si="3"/>
        <v>220</v>
      </c>
      <c r="AD15" s="46">
        <f t="shared" si="3"/>
        <v>410</v>
      </c>
      <c r="AE15" s="46">
        <f t="shared" si="3"/>
        <v>363</v>
      </c>
      <c r="AF15" s="46">
        <f t="shared" si="3"/>
        <v>883</v>
      </c>
      <c r="AG15" s="46">
        <f t="shared" si="3"/>
        <v>200</v>
      </c>
      <c r="AH15" s="46">
        <f t="shared" si="3"/>
        <v>605</v>
      </c>
      <c r="AI15" s="46">
        <f t="shared" si="3"/>
        <v>234</v>
      </c>
      <c r="AJ15" s="46">
        <f t="shared" si="3"/>
        <v>741</v>
      </c>
      <c r="AK15" s="46">
        <f t="shared" si="3"/>
        <v>100</v>
      </c>
      <c r="AL15" s="46">
        <f t="shared" si="3"/>
        <v>60</v>
      </c>
      <c r="AM15" s="46">
        <f t="shared" si="3"/>
        <v>40</v>
      </c>
      <c r="AN15" s="46">
        <f t="shared" si="3"/>
        <v>79</v>
      </c>
      <c r="AO15" s="46">
        <f t="shared" si="3"/>
        <v>66</v>
      </c>
      <c r="AP15" s="46">
        <f t="shared" si="3"/>
        <v>30</v>
      </c>
      <c r="AQ15" s="46">
        <f t="shared" si="3"/>
        <v>40</v>
      </c>
      <c r="AR15" s="46">
        <f t="shared" si="3"/>
        <v>40</v>
      </c>
      <c r="AS15" s="46">
        <f t="shared" si="3"/>
        <v>30</v>
      </c>
      <c r="AT15" s="46">
        <f t="shared" si="3"/>
        <v>30</v>
      </c>
      <c r="AU15" s="46">
        <f t="shared" si="3"/>
        <v>92</v>
      </c>
      <c r="AV15" s="46">
        <f t="shared" si="3"/>
        <v>30</v>
      </c>
      <c r="AW15" s="46">
        <f t="shared" si="3"/>
        <v>54</v>
      </c>
      <c r="AX15" s="46">
        <f t="shared" si="3"/>
        <v>62</v>
      </c>
      <c r="AY15" s="46">
        <f t="shared" si="3"/>
        <v>96</v>
      </c>
      <c r="AZ15" s="46">
        <f t="shared" si="3"/>
        <v>101</v>
      </c>
      <c r="BA15" s="46">
        <f t="shared" si="3"/>
        <v>41</v>
      </c>
      <c r="BB15" s="46">
        <f t="shared" si="3"/>
        <v>40</v>
      </c>
      <c r="BC15" s="46">
        <f t="shared" si="3"/>
        <v>46</v>
      </c>
      <c r="BD15" s="46">
        <f t="shared" si="3"/>
        <v>85</v>
      </c>
      <c r="BE15" s="46">
        <f t="shared" si="3"/>
        <v>142</v>
      </c>
      <c r="BF15" s="46">
        <f t="shared" si="3"/>
        <v>134</v>
      </c>
      <c r="BG15" s="46">
        <f t="shared" si="3"/>
        <v>104</v>
      </c>
      <c r="BH15" s="46">
        <f t="shared" si="3"/>
        <v>102</v>
      </c>
      <c r="BI15" s="46">
        <f t="shared" si="3"/>
        <v>61</v>
      </c>
      <c r="BJ15" s="46">
        <f t="shared" si="3"/>
        <v>54</v>
      </c>
      <c r="BK15" s="46">
        <f t="shared" si="3"/>
        <v>109</v>
      </c>
      <c r="BL15" s="46">
        <f t="shared" si="3"/>
        <v>120</v>
      </c>
      <c r="BM15" s="46">
        <f t="shared" si="3"/>
        <v>74</v>
      </c>
      <c r="BN15" s="46">
        <f t="shared" si="3"/>
        <v>90</v>
      </c>
      <c r="BO15" s="46">
        <f t="shared" si="3"/>
        <v>69</v>
      </c>
      <c r="BP15" s="46">
        <f t="shared" si="3"/>
        <v>77</v>
      </c>
      <c r="BQ15" s="46">
        <f t="shared" si="3"/>
        <v>327</v>
      </c>
      <c r="BR15" s="46">
        <f t="shared" si="3"/>
        <v>295</v>
      </c>
      <c r="BS15" s="46">
        <f t="shared" si="3"/>
        <v>86</v>
      </c>
      <c r="BT15" s="46">
        <f t="shared" ref="BT15:CA15" si="4">BT14/60</f>
        <v>120</v>
      </c>
      <c r="BU15" s="46">
        <f t="shared" si="4"/>
        <v>76</v>
      </c>
      <c r="BV15" s="46">
        <f t="shared" si="4"/>
        <v>35</v>
      </c>
      <c r="BW15" s="46">
        <f t="shared" si="4"/>
        <v>134</v>
      </c>
      <c r="BX15" s="46">
        <f t="shared" si="4"/>
        <v>134</v>
      </c>
      <c r="BY15" s="46">
        <f t="shared" si="4"/>
        <v>164</v>
      </c>
      <c r="BZ15" s="46">
        <f t="shared" si="4"/>
        <v>20</v>
      </c>
      <c r="CA15" s="46">
        <f t="shared" si="4"/>
        <v>37</v>
      </c>
    </row>
    <row r="16" spans="1:79">
      <c r="A16" s="45"/>
      <c r="B16" s="45"/>
      <c r="C16" s="45"/>
      <c r="D16" s="45"/>
      <c r="E16" s="132" t="s">
        <v>180</v>
      </c>
      <c r="F16" s="133"/>
      <c r="G16" s="51">
        <f>SUM(G15:CA15)</f>
        <v>10195</v>
      </c>
      <c r="H16" s="45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</row>
    <row r="17" spans="1:79">
      <c r="A17" s="45"/>
      <c r="B17" s="45"/>
      <c r="C17" s="45"/>
      <c r="D17" s="45"/>
      <c r="E17" s="132" t="s">
        <v>179</v>
      </c>
      <c r="F17" s="133"/>
      <c r="G17" s="44">
        <f>G16*60</f>
        <v>611700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</row>
    <row r="18" spans="1:79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</row>
    <row r="19" spans="1:79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</row>
    <row r="20" spans="1:79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</row>
    <row r="21" spans="1:79" ht="23.25">
      <c r="G21" s="107" t="s">
        <v>186</v>
      </c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</row>
    <row r="22" spans="1:79">
      <c r="A22" s="44" t="s">
        <v>181</v>
      </c>
      <c r="B22" s="59" t="s">
        <v>2</v>
      </c>
      <c r="C22" s="59" t="s">
        <v>3</v>
      </c>
      <c r="D22" s="59" t="s">
        <v>4</v>
      </c>
      <c r="E22" s="59" t="s">
        <v>5</v>
      </c>
      <c r="F22" s="59" t="s">
        <v>6</v>
      </c>
      <c r="G22" s="59" t="str">
        <f>G2</f>
        <v>ITEM 1</v>
      </c>
      <c r="H22" s="59" t="str">
        <f t="shared" ref="H22:BS22" si="5">H2</f>
        <v>ITEM 2</v>
      </c>
      <c r="I22" s="59" t="str">
        <f t="shared" si="5"/>
        <v>ITEM 3</v>
      </c>
      <c r="J22" s="59" t="str">
        <f t="shared" si="5"/>
        <v>ITEM 4</v>
      </c>
      <c r="K22" s="59" t="str">
        <f t="shared" si="5"/>
        <v>ITEM 5</v>
      </c>
      <c r="L22" s="59" t="str">
        <f t="shared" si="5"/>
        <v>ITEM 6</v>
      </c>
      <c r="M22" s="59" t="str">
        <f t="shared" si="5"/>
        <v>ITEM 7</v>
      </c>
      <c r="N22" s="59" t="str">
        <f t="shared" si="5"/>
        <v>ITEM 8</v>
      </c>
      <c r="O22" s="59" t="str">
        <f t="shared" si="5"/>
        <v>ITEM 9</v>
      </c>
      <c r="P22" s="59" t="str">
        <f t="shared" si="5"/>
        <v>ITEM 10</v>
      </c>
      <c r="Q22" s="59" t="str">
        <f t="shared" si="5"/>
        <v>ITEM 11</v>
      </c>
      <c r="R22" s="59" t="str">
        <f t="shared" si="5"/>
        <v>ITEM 12</v>
      </c>
      <c r="S22" s="59" t="str">
        <f t="shared" si="5"/>
        <v>ITEM 13</v>
      </c>
      <c r="T22" s="59" t="str">
        <f t="shared" si="5"/>
        <v>ITEM 14</v>
      </c>
      <c r="U22" s="59" t="str">
        <f t="shared" si="5"/>
        <v>ITEM 15</v>
      </c>
      <c r="V22" s="59" t="str">
        <f t="shared" si="5"/>
        <v>ITEM 16</v>
      </c>
      <c r="W22" s="59" t="str">
        <f t="shared" si="5"/>
        <v>ITEM 17</v>
      </c>
      <c r="X22" s="59" t="str">
        <f t="shared" si="5"/>
        <v>ITEM 18</v>
      </c>
      <c r="Y22" s="59" t="str">
        <f t="shared" si="5"/>
        <v>ITEM 19</v>
      </c>
      <c r="Z22" s="59" t="str">
        <f t="shared" si="5"/>
        <v>ITEM 20</v>
      </c>
      <c r="AA22" s="59" t="str">
        <f t="shared" si="5"/>
        <v>ITEM 21</v>
      </c>
      <c r="AB22" s="59" t="str">
        <f t="shared" si="5"/>
        <v>ITEM 22</v>
      </c>
      <c r="AC22" s="59" t="str">
        <f t="shared" si="5"/>
        <v>ITEM 23</v>
      </c>
      <c r="AD22" s="59" t="str">
        <f t="shared" si="5"/>
        <v>ITEM 24</v>
      </c>
      <c r="AE22" s="59" t="str">
        <f t="shared" si="5"/>
        <v>ITEM 25</v>
      </c>
      <c r="AF22" s="59" t="str">
        <f t="shared" si="5"/>
        <v>ITEM 26</v>
      </c>
      <c r="AG22" s="59" t="str">
        <f t="shared" si="5"/>
        <v>ITEM 27</v>
      </c>
      <c r="AH22" s="59" t="str">
        <f t="shared" si="5"/>
        <v>ITEM 28</v>
      </c>
      <c r="AI22" s="59" t="str">
        <f t="shared" si="5"/>
        <v>ITEM 29</v>
      </c>
      <c r="AJ22" s="59" t="str">
        <f t="shared" si="5"/>
        <v>ITEM 30</v>
      </c>
      <c r="AK22" s="59" t="str">
        <f t="shared" si="5"/>
        <v>ITEM 31</v>
      </c>
      <c r="AL22" s="59" t="str">
        <f t="shared" si="5"/>
        <v>ITEM 32</v>
      </c>
      <c r="AM22" s="59" t="str">
        <f t="shared" si="5"/>
        <v>ITEM 33</v>
      </c>
      <c r="AN22" s="59" t="str">
        <f t="shared" si="5"/>
        <v>ITEM 34</v>
      </c>
      <c r="AO22" s="59" t="str">
        <f t="shared" si="5"/>
        <v>ITEM 35</v>
      </c>
      <c r="AP22" s="59" t="str">
        <f t="shared" si="5"/>
        <v>ITEM 36</v>
      </c>
      <c r="AQ22" s="59" t="str">
        <f t="shared" si="5"/>
        <v>ITEM 37</v>
      </c>
      <c r="AR22" s="59" t="str">
        <f t="shared" si="5"/>
        <v>ITEM 38</v>
      </c>
      <c r="AS22" s="59" t="str">
        <f t="shared" si="5"/>
        <v>ITEM 39</v>
      </c>
      <c r="AT22" s="59" t="str">
        <f t="shared" si="5"/>
        <v>ITEM 40</v>
      </c>
      <c r="AU22" s="59" t="str">
        <f t="shared" si="5"/>
        <v>ITEM 41</v>
      </c>
      <c r="AV22" s="59" t="str">
        <f t="shared" si="5"/>
        <v>ITEM 42</v>
      </c>
      <c r="AW22" s="59" t="str">
        <f t="shared" si="5"/>
        <v>ITEM 43</v>
      </c>
      <c r="AX22" s="59" t="str">
        <f t="shared" si="5"/>
        <v>ITEM 44</v>
      </c>
      <c r="AY22" s="59" t="str">
        <f t="shared" si="5"/>
        <v>ITEM 45</v>
      </c>
      <c r="AZ22" s="59" t="str">
        <f t="shared" si="5"/>
        <v>ITEM 46</v>
      </c>
      <c r="BA22" s="59" t="str">
        <f t="shared" si="5"/>
        <v>ITEM 47</v>
      </c>
      <c r="BB22" s="59" t="str">
        <f t="shared" si="5"/>
        <v>ITEM 48</v>
      </c>
      <c r="BC22" s="59" t="str">
        <f t="shared" si="5"/>
        <v>ITEM 49</v>
      </c>
      <c r="BD22" s="59" t="str">
        <f t="shared" si="5"/>
        <v>ITEM 50</v>
      </c>
      <c r="BE22" s="59" t="str">
        <f t="shared" si="5"/>
        <v>ITEM 51</v>
      </c>
      <c r="BF22" s="59" t="str">
        <f t="shared" si="5"/>
        <v>ITEM 52</v>
      </c>
      <c r="BG22" s="59" t="str">
        <f t="shared" si="5"/>
        <v>ITEM 53</v>
      </c>
      <c r="BH22" s="59" t="str">
        <f t="shared" si="5"/>
        <v>ITEM 54</v>
      </c>
      <c r="BI22" s="59" t="str">
        <f t="shared" si="5"/>
        <v>ITEM 55</v>
      </c>
      <c r="BJ22" s="59" t="str">
        <f t="shared" si="5"/>
        <v>ITEM 56</v>
      </c>
      <c r="BK22" s="59" t="str">
        <f t="shared" si="5"/>
        <v>ITEM 57</v>
      </c>
      <c r="BL22" s="59" t="str">
        <f t="shared" si="5"/>
        <v>ITEM 58</v>
      </c>
      <c r="BM22" s="59" t="str">
        <f t="shared" si="5"/>
        <v>ITEM 59</v>
      </c>
      <c r="BN22" s="59" t="str">
        <f t="shared" si="5"/>
        <v>ITEM 60</v>
      </c>
      <c r="BO22" s="59" t="str">
        <f t="shared" si="5"/>
        <v>ITEM 61</v>
      </c>
      <c r="BP22" s="59" t="str">
        <f t="shared" si="5"/>
        <v>ITEM 62</v>
      </c>
      <c r="BQ22" s="59" t="str">
        <f t="shared" si="5"/>
        <v>ITEM 63</v>
      </c>
      <c r="BR22" s="59" t="str">
        <f t="shared" si="5"/>
        <v>ITEM 64</v>
      </c>
      <c r="BS22" s="59" t="str">
        <f t="shared" si="5"/>
        <v>ITEM 65</v>
      </c>
      <c r="BT22" s="59" t="str">
        <f t="shared" ref="BT22:CA22" si="6">BT2</f>
        <v>ITEM 66</v>
      </c>
      <c r="BU22" s="59" t="str">
        <f t="shared" si="6"/>
        <v>ITEM 67</v>
      </c>
      <c r="BV22" s="59" t="str">
        <f t="shared" si="6"/>
        <v>ITEM 68</v>
      </c>
      <c r="BW22" s="59" t="str">
        <f t="shared" si="6"/>
        <v>ITEM 69</v>
      </c>
      <c r="BX22" s="59" t="str">
        <f t="shared" si="6"/>
        <v>ITEM 70</v>
      </c>
      <c r="BY22" s="59" t="str">
        <f t="shared" si="6"/>
        <v>ITEM 71</v>
      </c>
      <c r="BZ22" s="59" t="str">
        <f t="shared" si="6"/>
        <v>ITEM 72</v>
      </c>
      <c r="CA22" s="59" t="str">
        <f t="shared" si="6"/>
        <v>ITEM 73</v>
      </c>
    </row>
    <row r="23" spans="1:79">
      <c r="A23" s="141">
        <v>5</v>
      </c>
      <c r="B23" s="61" t="s">
        <v>149</v>
      </c>
      <c r="C23" s="61" t="s">
        <v>150</v>
      </c>
      <c r="D23" s="68">
        <v>153115</v>
      </c>
      <c r="E23" s="68" t="s">
        <v>110</v>
      </c>
      <c r="F23" s="68" t="s">
        <v>111</v>
      </c>
      <c r="G23" s="65">
        <f t="shared" ref="G23:AL23" si="7">G3/60</f>
        <v>10</v>
      </c>
      <c r="H23" s="65">
        <f t="shared" si="7"/>
        <v>15</v>
      </c>
      <c r="I23" s="65">
        <f t="shared" si="7"/>
        <v>50</v>
      </c>
      <c r="J23" s="65">
        <f t="shared" si="7"/>
        <v>30</v>
      </c>
      <c r="K23" s="65">
        <f t="shared" si="7"/>
        <v>30</v>
      </c>
      <c r="L23" s="65">
        <f t="shared" si="7"/>
        <v>180</v>
      </c>
      <c r="M23" s="65">
        <f t="shared" si="7"/>
        <v>40</v>
      </c>
      <c r="N23" s="65">
        <f t="shared" si="7"/>
        <v>10</v>
      </c>
      <c r="O23" s="65">
        <f t="shared" si="7"/>
        <v>10</v>
      </c>
      <c r="P23" s="65">
        <f t="shared" si="7"/>
        <v>10</v>
      </c>
      <c r="Q23" s="65">
        <f t="shared" si="7"/>
        <v>10</v>
      </c>
      <c r="R23" s="65">
        <f t="shared" si="7"/>
        <v>25</v>
      </c>
      <c r="S23" s="65">
        <f t="shared" si="7"/>
        <v>10</v>
      </c>
      <c r="T23" s="65">
        <f t="shared" si="7"/>
        <v>25</v>
      </c>
      <c r="U23" s="65">
        <f t="shared" si="7"/>
        <v>25</v>
      </c>
      <c r="V23" s="65">
        <f t="shared" si="7"/>
        <v>10</v>
      </c>
      <c r="W23" s="65">
        <f t="shared" si="7"/>
        <v>25</v>
      </c>
      <c r="X23" s="65">
        <f t="shared" si="7"/>
        <v>25</v>
      </c>
      <c r="Y23" s="65">
        <f t="shared" si="7"/>
        <v>25</v>
      </c>
      <c r="Z23" s="65">
        <f t="shared" si="7"/>
        <v>10</v>
      </c>
      <c r="AA23" s="65">
        <f t="shared" si="7"/>
        <v>10</v>
      </c>
      <c r="AB23" s="65">
        <f t="shared" si="7"/>
        <v>250</v>
      </c>
      <c r="AC23" s="65">
        <f t="shared" si="7"/>
        <v>100</v>
      </c>
      <c r="AD23" s="65">
        <f t="shared" si="7"/>
        <v>150</v>
      </c>
      <c r="AE23" s="65">
        <f t="shared" si="7"/>
        <v>50</v>
      </c>
      <c r="AF23" s="65">
        <f t="shared" si="7"/>
        <v>75</v>
      </c>
      <c r="AG23" s="65">
        <f t="shared" si="7"/>
        <v>50</v>
      </c>
      <c r="AH23" s="65">
        <f t="shared" si="7"/>
        <v>500</v>
      </c>
      <c r="AI23" s="65">
        <f t="shared" si="7"/>
        <v>80</v>
      </c>
      <c r="AJ23" s="65">
        <f t="shared" si="7"/>
        <v>400</v>
      </c>
      <c r="AK23" s="65">
        <f t="shared" si="7"/>
        <v>50</v>
      </c>
      <c r="AL23" s="65">
        <f t="shared" si="7"/>
        <v>10</v>
      </c>
      <c r="AM23" s="65">
        <f t="shared" ref="AM23:BR23" si="8">AM3/60</f>
        <v>10</v>
      </c>
      <c r="AN23" s="65">
        <f t="shared" si="8"/>
        <v>10</v>
      </c>
      <c r="AO23" s="65">
        <f t="shared" si="8"/>
        <v>10</v>
      </c>
      <c r="AP23" s="65">
        <f t="shared" si="8"/>
        <v>10</v>
      </c>
      <c r="AQ23" s="65">
        <f t="shared" si="8"/>
        <v>10</v>
      </c>
      <c r="AR23" s="65">
        <f t="shared" si="8"/>
        <v>10</v>
      </c>
      <c r="AS23" s="65">
        <f t="shared" si="8"/>
        <v>10</v>
      </c>
      <c r="AT23" s="65">
        <f t="shared" si="8"/>
        <v>10</v>
      </c>
      <c r="AU23" s="65">
        <f t="shared" si="8"/>
        <v>10</v>
      </c>
      <c r="AV23" s="65">
        <f t="shared" si="8"/>
        <v>10</v>
      </c>
      <c r="AW23" s="65">
        <f t="shared" si="8"/>
        <v>10</v>
      </c>
      <c r="AX23" s="65">
        <f t="shared" si="8"/>
        <v>20</v>
      </c>
      <c r="AY23" s="65">
        <f t="shared" si="8"/>
        <v>15</v>
      </c>
      <c r="AZ23" s="65">
        <f t="shared" si="8"/>
        <v>10</v>
      </c>
      <c r="BA23" s="65">
        <f t="shared" si="8"/>
        <v>10</v>
      </c>
      <c r="BB23" s="65">
        <f t="shared" si="8"/>
        <v>10</v>
      </c>
      <c r="BC23" s="65">
        <f t="shared" si="8"/>
        <v>30</v>
      </c>
      <c r="BD23" s="65">
        <f t="shared" si="8"/>
        <v>25</v>
      </c>
      <c r="BE23" s="65">
        <f t="shared" si="8"/>
        <v>20</v>
      </c>
      <c r="BF23" s="65">
        <f t="shared" si="8"/>
        <v>10</v>
      </c>
      <c r="BG23" s="65">
        <f t="shared" si="8"/>
        <v>30</v>
      </c>
      <c r="BH23" s="65">
        <f t="shared" si="8"/>
        <v>10</v>
      </c>
      <c r="BI23" s="65">
        <f t="shared" si="8"/>
        <v>15</v>
      </c>
      <c r="BJ23" s="65">
        <f t="shared" si="8"/>
        <v>10</v>
      </c>
      <c r="BK23" s="65">
        <f t="shared" si="8"/>
        <v>10</v>
      </c>
      <c r="BL23" s="65">
        <f t="shared" si="8"/>
        <v>10</v>
      </c>
      <c r="BM23" s="65">
        <f t="shared" si="8"/>
        <v>10</v>
      </c>
      <c r="BN23" s="65">
        <f t="shared" si="8"/>
        <v>10</v>
      </c>
      <c r="BO23" s="65">
        <f t="shared" si="8"/>
        <v>10</v>
      </c>
      <c r="BP23" s="65">
        <f t="shared" si="8"/>
        <v>10</v>
      </c>
      <c r="BQ23" s="65">
        <f t="shared" si="8"/>
        <v>100</v>
      </c>
      <c r="BR23" s="65">
        <f t="shared" si="8"/>
        <v>150</v>
      </c>
      <c r="BS23" s="65">
        <f t="shared" ref="BS23:CA23" si="9">BS3/60</f>
        <v>20</v>
      </c>
      <c r="BT23" s="65">
        <f t="shared" si="9"/>
        <v>30</v>
      </c>
      <c r="BU23" s="65">
        <f t="shared" si="9"/>
        <v>20</v>
      </c>
      <c r="BV23" s="65">
        <f t="shared" si="9"/>
        <v>10</v>
      </c>
      <c r="BW23" s="65">
        <f t="shared" si="9"/>
        <v>15</v>
      </c>
      <c r="BX23" s="65">
        <f t="shared" si="9"/>
        <v>20</v>
      </c>
      <c r="BY23" s="65">
        <f t="shared" si="9"/>
        <v>15</v>
      </c>
      <c r="BZ23" s="65">
        <f t="shared" si="9"/>
        <v>10</v>
      </c>
      <c r="CA23" s="65">
        <f t="shared" si="9"/>
        <v>10</v>
      </c>
    </row>
    <row r="24" spans="1:79">
      <c r="A24" s="141"/>
      <c r="B24" s="84" t="s">
        <v>140</v>
      </c>
      <c r="C24" s="85" t="s">
        <v>141</v>
      </c>
      <c r="D24" s="49">
        <v>490011</v>
      </c>
      <c r="E24" s="69" t="s">
        <v>88</v>
      </c>
      <c r="F24" s="68" t="s">
        <v>89</v>
      </c>
      <c r="G24" s="65">
        <f t="shared" ref="G24:AL24" si="10">G4/60</f>
        <v>21</v>
      </c>
      <c r="H24" s="65">
        <f t="shared" si="10"/>
        <v>6</v>
      </c>
      <c r="I24" s="65">
        <f t="shared" si="10"/>
        <v>16</v>
      </c>
      <c r="J24" s="65">
        <f t="shared" si="10"/>
        <v>56</v>
      </c>
      <c r="K24" s="65">
        <f t="shared" si="10"/>
        <v>56</v>
      </c>
      <c r="L24" s="65">
        <f t="shared" si="10"/>
        <v>56</v>
      </c>
      <c r="M24" s="65">
        <f t="shared" si="10"/>
        <v>1</v>
      </c>
      <c r="N24" s="65">
        <f t="shared" si="10"/>
        <v>2</v>
      </c>
      <c r="O24" s="65">
        <f t="shared" si="10"/>
        <v>2</v>
      </c>
      <c r="P24" s="65">
        <f t="shared" si="10"/>
        <v>0</v>
      </c>
      <c r="Q24" s="65">
        <f t="shared" si="10"/>
        <v>0</v>
      </c>
      <c r="R24" s="65">
        <f t="shared" si="10"/>
        <v>10</v>
      </c>
      <c r="S24" s="65">
        <f t="shared" si="10"/>
        <v>36</v>
      </c>
      <c r="T24" s="65">
        <f t="shared" si="10"/>
        <v>0</v>
      </c>
      <c r="U24" s="65">
        <f t="shared" si="10"/>
        <v>20</v>
      </c>
      <c r="V24" s="65">
        <f t="shared" si="10"/>
        <v>20</v>
      </c>
      <c r="W24" s="65">
        <f t="shared" si="10"/>
        <v>0</v>
      </c>
      <c r="X24" s="65">
        <f t="shared" si="10"/>
        <v>60</v>
      </c>
      <c r="Y24" s="65">
        <f t="shared" si="10"/>
        <v>0</v>
      </c>
      <c r="Z24" s="65">
        <f t="shared" si="10"/>
        <v>5</v>
      </c>
      <c r="AA24" s="65">
        <f t="shared" si="10"/>
        <v>5</v>
      </c>
      <c r="AB24" s="65">
        <f t="shared" si="10"/>
        <v>0</v>
      </c>
      <c r="AC24" s="65">
        <f t="shared" si="10"/>
        <v>0</v>
      </c>
      <c r="AD24" s="65">
        <f t="shared" si="10"/>
        <v>60</v>
      </c>
      <c r="AE24" s="65">
        <f t="shared" si="10"/>
        <v>52</v>
      </c>
      <c r="AF24" s="65">
        <f t="shared" si="10"/>
        <v>44</v>
      </c>
      <c r="AG24" s="65">
        <f t="shared" si="10"/>
        <v>52</v>
      </c>
      <c r="AH24" s="65">
        <f t="shared" si="10"/>
        <v>0</v>
      </c>
      <c r="AI24" s="65">
        <f t="shared" si="10"/>
        <v>56</v>
      </c>
      <c r="AJ24" s="65">
        <f t="shared" si="10"/>
        <v>52</v>
      </c>
      <c r="AK24" s="65">
        <f t="shared" si="10"/>
        <v>0</v>
      </c>
      <c r="AL24" s="65">
        <f t="shared" si="10"/>
        <v>6</v>
      </c>
      <c r="AM24" s="65">
        <f t="shared" ref="AM24:BR24" si="11">AM4/60</f>
        <v>0</v>
      </c>
      <c r="AN24" s="65">
        <f t="shared" si="11"/>
        <v>22</v>
      </c>
      <c r="AO24" s="65">
        <f t="shared" si="11"/>
        <v>18</v>
      </c>
      <c r="AP24" s="65">
        <f t="shared" si="11"/>
        <v>6</v>
      </c>
      <c r="AQ24" s="65">
        <f t="shared" si="11"/>
        <v>0</v>
      </c>
      <c r="AR24" s="65">
        <f t="shared" si="11"/>
        <v>0</v>
      </c>
      <c r="AS24" s="65">
        <f t="shared" si="11"/>
        <v>0</v>
      </c>
      <c r="AT24" s="65">
        <f t="shared" si="11"/>
        <v>0</v>
      </c>
      <c r="AU24" s="65">
        <f t="shared" si="11"/>
        <v>10</v>
      </c>
      <c r="AV24" s="65">
        <f t="shared" si="11"/>
        <v>0</v>
      </c>
      <c r="AW24" s="65">
        <f t="shared" si="11"/>
        <v>0</v>
      </c>
      <c r="AX24" s="65">
        <f t="shared" si="11"/>
        <v>0</v>
      </c>
      <c r="AY24" s="65">
        <f t="shared" si="11"/>
        <v>0</v>
      </c>
      <c r="AZ24" s="65">
        <f t="shared" si="11"/>
        <v>56</v>
      </c>
      <c r="BA24" s="65">
        <f t="shared" si="11"/>
        <v>0</v>
      </c>
      <c r="BB24" s="65">
        <f t="shared" si="11"/>
        <v>0</v>
      </c>
      <c r="BC24" s="65">
        <f t="shared" si="11"/>
        <v>0</v>
      </c>
      <c r="BD24" s="65">
        <f t="shared" si="11"/>
        <v>0</v>
      </c>
      <c r="BE24" s="65">
        <f t="shared" si="11"/>
        <v>40</v>
      </c>
      <c r="BF24" s="65">
        <f t="shared" si="11"/>
        <v>36</v>
      </c>
      <c r="BG24" s="65">
        <f t="shared" si="11"/>
        <v>26</v>
      </c>
      <c r="BH24" s="65">
        <f t="shared" si="11"/>
        <v>26</v>
      </c>
      <c r="BI24" s="65">
        <f t="shared" si="11"/>
        <v>10</v>
      </c>
      <c r="BJ24" s="65">
        <f t="shared" si="11"/>
        <v>0</v>
      </c>
      <c r="BK24" s="65">
        <f t="shared" si="11"/>
        <v>20</v>
      </c>
      <c r="BL24" s="65">
        <f t="shared" si="11"/>
        <v>36</v>
      </c>
      <c r="BM24" s="65">
        <f t="shared" si="11"/>
        <v>20</v>
      </c>
      <c r="BN24" s="65">
        <f t="shared" si="11"/>
        <v>16</v>
      </c>
      <c r="BO24" s="65">
        <f t="shared" si="11"/>
        <v>16</v>
      </c>
      <c r="BP24" s="65">
        <f t="shared" si="11"/>
        <v>20</v>
      </c>
      <c r="BQ24" s="65">
        <f t="shared" si="11"/>
        <v>20</v>
      </c>
      <c r="BR24" s="65">
        <f t="shared" si="11"/>
        <v>56</v>
      </c>
      <c r="BS24" s="65">
        <f t="shared" ref="BS24:CA24" si="12">BS4/60</f>
        <v>30</v>
      </c>
      <c r="BT24" s="65">
        <f t="shared" si="12"/>
        <v>60</v>
      </c>
      <c r="BU24" s="65">
        <f t="shared" si="12"/>
        <v>16</v>
      </c>
      <c r="BV24" s="65">
        <f t="shared" si="12"/>
        <v>4</v>
      </c>
      <c r="BW24" s="65">
        <f t="shared" si="12"/>
        <v>56</v>
      </c>
      <c r="BX24" s="65">
        <f t="shared" si="12"/>
        <v>56</v>
      </c>
      <c r="BY24" s="65">
        <f t="shared" si="12"/>
        <v>56</v>
      </c>
      <c r="BZ24" s="65">
        <f t="shared" si="12"/>
        <v>0</v>
      </c>
      <c r="CA24" s="65">
        <f t="shared" si="12"/>
        <v>16</v>
      </c>
    </row>
    <row r="25" spans="1:79">
      <c r="A25" s="141"/>
      <c r="B25" s="84" t="s">
        <v>140</v>
      </c>
      <c r="C25" s="85" t="s">
        <v>141</v>
      </c>
      <c r="D25" s="49">
        <v>490011</v>
      </c>
      <c r="E25" s="69" t="s">
        <v>110</v>
      </c>
      <c r="F25" s="68" t="s">
        <v>111</v>
      </c>
      <c r="G25" s="65">
        <f t="shared" ref="G25:AL25" si="13">G5/60</f>
        <v>1</v>
      </c>
      <c r="H25" s="65">
        <f t="shared" si="13"/>
        <v>1</v>
      </c>
      <c r="I25" s="65">
        <f t="shared" si="13"/>
        <v>1</v>
      </c>
      <c r="J25" s="65">
        <f t="shared" si="13"/>
        <v>1</v>
      </c>
      <c r="K25" s="65">
        <f t="shared" si="13"/>
        <v>1</v>
      </c>
      <c r="L25" s="65">
        <f t="shared" si="13"/>
        <v>1</v>
      </c>
      <c r="M25" s="65">
        <f t="shared" si="13"/>
        <v>1</v>
      </c>
      <c r="N25" s="65">
        <f t="shared" si="13"/>
        <v>0</v>
      </c>
      <c r="O25" s="65">
        <f t="shared" si="13"/>
        <v>0</v>
      </c>
      <c r="P25" s="65">
        <f t="shared" si="13"/>
        <v>0</v>
      </c>
      <c r="Q25" s="65">
        <f t="shared" si="13"/>
        <v>0</v>
      </c>
      <c r="R25" s="65">
        <f t="shared" si="13"/>
        <v>0</v>
      </c>
      <c r="S25" s="65">
        <f t="shared" si="13"/>
        <v>1</v>
      </c>
      <c r="T25" s="65">
        <f t="shared" si="13"/>
        <v>0</v>
      </c>
      <c r="U25" s="65">
        <f t="shared" si="13"/>
        <v>0</v>
      </c>
      <c r="V25" s="65">
        <f t="shared" si="13"/>
        <v>0</v>
      </c>
      <c r="W25" s="65">
        <f t="shared" si="13"/>
        <v>0</v>
      </c>
      <c r="X25" s="65">
        <f t="shared" si="13"/>
        <v>0</v>
      </c>
      <c r="Y25" s="65">
        <f t="shared" si="13"/>
        <v>0</v>
      </c>
      <c r="Z25" s="65">
        <f t="shared" si="13"/>
        <v>0</v>
      </c>
      <c r="AA25" s="65">
        <f t="shared" si="13"/>
        <v>0</v>
      </c>
      <c r="AB25" s="65">
        <f t="shared" si="13"/>
        <v>0</v>
      </c>
      <c r="AC25" s="65">
        <f t="shared" si="13"/>
        <v>0</v>
      </c>
      <c r="AD25" s="65">
        <f t="shared" si="13"/>
        <v>0</v>
      </c>
      <c r="AE25" s="65">
        <f t="shared" si="13"/>
        <v>2</v>
      </c>
      <c r="AF25" s="65">
        <f t="shared" si="13"/>
        <v>4</v>
      </c>
      <c r="AG25" s="65">
        <f t="shared" si="13"/>
        <v>2</v>
      </c>
      <c r="AH25" s="65">
        <f t="shared" si="13"/>
        <v>0</v>
      </c>
      <c r="AI25" s="65">
        <f t="shared" si="13"/>
        <v>1</v>
      </c>
      <c r="AJ25" s="65">
        <f t="shared" si="13"/>
        <v>2</v>
      </c>
      <c r="AK25" s="65">
        <f t="shared" si="13"/>
        <v>0</v>
      </c>
      <c r="AL25" s="65">
        <f t="shared" si="13"/>
        <v>1</v>
      </c>
      <c r="AM25" s="65">
        <f t="shared" ref="AM25:BR25" si="14">AM5/60</f>
        <v>0</v>
      </c>
      <c r="AN25" s="65">
        <f t="shared" si="14"/>
        <v>1</v>
      </c>
      <c r="AO25" s="65">
        <f t="shared" si="14"/>
        <v>2</v>
      </c>
      <c r="AP25" s="65">
        <f t="shared" si="14"/>
        <v>1</v>
      </c>
      <c r="AQ25" s="65">
        <f t="shared" si="14"/>
        <v>0</v>
      </c>
      <c r="AR25" s="65">
        <f t="shared" si="14"/>
        <v>0</v>
      </c>
      <c r="AS25" s="65">
        <f t="shared" si="14"/>
        <v>0</v>
      </c>
      <c r="AT25" s="65">
        <f t="shared" si="14"/>
        <v>0</v>
      </c>
      <c r="AU25" s="65">
        <f t="shared" si="14"/>
        <v>0</v>
      </c>
      <c r="AV25" s="65">
        <f t="shared" si="14"/>
        <v>0</v>
      </c>
      <c r="AW25" s="65">
        <f t="shared" si="14"/>
        <v>0</v>
      </c>
      <c r="AX25" s="65">
        <f t="shared" si="14"/>
        <v>0</v>
      </c>
      <c r="AY25" s="65">
        <f t="shared" si="14"/>
        <v>0</v>
      </c>
      <c r="AZ25" s="65">
        <f t="shared" si="14"/>
        <v>1</v>
      </c>
      <c r="BA25" s="65">
        <f t="shared" si="14"/>
        <v>0</v>
      </c>
      <c r="BB25" s="65">
        <f t="shared" si="14"/>
        <v>0</v>
      </c>
      <c r="BC25" s="65">
        <f t="shared" si="14"/>
        <v>0</v>
      </c>
      <c r="BD25" s="65">
        <f t="shared" si="14"/>
        <v>0</v>
      </c>
      <c r="BE25" s="65">
        <f t="shared" si="14"/>
        <v>1</v>
      </c>
      <c r="BF25" s="65">
        <f t="shared" si="14"/>
        <v>1</v>
      </c>
      <c r="BG25" s="65">
        <f t="shared" si="14"/>
        <v>1</v>
      </c>
      <c r="BH25" s="65">
        <f t="shared" si="14"/>
        <v>1</v>
      </c>
      <c r="BI25" s="65">
        <f t="shared" si="14"/>
        <v>1</v>
      </c>
      <c r="BJ25" s="65">
        <f t="shared" si="14"/>
        <v>0</v>
      </c>
      <c r="BK25" s="65">
        <f t="shared" si="14"/>
        <v>1</v>
      </c>
      <c r="BL25" s="65">
        <f t="shared" si="14"/>
        <v>1</v>
      </c>
      <c r="BM25" s="65">
        <f t="shared" si="14"/>
        <v>1</v>
      </c>
      <c r="BN25" s="65">
        <f t="shared" si="14"/>
        <v>1</v>
      </c>
      <c r="BO25" s="65">
        <f t="shared" si="14"/>
        <v>1</v>
      </c>
      <c r="BP25" s="65">
        <f t="shared" si="14"/>
        <v>1</v>
      </c>
      <c r="BQ25" s="65">
        <f t="shared" si="14"/>
        <v>0</v>
      </c>
      <c r="BR25" s="65">
        <f t="shared" si="14"/>
        <v>1</v>
      </c>
      <c r="BS25" s="65">
        <f t="shared" ref="BS25:CA25" si="15">BS5/60</f>
        <v>0</v>
      </c>
      <c r="BT25" s="65">
        <f t="shared" si="15"/>
        <v>0</v>
      </c>
      <c r="BU25" s="65">
        <f t="shared" si="15"/>
        <v>1</v>
      </c>
      <c r="BV25" s="65">
        <f t="shared" si="15"/>
        <v>1</v>
      </c>
      <c r="BW25" s="65">
        <f t="shared" si="15"/>
        <v>1</v>
      </c>
      <c r="BX25" s="65">
        <f t="shared" si="15"/>
        <v>1</v>
      </c>
      <c r="BY25" s="65">
        <f t="shared" si="15"/>
        <v>1</v>
      </c>
      <c r="BZ25" s="65">
        <f t="shared" si="15"/>
        <v>0</v>
      </c>
      <c r="CA25" s="65">
        <f t="shared" si="15"/>
        <v>1</v>
      </c>
    </row>
    <row r="26" spans="1:79">
      <c r="A26" s="141"/>
      <c r="B26" s="84" t="s">
        <v>140</v>
      </c>
      <c r="C26" s="85" t="s">
        <v>141</v>
      </c>
      <c r="D26" s="49">
        <v>490011</v>
      </c>
      <c r="E26" s="69" t="s">
        <v>92</v>
      </c>
      <c r="F26" s="68" t="s">
        <v>84</v>
      </c>
      <c r="G26" s="65">
        <f t="shared" ref="G26:AL26" si="16">G6/60</f>
        <v>1</v>
      </c>
      <c r="H26" s="65">
        <f t="shared" si="16"/>
        <v>1</v>
      </c>
      <c r="I26" s="65">
        <f t="shared" si="16"/>
        <v>1</v>
      </c>
      <c r="J26" s="65">
        <f t="shared" si="16"/>
        <v>1</v>
      </c>
      <c r="K26" s="65">
        <f t="shared" si="16"/>
        <v>1</v>
      </c>
      <c r="L26" s="65">
        <f t="shared" si="16"/>
        <v>1</v>
      </c>
      <c r="M26" s="65">
        <f t="shared" si="16"/>
        <v>1</v>
      </c>
      <c r="N26" s="65">
        <f t="shared" si="16"/>
        <v>0</v>
      </c>
      <c r="O26" s="65">
        <f t="shared" si="16"/>
        <v>0</v>
      </c>
      <c r="P26" s="65">
        <f t="shared" si="16"/>
        <v>0</v>
      </c>
      <c r="Q26" s="65">
        <f t="shared" si="16"/>
        <v>0</v>
      </c>
      <c r="R26" s="65">
        <f t="shared" si="16"/>
        <v>0</v>
      </c>
      <c r="S26" s="65">
        <f t="shared" si="16"/>
        <v>1</v>
      </c>
      <c r="T26" s="65">
        <f t="shared" si="16"/>
        <v>0</v>
      </c>
      <c r="U26" s="65">
        <f t="shared" si="16"/>
        <v>0</v>
      </c>
      <c r="V26" s="65">
        <f t="shared" si="16"/>
        <v>0</v>
      </c>
      <c r="W26" s="65">
        <f t="shared" si="16"/>
        <v>0</v>
      </c>
      <c r="X26" s="65">
        <f t="shared" si="16"/>
        <v>0</v>
      </c>
      <c r="Y26" s="65">
        <f t="shared" si="16"/>
        <v>0</v>
      </c>
      <c r="Z26" s="65">
        <f t="shared" si="16"/>
        <v>0</v>
      </c>
      <c r="AA26" s="65">
        <f t="shared" si="16"/>
        <v>0</v>
      </c>
      <c r="AB26" s="65">
        <f t="shared" si="16"/>
        <v>0</v>
      </c>
      <c r="AC26" s="65">
        <f t="shared" si="16"/>
        <v>0</v>
      </c>
      <c r="AD26" s="65">
        <f t="shared" si="16"/>
        <v>0</v>
      </c>
      <c r="AE26" s="65">
        <f t="shared" si="16"/>
        <v>2</v>
      </c>
      <c r="AF26" s="65">
        <f t="shared" si="16"/>
        <v>4</v>
      </c>
      <c r="AG26" s="65">
        <f t="shared" si="16"/>
        <v>2</v>
      </c>
      <c r="AH26" s="65">
        <f t="shared" si="16"/>
        <v>0</v>
      </c>
      <c r="AI26" s="65">
        <f t="shared" si="16"/>
        <v>1</v>
      </c>
      <c r="AJ26" s="65">
        <f t="shared" si="16"/>
        <v>2</v>
      </c>
      <c r="AK26" s="65">
        <f t="shared" si="16"/>
        <v>0</v>
      </c>
      <c r="AL26" s="65">
        <f t="shared" si="16"/>
        <v>1</v>
      </c>
      <c r="AM26" s="65">
        <f t="shared" ref="AM26:BR26" si="17">AM6/60</f>
        <v>0</v>
      </c>
      <c r="AN26" s="65">
        <f t="shared" si="17"/>
        <v>1</v>
      </c>
      <c r="AO26" s="65">
        <f t="shared" si="17"/>
        <v>2</v>
      </c>
      <c r="AP26" s="65">
        <f t="shared" si="17"/>
        <v>1</v>
      </c>
      <c r="AQ26" s="65">
        <f t="shared" si="17"/>
        <v>0</v>
      </c>
      <c r="AR26" s="65">
        <f t="shared" si="17"/>
        <v>0</v>
      </c>
      <c r="AS26" s="65">
        <f t="shared" si="17"/>
        <v>0</v>
      </c>
      <c r="AT26" s="65">
        <f t="shared" si="17"/>
        <v>0</v>
      </c>
      <c r="AU26" s="65">
        <f t="shared" si="17"/>
        <v>0</v>
      </c>
      <c r="AV26" s="65">
        <f t="shared" si="17"/>
        <v>0</v>
      </c>
      <c r="AW26" s="65">
        <f t="shared" si="17"/>
        <v>0</v>
      </c>
      <c r="AX26" s="65">
        <f t="shared" si="17"/>
        <v>0</v>
      </c>
      <c r="AY26" s="65">
        <f t="shared" si="17"/>
        <v>0</v>
      </c>
      <c r="AZ26" s="65">
        <f t="shared" si="17"/>
        <v>1</v>
      </c>
      <c r="BA26" s="65">
        <f t="shared" si="17"/>
        <v>0</v>
      </c>
      <c r="BB26" s="65">
        <f t="shared" si="17"/>
        <v>0</v>
      </c>
      <c r="BC26" s="65">
        <f t="shared" si="17"/>
        <v>0</v>
      </c>
      <c r="BD26" s="65">
        <f t="shared" si="17"/>
        <v>0</v>
      </c>
      <c r="BE26" s="65">
        <f t="shared" si="17"/>
        <v>1</v>
      </c>
      <c r="BF26" s="65">
        <f t="shared" si="17"/>
        <v>1</v>
      </c>
      <c r="BG26" s="65">
        <f t="shared" si="17"/>
        <v>1</v>
      </c>
      <c r="BH26" s="65">
        <f t="shared" si="17"/>
        <v>1</v>
      </c>
      <c r="BI26" s="65">
        <f t="shared" si="17"/>
        <v>1</v>
      </c>
      <c r="BJ26" s="65">
        <f t="shared" si="17"/>
        <v>0</v>
      </c>
      <c r="BK26" s="65">
        <f t="shared" si="17"/>
        <v>1</v>
      </c>
      <c r="BL26" s="65">
        <f t="shared" si="17"/>
        <v>1</v>
      </c>
      <c r="BM26" s="65">
        <f t="shared" si="17"/>
        <v>1</v>
      </c>
      <c r="BN26" s="65">
        <f t="shared" si="17"/>
        <v>1</v>
      </c>
      <c r="BO26" s="65">
        <f t="shared" si="17"/>
        <v>1</v>
      </c>
      <c r="BP26" s="65">
        <f t="shared" si="17"/>
        <v>1</v>
      </c>
      <c r="BQ26" s="65">
        <f t="shared" si="17"/>
        <v>0</v>
      </c>
      <c r="BR26" s="65">
        <f t="shared" si="17"/>
        <v>1</v>
      </c>
      <c r="BS26" s="65">
        <f t="shared" ref="BS26:CA26" si="18">BS6/60</f>
        <v>0</v>
      </c>
      <c r="BT26" s="65">
        <f t="shared" si="18"/>
        <v>0</v>
      </c>
      <c r="BU26" s="65">
        <f t="shared" si="18"/>
        <v>1</v>
      </c>
      <c r="BV26" s="65">
        <f t="shared" si="18"/>
        <v>1</v>
      </c>
      <c r="BW26" s="65">
        <f t="shared" si="18"/>
        <v>1</v>
      </c>
      <c r="BX26" s="65">
        <f t="shared" si="18"/>
        <v>1</v>
      </c>
      <c r="BY26" s="65">
        <f t="shared" si="18"/>
        <v>1</v>
      </c>
      <c r="BZ26" s="65">
        <f t="shared" si="18"/>
        <v>0</v>
      </c>
      <c r="CA26" s="65">
        <f t="shared" si="18"/>
        <v>1</v>
      </c>
    </row>
    <row r="27" spans="1:79">
      <c r="A27" s="141"/>
      <c r="B27" s="84" t="s">
        <v>140</v>
      </c>
      <c r="C27" s="85" t="s">
        <v>141</v>
      </c>
      <c r="D27" s="49">
        <v>490011</v>
      </c>
      <c r="E27" s="69" t="s">
        <v>94</v>
      </c>
      <c r="F27" s="68" t="s">
        <v>142</v>
      </c>
      <c r="G27" s="65">
        <f t="shared" ref="G27:AL27" si="19">G7/60</f>
        <v>1</v>
      </c>
      <c r="H27" s="65">
        <f t="shared" si="19"/>
        <v>1</v>
      </c>
      <c r="I27" s="65">
        <f t="shared" si="19"/>
        <v>1</v>
      </c>
      <c r="J27" s="65">
        <f t="shared" si="19"/>
        <v>1</v>
      </c>
      <c r="K27" s="65">
        <f t="shared" si="19"/>
        <v>1</v>
      </c>
      <c r="L27" s="65">
        <f t="shared" si="19"/>
        <v>1</v>
      </c>
      <c r="M27" s="65">
        <f t="shared" si="19"/>
        <v>1</v>
      </c>
      <c r="N27" s="65">
        <f t="shared" si="19"/>
        <v>0</v>
      </c>
      <c r="O27" s="65">
        <f t="shared" si="19"/>
        <v>0</v>
      </c>
      <c r="P27" s="65">
        <f t="shared" si="19"/>
        <v>0</v>
      </c>
      <c r="Q27" s="65">
        <f t="shared" si="19"/>
        <v>0</v>
      </c>
      <c r="R27" s="65">
        <f t="shared" si="19"/>
        <v>0</v>
      </c>
      <c r="S27" s="65">
        <f t="shared" si="19"/>
        <v>1</v>
      </c>
      <c r="T27" s="65">
        <f t="shared" si="19"/>
        <v>0</v>
      </c>
      <c r="U27" s="65">
        <f t="shared" si="19"/>
        <v>0</v>
      </c>
      <c r="V27" s="65">
        <f t="shared" si="19"/>
        <v>0</v>
      </c>
      <c r="W27" s="65">
        <f t="shared" si="19"/>
        <v>0</v>
      </c>
      <c r="X27" s="65">
        <f t="shared" si="19"/>
        <v>0</v>
      </c>
      <c r="Y27" s="65">
        <f t="shared" si="19"/>
        <v>0</v>
      </c>
      <c r="Z27" s="65">
        <f t="shared" si="19"/>
        <v>0</v>
      </c>
      <c r="AA27" s="65">
        <f t="shared" si="19"/>
        <v>0</v>
      </c>
      <c r="AB27" s="65">
        <f t="shared" si="19"/>
        <v>0</v>
      </c>
      <c r="AC27" s="65">
        <f t="shared" si="19"/>
        <v>0</v>
      </c>
      <c r="AD27" s="65">
        <f t="shared" si="19"/>
        <v>0</v>
      </c>
      <c r="AE27" s="65">
        <f t="shared" si="19"/>
        <v>2</v>
      </c>
      <c r="AF27" s="65">
        <f t="shared" si="19"/>
        <v>4</v>
      </c>
      <c r="AG27" s="65">
        <f t="shared" si="19"/>
        <v>2</v>
      </c>
      <c r="AH27" s="65">
        <f t="shared" si="19"/>
        <v>0</v>
      </c>
      <c r="AI27" s="65">
        <f t="shared" si="19"/>
        <v>1</v>
      </c>
      <c r="AJ27" s="65">
        <f t="shared" si="19"/>
        <v>2</v>
      </c>
      <c r="AK27" s="65">
        <f t="shared" si="19"/>
        <v>0</v>
      </c>
      <c r="AL27" s="65">
        <f t="shared" si="19"/>
        <v>1</v>
      </c>
      <c r="AM27" s="65">
        <f t="shared" ref="AM27:BR27" si="20">AM7/60</f>
        <v>0</v>
      </c>
      <c r="AN27" s="65">
        <f t="shared" si="20"/>
        <v>1</v>
      </c>
      <c r="AO27" s="65">
        <f t="shared" si="20"/>
        <v>2</v>
      </c>
      <c r="AP27" s="65">
        <f t="shared" si="20"/>
        <v>1</v>
      </c>
      <c r="AQ27" s="65">
        <f t="shared" si="20"/>
        <v>0</v>
      </c>
      <c r="AR27" s="65">
        <f t="shared" si="20"/>
        <v>0</v>
      </c>
      <c r="AS27" s="65">
        <f t="shared" si="20"/>
        <v>0</v>
      </c>
      <c r="AT27" s="65">
        <f t="shared" si="20"/>
        <v>0</v>
      </c>
      <c r="AU27" s="65">
        <f t="shared" si="20"/>
        <v>0</v>
      </c>
      <c r="AV27" s="65">
        <f t="shared" si="20"/>
        <v>0</v>
      </c>
      <c r="AW27" s="65">
        <f t="shared" si="20"/>
        <v>0</v>
      </c>
      <c r="AX27" s="65">
        <f t="shared" si="20"/>
        <v>0</v>
      </c>
      <c r="AY27" s="65">
        <f t="shared" si="20"/>
        <v>0</v>
      </c>
      <c r="AZ27" s="65">
        <f t="shared" si="20"/>
        <v>1</v>
      </c>
      <c r="BA27" s="65">
        <f t="shared" si="20"/>
        <v>0</v>
      </c>
      <c r="BB27" s="65">
        <f t="shared" si="20"/>
        <v>0</v>
      </c>
      <c r="BC27" s="65">
        <f t="shared" si="20"/>
        <v>0</v>
      </c>
      <c r="BD27" s="65">
        <f t="shared" si="20"/>
        <v>0</v>
      </c>
      <c r="BE27" s="65">
        <f t="shared" si="20"/>
        <v>1</v>
      </c>
      <c r="BF27" s="65">
        <f t="shared" si="20"/>
        <v>1</v>
      </c>
      <c r="BG27" s="65">
        <f t="shared" si="20"/>
        <v>1</v>
      </c>
      <c r="BH27" s="65">
        <f t="shared" si="20"/>
        <v>1</v>
      </c>
      <c r="BI27" s="65">
        <f t="shared" si="20"/>
        <v>1</v>
      </c>
      <c r="BJ27" s="65">
        <f t="shared" si="20"/>
        <v>0</v>
      </c>
      <c r="BK27" s="65">
        <f t="shared" si="20"/>
        <v>1</v>
      </c>
      <c r="BL27" s="65">
        <f t="shared" si="20"/>
        <v>1</v>
      </c>
      <c r="BM27" s="65">
        <f t="shared" si="20"/>
        <v>1</v>
      </c>
      <c r="BN27" s="65">
        <f t="shared" si="20"/>
        <v>1</v>
      </c>
      <c r="BO27" s="65">
        <f t="shared" si="20"/>
        <v>1</v>
      </c>
      <c r="BP27" s="65">
        <f t="shared" si="20"/>
        <v>1</v>
      </c>
      <c r="BQ27" s="65">
        <f t="shared" si="20"/>
        <v>0</v>
      </c>
      <c r="BR27" s="65">
        <f t="shared" si="20"/>
        <v>1</v>
      </c>
      <c r="BS27" s="65">
        <f t="shared" ref="BS27:CA27" si="21">BS7/60</f>
        <v>0</v>
      </c>
      <c r="BT27" s="65">
        <f t="shared" si="21"/>
        <v>0</v>
      </c>
      <c r="BU27" s="65">
        <f t="shared" si="21"/>
        <v>1</v>
      </c>
      <c r="BV27" s="65">
        <f t="shared" si="21"/>
        <v>1</v>
      </c>
      <c r="BW27" s="65">
        <f t="shared" si="21"/>
        <v>1</v>
      </c>
      <c r="BX27" s="65">
        <f t="shared" si="21"/>
        <v>1</v>
      </c>
      <c r="BY27" s="65">
        <f t="shared" si="21"/>
        <v>1</v>
      </c>
      <c r="BZ27" s="65">
        <f t="shared" si="21"/>
        <v>0</v>
      </c>
      <c r="CA27" s="65">
        <f t="shared" si="21"/>
        <v>1</v>
      </c>
    </row>
    <row r="28" spans="1:79">
      <c r="A28" s="141"/>
      <c r="B28" s="84" t="s">
        <v>140</v>
      </c>
      <c r="C28" s="85" t="s">
        <v>141</v>
      </c>
      <c r="D28" s="49">
        <v>490011</v>
      </c>
      <c r="E28" s="69" t="s">
        <v>143</v>
      </c>
      <c r="F28" s="68" t="s">
        <v>144</v>
      </c>
      <c r="G28" s="65">
        <f t="shared" ref="G28:AL28" si="22">G8/60</f>
        <v>1</v>
      </c>
      <c r="H28" s="65">
        <f t="shared" si="22"/>
        <v>1</v>
      </c>
      <c r="I28" s="65">
        <f t="shared" si="22"/>
        <v>1</v>
      </c>
      <c r="J28" s="65">
        <f t="shared" si="22"/>
        <v>1</v>
      </c>
      <c r="K28" s="65">
        <f t="shared" si="22"/>
        <v>1</v>
      </c>
      <c r="L28" s="65">
        <f t="shared" si="22"/>
        <v>1</v>
      </c>
      <c r="M28" s="65">
        <f t="shared" si="22"/>
        <v>1</v>
      </c>
      <c r="N28" s="65">
        <f t="shared" si="22"/>
        <v>0</v>
      </c>
      <c r="O28" s="65">
        <f t="shared" si="22"/>
        <v>0</v>
      </c>
      <c r="P28" s="65">
        <f t="shared" si="22"/>
        <v>0</v>
      </c>
      <c r="Q28" s="65">
        <f t="shared" si="22"/>
        <v>0</v>
      </c>
      <c r="R28" s="65">
        <f t="shared" si="22"/>
        <v>0</v>
      </c>
      <c r="S28" s="65">
        <f t="shared" si="22"/>
        <v>1</v>
      </c>
      <c r="T28" s="65">
        <f t="shared" si="22"/>
        <v>0</v>
      </c>
      <c r="U28" s="65">
        <f t="shared" si="22"/>
        <v>0</v>
      </c>
      <c r="V28" s="65">
        <f t="shared" si="22"/>
        <v>0</v>
      </c>
      <c r="W28" s="65">
        <f t="shared" si="22"/>
        <v>0</v>
      </c>
      <c r="X28" s="65">
        <f t="shared" si="22"/>
        <v>0</v>
      </c>
      <c r="Y28" s="65">
        <f t="shared" si="22"/>
        <v>0</v>
      </c>
      <c r="Z28" s="65">
        <f t="shared" si="22"/>
        <v>0</v>
      </c>
      <c r="AA28" s="65">
        <f t="shared" si="22"/>
        <v>0</v>
      </c>
      <c r="AB28" s="65">
        <f t="shared" si="22"/>
        <v>0</v>
      </c>
      <c r="AC28" s="65">
        <f t="shared" si="22"/>
        <v>0</v>
      </c>
      <c r="AD28" s="65">
        <f t="shared" si="22"/>
        <v>0</v>
      </c>
      <c r="AE28" s="65">
        <f t="shared" si="22"/>
        <v>2</v>
      </c>
      <c r="AF28" s="65">
        <f t="shared" si="22"/>
        <v>4</v>
      </c>
      <c r="AG28" s="65">
        <f t="shared" si="22"/>
        <v>2</v>
      </c>
      <c r="AH28" s="65">
        <f t="shared" si="22"/>
        <v>0</v>
      </c>
      <c r="AI28" s="65">
        <f t="shared" si="22"/>
        <v>1</v>
      </c>
      <c r="AJ28" s="65">
        <f t="shared" si="22"/>
        <v>2</v>
      </c>
      <c r="AK28" s="65">
        <f t="shared" si="22"/>
        <v>0</v>
      </c>
      <c r="AL28" s="65">
        <f t="shared" si="22"/>
        <v>1</v>
      </c>
      <c r="AM28" s="65">
        <f t="shared" ref="AM28:BR28" si="23">AM8/60</f>
        <v>0</v>
      </c>
      <c r="AN28" s="65">
        <f t="shared" si="23"/>
        <v>1</v>
      </c>
      <c r="AO28" s="65">
        <f t="shared" si="23"/>
        <v>2</v>
      </c>
      <c r="AP28" s="65">
        <f t="shared" si="23"/>
        <v>1</v>
      </c>
      <c r="AQ28" s="65">
        <f t="shared" si="23"/>
        <v>0</v>
      </c>
      <c r="AR28" s="65">
        <f t="shared" si="23"/>
        <v>0</v>
      </c>
      <c r="AS28" s="65">
        <f t="shared" si="23"/>
        <v>0</v>
      </c>
      <c r="AT28" s="65">
        <f t="shared" si="23"/>
        <v>0</v>
      </c>
      <c r="AU28" s="65">
        <f t="shared" si="23"/>
        <v>0</v>
      </c>
      <c r="AV28" s="65">
        <f t="shared" si="23"/>
        <v>0</v>
      </c>
      <c r="AW28" s="65">
        <f t="shared" si="23"/>
        <v>0</v>
      </c>
      <c r="AX28" s="65">
        <f t="shared" si="23"/>
        <v>0</v>
      </c>
      <c r="AY28" s="65">
        <f t="shared" si="23"/>
        <v>0</v>
      </c>
      <c r="AZ28" s="65">
        <f t="shared" si="23"/>
        <v>1</v>
      </c>
      <c r="BA28" s="65">
        <f t="shared" si="23"/>
        <v>0</v>
      </c>
      <c r="BB28" s="65">
        <f t="shared" si="23"/>
        <v>0</v>
      </c>
      <c r="BC28" s="65">
        <f t="shared" si="23"/>
        <v>0</v>
      </c>
      <c r="BD28" s="65">
        <f t="shared" si="23"/>
        <v>0</v>
      </c>
      <c r="BE28" s="65">
        <f t="shared" si="23"/>
        <v>1</v>
      </c>
      <c r="BF28" s="65">
        <f t="shared" si="23"/>
        <v>1</v>
      </c>
      <c r="BG28" s="65">
        <f t="shared" si="23"/>
        <v>1</v>
      </c>
      <c r="BH28" s="65">
        <f t="shared" si="23"/>
        <v>1</v>
      </c>
      <c r="BI28" s="65">
        <f t="shared" si="23"/>
        <v>1</v>
      </c>
      <c r="BJ28" s="65">
        <f t="shared" si="23"/>
        <v>0</v>
      </c>
      <c r="BK28" s="65">
        <f t="shared" si="23"/>
        <v>1</v>
      </c>
      <c r="BL28" s="65">
        <f t="shared" si="23"/>
        <v>1</v>
      </c>
      <c r="BM28" s="65">
        <f t="shared" si="23"/>
        <v>1</v>
      </c>
      <c r="BN28" s="65">
        <f t="shared" si="23"/>
        <v>1</v>
      </c>
      <c r="BO28" s="65">
        <f t="shared" si="23"/>
        <v>1</v>
      </c>
      <c r="BP28" s="65">
        <f t="shared" si="23"/>
        <v>1</v>
      </c>
      <c r="BQ28" s="65">
        <f t="shared" si="23"/>
        <v>0</v>
      </c>
      <c r="BR28" s="65">
        <f t="shared" si="23"/>
        <v>1</v>
      </c>
      <c r="BS28" s="65">
        <f t="shared" ref="BS28:CA28" si="24">BS8/60</f>
        <v>0</v>
      </c>
      <c r="BT28" s="65">
        <f t="shared" si="24"/>
        <v>0</v>
      </c>
      <c r="BU28" s="65">
        <f t="shared" si="24"/>
        <v>1</v>
      </c>
      <c r="BV28" s="65">
        <f t="shared" si="24"/>
        <v>1</v>
      </c>
      <c r="BW28" s="65">
        <f t="shared" si="24"/>
        <v>1</v>
      </c>
      <c r="BX28" s="65">
        <f t="shared" si="24"/>
        <v>1</v>
      </c>
      <c r="BY28" s="65">
        <f t="shared" si="24"/>
        <v>1</v>
      </c>
      <c r="BZ28" s="65">
        <f t="shared" si="24"/>
        <v>0</v>
      </c>
      <c r="CA28" s="65">
        <f t="shared" si="24"/>
        <v>1</v>
      </c>
    </row>
    <row r="29" spans="1:79">
      <c r="A29" s="141"/>
      <c r="B29" s="87" t="s">
        <v>99</v>
      </c>
      <c r="C29" s="87" t="s">
        <v>100</v>
      </c>
      <c r="D29" s="65">
        <v>787000</v>
      </c>
      <c r="E29" s="65" t="s">
        <v>88</v>
      </c>
      <c r="F29" s="65" t="s">
        <v>89</v>
      </c>
      <c r="G29" s="65">
        <f t="shared" ref="G29:AL29" si="25">G9/60</f>
        <v>15</v>
      </c>
      <c r="H29" s="65">
        <f t="shared" si="25"/>
        <v>15</v>
      </c>
      <c r="I29" s="65">
        <f t="shared" si="25"/>
        <v>40</v>
      </c>
      <c r="J29" s="65">
        <f t="shared" si="25"/>
        <v>40</v>
      </c>
      <c r="K29" s="65">
        <f t="shared" si="25"/>
        <v>40</v>
      </c>
      <c r="L29" s="65">
        <f t="shared" si="25"/>
        <v>60</v>
      </c>
      <c r="M29" s="65">
        <f t="shared" si="25"/>
        <v>20</v>
      </c>
      <c r="N29" s="65">
        <f t="shared" si="25"/>
        <v>20</v>
      </c>
      <c r="O29" s="65">
        <f t="shared" si="25"/>
        <v>10</v>
      </c>
      <c r="P29" s="65">
        <f t="shared" si="25"/>
        <v>0</v>
      </c>
      <c r="Q29" s="65">
        <f t="shared" si="25"/>
        <v>0</v>
      </c>
      <c r="R29" s="65">
        <f t="shared" si="25"/>
        <v>10</v>
      </c>
      <c r="S29" s="65">
        <f t="shared" si="25"/>
        <v>10</v>
      </c>
      <c r="T29" s="65">
        <f t="shared" si="25"/>
        <v>10</v>
      </c>
      <c r="U29" s="65">
        <f t="shared" si="25"/>
        <v>10</v>
      </c>
      <c r="V29" s="65">
        <f t="shared" si="25"/>
        <v>0</v>
      </c>
      <c r="W29" s="65">
        <f t="shared" si="25"/>
        <v>10</v>
      </c>
      <c r="X29" s="65">
        <f t="shared" si="25"/>
        <v>10</v>
      </c>
      <c r="Y29" s="65">
        <f t="shared" si="25"/>
        <v>10</v>
      </c>
      <c r="Z29" s="65">
        <f t="shared" si="25"/>
        <v>0</v>
      </c>
      <c r="AA29" s="65">
        <f t="shared" si="25"/>
        <v>0</v>
      </c>
      <c r="AB29" s="65">
        <f t="shared" si="25"/>
        <v>0</v>
      </c>
      <c r="AC29" s="65">
        <f t="shared" si="25"/>
        <v>0</v>
      </c>
      <c r="AD29" s="65">
        <f t="shared" si="25"/>
        <v>50</v>
      </c>
      <c r="AE29" s="65">
        <f t="shared" si="25"/>
        <v>50</v>
      </c>
      <c r="AF29" s="65">
        <f t="shared" si="25"/>
        <v>50</v>
      </c>
      <c r="AG29" s="65">
        <f t="shared" si="25"/>
        <v>10</v>
      </c>
      <c r="AH29" s="65">
        <f t="shared" si="25"/>
        <v>25</v>
      </c>
      <c r="AI29" s="65">
        <f t="shared" si="25"/>
        <v>20</v>
      </c>
      <c r="AJ29" s="65">
        <f t="shared" si="25"/>
        <v>50</v>
      </c>
      <c r="AK29" s="65">
        <f t="shared" si="25"/>
        <v>0</v>
      </c>
      <c r="AL29" s="65">
        <f t="shared" si="25"/>
        <v>10</v>
      </c>
      <c r="AM29" s="65">
        <f t="shared" ref="AM29:BR29" si="26">AM9/60</f>
        <v>10</v>
      </c>
      <c r="AN29" s="65">
        <f t="shared" si="26"/>
        <v>10</v>
      </c>
      <c r="AO29" s="65">
        <f t="shared" si="26"/>
        <v>10</v>
      </c>
      <c r="AP29" s="65">
        <f t="shared" si="26"/>
        <v>0</v>
      </c>
      <c r="AQ29" s="65">
        <f t="shared" si="26"/>
        <v>10</v>
      </c>
      <c r="AR29" s="65">
        <f t="shared" si="26"/>
        <v>0</v>
      </c>
      <c r="AS29" s="65">
        <f t="shared" si="26"/>
        <v>0</v>
      </c>
      <c r="AT29" s="65">
        <f t="shared" si="26"/>
        <v>0</v>
      </c>
      <c r="AU29" s="65">
        <f t="shared" si="26"/>
        <v>0</v>
      </c>
      <c r="AV29" s="65">
        <f t="shared" si="26"/>
        <v>0</v>
      </c>
      <c r="AW29" s="65">
        <f t="shared" si="26"/>
        <v>0</v>
      </c>
      <c r="AX29" s="65">
        <f t="shared" si="26"/>
        <v>10</v>
      </c>
      <c r="AY29" s="65">
        <f t="shared" si="26"/>
        <v>10</v>
      </c>
      <c r="AZ29" s="65">
        <f t="shared" si="26"/>
        <v>0</v>
      </c>
      <c r="BA29" s="65">
        <f t="shared" si="26"/>
        <v>0</v>
      </c>
      <c r="BB29" s="65">
        <f t="shared" si="26"/>
        <v>0</v>
      </c>
      <c r="BC29" s="65">
        <f t="shared" si="26"/>
        <v>10</v>
      </c>
      <c r="BD29" s="65">
        <f t="shared" si="26"/>
        <v>0</v>
      </c>
      <c r="BE29" s="65">
        <f t="shared" si="26"/>
        <v>0</v>
      </c>
      <c r="BF29" s="65">
        <f t="shared" si="26"/>
        <v>10</v>
      </c>
      <c r="BG29" s="65">
        <f t="shared" si="26"/>
        <v>0</v>
      </c>
      <c r="BH29" s="65">
        <f t="shared" si="26"/>
        <v>0</v>
      </c>
      <c r="BI29" s="65">
        <f t="shared" si="26"/>
        <v>0</v>
      </c>
      <c r="BJ29" s="65">
        <f t="shared" si="26"/>
        <v>0</v>
      </c>
      <c r="BK29" s="65">
        <f t="shared" si="26"/>
        <v>10</v>
      </c>
      <c r="BL29" s="65">
        <f t="shared" si="26"/>
        <v>10</v>
      </c>
      <c r="BM29" s="65">
        <f t="shared" si="26"/>
        <v>10</v>
      </c>
      <c r="BN29" s="65">
        <f t="shared" si="26"/>
        <v>10</v>
      </c>
      <c r="BO29" s="65">
        <f t="shared" si="26"/>
        <v>10</v>
      </c>
      <c r="BP29" s="65">
        <f t="shared" si="26"/>
        <v>0</v>
      </c>
      <c r="BQ29" s="65">
        <f t="shared" si="26"/>
        <v>40</v>
      </c>
      <c r="BR29" s="65">
        <f t="shared" si="26"/>
        <v>40</v>
      </c>
      <c r="BS29" s="65">
        <f t="shared" ref="BS29:CA29" si="27">BS9/60</f>
        <v>0</v>
      </c>
      <c r="BT29" s="65">
        <f t="shared" si="27"/>
        <v>0</v>
      </c>
      <c r="BU29" s="65">
        <f t="shared" si="27"/>
        <v>10</v>
      </c>
      <c r="BV29" s="65">
        <f t="shared" si="27"/>
        <v>5</v>
      </c>
      <c r="BW29" s="65">
        <f t="shared" si="27"/>
        <v>10</v>
      </c>
      <c r="BX29" s="65">
        <f t="shared" si="27"/>
        <v>10</v>
      </c>
      <c r="BY29" s="65">
        <f t="shared" si="27"/>
        <v>10</v>
      </c>
      <c r="BZ29" s="65">
        <f t="shared" si="27"/>
        <v>0</v>
      </c>
      <c r="CA29" s="65">
        <f t="shared" si="27"/>
        <v>0</v>
      </c>
    </row>
    <row r="30" spans="1:79">
      <c r="A30" s="141"/>
      <c r="B30" s="61" t="s">
        <v>108</v>
      </c>
      <c r="C30" s="61" t="s">
        <v>109</v>
      </c>
      <c r="D30" s="62">
        <v>160254</v>
      </c>
      <c r="E30" s="62" t="s">
        <v>110</v>
      </c>
      <c r="F30" s="62" t="s">
        <v>111</v>
      </c>
      <c r="G30" s="65">
        <f t="shared" ref="G30:AL30" si="28">G10/60</f>
        <v>0</v>
      </c>
      <c r="H30" s="65">
        <f t="shared" si="28"/>
        <v>30</v>
      </c>
      <c r="I30" s="65">
        <f t="shared" si="28"/>
        <v>30</v>
      </c>
      <c r="J30" s="65">
        <f t="shared" si="28"/>
        <v>30</v>
      </c>
      <c r="K30" s="65">
        <f t="shared" si="28"/>
        <v>50</v>
      </c>
      <c r="L30" s="65">
        <f t="shared" si="28"/>
        <v>50</v>
      </c>
      <c r="M30" s="65">
        <f t="shared" si="28"/>
        <v>30</v>
      </c>
      <c r="N30" s="65">
        <f t="shared" si="28"/>
        <v>50</v>
      </c>
      <c r="O30" s="65">
        <f t="shared" si="28"/>
        <v>4</v>
      </c>
      <c r="P30" s="65">
        <f t="shared" si="28"/>
        <v>10</v>
      </c>
      <c r="Q30" s="65">
        <f t="shared" si="28"/>
        <v>10</v>
      </c>
      <c r="R30" s="65">
        <f t="shared" si="28"/>
        <v>10</v>
      </c>
      <c r="S30" s="65">
        <f t="shared" si="28"/>
        <v>5</v>
      </c>
      <c r="T30" s="65">
        <f t="shared" si="28"/>
        <v>30</v>
      </c>
      <c r="U30" s="65">
        <f t="shared" si="28"/>
        <v>50</v>
      </c>
      <c r="V30" s="65">
        <f t="shared" si="28"/>
        <v>30</v>
      </c>
      <c r="W30" s="65">
        <f t="shared" si="28"/>
        <v>100</v>
      </c>
      <c r="X30" s="65">
        <f t="shared" si="28"/>
        <v>100</v>
      </c>
      <c r="Y30" s="65">
        <f t="shared" si="28"/>
        <v>5</v>
      </c>
      <c r="Z30" s="65">
        <f t="shared" si="28"/>
        <v>5</v>
      </c>
      <c r="AA30" s="65">
        <f t="shared" si="28"/>
        <v>2</v>
      </c>
      <c r="AB30" s="65">
        <f t="shared" si="28"/>
        <v>120</v>
      </c>
      <c r="AC30" s="65">
        <f t="shared" si="28"/>
        <v>120</v>
      </c>
      <c r="AD30" s="65">
        <f t="shared" si="28"/>
        <v>150</v>
      </c>
      <c r="AE30" s="65">
        <f t="shared" si="28"/>
        <v>50</v>
      </c>
      <c r="AF30" s="65">
        <f t="shared" si="28"/>
        <v>150</v>
      </c>
      <c r="AG30" s="65">
        <f t="shared" si="28"/>
        <v>30</v>
      </c>
      <c r="AH30" s="65">
        <f t="shared" si="28"/>
        <v>80</v>
      </c>
      <c r="AI30" s="65">
        <f t="shared" si="28"/>
        <v>20</v>
      </c>
      <c r="AJ30" s="65">
        <f t="shared" si="28"/>
        <v>30</v>
      </c>
      <c r="AK30" s="65">
        <f t="shared" si="28"/>
        <v>50</v>
      </c>
      <c r="AL30" s="65">
        <f t="shared" si="28"/>
        <v>30</v>
      </c>
      <c r="AM30" s="65">
        <f t="shared" ref="AM30:BR30" si="29">AM10/60</f>
        <v>20</v>
      </c>
      <c r="AN30" s="65">
        <f t="shared" si="29"/>
        <v>30</v>
      </c>
      <c r="AO30" s="65">
        <f t="shared" si="29"/>
        <v>20</v>
      </c>
      <c r="AP30" s="65">
        <f t="shared" si="29"/>
        <v>10</v>
      </c>
      <c r="AQ30" s="65">
        <f t="shared" si="29"/>
        <v>20</v>
      </c>
      <c r="AR30" s="65">
        <f t="shared" si="29"/>
        <v>30</v>
      </c>
      <c r="AS30" s="65">
        <f t="shared" si="29"/>
        <v>20</v>
      </c>
      <c r="AT30" s="65">
        <f t="shared" si="29"/>
        <v>20</v>
      </c>
      <c r="AU30" s="65">
        <f t="shared" si="29"/>
        <v>30</v>
      </c>
      <c r="AV30" s="65">
        <f t="shared" si="29"/>
        <v>20</v>
      </c>
      <c r="AW30" s="65">
        <f t="shared" si="29"/>
        <v>30</v>
      </c>
      <c r="AX30" s="65">
        <f t="shared" si="29"/>
        <v>30</v>
      </c>
      <c r="AY30" s="65">
        <f t="shared" si="29"/>
        <v>30</v>
      </c>
      <c r="AZ30" s="65">
        <f t="shared" si="29"/>
        <v>30</v>
      </c>
      <c r="BA30" s="65">
        <f t="shared" si="29"/>
        <v>30</v>
      </c>
      <c r="BB30" s="65">
        <f t="shared" si="29"/>
        <v>30</v>
      </c>
      <c r="BC30" s="65">
        <f t="shared" si="29"/>
        <v>5</v>
      </c>
      <c r="BD30" s="65">
        <f t="shared" si="29"/>
        <v>60</v>
      </c>
      <c r="BE30" s="65">
        <f t="shared" si="29"/>
        <v>60</v>
      </c>
      <c r="BF30" s="65">
        <f t="shared" si="29"/>
        <v>60</v>
      </c>
      <c r="BG30" s="65">
        <f t="shared" si="29"/>
        <v>30</v>
      </c>
      <c r="BH30" s="65">
        <f t="shared" si="29"/>
        <v>60</v>
      </c>
      <c r="BI30" s="65">
        <f t="shared" si="29"/>
        <v>30</v>
      </c>
      <c r="BJ30" s="65">
        <f t="shared" si="29"/>
        <v>40</v>
      </c>
      <c r="BK30" s="65">
        <f t="shared" si="29"/>
        <v>40</v>
      </c>
      <c r="BL30" s="65">
        <f t="shared" si="29"/>
        <v>40</v>
      </c>
      <c r="BM30" s="65">
        <f t="shared" si="29"/>
        <v>30</v>
      </c>
      <c r="BN30" s="65">
        <f t="shared" si="29"/>
        <v>30</v>
      </c>
      <c r="BO30" s="65">
        <f t="shared" si="29"/>
        <v>20</v>
      </c>
      <c r="BP30" s="65">
        <f t="shared" si="29"/>
        <v>30</v>
      </c>
      <c r="BQ30" s="65">
        <f t="shared" si="29"/>
        <v>20</v>
      </c>
      <c r="BR30" s="65">
        <f t="shared" si="29"/>
        <v>20</v>
      </c>
      <c r="BS30" s="65">
        <f t="shared" ref="BS30:CA30" si="30">BS10/60</f>
        <v>30</v>
      </c>
      <c r="BT30" s="65">
        <f t="shared" si="30"/>
        <v>30</v>
      </c>
      <c r="BU30" s="65">
        <f t="shared" si="30"/>
        <v>20</v>
      </c>
      <c r="BV30" s="65">
        <f t="shared" si="30"/>
        <v>10</v>
      </c>
      <c r="BW30" s="65">
        <f t="shared" si="30"/>
        <v>30</v>
      </c>
      <c r="BX30" s="65">
        <f t="shared" si="30"/>
        <v>20</v>
      </c>
      <c r="BY30" s="65">
        <f t="shared" si="30"/>
        <v>20</v>
      </c>
      <c r="BZ30" s="65">
        <f t="shared" si="30"/>
        <v>10</v>
      </c>
      <c r="CA30" s="65">
        <f t="shared" si="30"/>
        <v>5</v>
      </c>
    </row>
    <row r="31" spans="1:79">
      <c r="A31" s="141"/>
      <c r="B31" s="67" t="s">
        <v>108</v>
      </c>
      <c r="C31" s="64" t="s">
        <v>134</v>
      </c>
      <c r="D31" s="68">
        <v>160249</v>
      </c>
      <c r="E31" s="68" t="s">
        <v>135</v>
      </c>
      <c r="F31" s="68" t="s">
        <v>111</v>
      </c>
      <c r="G31" s="65">
        <f t="shared" ref="G31:AL31" si="31">G11/60</f>
        <v>36</v>
      </c>
      <c r="H31" s="65">
        <f t="shared" si="31"/>
        <v>2</v>
      </c>
      <c r="I31" s="65">
        <f t="shared" si="31"/>
        <v>75</v>
      </c>
      <c r="J31" s="65">
        <f t="shared" si="31"/>
        <v>22</v>
      </c>
      <c r="K31" s="65">
        <f t="shared" si="31"/>
        <v>89</v>
      </c>
      <c r="L31" s="65">
        <f t="shared" si="31"/>
        <v>167</v>
      </c>
      <c r="M31" s="65">
        <f t="shared" si="31"/>
        <v>21</v>
      </c>
      <c r="N31" s="65">
        <f t="shared" si="31"/>
        <v>0</v>
      </c>
      <c r="O31" s="65">
        <f t="shared" si="31"/>
        <v>0</v>
      </c>
      <c r="P31" s="65">
        <f t="shared" si="31"/>
        <v>0</v>
      </c>
      <c r="Q31" s="65">
        <f t="shared" si="31"/>
        <v>0</v>
      </c>
      <c r="R31" s="65">
        <f t="shared" si="31"/>
        <v>0</v>
      </c>
      <c r="S31" s="65">
        <f t="shared" si="31"/>
        <v>0</v>
      </c>
      <c r="T31" s="65">
        <f t="shared" si="31"/>
        <v>15</v>
      </c>
      <c r="U31" s="65">
        <f t="shared" si="31"/>
        <v>0</v>
      </c>
      <c r="V31" s="65">
        <f t="shared" si="31"/>
        <v>0</v>
      </c>
      <c r="W31" s="65">
        <f t="shared" si="31"/>
        <v>0</v>
      </c>
      <c r="X31" s="65">
        <f t="shared" si="31"/>
        <v>0</v>
      </c>
      <c r="Y31" s="65">
        <f t="shared" si="31"/>
        <v>0</v>
      </c>
      <c r="Z31" s="65">
        <f t="shared" si="31"/>
        <v>0</v>
      </c>
      <c r="AA31" s="65">
        <f t="shared" si="31"/>
        <v>0</v>
      </c>
      <c r="AB31" s="65">
        <f t="shared" si="31"/>
        <v>0</v>
      </c>
      <c r="AC31" s="65">
        <f t="shared" si="31"/>
        <v>0</v>
      </c>
      <c r="AD31" s="65">
        <f t="shared" si="31"/>
        <v>0</v>
      </c>
      <c r="AE31" s="65">
        <f t="shared" si="31"/>
        <v>153</v>
      </c>
      <c r="AF31" s="65">
        <f t="shared" si="31"/>
        <v>548</v>
      </c>
      <c r="AG31" s="65">
        <f t="shared" si="31"/>
        <v>7</v>
      </c>
      <c r="AH31" s="65">
        <f t="shared" si="31"/>
        <v>0</v>
      </c>
      <c r="AI31" s="65">
        <f t="shared" si="31"/>
        <v>54</v>
      </c>
      <c r="AJ31" s="65">
        <f t="shared" si="31"/>
        <v>181</v>
      </c>
      <c r="AK31" s="65">
        <f t="shared" si="31"/>
        <v>0</v>
      </c>
      <c r="AL31" s="65">
        <f t="shared" si="31"/>
        <v>0</v>
      </c>
      <c r="AM31" s="65">
        <f t="shared" ref="AM31:BR31" si="32">AM11/60</f>
        <v>0</v>
      </c>
      <c r="AN31" s="65">
        <f t="shared" si="32"/>
        <v>3</v>
      </c>
      <c r="AO31" s="65">
        <f t="shared" si="32"/>
        <v>0</v>
      </c>
      <c r="AP31" s="65">
        <f t="shared" si="32"/>
        <v>0</v>
      </c>
      <c r="AQ31" s="65">
        <f t="shared" si="32"/>
        <v>0</v>
      </c>
      <c r="AR31" s="65">
        <f t="shared" si="32"/>
        <v>0</v>
      </c>
      <c r="AS31" s="65">
        <f t="shared" si="32"/>
        <v>0</v>
      </c>
      <c r="AT31" s="65">
        <f t="shared" si="32"/>
        <v>0</v>
      </c>
      <c r="AU31" s="65">
        <f t="shared" si="32"/>
        <v>42</v>
      </c>
      <c r="AV31" s="65">
        <f t="shared" si="32"/>
        <v>0</v>
      </c>
      <c r="AW31" s="65">
        <f t="shared" si="32"/>
        <v>0</v>
      </c>
      <c r="AX31" s="65">
        <f t="shared" si="32"/>
        <v>2</v>
      </c>
      <c r="AY31" s="65">
        <f t="shared" si="32"/>
        <v>1</v>
      </c>
      <c r="AZ31" s="65">
        <f t="shared" si="32"/>
        <v>0</v>
      </c>
      <c r="BA31" s="65">
        <f t="shared" si="32"/>
        <v>0</v>
      </c>
      <c r="BB31" s="65">
        <f t="shared" si="32"/>
        <v>0</v>
      </c>
      <c r="BC31" s="65">
        <f t="shared" si="32"/>
        <v>1</v>
      </c>
      <c r="BD31" s="65">
        <f t="shared" si="32"/>
        <v>0</v>
      </c>
      <c r="BE31" s="65">
        <f t="shared" si="32"/>
        <v>4</v>
      </c>
      <c r="BF31" s="65">
        <f t="shared" si="32"/>
        <v>14</v>
      </c>
      <c r="BG31" s="65">
        <f t="shared" si="32"/>
        <v>0</v>
      </c>
      <c r="BH31" s="65">
        <f t="shared" si="32"/>
        <v>2</v>
      </c>
      <c r="BI31" s="65">
        <f t="shared" si="32"/>
        <v>0</v>
      </c>
      <c r="BJ31" s="65">
        <f t="shared" si="32"/>
        <v>4</v>
      </c>
      <c r="BK31" s="65">
        <f t="shared" si="32"/>
        <v>25</v>
      </c>
      <c r="BL31" s="65">
        <f t="shared" si="32"/>
        <v>16</v>
      </c>
      <c r="BM31" s="65">
        <f t="shared" si="32"/>
        <v>0</v>
      </c>
      <c r="BN31" s="65">
        <f t="shared" si="32"/>
        <v>20</v>
      </c>
      <c r="BO31" s="65">
        <f t="shared" si="32"/>
        <v>9</v>
      </c>
      <c r="BP31" s="65">
        <f t="shared" si="32"/>
        <v>13</v>
      </c>
      <c r="BQ31" s="65">
        <f t="shared" si="32"/>
        <v>127</v>
      </c>
      <c r="BR31" s="65">
        <f t="shared" si="32"/>
        <v>25</v>
      </c>
      <c r="BS31" s="65">
        <f t="shared" ref="BS31:CA31" si="33">BS11/60</f>
        <v>6</v>
      </c>
      <c r="BT31" s="65">
        <f t="shared" si="33"/>
        <v>0</v>
      </c>
      <c r="BU31" s="65">
        <f t="shared" si="33"/>
        <v>5</v>
      </c>
      <c r="BV31" s="65">
        <f t="shared" si="33"/>
        <v>2</v>
      </c>
      <c r="BW31" s="65">
        <f t="shared" si="33"/>
        <v>4</v>
      </c>
      <c r="BX31" s="65">
        <f t="shared" si="33"/>
        <v>13</v>
      </c>
      <c r="BY31" s="65">
        <f t="shared" si="33"/>
        <v>53</v>
      </c>
      <c r="BZ31" s="65">
        <f t="shared" si="33"/>
        <v>0</v>
      </c>
      <c r="CA31" s="65">
        <f t="shared" si="33"/>
        <v>2</v>
      </c>
    </row>
    <row r="32" spans="1:79">
      <c r="A32" s="141"/>
      <c r="B32" s="67" t="s">
        <v>131</v>
      </c>
      <c r="C32" s="64" t="s">
        <v>132</v>
      </c>
      <c r="D32" s="62">
        <v>183038</v>
      </c>
      <c r="E32" s="62" t="s">
        <v>110</v>
      </c>
      <c r="F32" s="62" t="s">
        <v>111</v>
      </c>
      <c r="G32" s="65"/>
      <c r="H32" s="65">
        <f t="shared" ref="H32:AM32" si="34">H12/60</f>
        <v>21</v>
      </c>
      <c r="I32" s="65">
        <f t="shared" si="34"/>
        <v>0</v>
      </c>
      <c r="J32" s="65">
        <f t="shared" si="34"/>
        <v>0</v>
      </c>
      <c r="K32" s="65">
        <f t="shared" si="34"/>
        <v>1</v>
      </c>
      <c r="L32" s="65">
        <f t="shared" si="34"/>
        <v>0</v>
      </c>
      <c r="M32" s="65">
        <f t="shared" si="34"/>
        <v>19</v>
      </c>
      <c r="N32" s="65">
        <f t="shared" si="34"/>
        <v>2</v>
      </c>
      <c r="O32" s="65">
        <f t="shared" si="34"/>
        <v>0</v>
      </c>
      <c r="P32" s="65">
        <f t="shared" si="34"/>
        <v>0</v>
      </c>
      <c r="Q32" s="65">
        <f t="shared" si="34"/>
        <v>0</v>
      </c>
      <c r="R32" s="65">
        <f t="shared" si="34"/>
        <v>0</v>
      </c>
      <c r="S32" s="65">
        <f t="shared" si="34"/>
        <v>0</v>
      </c>
      <c r="T32" s="65">
        <f t="shared" si="34"/>
        <v>0</v>
      </c>
      <c r="U32" s="65">
        <f t="shared" si="34"/>
        <v>23</v>
      </c>
      <c r="V32" s="65">
        <f t="shared" si="34"/>
        <v>0</v>
      </c>
      <c r="W32" s="65">
        <f t="shared" si="34"/>
        <v>0</v>
      </c>
      <c r="X32" s="65">
        <f t="shared" si="34"/>
        <v>0</v>
      </c>
      <c r="Y32" s="65">
        <f t="shared" si="34"/>
        <v>0</v>
      </c>
      <c r="Z32" s="65">
        <f t="shared" si="34"/>
        <v>0</v>
      </c>
      <c r="AA32" s="65">
        <f t="shared" si="34"/>
        <v>0</v>
      </c>
      <c r="AB32" s="65">
        <f t="shared" si="34"/>
        <v>0</v>
      </c>
      <c r="AC32" s="65">
        <f t="shared" si="34"/>
        <v>0</v>
      </c>
      <c r="AD32" s="65">
        <f t="shared" si="34"/>
        <v>0</v>
      </c>
      <c r="AE32" s="65">
        <f t="shared" si="34"/>
        <v>0</v>
      </c>
      <c r="AF32" s="65">
        <f t="shared" si="34"/>
        <v>0</v>
      </c>
      <c r="AG32" s="65">
        <f t="shared" si="34"/>
        <v>43</v>
      </c>
      <c r="AH32" s="65">
        <f t="shared" si="34"/>
        <v>0</v>
      </c>
      <c r="AI32" s="65">
        <f t="shared" si="34"/>
        <v>0</v>
      </c>
      <c r="AJ32" s="65">
        <f t="shared" si="34"/>
        <v>20</v>
      </c>
      <c r="AK32" s="65">
        <f t="shared" si="34"/>
        <v>0</v>
      </c>
      <c r="AL32" s="65">
        <f t="shared" si="34"/>
        <v>0</v>
      </c>
      <c r="AM32" s="65">
        <f t="shared" si="34"/>
        <v>0</v>
      </c>
      <c r="AN32" s="65">
        <f t="shared" ref="AN32:BS32" si="35">AN12/60</f>
        <v>0</v>
      </c>
      <c r="AO32" s="65">
        <f t="shared" si="35"/>
        <v>0</v>
      </c>
      <c r="AP32" s="65">
        <f t="shared" si="35"/>
        <v>0</v>
      </c>
      <c r="AQ32" s="65">
        <f t="shared" si="35"/>
        <v>0</v>
      </c>
      <c r="AR32" s="65">
        <f t="shared" si="35"/>
        <v>0</v>
      </c>
      <c r="AS32" s="65">
        <f t="shared" si="35"/>
        <v>0</v>
      </c>
      <c r="AT32" s="65">
        <f t="shared" si="35"/>
        <v>0</v>
      </c>
      <c r="AU32" s="65">
        <f t="shared" si="35"/>
        <v>0</v>
      </c>
      <c r="AV32" s="65">
        <f t="shared" si="35"/>
        <v>0</v>
      </c>
      <c r="AW32" s="65">
        <f t="shared" si="35"/>
        <v>14</v>
      </c>
      <c r="AX32" s="65">
        <f t="shared" si="35"/>
        <v>0</v>
      </c>
      <c r="AY32" s="65">
        <f t="shared" si="35"/>
        <v>40</v>
      </c>
      <c r="AZ32" s="65">
        <f t="shared" si="35"/>
        <v>1</v>
      </c>
      <c r="BA32" s="65">
        <f t="shared" si="35"/>
        <v>1</v>
      </c>
      <c r="BB32" s="65">
        <f t="shared" si="35"/>
        <v>0</v>
      </c>
      <c r="BC32" s="65">
        <f t="shared" si="35"/>
        <v>0</v>
      </c>
      <c r="BD32" s="65">
        <f t="shared" si="35"/>
        <v>0</v>
      </c>
      <c r="BE32" s="65">
        <f t="shared" si="35"/>
        <v>14</v>
      </c>
      <c r="BF32" s="65">
        <f t="shared" si="35"/>
        <v>0</v>
      </c>
      <c r="BG32" s="65">
        <f t="shared" si="35"/>
        <v>14</v>
      </c>
      <c r="BH32" s="65">
        <f t="shared" si="35"/>
        <v>0</v>
      </c>
      <c r="BI32" s="65">
        <f t="shared" si="35"/>
        <v>2</v>
      </c>
      <c r="BJ32" s="65">
        <f t="shared" si="35"/>
        <v>0</v>
      </c>
      <c r="BK32" s="65">
        <f t="shared" si="35"/>
        <v>0</v>
      </c>
      <c r="BL32" s="65">
        <f t="shared" si="35"/>
        <v>4</v>
      </c>
      <c r="BM32" s="65">
        <f t="shared" si="35"/>
        <v>0</v>
      </c>
      <c r="BN32" s="65">
        <f t="shared" si="35"/>
        <v>0</v>
      </c>
      <c r="BO32" s="65">
        <f t="shared" si="35"/>
        <v>0</v>
      </c>
      <c r="BP32" s="65">
        <f t="shared" si="35"/>
        <v>0</v>
      </c>
      <c r="BQ32" s="65">
        <f t="shared" si="35"/>
        <v>20</v>
      </c>
      <c r="BR32" s="65">
        <f t="shared" si="35"/>
        <v>0</v>
      </c>
      <c r="BS32" s="65">
        <f t="shared" si="35"/>
        <v>0</v>
      </c>
      <c r="BT32" s="65">
        <f t="shared" ref="BT32:CA32" si="36">BT12/60</f>
        <v>0</v>
      </c>
      <c r="BU32" s="65">
        <f t="shared" si="36"/>
        <v>1</v>
      </c>
      <c r="BV32" s="65">
        <f t="shared" si="36"/>
        <v>0</v>
      </c>
      <c r="BW32" s="65">
        <f t="shared" si="36"/>
        <v>15</v>
      </c>
      <c r="BX32" s="65">
        <f t="shared" si="36"/>
        <v>11</v>
      </c>
      <c r="BY32" s="65">
        <f t="shared" si="36"/>
        <v>6</v>
      </c>
      <c r="BZ32" s="65">
        <f t="shared" si="36"/>
        <v>0</v>
      </c>
      <c r="CA32" s="65">
        <f t="shared" si="36"/>
        <v>0</v>
      </c>
    </row>
    <row r="34" spans="5:79">
      <c r="E34" s="146" t="s">
        <v>175</v>
      </c>
      <c r="F34" s="146"/>
      <c r="G34" s="94">
        <f t="shared" ref="G34:AL34" si="37">SUM(G23:G32)</f>
        <v>86</v>
      </c>
      <c r="H34" s="94">
        <f t="shared" si="37"/>
        <v>93</v>
      </c>
      <c r="I34" s="94">
        <f t="shared" si="37"/>
        <v>215</v>
      </c>
      <c r="J34" s="94">
        <f t="shared" si="37"/>
        <v>182</v>
      </c>
      <c r="K34" s="94">
        <f t="shared" si="37"/>
        <v>270</v>
      </c>
      <c r="L34" s="94">
        <f t="shared" si="37"/>
        <v>517</v>
      </c>
      <c r="M34" s="94">
        <f t="shared" si="37"/>
        <v>135</v>
      </c>
      <c r="N34" s="94">
        <f t="shared" si="37"/>
        <v>84</v>
      </c>
      <c r="O34" s="94">
        <f t="shared" si="37"/>
        <v>26</v>
      </c>
      <c r="P34" s="94">
        <f t="shared" si="37"/>
        <v>20</v>
      </c>
      <c r="Q34" s="94">
        <f t="shared" si="37"/>
        <v>20</v>
      </c>
      <c r="R34" s="94">
        <f t="shared" si="37"/>
        <v>55</v>
      </c>
      <c r="S34" s="94">
        <f t="shared" si="37"/>
        <v>65</v>
      </c>
      <c r="T34" s="94">
        <f t="shared" si="37"/>
        <v>80</v>
      </c>
      <c r="U34" s="94">
        <f t="shared" si="37"/>
        <v>128</v>
      </c>
      <c r="V34" s="94">
        <f t="shared" si="37"/>
        <v>60</v>
      </c>
      <c r="W34" s="94">
        <f t="shared" si="37"/>
        <v>135</v>
      </c>
      <c r="X34" s="94">
        <f t="shared" si="37"/>
        <v>195</v>
      </c>
      <c r="Y34" s="94">
        <f t="shared" si="37"/>
        <v>40</v>
      </c>
      <c r="Z34" s="94">
        <f t="shared" si="37"/>
        <v>20</v>
      </c>
      <c r="AA34" s="94">
        <f t="shared" si="37"/>
        <v>17</v>
      </c>
      <c r="AB34" s="94">
        <f t="shared" si="37"/>
        <v>370</v>
      </c>
      <c r="AC34" s="94">
        <f t="shared" si="37"/>
        <v>220</v>
      </c>
      <c r="AD34" s="94">
        <f t="shared" si="37"/>
        <v>410</v>
      </c>
      <c r="AE34" s="94">
        <f t="shared" si="37"/>
        <v>363</v>
      </c>
      <c r="AF34" s="94">
        <f t="shared" si="37"/>
        <v>883</v>
      </c>
      <c r="AG34" s="94">
        <f t="shared" si="37"/>
        <v>200</v>
      </c>
      <c r="AH34" s="94">
        <f t="shared" si="37"/>
        <v>605</v>
      </c>
      <c r="AI34" s="94">
        <f t="shared" si="37"/>
        <v>234</v>
      </c>
      <c r="AJ34" s="94">
        <f t="shared" si="37"/>
        <v>741</v>
      </c>
      <c r="AK34" s="94">
        <f t="shared" si="37"/>
        <v>100</v>
      </c>
      <c r="AL34" s="94">
        <f t="shared" si="37"/>
        <v>60</v>
      </c>
      <c r="AM34" s="94">
        <f t="shared" ref="AM34:BR34" si="38">SUM(AM23:AM32)</f>
        <v>40</v>
      </c>
      <c r="AN34" s="94">
        <f t="shared" si="38"/>
        <v>79</v>
      </c>
      <c r="AO34" s="94">
        <f t="shared" si="38"/>
        <v>66</v>
      </c>
      <c r="AP34" s="94">
        <f t="shared" si="38"/>
        <v>30</v>
      </c>
      <c r="AQ34" s="94">
        <f t="shared" si="38"/>
        <v>40</v>
      </c>
      <c r="AR34" s="94">
        <f t="shared" si="38"/>
        <v>40</v>
      </c>
      <c r="AS34" s="94">
        <f t="shared" si="38"/>
        <v>30</v>
      </c>
      <c r="AT34" s="94">
        <f t="shared" si="38"/>
        <v>30</v>
      </c>
      <c r="AU34" s="94">
        <f t="shared" si="38"/>
        <v>92</v>
      </c>
      <c r="AV34" s="94">
        <f t="shared" si="38"/>
        <v>30</v>
      </c>
      <c r="AW34" s="94">
        <f t="shared" si="38"/>
        <v>54</v>
      </c>
      <c r="AX34" s="94">
        <f t="shared" si="38"/>
        <v>62</v>
      </c>
      <c r="AY34" s="94">
        <f t="shared" si="38"/>
        <v>96</v>
      </c>
      <c r="AZ34" s="94">
        <f t="shared" si="38"/>
        <v>101</v>
      </c>
      <c r="BA34" s="94">
        <f t="shared" si="38"/>
        <v>41</v>
      </c>
      <c r="BB34" s="94">
        <f t="shared" si="38"/>
        <v>40</v>
      </c>
      <c r="BC34" s="94">
        <f t="shared" si="38"/>
        <v>46</v>
      </c>
      <c r="BD34" s="94">
        <f t="shared" si="38"/>
        <v>85</v>
      </c>
      <c r="BE34" s="94">
        <f t="shared" si="38"/>
        <v>142</v>
      </c>
      <c r="BF34" s="94">
        <f t="shared" si="38"/>
        <v>134</v>
      </c>
      <c r="BG34" s="94">
        <f t="shared" si="38"/>
        <v>104</v>
      </c>
      <c r="BH34" s="94">
        <f t="shared" si="38"/>
        <v>102</v>
      </c>
      <c r="BI34" s="94">
        <f t="shared" si="38"/>
        <v>61</v>
      </c>
      <c r="BJ34" s="94">
        <f t="shared" si="38"/>
        <v>54</v>
      </c>
      <c r="BK34" s="94">
        <f t="shared" si="38"/>
        <v>109</v>
      </c>
      <c r="BL34" s="94">
        <f t="shared" si="38"/>
        <v>120</v>
      </c>
      <c r="BM34" s="94">
        <f t="shared" si="38"/>
        <v>74</v>
      </c>
      <c r="BN34" s="94">
        <f t="shared" si="38"/>
        <v>90</v>
      </c>
      <c r="BO34" s="94">
        <f t="shared" si="38"/>
        <v>69</v>
      </c>
      <c r="BP34" s="94">
        <f t="shared" si="38"/>
        <v>77</v>
      </c>
      <c r="BQ34" s="94">
        <f t="shared" si="38"/>
        <v>327</v>
      </c>
      <c r="BR34" s="94">
        <f t="shared" si="38"/>
        <v>295</v>
      </c>
      <c r="BS34" s="94">
        <f t="shared" ref="BS34:CA34" si="39">SUM(BS23:BS32)</f>
        <v>86</v>
      </c>
      <c r="BT34" s="94">
        <f t="shared" si="39"/>
        <v>120</v>
      </c>
      <c r="BU34" s="94">
        <f t="shared" si="39"/>
        <v>76</v>
      </c>
      <c r="BV34" s="94">
        <f t="shared" si="39"/>
        <v>35</v>
      </c>
      <c r="BW34" s="94">
        <f t="shared" si="39"/>
        <v>134</v>
      </c>
      <c r="BX34" s="94">
        <f t="shared" si="39"/>
        <v>134</v>
      </c>
      <c r="BY34" s="94">
        <f t="shared" si="39"/>
        <v>164</v>
      </c>
      <c r="BZ34" s="94">
        <f t="shared" si="39"/>
        <v>20</v>
      </c>
      <c r="CA34" s="94">
        <f t="shared" si="39"/>
        <v>37</v>
      </c>
    </row>
  </sheetData>
  <mergeCells count="7">
    <mergeCell ref="A3:A12"/>
    <mergeCell ref="E14:F14"/>
    <mergeCell ref="E15:F15"/>
    <mergeCell ref="A23:A32"/>
    <mergeCell ref="E34:F34"/>
    <mergeCell ref="E16:F16"/>
    <mergeCell ref="E17:F17"/>
  </mergeCells>
  <conditionalFormatting sqref="D2">
    <cfRule type="duplicateValues" dxfId="11" priority="4"/>
  </conditionalFormatting>
  <conditionalFormatting sqref="D3 D9:D12">
    <cfRule type="duplicateValues" dxfId="10" priority="3"/>
  </conditionalFormatting>
  <conditionalFormatting sqref="D22">
    <cfRule type="duplicateValues" dxfId="9" priority="2"/>
  </conditionalFormatting>
  <conditionalFormatting sqref="D23 D29:D32">
    <cfRule type="duplicateValues" dxfId="8" priority="1"/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A24"/>
  <sheetViews>
    <sheetView zoomScale="85" zoomScaleNormal="85" workbookViewId="0">
      <selection activeCell="C13" sqref="C13"/>
    </sheetView>
  </sheetViews>
  <sheetFormatPr defaultRowHeight="15"/>
  <cols>
    <col min="2" max="2" width="25.7109375" customWidth="1"/>
    <col min="3" max="3" width="49.7109375" bestFit="1" customWidth="1"/>
    <col min="4" max="4" width="7" bestFit="1" customWidth="1"/>
    <col min="5" max="5" width="20.7109375" customWidth="1"/>
    <col min="7" max="7" width="16.28515625" customWidth="1"/>
    <col min="9" max="12" width="15" bestFit="1" customWidth="1"/>
    <col min="13" max="14" width="9" bestFit="1" customWidth="1"/>
    <col min="15" max="15" width="10" bestFit="1" customWidth="1"/>
    <col min="16" max="18" width="9" bestFit="1" customWidth="1"/>
    <col min="19" max="19" width="10" bestFit="1" customWidth="1"/>
    <col min="20" max="20" width="9" bestFit="1" customWidth="1"/>
    <col min="21" max="21" width="8" bestFit="1" customWidth="1"/>
    <col min="22" max="22" width="15" bestFit="1" customWidth="1"/>
    <col min="23" max="25" width="9" bestFit="1" customWidth="1"/>
    <col min="26" max="27" width="10" bestFit="1" customWidth="1"/>
    <col min="28" max="28" width="13.5703125" bestFit="1" customWidth="1"/>
    <col min="29" max="29" width="9" bestFit="1" customWidth="1"/>
    <col min="30" max="34" width="13.5703125" bestFit="1" customWidth="1"/>
    <col min="35" max="36" width="15" bestFit="1" customWidth="1"/>
    <col min="37" max="38" width="9" bestFit="1" customWidth="1"/>
    <col min="39" max="39" width="12.42578125" bestFit="1" customWidth="1"/>
    <col min="40" max="41" width="13.5703125" bestFit="1" customWidth="1"/>
    <col min="42" max="42" width="12.42578125" bestFit="1" customWidth="1"/>
    <col min="43" max="43" width="13.5703125" bestFit="1" customWidth="1"/>
    <col min="44" max="49" width="9" bestFit="1" customWidth="1"/>
    <col min="50" max="51" width="15" bestFit="1" customWidth="1"/>
    <col min="52" max="52" width="10" bestFit="1" customWidth="1"/>
    <col min="53" max="53" width="9" bestFit="1" customWidth="1"/>
    <col min="54" max="54" width="10" bestFit="1" customWidth="1"/>
    <col min="55" max="55" width="13.5703125" bestFit="1" customWidth="1"/>
    <col min="56" max="57" width="9" bestFit="1" customWidth="1"/>
    <col min="58" max="58" width="12.42578125" bestFit="1" customWidth="1"/>
    <col min="59" max="64" width="9" bestFit="1" customWidth="1"/>
    <col min="65" max="66" width="12.42578125" bestFit="1" customWidth="1"/>
    <col min="67" max="67" width="13.5703125" bestFit="1" customWidth="1"/>
    <col min="68" max="68" width="12.42578125" bestFit="1" customWidth="1"/>
    <col min="69" max="69" width="13.5703125" bestFit="1" customWidth="1"/>
    <col min="70" max="70" width="15" bestFit="1" customWidth="1"/>
    <col min="71" max="71" width="13.5703125" bestFit="1" customWidth="1"/>
    <col min="72" max="73" width="15" bestFit="1" customWidth="1"/>
    <col min="74" max="74" width="9" bestFit="1" customWidth="1"/>
    <col min="75" max="77" width="13.5703125" bestFit="1" customWidth="1"/>
    <col min="78" max="79" width="10" bestFit="1" customWidth="1"/>
  </cols>
  <sheetData>
    <row r="1" spans="1:79" ht="23.25">
      <c r="G1" s="107" t="s">
        <v>185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</row>
    <row r="2" spans="1:79">
      <c r="A2" s="44" t="s">
        <v>181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59" t="str">
        <f>'GRUPO 1'!G3</f>
        <v>ITEM 1</v>
      </c>
      <c r="H2" s="59" t="str">
        <f>'GRUPO 1'!H3</f>
        <v>ITEM 2</v>
      </c>
      <c r="I2" s="59" t="str">
        <f>'GRUPO 1'!I3</f>
        <v>ITEM 3</v>
      </c>
      <c r="J2" s="59" t="str">
        <f>'GRUPO 1'!J3</f>
        <v>ITEM 4</v>
      </c>
      <c r="K2" s="59" t="str">
        <f>'GRUPO 1'!K3</f>
        <v>ITEM 5</v>
      </c>
      <c r="L2" s="59" t="str">
        <f>'GRUPO 1'!L3</f>
        <v>ITEM 6</v>
      </c>
      <c r="M2" s="59" t="str">
        <f>'GRUPO 1'!M3</f>
        <v>ITEM 7</v>
      </c>
      <c r="N2" s="59" t="str">
        <f>'GRUPO 1'!N3</f>
        <v>ITEM 8</v>
      </c>
      <c r="O2" s="59" t="str">
        <f>'GRUPO 1'!O3</f>
        <v>ITEM 9</v>
      </c>
      <c r="P2" s="59" t="str">
        <f>'GRUPO 1'!P3</f>
        <v>ITEM 10</v>
      </c>
      <c r="Q2" s="59" t="str">
        <f>'GRUPO 1'!Q3</f>
        <v>ITEM 11</v>
      </c>
      <c r="R2" s="59" t="str">
        <f>'GRUPO 1'!R3</f>
        <v>ITEM 12</v>
      </c>
      <c r="S2" s="59" t="str">
        <f>'GRUPO 1'!S3</f>
        <v>ITEM 13</v>
      </c>
      <c r="T2" s="59" t="str">
        <f>'GRUPO 1'!T3</f>
        <v>ITEM 14</v>
      </c>
      <c r="U2" s="59" t="str">
        <f>'GRUPO 1'!U3</f>
        <v>ITEM 15</v>
      </c>
      <c r="V2" s="59" t="str">
        <f>'GRUPO 1'!V3</f>
        <v>ITEM 16</v>
      </c>
      <c r="W2" s="59" t="str">
        <f>'GRUPO 1'!W3</f>
        <v>ITEM 17</v>
      </c>
      <c r="X2" s="59" t="str">
        <f>'GRUPO 1'!X3</f>
        <v>ITEM 18</v>
      </c>
      <c r="Y2" s="59" t="str">
        <f>'GRUPO 1'!Y3</f>
        <v>ITEM 19</v>
      </c>
      <c r="Z2" s="59" t="str">
        <f>'GRUPO 1'!Z3</f>
        <v>ITEM 20</v>
      </c>
      <c r="AA2" s="59" t="str">
        <f>'GRUPO 1'!AA3</f>
        <v>ITEM 21</v>
      </c>
      <c r="AB2" s="59" t="str">
        <f>'GRUPO 1'!AB3</f>
        <v>ITEM 22</v>
      </c>
      <c r="AC2" s="59" t="str">
        <f>'GRUPO 1'!AC3</f>
        <v>ITEM 23</v>
      </c>
      <c r="AD2" s="59" t="str">
        <f>'GRUPO 1'!AD3</f>
        <v>ITEM 24</v>
      </c>
      <c r="AE2" s="59" t="str">
        <f>'GRUPO 1'!AE3</f>
        <v>ITEM 25</v>
      </c>
      <c r="AF2" s="59" t="str">
        <f>'GRUPO 1'!AF3</f>
        <v>ITEM 26</v>
      </c>
      <c r="AG2" s="59" t="str">
        <f>'GRUPO 1'!AG3</f>
        <v>ITEM 27</v>
      </c>
      <c r="AH2" s="59" t="str">
        <f>'GRUPO 1'!AH3</f>
        <v>ITEM 28</v>
      </c>
      <c r="AI2" s="59" t="str">
        <f>'GRUPO 1'!AI3</f>
        <v>ITEM 29</v>
      </c>
      <c r="AJ2" s="59" t="str">
        <f>'GRUPO 1'!AJ3</f>
        <v>ITEM 30</v>
      </c>
      <c r="AK2" s="59" t="str">
        <f>'GRUPO 1'!AK3</f>
        <v>ITEM 31</v>
      </c>
      <c r="AL2" s="59" t="str">
        <f>'GRUPO 1'!AL3</f>
        <v>ITEM 32</v>
      </c>
      <c r="AM2" s="59" t="str">
        <f>'GRUPO 1'!AM3</f>
        <v>ITEM 33</v>
      </c>
      <c r="AN2" s="59" t="str">
        <f>'GRUPO 1'!AN3</f>
        <v>ITEM 34</v>
      </c>
      <c r="AO2" s="59" t="str">
        <f>'GRUPO 1'!AO3</f>
        <v>ITEM 35</v>
      </c>
      <c r="AP2" s="59" t="str">
        <f>'GRUPO 1'!AP3</f>
        <v>ITEM 36</v>
      </c>
      <c r="AQ2" s="59" t="str">
        <f>'GRUPO 1'!AQ3</f>
        <v>ITEM 37</v>
      </c>
      <c r="AR2" s="59" t="str">
        <f>'GRUPO 1'!AR3</f>
        <v>ITEM 38</v>
      </c>
      <c r="AS2" s="59" t="str">
        <f>'GRUPO 1'!AS3</f>
        <v>ITEM 39</v>
      </c>
      <c r="AT2" s="59" t="str">
        <f>'GRUPO 1'!AT3</f>
        <v>ITEM 40</v>
      </c>
      <c r="AU2" s="59" t="str">
        <f>'GRUPO 1'!AU3</f>
        <v>ITEM 41</v>
      </c>
      <c r="AV2" s="59" t="str">
        <f>'GRUPO 1'!AV3</f>
        <v>ITEM 42</v>
      </c>
      <c r="AW2" s="59" t="str">
        <f>'GRUPO 1'!AW3</f>
        <v>ITEM 43</v>
      </c>
      <c r="AX2" s="59" t="str">
        <f>'GRUPO 1'!AX3</f>
        <v>ITEM 44</v>
      </c>
      <c r="AY2" s="59" t="str">
        <f>'GRUPO 1'!AY3</f>
        <v>ITEM 45</v>
      </c>
      <c r="AZ2" s="59" t="str">
        <f>'GRUPO 1'!AZ3</f>
        <v>ITEM 46</v>
      </c>
      <c r="BA2" s="59" t="str">
        <f>'GRUPO 1'!BA3</f>
        <v>ITEM 47</v>
      </c>
      <c r="BB2" s="59" t="str">
        <f>'GRUPO 1'!BB3</f>
        <v>ITEM 48</v>
      </c>
      <c r="BC2" s="59" t="str">
        <f>'GRUPO 1'!BC3</f>
        <v>ITEM 49</v>
      </c>
      <c r="BD2" s="59" t="str">
        <f>'GRUPO 1'!BD3</f>
        <v>ITEM 50</v>
      </c>
      <c r="BE2" s="59" t="str">
        <f>'GRUPO 1'!BE3</f>
        <v>ITEM 51</v>
      </c>
      <c r="BF2" s="59" t="str">
        <f>'GRUPO 1'!BF3</f>
        <v>ITEM 52</v>
      </c>
      <c r="BG2" s="59" t="str">
        <f>'GRUPO 1'!BG3</f>
        <v>ITEM 53</v>
      </c>
      <c r="BH2" s="59" t="str">
        <f>'GRUPO 1'!BH3</f>
        <v>ITEM 54</v>
      </c>
      <c r="BI2" s="59" t="str">
        <f>'GRUPO 1'!BI3</f>
        <v>ITEM 55</v>
      </c>
      <c r="BJ2" s="59" t="str">
        <f>'GRUPO 1'!BJ3</f>
        <v>ITEM 56</v>
      </c>
      <c r="BK2" s="59" t="str">
        <f>'GRUPO 1'!BK3</f>
        <v>ITEM 57</v>
      </c>
      <c r="BL2" s="59" t="str">
        <f>'GRUPO 1'!BL3</f>
        <v>ITEM 58</v>
      </c>
      <c r="BM2" s="59" t="str">
        <f>'GRUPO 1'!BM3</f>
        <v>ITEM 59</v>
      </c>
      <c r="BN2" s="59" t="str">
        <f>'GRUPO 1'!BN3</f>
        <v>ITEM 60</v>
      </c>
      <c r="BO2" s="59" t="str">
        <f>'GRUPO 1'!BO3</f>
        <v>ITEM 61</v>
      </c>
      <c r="BP2" s="59" t="str">
        <f>'GRUPO 1'!BP3</f>
        <v>ITEM 62</v>
      </c>
      <c r="BQ2" s="59" t="str">
        <f>'GRUPO 1'!BQ3</f>
        <v>ITEM 63</v>
      </c>
      <c r="BR2" s="59" t="str">
        <f>'GRUPO 1'!BR3</f>
        <v>ITEM 64</v>
      </c>
      <c r="BS2" s="59" t="str">
        <f>'GRUPO 1'!BS3</f>
        <v>ITEM 65</v>
      </c>
      <c r="BT2" s="59" t="str">
        <f>'GRUPO 1'!BT3</f>
        <v>ITEM 66</v>
      </c>
      <c r="BU2" s="59" t="str">
        <f>'GRUPO 1'!BU3</f>
        <v>ITEM 67</v>
      </c>
      <c r="BV2" s="59" t="str">
        <f>'GRUPO 1'!BV3</f>
        <v>ITEM 68</v>
      </c>
      <c r="BW2" s="59" t="str">
        <f>'GRUPO 1'!BW3</f>
        <v>ITEM 69</v>
      </c>
      <c r="BX2" s="59" t="str">
        <f>'GRUPO 1'!BX3</f>
        <v>ITEM 70</v>
      </c>
      <c r="BY2" s="59" t="str">
        <f>'GRUPO 1'!BY3</f>
        <v>ITEM 71</v>
      </c>
      <c r="BZ2" s="59" t="str">
        <f>'GRUPO 1'!BZ3</f>
        <v>ITEM 72</v>
      </c>
      <c r="CA2" s="59" t="str">
        <f>'GRUPO 1'!CA3</f>
        <v>ITEM 73</v>
      </c>
    </row>
    <row r="3" spans="1:79" ht="13.9" customHeight="1">
      <c r="A3" s="137">
        <v>6</v>
      </c>
      <c r="B3" s="64" t="s">
        <v>101</v>
      </c>
      <c r="C3" s="64" t="s">
        <v>102</v>
      </c>
      <c r="D3" s="62">
        <v>250110</v>
      </c>
      <c r="E3" s="62" t="s">
        <v>88</v>
      </c>
      <c r="F3" s="62" t="s">
        <v>89</v>
      </c>
      <c r="G3" s="65"/>
      <c r="H3" s="65"/>
      <c r="I3" s="65">
        <v>40500</v>
      </c>
      <c r="J3" s="65">
        <v>40500</v>
      </c>
      <c r="K3" s="65">
        <v>81000</v>
      </c>
      <c r="L3" s="65">
        <v>226800</v>
      </c>
      <c r="M3" s="65"/>
      <c r="N3" s="65"/>
      <c r="O3" s="65"/>
      <c r="P3" s="65"/>
      <c r="Q3" s="65"/>
      <c r="R3" s="65"/>
      <c r="S3" s="65"/>
      <c r="T3" s="65"/>
      <c r="U3" s="65"/>
      <c r="V3" s="65">
        <v>40500</v>
      </c>
      <c r="W3" s="65"/>
      <c r="X3" s="65"/>
      <c r="Y3" s="65"/>
      <c r="Z3" s="65"/>
      <c r="AA3" s="65"/>
      <c r="AB3" s="65"/>
      <c r="AC3" s="65"/>
      <c r="AD3" s="65">
        <v>12000</v>
      </c>
      <c r="AE3" s="65">
        <v>30000</v>
      </c>
      <c r="AF3" s="65"/>
      <c r="AG3" s="65">
        <v>6000</v>
      </c>
      <c r="AH3" s="65">
        <v>18000</v>
      </c>
      <c r="AI3" s="65">
        <v>18000</v>
      </c>
      <c r="AJ3" s="65">
        <v>60000</v>
      </c>
      <c r="AK3" s="65"/>
      <c r="AL3" s="65"/>
      <c r="AM3" s="65">
        <v>3000</v>
      </c>
      <c r="AN3" s="65">
        <v>3000</v>
      </c>
      <c r="AO3" s="65">
        <v>1800</v>
      </c>
      <c r="AP3" s="65">
        <v>360</v>
      </c>
      <c r="AQ3" s="65"/>
      <c r="AR3" s="65"/>
      <c r="AS3" s="65"/>
      <c r="AT3" s="65"/>
      <c r="AU3" s="65"/>
      <c r="AV3" s="65"/>
      <c r="AW3" s="65"/>
      <c r="AX3" s="65">
        <v>12000</v>
      </c>
      <c r="AY3" s="65">
        <v>9000</v>
      </c>
      <c r="AZ3" s="65"/>
      <c r="BA3" s="65"/>
      <c r="BB3" s="65"/>
      <c r="BC3" s="65">
        <v>3000</v>
      </c>
      <c r="BD3" s="65"/>
      <c r="BE3" s="65"/>
      <c r="BF3" s="65">
        <v>5700</v>
      </c>
      <c r="BG3" s="65"/>
      <c r="BH3" s="65"/>
      <c r="BI3" s="65"/>
      <c r="BJ3" s="65"/>
      <c r="BK3" s="65"/>
      <c r="BL3" s="65"/>
      <c r="BM3" s="65">
        <v>1620</v>
      </c>
      <c r="BN3" s="65">
        <v>840</v>
      </c>
      <c r="BO3" s="65">
        <v>2460</v>
      </c>
      <c r="BP3" s="65">
        <v>840</v>
      </c>
      <c r="BQ3" s="65">
        <v>2460</v>
      </c>
      <c r="BR3" s="65">
        <v>2460</v>
      </c>
      <c r="BS3" s="65">
        <v>14580</v>
      </c>
      <c r="BT3" s="65">
        <v>62940</v>
      </c>
      <c r="BU3" s="65">
        <v>4920</v>
      </c>
      <c r="BV3" s="65"/>
      <c r="BW3" s="65">
        <v>3000</v>
      </c>
      <c r="BX3" s="65">
        <v>3000</v>
      </c>
      <c r="BY3" s="65">
        <v>3000</v>
      </c>
      <c r="BZ3" s="65"/>
      <c r="CA3" s="65"/>
    </row>
    <row r="4" spans="1:79">
      <c r="A4" s="137"/>
      <c r="B4" s="67" t="s">
        <v>101</v>
      </c>
      <c r="C4" s="64" t="s">
        <v>171</v>
      </c>
      <c r="D4" s="68">
        <v>250059</v>
      </c>
      <c r="E4" s="68" t="s">
        <v>110</v>
      </c>
      <c r="F4" s="68" t="s">
        <v>111</v>
      </c>
      <c r="G4" s="65"/>
      <c r="H4" s="65"/>
      <c r="I4" s="65"/>
      <c r="J4" s="65"/>
      <c r="K4" s="65"/>
      <c r="L4" s="65">
        <v>9540</v>
      </c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>
        <v>8400</v>
      </c>
      <c r="AC4" s="65"/>
      <c r="AD4" s="65">
        <v>10800</v>
      </c>
      <c r="AE4" s="65"/>
      <c r="AF4" s="65">
        <v>10020</v>
      </c>
      <c r="AG4" s="65"/>
      <c r="AH4" s="65"/>
      <c r="AI4" s="65"/>
      <c r="AJ4" s="65">
        <v>29700</v>
      </c>
      <c r="AK4" s="65"/>
      <c r="AL4" s="65"/>
      <c r="AM4" s="65"/>
      <c r="AN4" s="65"/>
      <c r="AO4" s="65"/>
      <c r="AP4" s="65"/>
      <c r="AQ4" s="65">
        <v>6600</v>
      </c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>
        <v>9300</v>
      </c>
      <c r="BR4" s="65">
        <v>240</v>
      </c>
      <c r="BS4" s="65"/>
      <c r="BT4" s="65"/>
      <c r="BU4" s="65"/>
      <c r="BV4" s="65"/>
      <c r="BW4" s="65"/>
      <c r="BX4" s="65"/>
      <c r="BY4" s="65"/>
      <c r="BZ4" s="65"/>
      <c r="CA4" s="65"/>
    </row>
    <row r="5" spans="1:79">
      <c r="A5" s="137"/>
      <c r="B5" s="87" t="s">
        <v>101</v>
      </c>
      <c r="C5" s="64" t="s">
        <v>137</v>
      </c>
      <c r="D5" s="68">
        <v>250031</v>
      </c>
      <c r="E5" s="68" t="s">
        <v>110</v>
      </c>
      <c r="F5" s="68" t="s">
        <v>111</v>
      </c>
      <c r="G5" s="65"/>
      <c r="H5" s="65"/>
      <c r="I5" s="65"/>
      <c r="J5" s="65"/>
      <c r="K5" s="65"/>
      <c r="L5" s="65">
        <v>27360</v>
      </c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>
        <v>27360</v>
      </c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>
        <v>900</v>
      </c>
      <c r="BP5" s="65"/>
      <c r="BQ5" s="65"/>
      <c r="BR5" s="65">
        <v>27360</v>
      </c>
      <c r="BS5" s="65"/>
      <c r="BT5" s="65"/>
      <c r="BU5" s="65">
        <v>3000</v>
      </c>
      <c r="BV5" s="65"/>
      <c r="BW5" s="65"/>
      <c r="BX5" s="65"/>
      <c r="BY5" s="65"/>
      <c r="BZ5" s="65"/>
      <c r="CA5" s="65"/>
    </row>
    <row r="6" spans="1:79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</row>
    <row r="7" spans="1:79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</row>
    <row r="8" spans="1:79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</row>
    <row r="9" spans="1:79">
      <c r="A9" s="45"/>
      <c r="B9" s="45"/>
      <c r="C9" s="45"/>
      <c r="D9" s="45"/>
      <c r="E9" s="142" t="s">
        <v>178</v>
      </c>
      <c r="F9" s="142"/>
      <c r="G9" s="47">
        <f t="shared" ref="G9:AL9" si="0">SUM(G3:G6)</f>
        <v>0</v>
      </c>
      <c r="H9" s="47">
        <f t="shared" si="0"/>
        <v>0</v>
      </c>
      <c r="I9" s="47">
        <f t="shared" si="0"/>
        <v>40500</v>
      </c>
      <c r="J9" s="47">
        <f t="shared" si="0"/>
        <v>40500</v>
      </c>
      <c r="K9" s="47">
        <f t="shared" si="0"/>
        <v>81000</v>
      </c>
      <c r="L9" s="47">
        <f t="shared" si="0"/>
        <v>263700</v>
      </c>
      <c r="M9" s="47">
        <f t="shared" si="0"/>
        <v>0</v>
      </c>
      <c r="N9" s="47">
        <f t="shared" si="0"/>
        <v>0</v>
      </c>
      <c r="O9" s="47">
        <f t="shared" si="0"/>
        <v>0</v>
      </c>
      <c r="P9" s="47">
        <f t="shared" si="0"/>
        <v>0</v>
      </c>
      <c r="Q9" s="47">
        <f t="shared" si="0"/>
        <v>0</v>
      </c>
      <c r="R9" s="47">
        <f t="shared" si="0"/>
        <v>0</v>
      </c>
      <c r="S9" s="47">
        <f t="shared" si="0"/>
        <v>0</v>
      </c>
      <c r="T9" s="47">
        <f t="shared" si="0"/>
        <v>0</v>
      </c>
      <c r="U9" s="47">
        <f t="shared" si="0"/>
        <v>0</v>
      </c>
      <c r="V9" s="47">
        <f t="shared" si="0"/>
        <v>40500</v>
      </c>
      <c r="W9" s="47">
        <f t="shared" si="0"/>
        <v>0</v>
      </c>
      <c r="X9" s="47">
        <f t="shared" si="0"/>
        <v>0</v>
      </c>
      <c r="Y9" s="47">
        <f t="shared" si="0"/>
        <v>0</v>
      </c>
      <c r="Z9" s="47">
        <f t="shared" si="0"/>
        <v>0</v>
      </c>
      <c r="AA9" s="47">
        <f t="shared" si="0"/>
        <v>0</v>
      </c>
      <c r="AB9" s="47">
        <f t="shared" si="0"/>
        <v>8400</v>
      </c>
      <c r="AC9" s="47">
        <f t="shared" si="0"/>
        <v>0</v>
      </c>
      <c r="AD9" s="47">
        <f t="shared" si="0"/>
        <v>22800</v>
      </c>
      <c r="AE9" s="47">
        <f t="shared" si="0"/>
        <v>30000</v>
      </c>
      <c r="AF9" s="47">
        <f t="shared" si="0"/>
        <v>10020</v>
      </c>
      <c r="AG9" s="47">
        <f t="shared" si="0"/>
        <v>6000</v>
      </c>
      <c r="AH9" s="47">
        <f t="shared" si="0"/>
        <v>18000</v>
      </c>
      <c r="AI9" s="47">
        <f t="shared" si="0"/>
        <v>18000</v>
      </c>
      <c r="AJ9" s="47">
        <f t="shared" si="0"/>
        <v>117060</v>
      </c>
      <c r="AK9" s="47">
        <f t="shared" si="0"/>
        <v>0</v>
      </c>
      <c r="AL9" s="47">
        <f t="shared" si="0"/>
        <v>0</v>
      </c>
      <c r="AM9" s="47">
        <f t="shared" ref="AM9:BR9" si="1">SUM(AM3:AM6)</f>
        <v>3000</v>
      </c>
      <c r="AN9" s="47">
        <f t="shared" si="1"/>
        <v>3000</v>
      </c>
      <c r="AO9" s="47">
        <f t="shared" si="1"/>
        <v>1800</v>
      </c>
      <c r="AP9" s="47">
        <f t="shared" si="1"/>
        <v>360</v>
      </c>
      <c r="AQ9" s="47">
        <f t="shared" si="1"/>
        <v>6600</v>
      </c>
      <c r="AR9" s="47">
        <f t="shared" si="1"/>
        <v>0</v>
      </c>
      <c r="AS9" s="47">
        <f t="shared" si="1"/>
        <v>0</v>
      </c>
      <c r="AT9" s="47">
        <f t="shared" si="1"/>
        <v>0</v>
      </c>
      <c r="AU9" s="47">
        <f t="shared" si="1"/>
        <v>0</v>
      </c>
      <c r="AV9" s="47">
        <f t="shared" si="1"/>
        <v>0</v>
      </c>
      <c r="AW9" s="47">
        <f t="shared" si="1"/>
        <v>0</v>
      </c>
      <c r="AX9" s="47">
        <f t="shared" si="1"/>
        <v>12000</v>
      </c>
      <c r="AY9" s="47">
        <f t="shared" si="1"/>
        <v>9000</v>
      </c>
      <c r="AZ9" s="47">
        <f t="shared" si="1"/>
        <v>0</v>
      </c>
      <c r="BA9" s="47">
        <f t="shared" si="1"/>
        <v>0</v>
      </c>
      <c r="BB9" s="47">
        <f t="shared" si="1"/>
        <v>0</v>
      </c>
      <c r="BC9" s="47">
        <f t="shared" si="1"/>
        <v>3000</v>
      </c>
      <c r="BD9" s="47">
        <f t="shared" si="1"/>
        <v>0</v>
      </c>
      <c r="BE9" s="47">
        <f t="shared" si="1"/>
        <v>0</v>
      </c>
      <c r="BF9" s="47">
        <f t="shared" si="1"/>
        <v>5700</v>
      </c>
      <c r="BG9" s="47">
        <f t="shared" si="1"/>
        <v>0</v>
      </c>
      <c r="BH9" s="47">
        <f t="shared" si="1"/>
        <v>0</v>
      </c>
      <c r="BI9" s="47">
        <f t="shared" si="1"/>
        <v>0</v>
      </c>
      <c r="BJ9" s="47">
        <f t="shared" si="1"/>
        <v>0</v>
      </c>
      <c r="BK9" s="47">
        <f t="shared" si="1"/>
        <v>0</v>
      </c>
      <c r="BL9" s="47">
        <f t="shared" si="1"/>
        <v>0</v>
      </c>
      <c r="BM9" s="47">
        <f t="shared" si="1"/>
        <v>1620</v>
      </c>
      <c r="BN9" s="47">
        <f t="shared" si="1"/>
        <v>840</v>
      </c>
      <c r="BO9" s="47">
        <f t="shared" si="1"/>
        <v>3360</v>
      </c>
      <c r="BP9" s="47">
        <f t="shared" si="1"/>
        <v>840</v>
      </c>
      <c r="BQ9" s="47">
        <f t="shared" si="1"/>
        <v>11760</v>
      </c>
      <c r="BR9" s="47">
        <f t="shared" si="1"/>
        <v>30060</v>
      </c>
      <c r="BS9" s="47">
        <f t="shared" ref="BS9:CA9" si="2">SUM(BS3:BS6)</f>
        <v>14580</v>
      </c>
      <c r="BT9" s="47">
        <f t="shared" si="2"/>
        <v>62940</v>
      </c>
      <c r="BU9" s="47">
        <f t="shared" si="2"/>
        <v>7920</v>
      </c>
      <c r="BV9" s="47">
        <f t="shared" si="2"/>
        <v>0</v>
      </c>
      <c r="BW9" s="47">
        <f t="shared" si="2"/>
        <v>3000</v>
      </c>
      <c r="BX9" s="47">
        <f t="shared" si="2"/>
        <v>3000</v>
      </c>
      <c r="BY9" s="47">
        <f t="shared" si="2"/>
        <v>3000</v>
      </c>
      <c r="BZ9" s="47">
        <f t="shared" si="2"/>
        <v>0</v>
      </c>
      <c r="CA9" s="47">
        <f t="shared" si="2"/>
        <v>0</v>
      </c>
    </row>
    <row r="10" spans="1:79">
      <c r="A10" s="45"/>
      <c r="B10" s="45"/>
      <c r="C10" s="45"/>
      <c r="D10" s="45"/>
      <c r="E10" s="142" t="s">
        <v>184</v>
      </c>
      <c r="F10" s="142"/>
      <c r="G10" s="48">
        <f>G9/60</f>
        <v>0</v>
      </c>
      <c r="H10" s="46">
        <f t="shared" ref="H10:BS10" si="3">H9/60</f>
        <v>0</v>
      </c>
      <c r="I10" s="46">
        <f t="shared" si="3"/>
        <v>675</v>
      </c>
      <c r="J10" s="46">
        <f t="shared" si="3"/>
        <v>675</v>
      </c>
      <c r="K10" s="46">
        <f t="shared" si="3"/>
        <v>1350</v>
      </c>
      <c r="L10" s="46">
        <f t="shared" si="3"/>
        <v>4395</v>
      </c>
      <c r="M10" s="46">
        <f t="shared" si="3"/>
        <v>0</v>
      </c>
      <c r="N10" s="46">
        <f t="shared" si="3"/>
        <v>0</v>
      </c>
      <c r="O10" s="46">
        <f t="shared" si="3"/>
        <v>0</v>
      </c>
      <c r="P10" s="46">
        <f t="shared" si="3"/>
        <v>0</v>
      </c>
      <c r="Q10" s="46">
        <f t="shared" si="3"/>
        <v>0</v>
      </c>
      <c r="R10" s="46">
        <f t="shared" si="3"/>
        <v>0</v>
      </c>
      <c r="S10" s="46">
        <f t="shared" si="3"/>
        <v>0</v>
      </c>
      <c r="T10" s="46">
        <f t="shared" si="3"/>
        <v>0</v>
      </c>
      <c r="U10" s="46">
        <f t="shared" si="3"/>
        <v>0</v>
      </c>
      <c r="V10" s="46">
        <f t="shared" si="3"/>
        <v>675</v>
      </c>
      <c r="W10" s="46">
        <f t="shared" si="3"/>
        <v>0</v>
      </c>
      <c r="X10" s="46">
        <f t="shared" si="3"/>
        <v>0</v>
      </c>
      <c r="Y10" s="46">
        <f t="shared" si="3"/>
        <v>0</v>
      </c>
      <c r="Z10" s="46">
        <f t="shared" si="3"/>
        <v>0</v>
      </c>
      <c r="AA10" s="46">
        <f t="shared" si="3"/>
        <v>0</v>
      </c>
      <c r="AB10" s="46">
        <f t="shared" si="3"/>
        <v>140</v>
      </c>
      <c r="AC10" s="46">
        <f t="shared" si="3"/>
        <v>0</v>
      </c>
      <c r="AD10" s="46">
        <f t="shared" si="3"/>
        <v>380</v>
      </c>
      <c r="AE10" s="46">
        <f t="shared" si="3"/>
        <v>500</v>
      </c>
      <c r="AF10" s="46">
        <f t="shared" si="3"/>
        <v>167</v>
      </c>
      <c r="AG10" s="46">
        <f t="shared" si="3"/>
        <v>100</v>
      </c>
      <c r="AH10" s="46">
        <f t="shared" si="3"/>
        <v>300</v>
      </c>
      <c r="AI10" s="46">
        <f t="shared" si="3"/>
        <v>300</v>
      </c>
      <c r="AJ10" s="46">
        <f t="shared" si="3"/>
        <v>1951</v>
      </c>
      <c r="AK10" s="46">
        <f t="shared" si="3"/>
        <v>0</v>
      </c>
      <c r="AL10" s="46">
        <f t="shared" si="3"/>
        <v>0</v>
      </c>
      <c r="AM10" s="46">
        <f t="shared" si="3"/>
        <v>50</v>
      </c>
      <c r="AN10" s="46">
        <f t="shared" si="3"/>
        <v>50</v>
      </c>
      <c r="AO10" s="46">
        <f t="shared" si="3"/>
        <v>30</v>
      </c>
      <c r="AP10" s="46">
        <f t="shared" si="3"/>
        <v>6</v>
      </c>
      <c r="AQ10" s="46">
        <f t="shared" si="3"/>
        <v>110</v>
      </c>
      <c r="AR10" s="46">
        <f t="shared" si="3"/>
        <v>0</v>
      </c>
      <c r="AS10" s="46">
        <f t="shared" si="3"/>
        <v>0</v>
      </c>
      <c r="AT10" s="46">
        <f t="shared" si="3"/>
        <v>0</v>
      </c>
      <c r="AU10" s="46">
        <f t="shared" si="3"/>
        <v>0</v>
      </c>
      <c r="AV10" s="46">
        <f t="shared" si="3"/>
        <v>0</v>
      </c>
      <c r="AW10" s="46">
        <f t="shared" si="3"/>
        <v>0</v>
      </c>
      <c r="AX10" s="46">
        <f t="shared" si="3"/>
        <v>200</v>
      </c>
      <c r="AY10" s="46">
        <f t="shared" si="3"/>
        <v>150</v>
      </c>
      <c r="AZ10" s="46">
        <f t="shared" si="3"/>
        <v>0</v>
      </c>
      <c r="BA10" s="46">
        <f t="shared" si="3"/>
        <v>0</v>
      </c>
      <c r="BB10" s="46">
        <f t="shared" si="3"/>
        <v>0</v>
      </c>
      <c r="BC10" s="46">
        <f t="shared" si="3"/>
        <v>50</v>
      </c>
      <c r="BD10" s="46">
        <f t="shared" si="3"/>
        <v>0</v>
      </c>
      <c r="BE10" s="46">
        <f t="shared" si="3"/>
        <v>0</v>
      </c>
      <c r="BF10" s="46">
        <f t="shared" si="3"/>
        <v>95</v>
      </c>
      <c r="BG10" s="46">
        <f t="shared" si="3"/>
        <v>0</v>
      </c>
      <c r="BH10" s="46">
        <f t="shared" si="3"/>
        <v>0</v>
      </c>
      <c r="BI10" s="46">
        <f t="shared" si="3"/>
        <v>0</v>
      </c>
      <c r="BJ10" s="46">
        <f t="shared" si="3"/>
        <v>0</v>
      </c>
      <c r="BK10" s="46">
        <f t="shared" si="3"/>
        <v>0</v>
      </c>
      <c r="BL10" s="46">
        <f t="shared" si="3"/>
        <v>0</v>
      </c>
      <c r="BM10" s="46">
        <f t="shared" si="3"/>
        <v>27</v>
      </c>
      <c r="BN10" s="46">
        <f t="shared" si="3"/>
        <v>14</v>
      </c>
      <c r="BO10" s="46">
        <f t="shared" si="3"/>
        <v>56</v>
      </c>
      <c r="BP10" s="46">
        <f t="shared" si="3"/>
        <v>14</v>
      </c>
      <c r="BQ10" s="46">
        <f t="shared" si="3"/>
        <v>196</v>
      </c>
      <c r="BR10" s="46">
        <f t="shared" si="3"/>
        <v>501</v>
      </c>
      <c r="BS10" s="46">
        <f t="shared" si="3"/>
        <v>243</v>
      </c>
      <c r="BT10" s="46">
        <f t="shared" ref="BT10:CA10" si="4">BT9/60</f>
        <v>1049</v>
      </c>
      <c r="BU10" s="46">
        <f t="shared" si="4"/>
        <v>132</v>
      </c>
      <c r="BV10" s="46">
        <f t="shared" si="4"/>
        <v>0</v>
      </c>
      <c r="BW10" s="46">
        <f t="shared" si="4"/>
        <v>50</v>
      </c>
      <c r="BX10" s="46">
        <f t="shared" si="4"/>
        <v>50</v>
      </c>
      <c r="BY10" s="46">
        <f t="shared" si="4"/>
        <v>50</v>
      </c>
      <c r="BZ10" s="46">
        <f t="shared" si="4"/>
        <v>0</v>
      </c>
      <c r="CA10" s="46">
        <f t="shared" si="4"/>
        <v>0</v>
      </c>
    </row>
    <row r="11" spans="1:79">
      <c r="A11" s="45"/>
      <c r="B11" s="45"/>
      <c r="C11" s="45"/>
      <c r="D11" s="45"/>
      <c r="E11" s="132" t="s">
        <v>180</v>
      </c>
      <c r="F11" s="133"/>
      <c r="G11" s="51">
        <f>SUM(G10:CA10)</f>
        <v>14731</v>
      </c>
      <c r="H11" s="45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</row>
    <row r="12" spans="1:79">
      <c r="A12" s="45"/>
      <c r="B12" s="45"/>
      <c r="C12" s="45"/>
      <c r="D12" s="45"/>
      <c r="E12" s="132" t="s">
        <v>179</v>
      </c>
      <c r="F12" s="133"/>
      <c r="G12" s="44">
        <f>G11*60</f>
        <v>883860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</row>
    <row r="13" spans="1:79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</row>
    <row r="16" spans="1:79" ht="23.25">
      <c r="G16" s="107" t="s">
        <v>186</v>
      </c>
    </row>
    <row r="17" spans="1:79">
      <c r="A17" s="44" t="s">
        <v>181</v>
      </c>
      <c r="B17" s="59" t="s">
        <v>2</v>
      </c>
      <c r="C17" s="59" t="s">
        <v>3</v>
      </c>
      <c r="D17" s="59" t="s">
        <v>4</v>
      </c>
      <c r="E17" s="59" t="s">
        <v>5</v>
      </c>
      <c r="F17" s="59" t="s">
        <v>6</v>
      </c>
      <c r="G17" s="59" t="str">
        <f>G2</f>
        <v>ITEM 1</v>
      </c>
      <c r="H17" s="59" t="str">
        <f t="shared" ref="H17:BS17" si="5">H2</f>
        <v>ITEM 2</v>
      </c>
      <c r="I17" s="59" t="str">
        <f t="shared" si="5"/>
        <v>ITEM 3</v>
      </c>
      <c r="J17" s="59" t="str">
        <f t="shared" si="5"/>
        <v>ITEM 4</v>
      </c>
      <c r="K17" s="59" t="str">
        <f t="shared" si="5"/>
        <v>ITEM 5</v>
      </c>
      <c r="L17" s="59" t="str">
        <f t="shared" si="5"/>
        <v>ITEM 6</v>
      </c>
      <c r="M17" s="59" t="str">
        <f t="shared" si="5"/>
        <v>ITEM 7</v>
      </c>
      <c r="N17" s="59" t="str">
        <f t="shared" si="5"/>
        <v>ITEM 8</v>
      </c>
      <c r="O17" s="59" t="str">
        <f t="shared" si="5"/>
        <v>ITEM 9</v>
      </c>
      <c r="P17" s="59" t="str">
        <f t="shared" si="5"/>
        <v>ITEM 10</v>
      </c>
      <c r="Q17" s="59" t="str">
        <f t="shared" si="5"/>
        <v>ITEM 11</v>
      </c>
      <c r="R17" s="59" t="str">
        <f t="shared" si="5"/>
        <v>ITEM 12</v>
      </c>
      <c r="S17" s="59" t="str">
        <f t="shared" si="5"/>
        <v>ITEM 13</v>
      </c>
      <c r="T17" s="59" t="str">
        <f t="shared" si="5"/>
        <v>ITEM 14</v>
      </c>
      <c r="U17" s="59" t="str">
        <f t="shared" si="5"/>
        <v>ITEM 15</v>
      </c>
      <c r="V17" s="59" t="str">
        <f t="shared" si="5"/>
        <v>ITEM 16</v>
      </c>
      <c r="W17" s="59" t="str">
        <f t="shared" si="5"/>
        <v>ITEM 17</v>
      </c>
      <c r="X17" s="59" t="str">
        <f t="shared" si="5"/>
        <v>ITEM 18</v>
      </c>
      <c r="Y17" s="59" t="str">
        <f t="shared" si="5"/>
        <v>ITEM 19</v>
      </c>
      <c r="Z17" s="59" t="str">
        <f t="shared" si="5"/>
        <v>ITEM 20</v>
      </c>
      <c r="AA17" s="59" t="str">
        <f t="shared" si="5"/>
        <v>ITEM 21</v>
      </c>
      <c r="AB17" s="59" t="str">
        <f t="shared" si="5"/>
        <v>ITEM 22</v>
      </c>
      <c r="AC17" s="59" t="str">
        <f t="shared" si="5"/>
        <v>ITEM 23</v>
      </c>
      <c r="AD17" s="59" t="str">
        <f t="shared" si="5"/>
        <v>ITEM 24</v>
      </c>
      <c r="AE17" s="59" t="str">
        <f t="shared" si="5"/>
        <v>ITEM 25</v>
      </c>
      <c r="AF17" s="59" t="str">
        <f t="shared" si="5"/>
        <v>ITEM 26</v>
      </c>
      <c r="AG17" s="59" t="str">
        <f t="shared" si="5"/>
        <v>ITEM 27</v>
      </c>
      <c r="AH17" s="59" t="str">
        <f t="shared" si="5"/>
        <v>ITEM 28</v>
      </c>
      <c r="AI17" s="59" t="str">
        <f t="shared" si="5"/>
        <v>ITEM 29</v>
      </c>
      <c r="AJ17" s="59" t="str">
        <f t="shared" si="5"/>
        <v>ITEM 30</v>
      </c>
      <c r="AK17" s="59" t="str">
        <f t="shared" si="5"/>
        <v>ITEM 31</v>
      </c>
      <c r="AL17" s="59" t="str">
        <f t="shared" si="5"/>
        <v>ITEM 32</v>
      </c>
      <c r="AM17" s="59" t="str">
        <f t="shared" si="5"/>
        <v>ITEM 33</v>
      </c>
      <c r="AN17" s="59" t="str">
        <f t="shared" si="5"/>
        <v>ITEM 34</v>
      </c>
      <c r="AO17" s="59" t="str">
        <f t="shared" si="5"/>
        <v>ITEM 35</v>
      </c>
      <c r="AP17" s="59" t="str">
        <f t="shared" si="5"/>
        <v>ITEM 36</v>
      </c>
      <c r="AQ17" s="59" t="str">
        <f t="shared" si="5"/>
        <v>ITEM 37</v>
      </c>
      <c r="AR17" s="59" t="str">
        <f t="shared" si="5"/>
        <v>ITEM 38</v>
      </c>
      <c r="AS17" s="59" t="str">
        <f t="shared" si="5"/>
        <v>ITEM 39</v>
      </c>
      <c r="AT17" s="59" t="str">
        <f t="shared" si="5"/>
        <v>ITEM 40</v>
      </c>
      <c r="AU17" s="59" t="str">
        <f t="shared" si="5"/>
        <v>ITEM 41</v>
      </c>
      <c r="AV17" s="59" t="str">
        <f t="shared" si="5"/>
        <v>ITEM 42</v>
      </c>
      <c r="AW17" s="59" t="str">
        <f t="shared" si="5"/>
        <v>ITEM 43</v>
      </c>
      <c r="AX17" s="59" t="str">
        <f t="shared" si="5"/>
        <v>ITEM 44</v>
      </c>
      <c r="AY17" s="59" t="str">
        <f t="shared" si="5"/>
        <v>ITEM 45</v>
      </c>
      <c r="AZ17" s="59" t="str">
        <f t="shared" si="5"/>
        <v>ITEM 46</v>
      </c>
      <c r="BA17" s="59" t="str">
        <f t="shared" si="5"/>
        <v>ITEM 47</v>
      </c>
      <c r="BB17" s="59" t="str">
        <f t="shared" si="5"/>
        <v>ITEM 48</v>
      </c>
      <c r="BC17" s="59" t="str">
        <f t="shared" si="5"/>
        <v>ITEM 49</v>
      </c>
      <c r="BD17" s="59" t="str">
        <f t="shared" si="5"/>
        <v>ITEM 50</v>
      </c>
      <c r="BE17" s="59" t="str">
        <f t="shared" si="5"/>
        <v>ITEM 51</v>
      </c>
      <c r="BF17" s="59" t="str">
        <f t="shared" si="5"/>
        <v>ITEM 52</v>
      </c>
      <c r="BG17" s="59" t="str">
        <f t="shared" si="5"/>
        <v>ITEM 53</v>
      </c>
      <c r="BH17" s="59" t="str">
        <f t="shared" si="5"/>
        <v>ITEM 54</v>
      </c>
      <c r="BI17" s="59" t="str">
        <f t="shared" si="5"/>
        <v>ITEM 55</v>
      </c>
      <c r="BJ17" s="59" t="str">
        <f t="shared" si="5"/>
        <v>ITEM 56</v>
      </c>
      <c r="BK17" s="59" t="str">
        <f t="shared" si="5"/>
        <v>ITEM 57</v>
      </c>
      <c r="BL17" s="59" t="str">
        <f t="shared" si="5"/>
        <v>ITEM 58</v>
      </c>
      <c r="BM17" s="59" t="str">
        <f t="shared" si="5"/>
        <v>ITEM 59</v>
      </c>
      <c r="BN17" s="59" t="str">
        <f t="shared" si="5"/>
        <v>ITEM 60</v>
      </c>
      <c r="BO17" s="59" t="str">
        <f t="shared" si="5"/>
        <v>ITEM 61</v>
      </c>
      <c r="BP17" s="59" t="str">
        <f t="shared" si="5"/>
        <v>ITEM 62</v>
      </c>
      <c r="BQ17" s="59" t="str">
        <f t="shared" si="5"/>
        <v>ITEM 63</v>
      </c>
      <c r="BR17" s="59" t="str">
        <f t="shared" si="5"/>
        <v>ITEM 64</v>
      </c>
      <c r="BS17" s="59" t="str">
        <f t="shared" si="5"/>
        <v>ITEM 65</v>
      </c>
      <c r="BT17" s="59" t="str">
        <f t="shared" ref="BT17:CA17" si="6">BT2</f>
        <v>ITEM 66</v>
      </c>
      <c r="BU17" s="59" t="str">
        <f t="shared" si="6"/>
        <v>ITEM 67</v>
      </c>
      <c r="BV17" s="59" t="str">
        <f t="shared" si="6"/>
        <v>ITEM 68</v>
      </c>
      <c r="BW17" s="59" t="str">
        <f t="shared" si="6"/>
        <v>ITEM 69</v>
      </c>
      <c r="BX17" s="59" t="str">
        <f t="shared" si="6"/>
        <v>ITEM 70</v>
      </c>
      <c r="BY17" s="59" t="str">
        <f t="shared" si="6"/>
        <v>ITEM 71</v>
      </c>
      <c r="BZ17" s="59" t="str">
        <f t="shared" si="6"/>
        <v>ITEM 72</v>
      </c>
      <c r="CA17" s="59" t="str">
        <f t="shared" si="6"/>
        <v>ITEM 73</v>
      </c>
    </row>
    <row r="18" spans="1:79" ht="15" customHeight="1">
      <c r="A18" s="137">
        <v>6</v>
      </c>
      <c r="B18" s="64" t="s">
        <v>101</v>
      </c>
      <c r="C18" s="64" t="s">
        <v>102</v>
      </c>
      <c r="D18" s="62">
        <v>250110</v>
      </c>
      <c r="E18" s="62" t="s">
        <v>88</v>
      </c>
      <c r="F18" s="62" t="s">
        <v>89</v>
      </c>
      <c r="G18" s="65"/>
      <c r="H18" s="65"/>
      <c r="I18" s="65">
        <f>I3/60</f>
        <v>675</v>
      </c>
      <c r="J18" s="65">
        <f>J3/60</f>
        <v>675</v>
      </c>
      <c r="K18" s="65">
        <f>K3/60</f>
        <v>1350</v>
      </c>
      <c r="L18" s="65">
        <f>L3/60</f>
        <v>3780</v>
      </c>
      <c r="M18" s="65"/>
      <c r="N18" s="65"/>
      <c r="O18" s="65"/>
      <c r="P18" s="65"/>
      <c r="Q18" s="65"/>
      <c r="R18" s="65"/>
      <c r="S18" s="65"/>
      <c r="T18" s="65"/>
      <c r="U18" s="65"/>
      <c r="V18" s="65">
        <f>V3/60</f>
        <v>675</v>
      </c>
      <c r="W18" s="65"/>
      <c r="X18" s="65"/>
      <c r="Y18" s="65"/>
      <c r="Z18" s="65"/>
      <c r="AA18" s="65"/>
      <c r="AB18" s="65"/>
      <c r="AC18" s="65"/>
      <c r="AD18" s="65">
        <f>AD3/60</f>
        <v>200</v>
      </c>
      <c r="AE18" s="65">
        <f>AE3/60</f>
        <v>500</v>
      </c>
      <c r="AF18" s="65"/>
      <c r="AG18" s="65">
        <f>AG3/60</f>
        <v>100</v>
      </c>
      <c r="AH18" s="65">
        <f>AH3/60</f>
        <v>300</v>
      </c>
      <c r="AI18" s="65">
        <f>AI3/60</f>
        <v>300</v>
      </c>
      <c r="AJ18" s="65">
        <f>AJ3/60</f>
        <v>1000</v>
      </c>
      <c r="AK18" s="65"/>
      <c r="AL18" s="65"/>
      <c r="AM18" s="65">
        <f>AM3/60</f>
        <v>50</v>
      </c>
      <c r="AN18" s="65">
        <f>AN3/60</f>
        <v>50</v>
      </c>
      <c r="AO18" s="65">
        <f>AO3/60</f>
        <v>30</v>
      </c>
      <c r="AP18" s="65">
        <f>AP3/60</f>
        <v>6</v>
      </c>
      <c r="AQ18" s="65"/>
      <c r="AR18" s="65"/>
      <c r="AS18" s="65"/>
      <c r="AT18" s="65"/>
      <c r="AU18" s="65"/>
      <c r="AV18" s="65"/>
      <c r="AW18" s="65"/>
      <c r="AX18" s="65">
        <f>AX3/60</f>
        <v>200</v>
      </c>
      <c r="AY18" s="65">
        <f>AY3/60</f>
        <v>150</v>
      </c>
      <c r="AZ18" s="65"/>
      <c r="BA18" s="65"/>
      <c r="BB18" s="65"/>
      <c r="BC18" s="65">
        <f>BC3/60</f>
        <v>50</v>
      </c>
      <c r="BD18" s="65"/>
      <c r="BE18" s="65"/>
      <c r="BF18" s="65">
        <f>BF3/60</f>
        <v>95</v>
      </c>
      <c r="BG18" s="65"/>
      <c r="BH18" s="65"/>
      <c r="BI18" s="65"/>
      <c r="BJ18" s="65"/>
      <c r="BK18" s="65"/>
      <c r="BL18" s="65"/>
      <c r="BM18" s="65">
        <f t="shared" ref="BM18:BU18" si="7">BM3/60</f>
        <v>27</v>
      </c>
      <c r="BN18" s="65">
        <f t="shared" si="7"/>
        <v>14</v>
      </c>
      <c r="BO18" s="65">
        <f t="shared" si="7"/>
        <v>41</v>
      </c>
      <c r="BP18" s="65">
        <f t="shared" si="7"/>
        <v>14</v>
      </c>
      <c r="BQ18" s="65">
        <f t="shared" si="7"/>
        <v>41</v>
      </c>
      <c r="BR18" s="65">
        <f t="shared" si="7"/>
        <v>41</v>
      </c>
      <c r="BS18" s="65">
        <f t="shared" si="7"/>
        <v>243</v>
      </c>
      <c r="BT18" s="65">
        <f t="shared" si="7"/>
        <v>1049</v>
      </c>
      <c r="BU18" s="65">
        <f t="shared" si="7"/>
        <v>82</v>
      </c>
      <c r="BV18" s="65"/>
      <c r="BW18" s="65">
        <f>BW3/60</f>
        <v>50</v>
      </c>
      <c r="BX18" s="65">
        <f>BX3/60</f>
        <v>50</v>
      </c>
      <c r="BY18" s="65">
        <f>BY3/60</f>
        <v>50</v>
      </c>
      <c r="BZ18" s="65"/>
      <c r="CA18" s="65"/>
    </row>
    <row r="19" spans="1:79">
      <c r="A19" s="137"/>
      <c r="B19" s="67" t="s">
        <v>101</v>
      </c>
      <c r="C19" s="64" t="s">
        <v>171</v>
      </c>
      <c r="D19" s="68">
        <v>250059</v>
      </c>
      <c r="E19" s="68" t="s">
        <v>110</v>
      </c>
      <c r="F19" s="68" t="s">
        <v>111</v>
      </c>
      <c r="G19" s="65"/>
      <c r="H19" s="65"/>
      <c r="I19" s="65"/>
      <c r="J19" s="65"/>
      <c r="K19" s="65"/>
      <c r="L19" s="65">
        <f>L4/60</f>
        <v>159</v>
      </c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>
        <f>AB4/60</f>
        <v>140</v>
      </c>
      <c r="AC19" s="65"/>
      <c r="AD19" s="65">
        <f>AD4/60</f>
        <v>180</v>
      </c>
      <c r="AE19" s="65"/>
      <c r="AF19" s="65">
        <f>AF4/60</f>
        <v>167</v>
      </c>
      <c r="AG19" s="65"/>
      <c r="AH19" s="65"/>
      <c r="AI19" s="65"/>
      <c r="AJ19" s="65">
        <f>AJ4/60</f>
        <v>495</v>
      </c>
      <c r="AK19" s="65"/>
      <c r="AL19" s="65"/>
      <c r="AM19" s="65"/>
      <c r="AN19" s="65"/>
      <c r="AO19" s="65"/>
      <c r="AP19" s="65"/>
      <c r="AQ19" s="65">
        <f>AQ4/60</f>
        <v>110</v>
      </c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>
        <f>BQ4/60</f>
        <v>155</v>
      </c>
      <c r="BR19" s="65">
        <f>BR4/60</f>
        <v>4</v>
      </c>
      <c r="BS19" s="65"/>
      <c r="BT19" s="65"/>
      <c r="BU19" s="65"/>
      <c r="BV19" s="65"/>
      <c r="BW19" s="65"/>
      <c r="BX19" s="65"/>
      <c r="BY19" s="65"/>
      <c r="BZ19" s="65"/>
      <c r="CA19" s="65"/>
    </row>
    <row r="20" spans="1:79">
      <c r="A20" s="137"/>
      <c r="B20" s="87" t="s">
        <v>101</v>
      </c>
      <c r="C20" s="64" t="s">
        <v>137</v>
      </c>
      <c r="D20" s="68">
        <v>250031</v>
      </c>
      <c r="E20" s="68" t="s">
        <v>110</v>
      </c>
      <c r="F20" s="68" t="s">
        <v>111</v>
      </c>
      <c r="G20" s="65"/>
      <c r="H20" s="65"/>
      <c r="I20" s="65"/>
      <c r="J20" s="65"/>
      <c r="K20" s="65"/>
      <c r="L20" s="65">
        <f>L5/60</f>
        <v>456</v>
      </c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>
        <f>AJ5/60</f>
        <v>456</v>
      </c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>
        <f>BO5/60</f>
        <v>15</v>
      </c>
      <c r="BP20" s="65"/>
      <c r="BQ20" s="65"/>
      <c r="BR20" s="65">
        <f>BR5/60</f>
        <v>456</v>
      </c>
      <c r="BS20" s="65"/>
      <c r="BT20" s="65"/>
      <c r="BU20" s="65">
        <f>BU5/60</f>
        <v>50</v>
      </c>
      <c r="BV20" s="65"/>
      <c r="BW20" s="65"/>
      <c r="BX20" s="65"/>
      <c r="BY20" s="65"/>
      <c r="BZ20" s="65"/>
      <c r="CA20" s="65"/>
    </row>
    <row r="24" spans="1:79">
      <c r="E24" s="146" t="s">
        <v>175</v>
      </c>
      <c r="F24" s="146"/>
      <c r="G24" s="94">
        <f t="shared" ref="G24:AL24" si="8">SUM(G18:G21)</f>
        <v>0</v>
      </c>
      <c r="H24" s="94">
        <f t="shared" si="8"/>
        <v>0</v>
      </c>
      <c r="I24" s="94">
        <f t="shared" si="8"/>
        <v>675</v>
      </c>
      <c r="J24" s="94">
        <f t="shared" si="8"/>
        <v>675</v>
      </c>
      <c r="K24" s="94">
        <f t="shared" si="8"/>
        <v>1350</v>
      </c>
      <c r="L24" s="94">
        <f t="shared" si="8"/>
        <v>4395</v>
      </c>
      <c r="M24" s="94">
        <f t="shared" si="8"/>
        <v>0</v>
      </c>
      <c r="N24" s="94">
        <f t="shared" si="8"/>
        <v>0</v>
      </c>
      <c r="O24" s="94">
        <f t="shared" si="8"/>
        <v>0</v>
      </c>
      <c r="P24" s="94">
        <f t="shared" si="8"/>
        <v>0</v>
      </c>
      <c r="Q24" s="94">
        <f t="shared" si="8"/>
        <v>0</v>
      </c>
      <c r="R24" s="94">
        <f t="shared" si="8"/>
        <v>0</v>
      </c>
      <c r="S24" s="94">
        <f t="shared" si="8"/>
        <v>0</v>
      </c>
      <c r="T24" s="94">
        <f t="shared" si="8"/>
        <v>0</v>
      </c>
      <c r="U24" s="94">
        <f t="shared" si="8"/>
        <v>0</v>
      </c>
      <c r="V24" s="94">
        <f t="shared" si="8"/>
        <v>675</v>
      </c>
      <c r="W24" s="94">
        <f t="shared" si="8"/>
        <v>0</v>
      </c>
      <c r="X24" s="94">
        <f t="shared" si="8"/>
        <v>0</v>
      </c>
      <c r="Y24" s="94">
        <f t="shared" si="8"/>
        <v>0</v>
      </c>
      <c r="Z24" s="94">
        <f t="shared" si="8"/>
        <v>0</v>
      </c>
      <c r="AA24" s="94">
        <f t="shared" si="8"/>
        <v>0</v>
      </c>
      <c r="AB24" s="94">
        <f t="shared" si="8"/>
        <v>140</v>
      </c>
      <c r="AC24" s="94">
        <f t="shared" si="8"/>
        <v>0</v>
      </c>
      <c r="AD24" s="94">
        <f t="shared" si="8"/>
        <v>380</v>
      </c>
      <c r="AE24" s="94">
        <f t="shared" si="8"/>
        <v>500</v>
      </c>
      <c r="AF24" s="94">
        <f t="shared" si="8"/>
        <v>167</v>
      </c>
      <c r="AG24" s="94">
        <f t="shared" si="8"/>
        <v>100</v>
      </c>
      <c r="AH24" s="94">
        <f t="shared" si="8"/>
        <v>300</v>
      </c>
      <c r="AI24" s="94">
        <f t="shared" si="8"/>
        <v>300</v>
      </c>
      <c r="AJ24" s="94">
        <f t="shared" si="8"/>
        <v>1951</v>
      </c>
      <c r="AK24" s="94">
        <f t="shared" si="8"/>
        <v>0</v>
      </c>
      <c r="AL24" s="94">
        <f t="shared" si="8"/>
        <v>0</v>
      </c>
      <c r="AM24" s="94">
        <f t="shared" ref="AM24:BR24" si="9">SUM(AM18:AM21)</f>
        <v>50</v>
      </c>
      <c r="AN24" s="94">
        <f t="shared" si="9"/>
        <v>50</v>
      </c>
      <c r="AO24" s="94">
        <f t="shared" si="9"/>
        <v>30</v>
      </c>
      <c r="AP24" s="94">
        <f t="shared" si="9"/>
        <v>6</v>
      </c>
      <c r="AQ24" s="94">
        <f t="shared" si="9"/>
        <v>110</v>
      </c>
      <c r="AR24" s="94">
        <f t="shared" si="9"/>
        <v>0</v>
      </c>
      <c r="AS24" s="94">
        <f t="shared" si="9"/>
        <v>0</v>
      </c>
      <c r="AT24" s="94">
        <f t="shared" si="9"/>
        <v>0</v>
      </c>
      <c r="AU24" s="94">
        <f t="shared" si="9"/>
        <v>0</v>
      </c>
      <c r="AV24" s="94">
        <f t="shared" si="9"/>
        <v>0</v>
      </c>
      <c r="AW24" s="94">
        <f t="shared" si="9"/>
        <v>0</v>
      </c>
      <c r="AX24" s="94">
        <f t="shared" si="9"/>
        <v>200</v>
      </c>
      <c r="AY24" s="94">
        <f t="shared" si="9"/>
        <v>150</v>
      </c>
      <c r="AZ24" s="94">
        <f t="shared" si="9"/>
        <v>0</v>
      </c>
      <c r="BA24" s="94">
        <f t="shared" si="9"/>
        <v>0</v>
      </c>
      <c r="BB24" s="94">
        <f t="shared" si="9"/>
        <v>0</v>
      </c>
      <c r="BC24" s="94">
        <f t="shared" si="9"/>
        <v>50</v>
      </c>
      <c r="BD24" s="94">
        <f t="shared" si="9"/>
        <v>0</v>
      </c>
      <c r="BE24" s="94">
        <f t="shared" si="9"/>
        <v>0</v>
      </c>
      <c r="BF24" s="94">
        <f t="shared" si="9"/>
        <v>95</v>
      </c>
      <c r="BG24" s="94">
        <f t="shared" si="9"/>
        <v>0</v>
      </c>
      <c r="BH24" s="94">
        <f t="shared" si="9"/>
        <v>0</v>
      </c>
      <c r="BI24" s="94">
        <f t="shared" si="9"/>
        <v>0</v>
      </c>
      <c r="BJ24" s="94">
        <f t="shared" si="9"/>
        <v>0</v>
      </c>
      <c r="BK24" s="94">
        <f t="shared" si="9"/>
        <v>0</v>
      </c>
      <c r="BL24" s="94">
        <f t="shared" si="9"/>
        <v>0</v>
      </c>
      <c r="BM24" s="94">
        <f t="shared" si="9"/>
        <v>27</v>
      </c>
      <c r="BN24" s="94">
        <f t="shared" si="9"/>
        <v>14</v>
      </c>
      <c r="BO24" s="94">
        <f t="shared" si="9"/>
        <v>56</v>
      </c>
      <c r="BP24" s="94">
        <f t="shared" si="9"/>
        <v>14</v>
      </c>
      <c r="BQ24" s="94">
        <f t="shared" si="9"/>
        <v>196</v>
      </c>
      <c r="BR24" s="94">
        <f t="shared" si="9"/>
        <v>501</v>
      </c>
      <c r="BS24" s="94">
        <f t="shared" ref="BS24:CA24" si="10">SUM(BS18:BS21)</f>
        <v>243</v>
      </c>
      <c r="BT24" s="94">
        <f t="shared" si="10"/>
        <v>1049</v>
      </c>
      <c r="BU24" s="94">
        <f t="shared" si="10"/>
        <v>132</v>
      </c>
      <c r="BV24" s="94">
        <f t="shared" si="10"/>
        <v>0</v>
      </c>
      <c r="BW24" s="94">
        <f t="shared" si="10"/>
        <v>50</v>
      </c>
      <c r="BX24" s="94">
        <f t="shared" si="10"/>
        <v>50</v>
      </c>
      <c r="BY24" s="94">
        <f t="shared" si="10"/>
        <v>50</v>
      </c>
      <c r="BZ24" s="94">
        <f t="shared" si="10"/>
        <v>0</v>
      </c>
      <c r="CA24" s="94">
        <f t="shared" si="10"/>
        <v>0</v>
      </c>
    </row>
  </sheetData>
  <mergeCells count="7">
    <mergeCell ref="E24:F24"/>
    <mergeCell ref="A3:A5"/>
    <mergeCell ref="E9:F9"/>
    <mergeCell ref="E10:F10"/>
    <mergeCell ref="E11:F11"/>
    <mergeCell ref="E12:F12"/>
    <mergeCell ref="A18:A20"/>
  </mergeCells>
  <conditionalFormatting sqref="D2">
    <cfRule type="duplicateValues" dxfId="7" priority="3"/>
  </conditionalFormatting>
  <conditionalFormatting sqref="D3:D5">
    <cfRule type="duplicateValues" dxfId="6" priority="4"/>
  </conditionalFormatting>
  <conditionalFormatting sqref="D17">
    <cfRule type="duplicateValues" dxfId="5" priority="1"/>
  </conditionalFormatting>
  <conditionalFormatting sqref="D18:D20">
    <cfRule type="duplicateValues" dxfId="4" priority="2"/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A19"/>
  <sheetViews>
    <sheetView zoomScale="85" zoomScaleNormal="85" workbookViewId="0">
      <selection activeCell="B8" sqref="B8"/>
    </sheetView>
  </sheetViews>
  <sheetFormatPr defaultRowHeight="15"/>
  <cols>
    <col min="1" max="1" width="6.85546875" bestFit="1" customWidth="1"/>
    <col min="2" max="2" width="61.140625" bestFit="1" customWidth="1"/>
    <col min="3" max="3" width="51.5703125" bestFit="1" customWidth="1"/>
    <col min="5" max="5" width="22.140625" customWidth="1"/>
    <col min="7" max="7" width="16.28515625" bestFit="1" customWidth="1"/>
    <col min="8" max="8" width="13.5703125" bestFit="1" customWidth="1"/>
    <col min="9" max="9" width="6.42578125" bestFit="1" customWidth="1"/>
    <col min="10" max="11" width="13.5703125" bestFit="1" customWidth="1"/>
    <col min="12" max="12" width="15" bestFit="1" customWidth="1"/>
    <col min="13" max="14" width="13.5703125" bestFit="1" customWidth="1"/>
    <col min="15" max="15" width="10" bestFit="1" customWidth="1"/>
    <col min="16" max="16" width="13.5703125" bestFit="1" customWidth="1"/>
    <col min="17" max="17" width="9" bestFit="1" customWidth="1"/>
    <col min="18" max="18" width="13.5703125" bestFit="1" customWidth="1"/>
    <col min="19" max="19" width="10" bestFit="1" customWidth="1"/>
    <col min="20" max="21" width="12.42578125" bestFit="1" customWidth="1"/>
    <col min="22" max="22" width="13.5703125" bestFit="1" customWidth="1"/>
    <col min="23" max="23" width="9" bestFit="1" customWidth="1"/>
    <col min="24" max="24" width="12.42578125" bestFit="1" customWidth="1"/>
    <col min="25" max="25" width="9" bestFit="1" customWidth="1"/>
    <col min="26" max="27" width="15" bestFit="1" customWidth="1"/>
    <col min="28" max="29" width="9" bestFit="1" customWidth="1"/>
    <col min="30" max="31" width="13.5703125" bestFit="1" customWidth="1"/>
    <col min="32" max="32" width="9" bestFit="1" customWidth="1"/>
    <col min="33" max="33" width="13.5703125" bestFit="1" customWidth="1"/>
    <col min="34" max="34" width="12.42578125" bestFit="1" customWidth="1"/>
    <col min="35" max="35" width="13.5703125" bestFit="1" customWidth="1"/>
    <col min="36" max="36" width="15" bestFit="1" customWidth="1"/>
    <col min="37" max="49" width="9" bestFit="1" customWidth="1"/>
    <col min="50" max="51" width="10" bestFit="1" customWidth="1"/>
    <col min="52" max="53" width="12.42578125" bestFit="1" customWidth="1"/>
    <col min="54" max="54" width="10" bestFit="1" customWidth="1"/>
    <col min="55" max="55" width="13.5703125" bestFit="1" customWidth="1"/>
    <col min="56" max="56" width="12.42578125" bestFit="1" customWidth="1"/>
    <col min="57" max="57" width="9" bestFit="1" customWidth="1"/>
    <col min="58" max="58" width="12.42578125" bestFit="1" customWidth="1"/>
    <col min="59" max="59" width="13.5703125" bestFit="1" customWidth="1"/>
    <col min="60" max="62" width="9" bestFit="1" customWidth="1"/>
    <col min="63" max="64" width="13.5703125" bestFit="1" customWidth="1"/>
    <col min="65" max="65" width="9" bestFit="1" customWidth="1"/>
    <col min="66" max="66" width="13.5703125" bestFit="1" customWidth="1"/>
    <col min="67" max="68" width="9" bestFit="1" customWidth="1"/>
    <col min="69" max="69" width="12.42578125" bestFit="1" customWidth="1"/>
    <col min="70" max="70" width="13.5703125" bestFit="1" customWidth="1"/>
  </cols>
  <sheetData>
    <row r="1" spans="1:79" ht="23.25">
      <c r="G1" s="107" t="s">
        <v>185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</row>
    <row r="2" spans="1:79">
      <c r="A2" s="44" t="s">
        <v>181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59" t="str">
        <f>'GRUPO 1'!G3</f>
        <v>ITEM 1</v>
      </c>
      <c r="H2" s="59" t="str">
        <f>'GRUPO 1'!H3</f>
        <v>ITEM 2</v>
      </c>
      <c r="I2" s="59" t="str">
        <f>'GRUPO 1'!I3</f>
        <v>ITEM 3</v>
      </c>
      <c r="J2" s="59" t="str">
        <f>'GRUPO 1'!J3</f>
        <v>ITEM 4</v>
      </c>
      <c r="K2" s="59" t="str">
        <f>'GRUPO 1'!K3</f>
        <v>ITEM 5</v>
      </c>
      <c r="L2" s="59" t="str">
        <f>'GRUPO 1'!L3</f>
        <v>ITEM 6</v>
      </c>
      <c r="M2" s="59" t="str">
        <f>'GRUPO 1'!M3</f>
        <v>ITEM 7</v>
      </c>
      <c r="N2" s="59" t="str">
        <f>'GRUPO 1'!N3</f>
        <v>ITEM 8</v>
      </c>
      <c r="O2" s="59" t="str">
        <f>'GRUPO 1'!O3</f>
        <v>ITEM 9</v>
      </c>
      <c r="P2" s="59" t="str">
        <f>'GRUPO 1'!P3</f>
        <v>ITEM 10</v>
      </c>
      <c r="Q2" s="59" t="str">
        <f>'GRUPO 1'!Q3</f>
        <v>ITEM 11</v>
      </c>
      <c r="R2" s="59" t="str">
        <f>'GRUPO 1'!R3</f>
        <v>ITEM 12</v>
      </c>
      <c r="S2" s="59" t="str">
        <f>'GRUPO 1'!S3</f>
        <v>ITEM 13</v>
      </c>
      <c r="T2" s="59" t="str">
        <f>'GRUPO 1'!T3</f>
        <v>ITEM 14</v>
      </c>
      <c r="U2" s="59" t="str">
        <f>'GRUPO 1'!U3</f>
        <v>ITEM 15</v>
      </c>
      <c r="V2" s="59" t="str">
        <f>'GRUPO 1'!V3</f>
        <v>ITEM 16</v>
      </c>
      <c r="W2" s="59" t="str">
        <f>'GRUPO 1'!W3</f>
        <v>ITEM 17</v>
      </c>
      <c r="X2" s="59" t="str">
        <f>'GRUPO 1'!X3</f>
        <v>ITEM 18</v>
      </c>
      <c r="Y2" s="59" t="str">
        <f>'GRUPO 1'!Y3</f>
        <v>ITEM 19</v>
      </c>
      <c r="Z2" s="59" t="str">
        <f>'GRUPO 1'!Z3</f>
        <v>ITEM 20</v>
      </c>
      <c r="AA2" s="59" t="str">
        <f>'GRUPO 1'!AA3</f>
        <v>ITEM 21</v>
      </c>
      <c r="AB2" s="59" t="str">
        <f>'GRUPO 1'!AB3</f>
        <v>ITEM 22</v>
      </c>
      <c r="AC2" s="59" t="str">
        <f>'GRUPO 1'!AC3</f>
        <v>ITEM 23</v>
      </c>
      <c r="AD2" s="59" t="str">
        <f>'GRUPO 1'!AD3</f>
        <v>ITEM 24</v>
      </c>
      <c r="AE2" s="59" t="str">
        <f>'GRUPO 1'!AE3</f>
        <v>ITEM 25</v>
      </c>
      <c r="AF2" s="59" t="str">
        <f>'GRUPO 1'!AF3</f>
        <v>ITEM 26</v>
      </c>
      <c r="AG2" s="59" t="str">
        <f>'GRUPO 1'!AG3</f>
        <v>ITEM 27</v>
      </c>
      <c r="AH2" s="59" t="str">
        <f>'GRUPO 1'!AH3</f>
        <v>ITEM 28</v>
      </c>
      <c r="AI2" s="59" t="str">
        <f>'GRUPO 1'!AI3</f>
        <v>ITEM 29</v>
      </c>
      <c r="AJ2" s="59" t="str">
        <f>'GRUPO 1'!AJ3</f>
        <v>ITEM 30</v>
      </c>
      <c r="AK2" s="59" t="str">
        <f>'GRUPO 1'!AK3</f>
        <v>ITEM 31</v>
      </c>
      <c r="AL2" s="59" t="str">
        <f>'GRUPO 1'!AL3</f>
        <v>ITEM 32</v>
      </c>
      <c r="AM2" s="59" t="str">
        <f>'GRUPO 1'!AM3</f>
        <v>ITEM 33</v>
      </c>
      <c r="AN2" s="59" t="str">
        <f>'GRUPO 1'!AN3</f>
        <v>ITEM 34</v>
      </c>
      <c r="AO2" s="59" t="str">
        <f>'GRUPO 1'!AO3</f>
        <v>ITEM 35</v>
      </c>
      <c r="AP2" s="59" t="str">
        <f>'GRUPO 1'!AP3</f>
        <v>ITEM 36</v>
      </c>
      <c r="AQ2" s="59" t="str">
        <f>'GRUPO 1'!AQ3</f>
        <v>ITEM 37</v>
      </c>
      <c r="AR2" s="59" t="str">
        <f>'GRUPO 1'!AR3</f>
        <v>ITEM 38</v>
      </c>
      <c r="AS2" s="59" t="str">
        <f>'GRUPO 1'!AS3</f>
        <v>ITEM 39</v>
      </c>
      <c r="AT2" s="59" t="str">
        <f>'GRUPO 1'!AT3</f>
        <v>ITEM 40</v>
      </c>
      <c r="AU2" s="59" t="str">
        <f>'GRUPO 1'!AU3</f>
        <v>ITEM 41</v>
      </c>
      <c r="AV2" s="59" t="str">
        <f>'GRUPO 1'!AV3</f>
        <v>ITEM 42</v>
      </c>
      <c r="AW2" s="59" t="str">
        <f>'GRUPO 1'!AW3</f>
        <v>ITEM 43</v>
      </c>
      <c r="AX2" s="59" t="str">
        <f>'GRUPO 1'!AX3</f>
        <v>ITEM 44</v>
      </c>
      <c r="AY2" s="59" t="str">
        <f>'GRUPO 1'!AY3</f>
        <v>ITEM 45</v>
      </c>
      <c r="AZ2" s="59" t="str">
        <f>'GRUPO 1'!AZ3</f>
        <v>ITEM 46</v>
      </c>
      <c r="BA2" s="59" t="str">
        <f>'GRUPO 1'!BA3</f>
        <v>ITEM 47</v>
      </c>
      <c r="BB2" s="59" t="str">
        <f>'GRUPO 1'!BB3</f>
        <v>ITEM 48</v>
      </c>
      <c r="BC2" s="59" t="str">
        <f>'GRUPO 1'!BC3</f>
        <v>ITEM 49</v>
      </c>
      <c r="BD2" s="59" t="str">
        <f>'GRUPO 1'!BD3</f>
        <v>ITEM 50</v>
      </c>
      <c r="BE2" s="59" t="str">
        <f>'GRUPO 1'!BE3</f>
        <v>ITEM 51</v>
      </c>
      <c r="BF2" s="59" t="str">
        <f>'GRUPO 1'!BF3</f>
        <v>ITEM 52</v>
      </c>
      <c r="BG2" s="59" t="str">
        <f>'GRUPO 1'!BG3</f>
        <v>ITEM 53</v>
      </c>
      <c r="BH2" s="59" t="str">
        <f>'GRUPO 1'!BH3</f>
        <v>ITEM 54</v>
      </c>
      <c r="BI2" s="59" t="str">
        <f>'GRUPO 1'!BI3</f>
        <v>ITEM 55</v>
      </c>
      <c r="BJ2" s="59" t="str">
        <f>'GRUPO 1'!BJ3</f>
        <v>ITEM 56</v>
      </c>
      <c r="BK2" s="59" t="str">
        <f>'GRUPO 1'!BK3</f>
        <v>ITEM 57</v>
      </c>
      <c r="BL2" s="59" t="str">
        <f>'GRUPO 1'!BL3</f>
        <v>ITEM 58</v>
      </c>
      <c r="BM2" s="59" t="str">
        <f>'GRUPO 1'!BM3</f>
        <v>ITEM 59</v>
      </c>
      <c r="BN2" s="59" t="str">
        <f>'GRUPO 1'!BN3</f>
        <v>ITEM 60</v>
      </c>
      <c r="BO2" s="59" t="str">
        <f>'GRUPO 1'!BO3</f>
        <v>ITEM 61</v>
      </c>
      <c r="BP2" s="59" t="str">
        <f>'GRUPO 1'!BP3</f>
        <v>ITEM 62</v>
      </c>
      <c r="BQ2" s="59" t="str">
        <f>'GRUPO 1'!BQ3</f>
        <v>ITEM 63</v>
      </c>
      <c r="BR2" s="59" t="str">
        <f>'GRUPO 1'!BR3</f>
        <v>ITEM 64</v>
      </c>
      <c r="BS2" s="59" t="str">
        <f>'GRUPO 1'!BS3</f>
        <v>ITEM 65</v>
      </c>
      <c r="BT2" s="59" t="str">
        <f>'GRUPO 1'!BT3</f>
        <v>ITEM 66</v>
      </c>
      <c r="BU2" s="59" t="str">
        <f>'GRUPO 1'!BU3</f>
        <v>ITEM 67</v>
      </c>
      <c r="BV2" s="59" t="str">
        <f>'GRUPO 1'!BV3</f>
        <v>ITEM 68</v>
      </c>
      <c r="BW2" s="59" t="str">
        <f>'GRUPO 1'!BW3</f>
        <v>ITEM 69</v>
      </c>
      <c r="BX2" s="59" t="str">
        <f>'GRUPO 1'!BX3</f>
        <v>ITEM 70</v>
      </c>
      <c r="BY2" s="59" t="str">
        <f>'GRUPO 1'!BY3</f>
        <v>ITEM 71</v>
      </c>
      <c r="BZ2" s="59" t="str">
        <f>'GRUPO 1'!BZ3</f>
        <v>ITEM 72</v>
      </c>
      <c r="CA2" s="59" t="str">
        <f>'GRUPO 1'!CA3</f>
        <v>ITEM 73</v>
      </c>
    </row>
    <row r="3" spans="1:79">
      <c r="A3" s="52">
        <v>7</v>
      </c>
      <c r="B3" s="72" t="s">
        <v>174</v>
      </c>
      <c r="C3" s="72" t="s">
        <v>173</v>
      </c>
      <c r="D3" s="46">
        <v>170607</v>
      </c>
      <c r="E3" s="46" t="s">
        <v>88</v>
      </c>
      <c r="F3" s="46" t="s">
        <v>89</v>
      </c>
      <c r="G3" s="46">
        <v>3000</v>
      </c>
      <c r="H3" s="46">
        <v>3000</v>
      </c>
      <c r="I3" s="46"/>
      <c r="J3" s="46">
        <v>12000</v>
      </c>
      <c r="K3" s="46">
        <v>6000</v>
      </c>
      <c r="L3" s="46">
        <v>60000</v>
      </c>
      <c r="M3" s="46">
        <v>1200</v>
      </c>
      <c r="N3" s="46">
        <v>4800</v>
      </c>
      <c r="O3" s="46">
        <v>0</v>
      </c>
      <c r="P3" s="46">
        <v>3600</v>
      </c>
      <c r="Q3" s="46">
        <v>0</v>
      </c>
      <c r="R3" s="46">
        <v>3600</v>
      </c>
      <c r="S3" s="46">
        <v>0</v>
      </c>
      <c r="T3" s="46">
        <v>3000</v>
      </c>
      <c r="U3" s="46">
        <v>6000</v>
      </c>
      <c r="V3" s="46">
        <v>3000</v>
      </c>
      <c r="W3" s="46">
        <v>0</v>
      </c>
      <c r="X3" s="46">
        <v>4800</v>
      </c>
      <c r="Y3" s="46">
        <v>0</v>
      </c>
      <c r="Z3" s="46">
        <v>6000</v>
      </c>
      <c r="AA3" s="46">
        <v>4800</v>
      </c>
      <c r="AB3" s="46">
        <v>0</v>
      </c>
      <c r="AC3" s="46">
        <v>0</v>
      </c>
      <c r="AD3" s="46">
        <v>9600</v>
      </c>
      <c r="AE3" s="46">
        <v>6000</v>
      </c>
      <c r="AF3" s="46">
        <v>0</v>
      </c>
      <c r="AG3" s="46">
        <v>6000</v>
      </c>
      <c r="AH3" s="46">
        <v>6000</v>
      </c>
      <c r="AI3" s="46">
        <v>12000</v>
      </c>
      <c r="AJ3" s="46">
        <v>152400</v>
      </c>
      <c r="AK3" s="46">
        <v>0</v>
      </c>
      <c r="AL3" s="46">
        <v>0</v>
      </c>
      <c r="AM3" s="46">
        <v>0</v>
      </c>
      <c r="AN3" s="46">
        <v>0</v>
      </c>
      <c r="AO3" s="46">
        <v>0</v>
      </c>
      <c r="AP3" s="46">
        <v>0</v>
      </c>
      <c r="AQ3" s="46">
        <v>0</v>
      </c>
      <c r="AR3" s="46">
        <v>0</v>
      </c>
      <c r="AS3" s="46">
        <v>0</v>
      </c>
      <c r="AT3" s="46">
        <v>0</v>
      </c>
      <c r="AU3" s="46">
        <v>0</v>
      </c>
      <c r="AV3" s="46">
        <v>0</v>
      </c>
      <c r="AW3" s="46">
        <v>0</v>
      </c>
      <c r="AX3" s="46">
        <v>0</v>
      </c>
      <c r="AY3" s="46">
        <v>0</v>
      </c>
      <c r="AZ3" s="46">
        <v>600</v>
      </c>
      <c r="BA3" s="46">
        <v>600</v>
      </c>
      <c r="BB3" s="46">
        <v>0</v>
      </c>
      <c r="BC3" s="46">
        <v>6000</v>
      </c>
      <c r="BD3" s="46">
        <v>6000</v>
      </c>
      <c r="BE3" s="46">
        <v>0</v>
      </c>
      <c r="BF3" s="46">
        <v>6000</v>
      </c>
      <c r="BG3" s="46">
        <v>6000</v>
      </c>
      <c r="BH3" s="46">
        <v>0</v>
      </c>
      <c r="BI3" s="46">
        <v>0</v>
      </c>
      <c r="BJ3" s="46">
        <v>0</v>
      </c>
      <c r="BK3" s="46">
        <v>12000</v>
      </c>
      <c r="BL3" s="46">
        <v>6000</v>
      </c>
      <c r="BM3" s="46">
        <v>0</v>
      </c>
      <c r="BN3" s="46">
        <v>3600</v>
      </c>
      <c r="BO3" s="46">
        <v>0</v>
      </c>
      <c r="BP3" s="46">
        <v>0</v>
      </c>
      <c r="BQ3" s="46">
        <v>3000</v>
      </c>
      <c r="BR3" s="46">
        <v>7200</v>
      </c>
      <c r="BS3" s="46">
        <v>0</v>
      </c>
      <c r="BT3" s="46">
        <v>42000</v>
      </c>
      <c r="BU3" s="46">
        <v>3000</v>
      </c>
      <c r="BV3" s="46">
        <v>600</v>
      </c>
      <c r="BW3" s="46">
        <v>7200</v>
      </c>
      <c r="BX3" s="46">
        <v>3600</v>
      </c>
      <c r="BY3" s="46">
        <v>3600</v>
      </c>
      <c r="BZ3" s="46">
        <v>1200</v>
      </c>
      <c r="CA3" s="46">
        <v>0</v>
      </c>
    </row>
    <row r="4" spans="1:79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</row>
    <row r="5" spans="1:79">
      <c r="A5" s="45"/>
      <c r="B5" s="45"/>
      <c r="C5" s="45"/>
      <c r="D5" s="45"/>
      <c r="E5" s="142" t="s">
        <v>178</v>
      </c>
      <c r="F5" s="142"/>
      <c r="G5" s="47">
        <f>SUM(G3)</f>
        <v>3000</v>
      </c>
      <c r="H5" s="47">
        <f t="shared" ref="H5:BS5" si="0">SUM(H3)</f>
        <v>3000</v>
      </c>
      <c r="I5" s="47"/>
      <c r="J5" s="47">
        <f t="shared" si="0"/>
        <v>12000</v>
      </c>
      <c r="K5" s="47">
        <f t="shared" si="0"/>
        <v>6000</v>
      </c>
      <c r="L5" s="47">
        <f t="shared" si="0"/>
        <v>60000</v>
      </c>
      <c r="M5" s="47">
        <f t="shared" si="0"/>
        <v>1200</v>
      </c>
      <c r="N5" s="47">
        <f t="shared" si="0"/>
        <v>4800</v>
      </c>
      <c r="O5" s="47">
        <f t="shared" si="0"/>
        <v>0</v>
      </c>
      <c r="P5" s="47">
        <f t="shared" si="0"/>
        <v>3600</v>
      </c>
      <c r="Q5" s="47">
        <f t="shared" si="0"/>
        <v>0</v>
      </c>
      <c r="R5" s="47">
        <f t="shared" si="0"/>
        <v>3600</v>
      </c>
      <c r="S5" s="47">
        <f t="shared" si="0"/>
        <v>0</v>
      </c>
      <c r="T5" s="47">
        <f t="shared" si="0"/>
        <v>3000</v>
      </c>
      <c r="U5" s="47">
        <f t="shared" si="0"/>
        <v>6000</v>
      </c>
      <c r="V5" s="47">
        <f t="shared" si="0"/>
        <v>3000</v>
      </c>
      <c r="W5" s="47">
        <f t="shared" si="0"/>
        <v>0</v>
      </c>
      <c r="X5" s="47">
        <f t="shared" si="0"/>
        <v>4800</v>
      </c>
      <c r="Y5" s="47">
        <f t="shared" si="0"/>
        <v>0</v>
      </c>
      <c r="Z5" s="47">
        <f t="shared" si="0"/>
        <v>6000</v>
      </c>
      <c r="AA5" s="47">
        <f t="shared" si="0"/>
        <v>4800</v>
      </c>
      <c r="AB5" s="47">
        <f t="shared" si="0"/>
        <v>0</v>
      </c>
      <c r="AC5" s="47">
        <f t="shared" si="0"/>
        <v>0</v>
      </c>
      <c r="AD5" s="47">
        <f t="shared" si="0"/>
        <v>9600</v>
      </c>
      <c r="AE5" s="47">
        <f t="shared" si="0"/>
        <v>6000</v>
      </c>
      <c r="AF5" s="47">
        <f t="shared" si="0"/>
        <v>0</v>
      </c>
      <c r="AG5" s="47">
        <f t="shared" si="0"/>
        <v>6000</v>
      </c>
      <c r="AH5" s="47">
        <f t="shared" si="0"/>
        <v>6000</v>
      </c>
      <c r="AI5" s="47">
        <f t="shared" si="0"/>
        <v>12000</v>
      </c>
      <c r="AJ5" s="47">
        <f t="shared" si="0"/>
        <v>152400</v>
      </c>
      <c r="AK5" s="47">
        <f t="shared" si="0"/>
        <v>0</v>
      </c>
      <c r="AL5" s="47">
        <f t="shared" si="0"/>
        <v>0</v>
      </c>
      <c r="AM5" s="47">
        <f t="shared" si="0"/>
        <v>0</v>
      </c>
      <c r="AN5" s="47">
        <f t="shared" si="0"/>
        <v>0</v>
      </c>
      <c r="AO5" s="47">
        <f t="shared" si="0"/>
        <v>0</v>
      </c>
      <c r="AP5" s="47">
        <f t="shared" si="0"/>
        <v>0</v>
      </c>
      <c r="AQ5" s="47">
        <f t="shared" si="0"/>
        <v>0</v>
      </c>
      <c r="AR5" s="47">
        <f t="shared" si="0"/>
        <v>0</v>
      </c>
      <c r="AS5" s="47">
        <f t="shared" si="0"/>
        <v>0</v>
      </c>
      <c r="AT5" s="47">
        <f t="shared" si="0"/>
        <v>0</v>
      </c>
      <c r="AU5" s="47">
        <f t="shared" si="0"/>
        <v>0</v>
      </c>
      <c r="AV5" s="47">
        <f t="shared" si="0"/>
        <v>0</v>
      </c>
      <c r="AW5" s="47">
        <f t="shared" si="0"/>
        <v>0</v>
      </c>
      <c r="AX5" s="47">
        <f t="shared" si="0"/>
        <v>0</v>
      </c>
      <c r="AY5" s="47">
        <f t="shared" si="0"/>
        <v>0</v>
      </c>
      <c r="AZ5" s="47">
        <f t="shared" si="0"/>
        <v>600</v>
      </c>
      <c r="BA5" s="47">
        <f t="shared" si="0"/>
        <v>600</v>
      </c>
      <c r="BB5" s="47">
        <f t="shared" si="0"/>
        <v>0</v>
      </c>
      <c r="BC5" s="47">
        <f t="shared" si="0"/>
        <v>6000</v>
      </c>
      <c r="BD5" s="47">
        <f t="shared" si="0"/>
        <v>6000</v>
      </c>
      <c r="BE5" s="47">
        <f t="shared" si="0"/>
        <v>0</v>
      </c>
      <c r="BF5" s="47">
        <f t="shared" si="0"/>
        <v>6000</v>
      </c>
      <c r="BG5" s="47">
        <f t="shared" si="0"/>
        <v>6000</v>
      </c>
      <c r="BH5" s="47">
        <f t="shared" si="0"/>
        <v>0</v>
      </c>
      <c r="BI5" s="47">
        <f t="shared" si="0"/>
        <v>0</v>
      </c>
      <c r="BJ5" s="47">
        <f t="shared" si="0"/>
        <v>0</v>
      </c>
      <c r="BK5" s="47">
        <f t="shared" si="0"/>
        <v>12000</v>
      </c>
      <c r="BL5" s="47">
        <f t="shared" si="0"/>
        <v>6000</v>
      </c>
      <c r="BM5" s="47">
        <f t="shared" si="0"/>
        <v>0</v>
      </c>
      <c r="BN5" s="47">
        <f t="shared" si="0"/>
        <v>3600</v>
      </c>
      <c r="BO5" s="47">
        <f t="shared" si="0"/>
        <v>0</v>
      </c>
      <c r="BP5" s="47">
        <f t="shared" si="0"/>
        <v>0</v>
      </c>
      <c r="BQ5" s="47">
        <f t="shared" si="0"/>
        <v>3000</v>
      </c>
      <c r="BR5" s="47">
        <f t="shared" si="0"/>
        <v>7200</v>
      </c>
      <c r="BS5" s="47">
        <f t="shared" si="0"/>
        <v>0</v>
      </c>
      <c r="BT5" s="47">
        <f t="shared" ref="BT5:CA5" si="1">SUM(BT3)</f>
        <v>42000</v>
      </c>
      <c r="BU5" s="47">
        <f t="shared" si="1"/>
        <v>3000</v>
      </c>
      <c r="BV5" s="47">
        <f t="shared" si="1"/>
        <v>600</v>
      </c>
      <c r="BW5" s="47">
        <f t="shared" si="1"/>
        <v>7200</v>
      </c>
      <c r="BX5" s="47">
        <f t="shared" si="1"/>
        <v>3600</v>
      </c>
      <c r="BY5" s="47">
        <f t="shared" si="1"/>
        <v>3600</v>
      </c>
      <c r="BZ5" s="47">
        <f t="shared" si="1"/>
        <v>1200</v>
      </c>
      <c r="CA5" s="47">
        <f t="shared" si="1"/>
        <v>0</v>
      </c>
    </row>
    <row r="6" spans="1:79">
      <c r="A6" s="45"/>
      <c r="B6" s="45"/>
      <c r="C6" s="45"/>
      <c r="D6" s="45"/>
      <c r="E6" s="142" t="s">
        <v>184</v>
      </c>
      <c r="F6" s="142"/>
      <c r="G6" s="48">
        <f>G5/60</f>
        <v>50</v>
      </c>
      <c r="H6" s="46">
        <f t="shared" ref="H6:BS6" si="2">H5/60</f>
        <v>50</v>
      </c>
      <c r="I6" s="46"/>
      <c r="J6" s="46">
        <f t="shared" si="2"/>
        <v>200</v>
      </c>
      <c r="K6" s="46">
        <f t="shared" si="2"/>
        <v>100</v>
      </c>
      <c r="L6" s="46">
        <f t="shared" si="2"/>
        <v>1000</v>
      </c>
      <c r="M6" s="46">
        <f t="shared" si="2"/>
        <v>20</v>
      </c>
      <c r="N6" s="46">
        <f t="shared" si="2"/>
        <v>80</v>
      </c>
      <c r="O6" s="46">
        <f t="shared" si="2"/>
        <v>0</v>
      </c>
      <c r="P6" s="46">
        <f t="shared" si="2"/>
        <v>60</v>
      </c>
      <c r="Q6" s="46">
        <f t="shared" si="2"/>
        <v>0</v>
      </c>
      <c r="R6" s="46">
        <f t="shared" si="2"/>
        <v>60</v>
      </c>
      <c r="S6" s="46">
        <f t="shared" si="2"/>
        <v>0</v>
      </c>
      <c r="T6" s="46">
        <f t="shared" si="2"/>
        <v>50</v>
      </c>
      <c r="U6" s="46">
        <f t="shared" si="2"/>
        <v>100</v>
      </c>
      <c r="V6" s="46">
        <f t="shared" si="2"/>
        <v>50</v>
      </c>
      <c r="W6" s="46">
        <f t="shared" si="2"/>
        <v>0</v>
      </c>
      <c r="X6" s="46">
        <f t="shared" si="2"/>
        <v>80</v>
      </c>
      <c r="Y6" s="46">
        <f t="shared" si="2"/>
        <v>0</v>
      </c>
      <c r="Z6" s="46">
        <f t="shared" si="2"/>
        <v>100</v>
      </c>
      <c r="AA6" s="46">
        <f t="shared" si="2"/>
        <v>80</v>
      </c>
      <c r="AB6" s="46">
        <f t="shared" si="2"/>
        <v>0</v>
      </c>
      <c r="AC6" s="46">
        <f t="shared" si="2"/>
        <v>0</v>
      </c>
      <c r="AD6" s="46">
        <f t="shared" si="2"/>
        <v>160</v>
      </c>
      <c r="AE6" s="46">
        <f t="shared" si="2"/>
        <v>100</v>
      </c>
      <c r="AF6" s="46">
        <f t="shared" si="2"/>
        <v>0</v>
      </c>
      <c r="AG6" s="46">
        <f t="shared" si="2"/>
        <v>100</v>
      </c>
      <c r="AH6" s="46">
        <f t="shared" si="2"/>
        <v>100</v>
      </c>
      <c r="AI6" s="46">
        <f t="shared" si="2"/>
        <v>200</v>
      </c>
      <c r="AJ6" s="46">
        <f t="shared" si="2"/>
        <v>2540</v>
      </c>
      <c r="AK6" s="46">
        <f t="shared" si="2"/>
        <v>0</v>
      </c>
      <c r="AL6" s="46">
        <f t="shared" si="2"/>
        <v>0</v>
      </c>
      <c r="AM6" s="46">
        <f t="shared" si="2"/>
        <v>0</v>
      </c>
      <c r="AN6" s="46">
        <f t="shared" si="2"/>
        <v>0</v>
      </c>
      <c r="AO6" s="46">
        <f t="shared" si="2"/>
        <v>0</v>
      </c>
      <c r="AP6" s="46">
        <f t="shared" si="2"/>
        <v>0</v>
      </c>
      <c r="AQ6" s="46">
        <f t="shared" si="2"/>
        <v>0</v>
      </c>
      <c r="AR6" s="46">
        <f t="shared" si="2"/>
        <v>0</v>
      </c>
      <c r="AS6" s="46">
        <f t="shared" si="2"/>
        <v>0</v>
      </c>
      <c r="AT6" s="46">
        <f t="shared" si="2"/>
        <v>0</v>
      </c>
      <c r="AU6" s="46">
        <f t="shared" si="2"/>
        <v>0</v>
      </c>
      <c r="AV6" s="46">
        <f t="shared" si="2"/>
        <v>0</v>
      </c>
      <c r="AW6" s="46">
        <f t="shared" si="2"/>
        <v>0</v>
      </c>
      <c r="AX6" s="46">
        <f t="shared" si="2"/>
        <v>0</v>
      </c>
      <c r="AY6" s="46">
        <f t="shared" si="2"/>
        <v>0</v>
      </c>
      <c r="AZ6" s="46">
        <f t="shared" si="2"/>
        <v>10</v>
      </c>
      <c r="BA6" s="46">
        <f t="shared" si="2"/>
        <v>10</v>
      </c>
      <c r="BB6" s="46">
        <f t="shared" si="2"/>
        <v>0</v>
      </c>
      <c r="BC6" s="46">
        <f t="shared" si="2"/>
        <v>100</v>
      </c>
      <c r="BD6" s="46">
        <f t="shared" si="2"/>
        <v>100</v>
      </c>
      <c r="BE6" s="46">
        <f t="shared" si="2"/>
        <v>0</v>
      </c>
      <c r="BF6" s="46">
        <f t="shared" si="2"/>
        <v>100</v>
      </c>
      <c r="BG6" s="46">
        <f t="shared" si="2"/>
        <v>100</v>
      </c>
      <c r="BH6" s="46">
        <f t="shared" si="2"/>
        <v>0</v>
      </c>
      <c r="BI6" s="46">
        <f t="shared" si="2"/>
        <v>0</v>
      </c>
      <c r="BJ6" s="46">
        <f t="shared" si="2"/>
        <v>0</v>
      </c>
      <c r="BK6" s="46">
        <f t="shared" si="2"/>
        <v>200</v>
      </c>
      <c r="BL6" s="46">
        <f t="shared" si="2"/>
        <v>100</v>
      </c>
      <c r="BM6" s="46">
        <f t="shared" si="2"/>
        <v>0</v>
      </c>
      <c r="BN6" s="46">
        <f t="shared" si="2"/>
        <v>60</v>
      </c>
      <c r="BO6" s="46">
        <f t="shared" si="2"/>
        <v>0</v>
      </c>
      <c r="BP6" s="46">
        <f t="shared" si="2"/>
        <v>0</v>
      </c>
      <c r="BQ6" s="46">
        <f t="shared" si="2"/>
        <v>50</v>
      </c>
      <c r="BR6" s="46">
        <f t="shared" si="2"/>
        <v>120</v>
      </c>
      <c r="BS6" s="46">
        <f t="shared" si="2"/>
        <v>0</v>
      </c>
      <c r="BT6" s="46">
        <f t="shared" ref="BT6:CA6" si="3">BT5/60</f>
        <v>700</v>
      </c>
      <c r="BU6" s="46">
        <f t="shared" si="3"/>
        <v>50</v>
      </c>
      <c r="BV6" s="46">
        <f t="shared" si="3"/>
        <v>10</v>
      </c>
      <c r="BW6" s="46">
        <f t="shared" si="3"/>
        <v>120</v>
      </c>
      <c r="BX6" s="46">
        <f t="shared" si="3"/>
        <v>60</v>
      </c>
      <c r="BY6" s="46">
        <f t="shared" si="3"/>
        <v>60</v>
      </c>
      <c r="BZ6" s="46">
        <f t="shared" si="3"/>
        <v>20</v>
      </c>
      <c r="CA6" s="46">
        <f t="shared" si="3"/>
        <v>0</v>
      </c>
    </row>
    <row r="7" spans="1:79">
      <c r="A7" s="45"/>
      <c r="B7" s="45"/>
      <c r="C7" s="45"/>
      <c r="D7" s="45"/>
      <c r="E7" s="132" t="s">
        <v>180</v>
      </c>
      <c r="F7" s="133"/>
      <c r="G7" s="51">
        <f>SUM(G6:CA6)</f>
        <v>7250</v>
      </c>
      <c r="H7" s="45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</row>
    <row r="8" spans="1:79">
      <c r="A8" s="45"/>
      <c r="B8" s="45"/>
      <c r="C8" s="45"/>
      <c r="D8" s="45"/>
      <c r="E8" s="132" t="s">
        <v>179</v>
      </c>
      <c r="F8" s="133"/>
      <c r="G8" s="44">
        <f>G7*60</f>
        <v>435000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</row>
    <row r="9" spans="1:79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</row>
    <row r="15" spans="1:79" ht="23.25">
      <c r="G15" s="107" t="s">
        <v>186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</row>
    <row r="16" spans="1:79">
      <c r="A16" s="44" t="s">
        <v>181</v>
      </c>
      <c r="B16" s="59" t="s">
        <v>2</v>
      </c>
      <c r="C16" s="59" t="s">
        <v>3</v>
      </c>
      <c r="D16" s="59" t="s">
        <v>4</v>
      </c>
      <c r="E16" s="59" t="s">
        <v>5</v>
      </c>
      <c r="F16" s="59" t="s">
        <v>6</v>
      </c>
      <c r="G16" s="59" t="str">
        <f>G2</f>
        <v>ITEM 1</v>
      </c>
      <c r="H16" s="59" t="str">
        <f t="shared" ref="H16:BS16" si="4">H2</f>
        <v>ITEM 2</v>
      </c>
      <c r="I16" s="59" t="str">
        <f t="shared" si="4"/>
        <v>ITEM 3</v>
      </c>
      <c r="J16" s="59" t="str">
        <f t="shared" si="4"/>
        <v>ITEM 4</v>
      </c>
      <c r="K16" s="59" t="str">
        <f t="shared" si="4"/>
        <v>ITEM 5</v>
      </c>
      <c r="L16" s="59" t="str">
        <f t="shared" si="4"/>
        <v>ITEM 6</v>
      </c>
      <c r="M16" s="59" t="str">
        <f t="shared" si="4"/>
        <v>ITEM 7</v>
      </c>
      <c r="N16" s="59" t="str">
        <f t="shared" si="4"/>
        <v>ITEM 8</v>
      </c>
      <c r="O16" s="59" t="str">
        <f t="shared" si="4"/>
        <v>ITEM 9</v>
      </c>
      <c r="P16" s="59" t="str">
        <f t="shared" si="4"/>
        <v>ITEM 10</v>
      </c>
      <c r="Q16" s="59" t="str">
        <f t="shared" si="4"/>
        <v>ITEM 11</v>
      </c>
      <c r="R16" s="59" t="str">
        <f t="shared" si="4"/>
        <v>ITEM 12</v>
      </c>
      <c r="S16" s="59" t="str">
        <f t="shared" si="4"/>
        <v>ITEM 13</v>
      </c>
      <c r="T16" s="59" t="str">
        <f t="shared" si="4"/>
        <v>ITEM 14</v>
      </c>
      <c r="U16" s="59" t="str">
        <f t="shared" si="4"/>
        <v>ITEM 15</v>
      </c>
      <c r="V16" s="59" t="str">
        <f t="shared" si="4"/>
        <v>ITEM 16</v>
      </c>
      <c r="W16" s="59" t="str">
        <f t="shared" si="4"/>
        <v>ITEM 17</v>
      </c>
      <c r="X16" s="59" t="str">
        <f t="shared" si="4"/>
        <v>ITEM 18</v>
      </c>
      <c r="Y16" s="59" t="str">
        <f t="shared" si="4"/>
        <v>ITEM 19</v>
      </c>
      <c r="Z16" s="59" t="str">
        <f t="shared" si="4"/>
        <v>ITEM 20</v>
      </c>
      <c r="AA16" s="59" t="str">
        <f t="shared" si="4"/>
        <v>ITEM 21</v>
      </c>
      <c r="AB16" s="59" t="str">
        <f t="shared" si="4"/>
        <v>ITEM 22</v>
      </c>
      <c r="AC16" s="59" t="str">
        <f t="shared" si="4"/>
        <v>ITEM 23</v>
      </c>
      <c r="AD16" s="59" t="str">
        <f t="shared" si="4"/>
        <v>ITEM 24</v>
      </c>
      <c r="AE16" s="59" t="str">
        <f t="shared" si="4"/>
        <v>ITEM 25</v>
      </c>
      <c r="AF16" s="59" t="str">
        <f t="shared" si="4"/>
        <v>ITEM 26</v>
      </c>
      <c r="AG16" s="59" t="str">
        <f t="shared" si="4"/>
        <v>ITEM 27</v>
      </c>
      <c r="AH16" s="59" t="str">
        <f t="shared" si="4"/>
        <v>ITEM 28</v>
      </c>
      <c r="AI16" s="59" t="str">
        <f t="shared" si="4"/>
        <v>ITEM 29</v>
      </c>
      <c r="AJ16" s="59" t="str">
        <f t="shared" si="4"/>
        <v>ITEM 30</v>
      </c>
      <c r="AK16" s="59" t="str">
        <f t="shared" si="4"/>
        <v>ITEM 31</v>
      </c>
      <c r="AL16" s="59" t="str">
        <f t="shared" si="4"/>
        <v>ITEM 32</v>
      </c>
      <c r="AM16" s="59" t="str">
        <f t="shared" si="4"/>
        <v>ITEM 33</v>
      </c>
      <c r="AN16" s="59" t="str">
        <f t="shared" si="4"/>
        <v>ITEM 34</v>
      </c>
      <c r="AO16" s="59" t="str">
        <f t="shared" si="4"/>
        <v>ITEM 35</v>
      </c>
      <c r="AP16" s="59" t="str">
        <f t="shared" si="4"/>
        <v>ITEM 36</v>
      </c>
      <c r="AQ16" s="59" t="str">
        <f t="shared" si="4"/>
        <v>ITEM 37</v>
      </c>
      <c r="AR16" s="59" t="str">
        <f t="shared" si="4"/>
        <v>ITEM 38</v>
      </c>
      <c r="AS16" s="59" t="str">
        <f t="shared" si="4"/>
        <v>ITEM 39</v>
      </c>
      <c r="AT16" s="59" t="str">
        <f t="shared" si="4"/>
        <v>ITEM 40</v>
      </c>
      <c r="AU16" s="59" t="str">
        <f t="shared" si="4"/>
        <v>ITEM 41</v>
      </c>
      <c r="AV16" s="59" t="str">
        <f t="shared" si="4"/>
        <v>ITEM 42</v>
      </c>
      <c r="AW16" s="59" t="str">
        <f t="shared" si="4"/>
        <v>ITEM 43</v>
      </c>
      <c r="AX16" s="59" t="str">
        <f t="shared" si="4"/>
        <v>ITEM 44</v>
      </c>
      <c r="AY16" s="59" t="str">
        <f t="shared" si="4"/>
        <v>ITEM 45</v>
      </c>
      <c r="AZ16" s="59" t="str">
        <f t="shared" si="4"/>
        <v>ITEM 46</v>
      </c>
      <c r="BA16" s="59" t="str">
        <f t="shared" si="4"/>
        <v>ITEM 47</v>
      </c>
      <c r="BB16" s="59" t="str">
        <f t="shared" si="4"/>
        <v>ITEM 48</v>
      </c>
      <c r="BC16" s="59" t="str">
        <f t="shared" si="4"/>
        <v>ITEM 49</v>
      </c>
      <c r="BD16" s="59" t="str">
        <f t="shared" si="4"/>
        <v>ITEM 50</v>
      </c>
      <c r="BE16" s="59" t="str">
        <f t="shared" si="4"/>
        <v>ITEM 51</v>
      </c>
      <c r="BF16" s="59" t="str">
        <f t="shared" si="4"/>
        <v>ITEM 52</v>
      </c>
      <c r="BG16" s="59" t="str">
        <f t="shared" si="4"/>
        <v>ITEM 53</v>
      </c>
      <c r="BH16" s="59" t="str">
        <f t="shared" si="4"/>
        <v>ITEM 54</v>
      </c>
      <c r="BI16" s="59" t="str">
        <f t="shared" si="4"/>
        <v>ITEM 55</v>
      </c>
      <c r="BJ16" s="59" t="str">
        <f t="shared" si="4"/>
        <v>ITEM 56</v>
      </c>
      <c r="BK16" s="59" t="str">
        <f t="shared" si="4"/>
        <v>ITEM 57</v>
      </c>
      <c r="BL16" s="59" t="str">
        <f t="shared" si="4"/>
        <v>ITEM 58</v>
      </c>
      <c r="BM16" s="59" t="str">
        <f t="shared" si="4"/>
        <v>ITEM 59</v>
      </c>
      <c r="BN16" s="59" t="str">
        <f t="shared" si="4"/>
        <v>ITEM 60</v>
      </c>
      <c r="BO16" s="59" t="str">
        <f t="shared" si="4"/>
        <v>ITEM 61</v>
      </c>
      <c r="BP16" s="59" t="str">
        <f t="shared" si="4"/>
        <v>ITEM 62</v>
      </c>
      <c r="BQ16" s="59" t="str">
        <f t="shared" si="4"/>
        <v>ITEM 63</v>
      </c>
      <c r="BR16" s="59" t="str">
        <f t="shared" si="4"/>
        <v>ITEM 64</v>
      </c>
      <c r="BS16" s="59" t="str">
        <f t="shared" si="4"/>
        <v>ITEM 65</v>
      </c>
      <c r="BT16" s="59" t="str">
        <f t="shared" ref="BT16:CA16" si="5">BT2</f>
        <v>ITEM 66</v>
      </c>
      <c r="BU16" s="59" t="str">
        <f t="shared" si="5"/>
        <v>ITEM 67</v>
      </c>
      <c r="BV16" s="59" t="str">
        <f t="shared" si="5"/>
        <v>ITEM 68</v>
      </c>
      <c r="BW16" s="59" t="str">
        <f t="shared" si="5"/>
        <v>ITEM 69</v>
      </c>
      <c r="BX16" s="59" t="str">
        <f t="shared" si="5"/>
        <v>ITEM 70</v>
      </c>
      <c r="BY16" s="59" t="str">
        <f t="shared" si="5"/>
        <v>ITEM 71</v>
      </c>
      <c r="BZ16" s="59" t="str">
        <f t="shared" si="5"/>
        <v>ITEM 72</v>
      </c>
      <c r="CA16" s="59" t="str">
        <f t="shared" si="5"/>
        <v>ITEM 73</v>
      </c>
    </row>
    <row r="17" spans="1:79">
      <c r="A17" s="52">
        <v>7</v>
      </c>
      <c r="B17" s="72" t="s">
        <v>174</v>
      </c>
      <c r="C17" s="72" t="s">
        <v>173</v>
      </c>
      <c r="D17" s="46">
        <v>170607</v>
      </c>
      <c r="E17" s="46" t="s">
        <v>88</v>
      </c>
      <c r="F17" s="46" t="s">
        <v>89</v>
      </c>
      <c r="G17" s="46">
        <f>G3/60</f>
        <v>50</v>
      </c>
      <c r="H17" s="46">
        <f>H3/60</f>
        <v>50</v>
      </c>
      <c r="I17" s="46"/>
      <c r="J17" s="46">
        <f t="shared" ref="J17:AO17" si="6">J3/60</f>
        <v>200</v>
      </c>
      <c r="K17" s="46">
        <f t="shared" si="6"/>
        <v>100</v>
      </c>
      <c r="L17" s="46">
        <f t="shared" si="6"/>
        <v>1000</v>
      </c>
      <c r="M17" s="46">
        <f t="shared" si="6"/>
        <v>20</v>
      </c>
      <c r="N17" s="46">
        <f t="shared" si="6"/>
        <v>80</v>
      </c>
      <c r="O17" s="46">
        <f t="shared" si="6"/>
        <v>0</v>
      </c>
      <c r="P17" s="46">
        <f t="shared" si="6"/>
        <v>60</v>
      </c>
      <c r="Q17" s="46">
        <f t="shared" si="6"/>
        <v>0</v>
      </c>
      <c r="R17" s="46">
        <f t="shared" si="6"/>
        <v>60</v>
      </c>
      <c r="S17" s="46">
        <f t="shared" si="6"/>
        <v>0</v>
      </c>
      <c r="T17" s="46">
        <f t="shared" si="6"/>
        <v>50</v>
      </c>
      <c r="U17" s="46">
        <f t="shared" si="6"/>
        <v>100</v>
      </c>
      <c r="V17" s="46">
        <f t="shared" si="6"/>
        <v>50</v>
      </c>
      <c r="W17" s="46">
        <f t="shared" si="6"/>
        <v>0</v>
      </c>
      <c r="X17" s="46">
        <f t="shared" si="6"/>
        <v>80</v>
      </c>
      <c r="Y17" s="46">
        <f t="shared" si="6"/>
        <v>0</v>
      </c>
      <c r="Z17" s="46">
        <f t="shared" si="6"/>
        <v>100</v>
      </c>
      <c r="AA17" s="46">
        <f t="shared" si="6"/>
        <v>80</v>
      </c>
      <c r="AB17" s="46">
        <f t="shared" si="6"/>
        <v>0</v>
      </c>
      <c r="AC17" s="46">
        <f t="shared" si="6"/>
        <v>0</v>
      </c>
      <c r="AD17" s="46">
        <f t="shared" si="6"/>
        <v>160</v>
      </c>
      <c r="AE17" s="46">
        <f t="shared" si="6"/>
        <v>100</v>
      </c>
      <c r="AF17" s="46">
        <f t="shared" si="6"/>
        <v>0</v>
      </c>
      <c r="AG17" s="46">
        <f t="shared" si="6"/>
        <v>100</v>
      </c>
      <c r="AH17" s="46">
        <f t="shared" si="6"/>
        <v>100</v>
      </c>
      <c r="AI17" s="46">
        <f t="shared" si="6"/>
        <v>200</v>
      </c>
      <c r="AJ17" s="46">
        <f t="shared" si="6"/>
        <v>2540</v>
      </c>
      <c r="AK17" s="46">
        <f t="shared" si="6"/>
        <v>0</v>
      </c>
      <c r="AL17" s="46">
        <f t="shared" si="6"/>
        <v>0</v>
      </c>
      <c r="AM17" s="46">
        <f t="shared" si="6"/>
        <v>0</v>
      </c>
      <c r="AN17" s="46">
        <f t="shared" si="6"/>
        <v>0</v>
      </c>
      <c r="AO17" s="46">
        <f t="shared" si="6"/>
        <v>0</v>
      </c>
      <c r="AP17" s="46">
        <f t="shared" ref="AP17:BU17" si="7">AP3/60</f>
        <v>0</v>
      </c>
      <c r="AQ17" s="46">
        <f t="shared" si="7"/>
        <v>0</v>
      </c>
      <c r="AR17" s="46">
        <f t="shared" si="7"/>
        <v>0</v>
      </c>
      <c r="AS17" s="46">
        <f t="shared" si="7"/>
        <v>0</v>
      </c>
      <c r="AT17" s="46">
        <f t="shared" si="7"/>
        <v>0</v>
      </c>
      <c r="AU17" s="46">
        <f t="shared" si="7"/>
        <v>0</v>
      </c>
      <c r="AV17" s="46">
        <f t="shared" si="7"/>
        <v>0</v>
      </c>
      <c r="AW17" s="46">
        <f t="shared" si="7"/>
        <v>0</v>
      </c>
      <c r="AX17" s="46">
        <f t="shared" si="7"/>
        <v>0</v>
      </c>
      <c r="AY17" s="46">
        <f t="shared" si="7"/>
        <v>0</v>
      </c>
      <c r="AZ17" s="46">
        <f t="shared" si="7"/>
        <v>10</v>
      </c>
      <c r="BA17" s="46">
        <f t="shared" si="7"/>
        <v>10</v>
      </c>
      <c r="BB17" s="46">
        <f t="shared" si="7"/>
        <v>0</v>
      </c>
      <c r="BC17" s="46">
        <f t="shared" si="7"/>
        <v>100</v>
      </c>
      <c r="BD17" s="46">
        <f t="shared" si="7"/>
        <v>100</v>
      </c>
      <c r="BE17" s="46">
        <f t="shared" si="7"/>
        <v>0</v>
      </c>
      <c r="BF17" s="46">
        <f t="shared" si="7"/>
        <v>100</v>
      </c>
      <c r="BG17" s="46">
        <f t="shared" si="7"/>
        <v>100</v>
      </c>
      <c r="BH17" s="46">
        <f t="shared" si="7"/>
        <v>0</v>
      </c>
      <c r="BI17" s="46">
        <f t="shared" si="7"/>
        <v>0</v>
      </c>
      <c r="BJ17" s="46">
        <f t="shared" si="7"/>
        <v>0</v>
      </c>
      <c r="BK17" s="46">
        <f t="shared" si="7"/>
        <v>200</v>
      </c>
      <c r="BL17" s="46">
        <f t="shared" si="7"/>
        <v>100</v>
      </c>
      <c r="BM17" s="46">
        <f t="shared" si="7"/>
        <v>0</v>
      </c>
      <c r="BN17" s="46">
        <f t="shared" si="7"/>
        <v>60</v>
      </c>
      <c r="BO17" s="46">
        <f t="shared" si="7"/>
        <v>0</v>
      </c>
      <c r="BP17" s="46">
        <f t="shared" si="7"/>
        <v>0</v>
      </c>
      <c r="BQ17" s="46">
        <f t="shared" si="7"/>
        <v>50</v>
      </c>
      <c r="BR17" s="46">
        <f t="shared" si="7"/>
        <v>120</v>
      </c>
      <c r="BS17" s="46">
        <f t="shared" si="7"/>
        <v>0</v>
      </c>
      <c r="BT17" s="46">
        <f t="shared" si="7"/>
        <v>700</v>
      </c>
      <c r="BU17" s="46">
        <f t="shared" si="7"/>
        <v>50</v>
      </c>
      <c r="BV17" s="46">
        <f t="shared" ref="BV17:CA17" si="8">BV3/60</f>
        <v>10</v>
      </c>
      <c r="BW17" s="46">
        <f t="shared" si="8"/>
        <v>120</v>
      </c>
      <c r="BX17" s="46">
        <f t="shared" si="8"/>
        <v>60</v>
      </c>
      <c r="BY17" s="46">
        <f t="shared" si="8"/>
        <v>60</v>
      </c>
      <c r="BZ17" s="46">
        <f t="shared" si="8"/>
        <v>20</v>
      </c>
      <c r="CA17" s="46">
        <f t="shared" si="8"/>
        <v>0</v>
      </c>
    </row>
    <row r="18" spans="1:79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</row>
    <row r="19" spans="1:79">
      <c r="A19" s="45"/>
      <c r="B19" s="45"/>
      <c r="C19" s="45"/>
      <c r="D19" s="45"/>
      <c r="E19" s="146" t="s">
        <v>175</v>
      </c>
      <c r="F19" s="146"/>
      <c r="G19" s="94">
        <f>SUM(G17)</f>
        <v>50</v>
      </c>
      <c r="H19" s="94">
        <f t="shared" ref="H19:BS19" si="9">SUM(H17)</f>
        <v>50</v>
      </c>
      <c r="I19" s="94"/>
      <c r="J19" s="94">
        <f t="shared" si="9"/>
        <v>200</v>
      </c>
      <c r="K19" s="94">
        <f t="shared" si="9"/>
        <v>100</v>
      </c>
      <c r="L19" s="94">
        <f t="shared" si="9"/>
        <v>1000</v>
      </c>
      <c r="M19" s="94">
        <f t="shared" si="9"/>
        <v>20</v>
      </c>
      <c r="N19" s="94">
        <f t="shared" si="9"/>
        <v>80</v>
      </c>
      <c r="O19" s="94">
        <f t="shared" si="9"/>
        <v>0</v>
      </c>
      <c r="P19" s="94">
        <f t="shared" si="9"/>
        <v>60</v>
      </c>
      <c r="Q19" s="94">
        <f t="shared" si="9"/>
        <v>0</v>
      </c>
      <c r="R19" s="94">
        <f t="shared" si="9"/>
        <v>60</v>
      </c>
      <c r="S19" s="94">
        <f t="shared" si="9"/>
        <v>0</v>
      </c>
      <c r="T19" s="94">
        <f t="shared" si="9"/>
        <v>50</v>
      </c>
      <c r="U19" s="94">
        <f t="shared" si="9"/>
        <v>100</v>
      </c>
      <c r="V19" s="94">
        <f t="shared" si="9"/>
        <v>50</v>
      </c>
      <c r="W19" s="94">
        <f t="shared" si="9"/>
        <v>0</v>
      </c>
      <c r="X19" s="94">
        <f t="shared" si="9"/>
        <v>80</v>
      </c>
      <c r="Y19" s="94">
        <f t="shared" si="9"/>
        <v>0</v>
      </c>
      <c r="Z19" s="94">
        <f t="shared" si="9"/>
        <v>100</v>
      </c>
      <c r="AA19" s="94">
        <f t="shared" si="9"/>
        <v>80</v>
      </c>
      <c r="AB19" s="94">
        <f t="shared" si="9"/>
        <v>0</v>
      </c>
      <c r="AC19" s="94">
        <f t="shared" si="9"/>
        <v>0</v>
      </c>
      <c r="AD19" s="94">
        <f t="shared" si="9"/>
        <v>160</v>
      </c>
      <c r="AE19" s="94">
        <f t="shared" si="9"/>
        <v>100</v>
      </c>
      <c r="AF19" s="94">
        <f t="shared" si="9"/>
        <v>0</v>
      </c>
      <c r="AG19" s="94">
        <f t="shared" si="9"/>
        <v>100</v>
      </c>
      <c r="AH19" s="94">
        <f t="shared" si="9"/>
        <v>100</v>
      </c>
      <c r="AI19" s="94">
        <f t="shared" si="9"/>
        <v>200</v>
      </c>
      <c r="AJ19" s="94">
        <f t="shared" si="9"/>
        <v>2540</v>
      </c>
      <c r="AK19" s="94">
        <f t="shared" si="9"/>
        <v>0</v>
      </c>
      <c r="AL19" s="94">
        <f t="shared" si="9"/>
        <v>0</v>
      </c>
      <c r="AM19" s="94">
        <f t="shared" si="9"/>
        <v>0</v>
      </c>
      <c r="AN19" s="94">
        <f t="shared" si="9"/>
        <v>0</v>
      </c>
      <c r="AO19" s="94">
        <f t="shared" si="9"/>
        <v>0</v>
      </c>
      <c r="AP19" s="94">
        <f t="shared" si="9"/>
        <v>0</v>
      </c>
      <c r="AQ19" s="94">
        <f t="shared" si="9"/>
        <v>0</v>
      </c>
      <c r="AR19" s="94">
        <f t="shared" si="9"/>
        <v>0</v>
      </c>
      <c r="AS19" s="94">
        <f t="shared" si="9"/>
        <v>0</v>
      </c>
      <c r="AT19" s="94">
        <f t="shared" si="9"/>
        <v>0</v>
      </c>
      <c r="AU19" s="94">
        <f t="shared" si="9"/>
        <v>0</v>
      </c>
      <c r="AV19" s="94">
        <f t="shared" si="9"/>
        <v>0</v>
      </c>
      <c r="AW19" s="94">
        <f t="shared" si="9"/>
        <v>0</v>
      </c>
      <c r="AX19" s="94">
        <f t="shared" si="9"/>
        <v>0</v>
      </c>
      <c r="AY19" s="94">
        <f t="shared" si="9"/>
        <v>0</v>
      </c>
      <c r="AZ19" s="94">
        <f t="shared" si="9"/>
        <v>10</v>
      </c>
      <c r="BA19" s="94">
        <f t="shared" si="9"/>
        <v>10</v>
      </c>
      <c r="BB19" s="94">
        <f t="shared" si="9"/>
        <v>0</v>
      </c>
      <c r="BC19" s="94">
        <f t="shared" si="9"/>
        <v>100</v>
      </c>
      <c r="BD19" s="94">
        <f t="shared" si="9"/>
        <v>100</v>
      </c>
      <c r="BE19" s="94">
        <f t="shared" si="9"/>
        <v>0</v>
      </c>
      <c r="BF19" s="94">
        <f t="shared" si="9"/>
        <v>100</v>
      </c>
      <c r="BG19" s="94">
        <f t="shared" si="9"/>
        <v>100</v>
      </c>
      <c r="BH19" s="94">
        <f t="shared" si="9"/>
        <v>0</v>
      </c>
      <c r="BI19" s="94">
        <f t="shared" si="9"/>
        <v>0</v>
      </c>
      <c r="BJ19" s="94">
        <f t="shared" si="9"/>
        <v>0</v>
      </c>
      <c r="BK19" s="94">
        <f t="shared" si="9"/>
        <v>200</v>
      </c>
      <c r="BL19" s="94">
        <f t="shared" si="9"/>
        <v>100</v>
      </c>
      <c r="BM19" s="94">
        <f t="shared" si="9"/>
        <v>0</v>
      </c>
      <c r="BN19" s="94">
        <f t="shared" si="9"/>
        <v>60</v>
      </c>
      <c r="BO19" s="94">
        <f t="shared" si="9"/>
        <v>0</v>
      </c>
      <c r="BP19" s="94">
        <f t="shared" si="9"/>
        <v>0</v>
      </c>
      <c r="BQ19" s="94">
        <f t="shared" si="9"/>
        <v>50</v>
      </c>
      <c r="BR19" s="94">
        <f t="shared" si="9"/>
        <v>120</v>
      </c>
      <c r="BS19" s="94">
        <f t="shared" si="9"/>
        <v>0</v>
      </c>
      <c r="BT19" s="94">
        <f t="shared" ref="BT19:CA19" si="10">SUM(BT17)</f>
        <v>700</v>
      </c>
      <c r="BU19" s="94">
        <f t="shared" si="10"/>
        <v>50</v>
      </c>
      <c r="BV19" s="94">
        <f t="shared" si="10"/>
        <v>10</v>
      </c>
      <c r="BW19" s="94">
        <f t="shared" si="10"/>
        <v>120</v>
      </c>
      <c r="BX19" s="94">
        <f t="shared" si="10"/>
        <v>60</v>
      </c>
      <c r="BY19" s="94">
        <f t="shared" si="10"/>
        <v>60</v>
      </c>
      <c r="BZ19" s="94">
        <f t="shared" si="10"/>
        <v>20</v>
      </c>
      <c r="CA19" s="94">
        <f t="shared" si="10"/>
        <v>0</v>
      </c>
    </row>
  </sheetData>
  <mergeCells count="5">
    <mergeCell ref="E8:F8"/>
    <mergeCell ref="E19:F19"/>
    <mergeCell ref="E5:F5"/>
    <mergeCell ref="E6:F6"/>
    <mergeCell ref="E7:F7"/>
  </mergeCells>
  <conditionalFormatting sqref="D2">
    <cfRule type="duplicateValues" dxfId="3" priority="3"/>
  </conditionalFormatting>
  <conditionalFormatting sqref="D3">
    <cfRule type="duplicateValues" dxfId="2" priority="4"/>
  </conditionalFormatting>
  <conditionalFormatting sqref="D16">
    <cfRule type="duplicateValues" dxfId="1" priority="1"/>
  </conditionalFormatting>
  <conditionalFormatting sqref="D17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D5EBAF7931364383D4AD807308EA10" ma:contentTypeVersion="5" ma:contentTypeDescription="Crie um novo documento." ma:contentTypeScope="" ma:versionID="1f4e4eb204cbe1591ebb22d2febcbb3c">
  <xsd:schema xmlns:xsd="http://www.w3.org/2001/XMLSchema" xmlns:xs="http://www.w3.org/2001/XMLSchema" xmlns:p="http://schemas.microsoft.com/office/2006/metadata/properties" xmlns:ns2="c7d7e6d4-6310-4f05-a9bd-07700d8a264f" xmlns:ns3="e5d4791d-0809-4110-9f3f-7ccbc51e87e8" targetNamespace="http://schemas.microsoft.com/office/2006/metadata/properties" ma:root="true" ma:fieldsID="fbf509347ecdf8a87b9adb8a40803a9c" ns2:_="" ns3:_="">
    <xsd:import namespace="c7d7e6d4-6310-4f05-a9bd-07700d8a264f"/>
    <xsd:import namespace="e5d4791d-0809-4110-9f3f-7ccbc51e87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7e6d4-6310-4f05-a9bd-07700d8a2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4791d-0809-4110-9f3f-7ccbc51e87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5d4791d-0809-4110-9f3f-7ccbc51e87e8">
      <UserInfo>
        <DisplayName>Cícero Padilha de Almeida</DisplayName>
        <AccountId>62</AccountId>
        <AccountType/>
      </UserInfo>
      <UserInfo>
        <DisplayName>Levi Santos Duarte</DisplayName>
        <AccountId>24</AccountId>
        <AccountType/>
      </UserInfo>
      <UserInfo>
        <DisplayName>Anderson Chagas da Silva</DisplayName>
        <AccountId>74</AccountId>
        <AccountType/>
      </UserInfo>
      <UserInfo>
        <DisplayName>Pedro Henrique Correia de Castro</DisplayName>
        <AccountId>75</AccountId>
        <AccountType/>
      </UserInfo>
      <UserInfo>
        <DisplayName>Gilnara Pinto Pereira</DisplayName>
        <AccountId>31</AccountId>
        <AccountType/>
      </UserInfo>
      <UserInfo>
        <DisplayName>Fábio Moreth Mariano</DisplayName>
        <AccountId>55</AccountId>
        <AccountType/>
      </UserInfo>
      <UserInfo>
        <DisplayName>Thiago Waltz Alves</DisplayName>
        <AccountId>53</AccountId>
        <AccountType/>
      </UserInfo>
      <UserInfo>
        <DisplayName>Eleidimar Odilia Isaque da Silva</DisplayName>
        <AccountId>80</AccountId>
        <AccountType/>
      </UserInfo>
      <UserInfo>
        <DisplayName>Sílvio César da Silva Lima</DisplayName>
        <AccountId>52</AccountId>
        <AccountType/>
      </UserInfo>
      <UserInfo>
        <DisplayName>Marcelo Henrqiue Marins e Silva</DisplayName>
        <AccountId>65</AccountId>
        <AccountType/>
      </UserInfo>
      <UserInfo>
        <DisplayName>Abdias da Silva Oliveira</DisplayName>
        <AccountId>13</AccountId>
        <AccountType/>
      </UserInfo>
      <UserInfo>
        <DisplayName>Cristiano Jorge Poubel de Castro</DisplayName>
        <AccountId>90</AccountId>
        <AccountType/>
      </UserInfo>
      <UserInfo>
        <DisplayName>Júlio César Proença</DisplayName>
        <AccountId>91</AccountId>
        <AccountType/>
      </UserInfo>
      <UserInfo>
        <DisplayName>Eleni Roberta da Silva</DisplayName>
        <AccountId>37</AccountId>
        <AccountType/>
      </UserInfo>
      <UserInfo>
        <DisplayName>Marfisa Carla de Abreu Maciel Castro</DisplayName>
        <AccountId>47</AccountId>
        <AccountType/>
      </UserInfo>
      <UserInfo>
        <DisplayName>Edna Cristina Carvalhêdo Vidal de Sousa</DisplayName>
        <AccountId>99</AccountId>
        <AccountType/>
      </UserInfo>
      <UserInfo>
        <DisplayName>Carlos Pedrosa Neto</DisplayName>
        <AccountId>100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8FF975-8059-45DB-BF37-044609F24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d7e6d4-6310-4f05-a9bd-07700d8a264f"/>
    <ds:schemaRef ds:uri="e5d4791d-0809-4110-9f3f-7ccbc51e8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D75AB-F870-4A94-A16C-0FE2868D503A}">
  <ds:schemaRefs>
    <ds:schemaRef ds:uri="http://schemas.microsoft.com/office/2006/metadata/properties"/>
    <ds:schemaRef ds:uri="http://schemas.microsoft.com/office/infopath/2007/PartnerControls"/>
    <ds:schemaRef ds:uri="e5d4791d-0809-4110-9f3f-7ccbc51e87e8"/>
  </ds:schemaRefs>
</ds:datastoreItem>
</file>

<file path=customXml/itemProps3.xml><?xml version="1.0" encoding="utf-8"?>
<ds:datastoreItem xmlns:ds="http://schemas.openxmlformats.org/officeDocument/2006/customXml" ds:itemID="{85812CA4-862C-44C6-9FDB-1EAC1616E9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IRP</vt:lpstr>
      <vt:lpstr>GRUPOS</vt:lpstr>
      <vt:lpstr>GRUPO 1</vt:lpstr>
      <vt:lpstr>GRUPO 2</vt:lpstr>
      <vt:lpstr>GRUPO 3</vt:lpstr>
      <vt:lpstr>GRUPO 4</vt:lpstr>
      <vt:lpstr>GRUPO 5</vt:lpstr>
      <vt:lpstr>GRUPO 6</vt:lpstr>
      <vt:lpstr>GRUPO 7</vt:lpstr>
      <vt:lpstr>DEMANDA POR UF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Santos</dc:creator>
  <cp:lastModifiedBy>Positivo</cp:lastModifiedBy>
  <cp:revision/>
  <dcterms:created xsi:type="dcterms:W3CDTF">2022-07-13T13:43:14Z</dcterms:created>
  <dcterms:modified xsi:type="dcterms:W3CDTF">2023-10-18T16:11:51Z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0x01010031D5EBAF7931364383D4AD807308EA10</vt:lpwstr>
  </property>
</Properties>
</file>