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icitações\Seguro locais 2024\Documentos publicados\"/>
    </mc:Choice>
  </mc:AlternateContent>
  <xr:revisionPtr revIDLastSave="0" documentId="13_ncr:1_{D978A043-7D93-40F4-AB21-F52FCE16EAB1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Rolling-12" sheetId="3" r:id="rId1"/>
    <sheet name="PVC" sheetId="4" r:id="rId2"/>
    <sheet name="Large Claims" sheetId="1" r:id="rId3"/>
  </sheets>
  <definedNames>
    <definedName name="_xlnm.Print_Area" localSheetId="1">PVC!$A$1:$G$36</definedName>
    <definedName name="_xlnm.Print_Area" localSheetId="0">'Rolling-12'!$A$1:$F$36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C21" i="1"/>
  <c r="A13" i="1"/>
  <c r="A14" i="1" s="1"/>
  <c r="A15" i="1" s="1"/>
  <c r="A16" i="1" s="1"/>
  <c r="A17" i="1" s="1"/>
  <c r="A18" i="1" s="1"/>
  <c r="A19" i="1" s="1"/>
  <c r="A20" i="1" s="1"/>
  <c r="C36" i="4"/>
  <c r="B36" i="4"/>
  <c r="F31" i="4"/>
  <c r="E31" i="4"/>
  <c r="C19" i="3"/>
  <c r="D19" i="3" s="1"/>
  <c r="B19" i="3"/>
  <c r="E19" i="3"/>
  <c r="F18" i="3"/>
  <c r="D24" i="3"/>
  <c r="C36" i="3"/>
  <c r="B36" i="3"/>
  <c r="D35" i="3"/>
  <c r="F35" i="3"/>
  <c r="E33" i="3"/>
  <c r="E34" i="3"/>
  <c r="E35" i="3"/>
  <c r="A35" i="3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24" i="4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E14" i="4"/>
  <c r="C14" i="4"/>
  <c r="B14" i="4"/>
  <c r="D18" i="3"/>
  <c r="B29" i="4"/>
  <c r="C29" i="4"/>
  <c r="E29" i="4"/>
  <c r="B30" i="4"/>
  <c r="C30" i="4"/>
  <c r="E30" i="4"/>
  <c r="E12" i="4"/>
  <c r="E13" i="4"/>
  <c r="C12" i="4"/>
  <c r="C13" i="4"/>
  <c r="B12" i="4"/>
  <c r="B13" i="4"/>
  <c r="F33" i="3"/>
  <c r="F29" i="4" s="1"/>
  <c r="F34" i="3"/>
  <c r="F30" i="4" s="1"/>
  <c r="D34" i="3"/>
  <c r="D30" i="4" s="1"/>
  <c r="D33" i="3"/>
  <c r="D29" i="4" s="1"/>
  <c r="F16" i="3"/>
  <c r="F12" i="4" s="1"/>
  <c r="F17" i="3"/>
  <c r="F13" i="4" s="1"/>
  <c r="D16" i="3"/>
  <c r="D17" i="3"/>
  <c r="C27" i="4"/>
  <c r="C28" i="4"/>
  <c r="B27" i="4"/>
  <c r="B28" i="4"/>
  <c r="E10" i="4"/>
  <c r="E11" i="4"/>
  <c r="C10" i="4"/>
  <c r="C11" i="4"/>
  <c r="B10" i="4"/>
  <c r="B11" i="4"/>
  <c r="E31" i="3"/>
  <c r="E27" i="4" s="1"/>
  <c r="E32" i="3"/>
  <c r="E28" i="4" s="1"/>
  <c r="D32" i="3"/>
  <c r="D28" i="4" s="1"/>
  <c r="D31" i="3"/>
  <c r="D27" i="4" s="1"/>
  <c r="F15" i="3"/>
  <c r="F11" i="4" s="1"/>
  <c r="F14" i="3"/>
  <c r="F10" i="4" s="1"/>
  <c r="D15" i="3"/>
  <c r="D14" i="3"/>
  <c r="C25" i="4"/>
  <c r="C26" i="4"/>
  <c r="C24" i="4"/>
  <c r="B25" i="4"/>
  <c r="B26" i="4"/>
  <c r="B24" i="4"/>
  <c r="E8" i="4"/>
  <c r="E9" i="4"/>
  <c r="E7" i="4"/>
  <c r="C8" i="4"/>
  <c r="C9" i="4"/>
  <c r="C7" i="4"/>
  <c r="B8" i="4"/>
  <c r="B9" i="4"/>
  <c r="B7" i="4"/>
  <c r="E24" i="3"/>
  <c r="E25" i="3"/>
  <c r="F25" i="3" s="1"/>
  <c r="E26" i="3"/>
  <c r="F26" i="3" s="1"/>
  <c r="E27" i="3"/>
  <c r="F27" i="3" s="1"/>
  <c r="E28" i="3"/>
  <c r="E24" i="4" s="1"/>
  <c r="E29" i="3"/>
  <c r="E25" i="4" s="1"/>
  <c r="E30" i="3"/>
  <c r="F30" i="3" s="1"/>
  <c r="F26" i="4" s="1"/>
  <c r="D30" i="3"/>
  <c r="D26" i="4" s="1"/>
  <c r="D29" i="3"/>
  <c r="D25" i="4" s="1"/>
  <c r="D28" i="3"/>
  <c r="D24" i="4" s="1"/>
  <c r="F13" i="3"/>
  <c r="F9" i="4" s="1"/>
  <c r="F12" i="3"/>
  <c r="F8" i="4" s="1"/>
  <c r="F11" i="3"/>
  <c r="F7" i="4" s="1"/>
  <c r="D13" i="3"/>
  <c r="D12" i="3"/>
  <c r="D11" i="3"/>
  <c r="D27" i="3"/>
  <c r="D26" i="3"/>
  <c r="F10" i="3"/>
  <c r="F9" i="3"/>
  <c r="D10" i="3"/>
  <c r="D9" i="3"/>
  <c r="A8" i="1"/>
  <c r="A9" i="1" s="1"/>
  <c r="D25" i="3"/>
  <c r="F8" i="3"/>
  <c r="D8" i="3"/>
  <c r="F7" i="3"/>
  <c r="D7" i="3"/>
  <c r="F19" i="3" l="1"/>
  <c r="B19" i="4"/>
  <c r="D12" i="4"/>
  <c r="F14" i="4"/>
  <c r="D13" i="4"/>
  <c r="D14" i="4"/>
  <c r="D10" i="4"/>
  <c r="F32" i="3"/>
  <c r="F28" i="4" s="1"/>
  <c r="E19" i="4"/>
  <c r="D11" i="4"/>
  <c r="C19" i="4"/>
  <c r="D36" i="3"/>
  <c r="D31" i="4" s="1"/>
  <c r="F31" i="3"/>
  <c r="F27" i="4" s="1"/>
  <c r="F36" i="3"/>
  <c r="D7" i="4"/>
  <c r="D9" i="4"/>
  <c r="F29" i="3"/>
  <c r="F25" i="4" s="1"/>
  <c r="E26" i="4"/>
  <c r="E36" i="4" s="1"/>
  <c r="D8" i="4"/>
  <c r="F28" i="3"/>
  <c r="F24" i="4" s="1"/>
  <c r="F24" i="3"/>
  <c r="F19" i="4" l="1"/>
  <c r="D36" i="4"/>
  <c r="D19" i="4"/>
  <c r="F36" i="4"/>
</calcChain>
</file>

<file path=xl/sharedStrings.xml><?xml version="1.0" encoding="utf-8"?>
<sst xmlns="http://schemas.openxmlformats.org/spreadsheetml/2006/main" count="57" uniqueCount="32">
  <si>
    <t>Malignant Neoplasm Of Unspecified Site Of Left Female Breast</t>
  </si>
  <si>
    <t>Claimant</t>
  </si>
  <si>
    <t>ICD-10 Code Description</t>
  </si>
  <si>
    <t>Total</t>
  </si>
  <si>
    <t>Secondary Malignant Neoplasm Of Bone</t>
  </si>
  <si>
    <t>Volume Depletion, Unspecified</t>
  </si>
  <si>
    <t>Brazilian Financial Office</t>
  </si>
  <si>
    <t>TOTAL</t>
  </si>
  <si>
    <t>Aetna Medical/Dental/Vision Claim Activity</t>
  </si>
  <si>
    <t>Medical/Rx/Vision</t>
  </si>
  <si>
    <t>MONTH</t>
  </si>
  <si>
    <t>Billed Premium</t>
  </si>
  <si>
    <t>Medical/Rx/Vision Claims</t>
  </si>
  <si>
    <t>Total Loss Ratio</t>
  </si>
  <si>
    <t>Total Subscribers</t>
  </si>
  <si>
    <t>PEPM Claim</t>
  </si>
  <si>
    <t>Total (Rolling-12)</t>
  </si>
  <si>
    <t>Dental</t>
  </si>
  <si>
    <t>Dental Claims</t>
  </si>
  <si>
    <t xml:space="preserve">Spondylosis Without Myelopathy Or Radiculopathy, Lumbar Region </t>
  </si>
  <si>
    <t>Restricted Diagnosis</t>
  </si>
  <si>
    <t>Pararenal Abdominal Aortic Aneurysm, Without Rupture</t>
  </si>
  <si>
    <t>Not Available/Applicable</t>
  </si>
  <si>
    <t>Intramural Leiomyoma of Uterus</t>
  </si>
  <si>
    <t>Liver Cell Carcinoma</t>
  </si>
  <si>
    <t>Atherosclerosis Of Native Arteries Of Right Leg With Ulceration Of Other Part Of Foot</t>
  </si>
  <si>
    <t>Non-st Elevation (nstemi) Myocardial Infarction</t>
  </si>
  <si>
    <t>Atherosclerotic Heart Disease Of Native Coronary Artery with unstable Angina Pectoris</t>
  </si>
  <si>
    <t>Malignant Neoplasm of overlapping sites of Left Female Breast</t>
  </si>
  <si>
    <t>Dysplasia of anus</t>
  </si>
  <si>
    <t>Aetna Large Claim Activity &gt; $50,000 For the Period of (9/1/2023 - 8/31/2024)</t>
  </si>
  <si>
    <t>Noninfective Gastroenteritis And Colitis, 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</si>
</sst>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.0%_);\(#,##0.0%\)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 wrapText="1"/>
    </xf>
    <xf numFmtId="0" fontId="7" fillId="4" borderId="0" xfId="1" applyFont="1" applyFill="1"/>
    <xf numFmtId="0" fontId="1" fillId="4" borderId="0" xfId="1" applyFill="1"/>
    <xf numFmtId="0" fontId="2" fillId="4" borderId="0" xfId="1" applyFont="1" applyFill="1"/>
    <xf numFmtId="0" fontId="9" fillId="5" borderId="1" xfId="1" applyFont="1" applyFill="1" applyBorder="1" applyAlignment="1">
      <alignment vertical="center" wrapText="1"/>
    </xf>
    <xf numFmtId="5" fontId="10" fillId="5" borderId="1" xfId="1" quotePrefix="1" applyNumberFormat="1" applyFont="1" applyFill="1" applyBorder="1" applyAlignment="1">
      <alignment horizontal="center" vertical="center" wrapText="1"/>
    </xf>
    <xf numFmtId="5" fontId="10" fillId="5" borderId="11" xfId="1" quotePrefix="1" applyNumberFormat="1" applyFont="1" applyFill="1" applyBorder="1" applyAlignment="1">
      <alignment horizontal="center" vertical="center" wrapText="1"/>
    </xf>
    <xf numFmtId="164" fontId="10" fillId="5" borderId="11" xfId="1" quotePrefix="1" applyNumberFormat="1" applyFont="1" applyFill="1" applyBorder="1" applyAlignment="1">
      <alignment horizontal="center" vertical="center" wrapText="1"/>
    </xf>
    <xf numFmtId="37" fontId="10" fillId="5" borderId="1" xfId="1" quotePrefix="1" applyNumberFormat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wrapText="1"/>
    </xf>
    <xf numFmtId="0" fontId="11" fillId="0" borderId="0" xfId="1" applyFont="1" applyAlignment="1">
      <alignment wrapText="1"/>
    </xf>
    <xf numFmtId="17" fontId="11" fillId="0" borderId="1" xfId="1" applyNumberFormat="1" applyFont="1" applyBorder="1"/>
    <xf numFmtId="9" fontId="13" fillId="4" borderId="1" xfId="2" applyFont="1" applyFill="1" applyBorder="1"/>
    <xf numFmtId="7" fontId="13" fillId="4" borderId="1" xfId="1" applyNumberFormat="1" applyFont="1" applyFill="1" applyBorder="1" applyAlignment="1">
      <alignment horizontal="right"/>
    </xf>
    <xf numFmtId="0" fontId="11" fillId="4" borderId="0" xfId="1" applyFont="1" applyFill="1"/>
    <xf numFmtId="17" fontId="11" fillId="4" borderId="1" xfId="1" applyNumberFormat="1" applyFont="1" applyFill="1" applyBorder="1"/>
    <xf numFmtId="5" fontId="12" fillId="4" borderId="5" xfId="1" applyNumberFormat="1" applyFont="1" applyFill="1" applyBorder="1" applyAlignment="1">
      <alignment horizontal="right"/>
    </xf>
    <xf numFmtId="37" fontId="12" fillId="4" borderId="5" xfId="1" applyNumberFormat="1" applyFont="1" applyFill="1" applyBorder="1" applyAlignment="1">
      <alignment horizontal="right"/>
    </xf>
    <xf numFmtId="17" fontId="2" fillId="3" borderId="2" xfId="1" applyNumberFormat="1" applyFont="1" applyFill="1" applyBorder="1" applyAlignment="1">
      <alignment wrapText="1"/>
    </xf>
    <xf numFmtId="5" fontId="2" fillId="3" borderId="5" xfId="1" applyNumberFormat="1" applyFont="1" applyFill="1" applyBorder="1"/>
    <xf numFmtId="9" fontId="2" fillId="3" borderId="3" xfId="2" applyFont="1" applyFill="1" applyBorder="1"/>
    <xf numFmtId="37" fontId="2" fillId="3" borderId="5" xfId="1" applyNumberFormat="1" applyFont="1" applyFill="1" applyBorder="1"/>
    <xf numFmtId="44" fontId="2" fillId="3" borderId="5" xfId="3" applyFont="1" applyFill="1" applyBorder="1"/>
    <xf numFmtId="0" fontId="2" fillId="0" borderId="0" xfId="1" applyFont="1"/>
    <xf numFmtId="17" fontId="1" fillId="4" borderId="0" xfId="1" applyNumberFormat="1" applyFill="1"/>
    <xf numFmtId="9" fontId="0" fillId="4" borderId="0" xfId="2" applyFont="1" applyFill="1"/>
    <xf numFmtId="5" fontId="14" fillId="4" borderId="0" xfId="1" applyNumberFormat="1" applyFont="1" applyFill="1" applyAlignment="1">
      <alignment horizontal="right"/>
    </xf>
    <xf numFmtId="0" fontId="1" fillId="0" borderId="0" xfId="1"/>
    <xf numFmtId="37" fontId="13" fillId="4" borderId="1" xfId="1" applyNumberFormat="1" applyFont="1" applyFill="1" applyBorder="1" applyAlignment="1">
      <alignment horizontal="right"/>
    </xf>
    <xf numFmtId="7" fontId="2" fillId="3" borderId="5" xfId="1" applyNumberFormat="1" applyFont="1" applyFill="1" applyBorder="1"/>
    <xf numFmtId="9" fontId="13" fillId="4" borderId="3" xfId="2" applyFont="1" applyFill="1" applyBorder="1"/>
    <xf numFmtId="7" fontId="11" fillId="0" borderId="1" xfId="1" applyNumberFormat="1" applyFont="1" applyBorder="1"/>
    <xf numFmtId="6" fontId="12" fillId="4" borderId="5" xfId="1" applyNumberFormat="1" applyFont="1" applyFill="1" applyBorder="1" applyAlignment="1">
      <alignment horizontal="right"/>
    </xf>
    <xf numFmtId="0" fontId="9" fillId="5" borderId="1" xfId="1" applyFont="1" applyFill="1" applyBorder="1" applyAlignment="1">
      <alignment horizontal="center" vertical="center" wrapText="1"/>
    </xf>
    <xf numFmtId="164" fontId="10" fillId="5" borderId="1" xfId="1" quotePrefix="1" applyNumberFormat="1" applyFont="1" applyFill="1" applyBorder="1" applyAlignment="1">
      <alignment horizontal="center" vertical="center" wrapText="1"/>
    </xf>
    <xf numFmtId="7" fontId="13" fillId="4" borderId="5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 wrapText="1"/>
    </xf>
    <xf numFmtId="5" fontId="16" fillId="3" borderId="13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7" fontId="11" fillId="4" borderId="2" xfId="1" applyNumberFormat="1" applyFont="1" applyFill="1" applyBorder="1"/>
    <xf numFmtId="0" fontId="5" fillId="0" borderId="16" xfId="0" applyFont="1" applyBorder="1" applyAlignment="1">
      <alignment horizontal="left" vertical="center" wrapText="1"/>
    </xf>
    <xf numFmtId="6" fontId="5" fillId="0" borderId="15" xfId="0" applyNumberFormat="1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 wrapText="1"/>
    </xf>
    <xf numFmtId="0" fontId="8" fillId="4" borderId="0" xfId="1" applyFont="1" applyFill="1" applyAlignment="1">
      <alignment horizontal="center"/>
    </xf>
    <xf numFmtId="0" fontId="16" fillId="3" borderId="12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</cellXfs>
  <cellStyles count="4">
    <cellStyle name="Currency 2" xfId="3" xr:uid="{09A6B005-299D-47FC-A7C8-CFFF97D7651F}"/>
    <cellStyle name="Normal" xfId="0" builtinId="0"/>
    <cellStyle name="Normal 2" xfId="1" xr:uid="{459BEE47-A1A1-45EF-96E6-CB2115200F84}"/>
    <cellStyle name="Percent 2" xfId="2" xr:uid="{42DC5E90-7FE7-47F3-B055-99ECE8B36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C333-EE73-4BB0-8796-A79DD42CECFF}">
  <dimension ref="A1:Y36"/>
  <sheetViews>
    <sheetView tabSelected="1" topLeftCell="A13" zoomScale="120" zoomScaleNormal="120" workbookViewId="0">
      <selection activeCell="D36" sqref="D36"/>
    </sheetView>
  </sheetViews>
  <sheetFormatPr defaultColWidth="9.109375" defaultRowHeight="14.4" x14ac:dyDescent="0.3"/>
  <cols>
    <col min="1" max="1" width="17.44140625" style="10" customWidth="1"/>
    <col min="2" max="2" width="18.44140625" style="10" customWidth="1"/>
    <col min="3" max="3" width="20.44140625" style="10" customWidth="1"/>
    <col min="4" max="4" width="16.33203125" style="10" customWidth="1"/>
    <col min="5" max="5" width="12.88671875" style="10" customWidth="1"/>
    <col min="6" max="6" width="16.33203125" style="10" customWidth="1"/>
    <col min="7" max="8" width="9.109375" style="10"/>
    <col min="9" max="9" width="17" style="10" bestFit="1" customWidth="1"/>
    <col min="10" max="16384" width="9.109375" style="10"/>
  </cols>
  <sheetData>
    <row r="1" spans="1:25" ht="21" x14ac:dyDescent="0.4">
      <c r="A1" s="9" t="s">
        <v>6</v>
      </c>
    </row>
    <row r="2" spans="1:25" ht="21" x14ac:dyDescent="0.4">
      <c r="A2" s="9" t="s">
        <v>8</v>
      </c>
    </row>
    <row r="3" spans="1:25" x14ac:dyDescent="0.3">
      <c r="A3" s="11"/>
    </row>
    <row r="4" spans="1:25" ht="18" x14ac:dyDescent="0.35">
      <c r="A4" s="53" t="s">
        <v>9</v>
      </c>
      <c r="B4" s="53"/>
      <c r="C4" s="53"/>
      <c r="D4" s="53"/>
      <c r="E4" s="53"/>
      <c r="F4" s="53"/>
    </row>
    <row r="6" spans="1:25" s="18" customFormat="1" ht="26.4" x14ac:dyDescent="0.3">
      <c r="A6" s="12" t="s">
        <v>10</v>
      </c>
      <c r="B6" s="13" t="s">
        <v>11</v>
      </c>
      <c r="C6" s="14" t="s">
        <v>12</v>
      </c>
      <c r="D6" s="15" t="s">
        <v>13</v>
      </c>
      <c r="E6" s="16" t="s">
        <v>14</v>
      </c>
      <c r="F6" s="16" t="s">
        <v>15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x14ac:dyDescent="0.3">
      <c r="A7" s="23">
        <v>45170</v>
      </c>
      <c r="B7" s="24">
        <v>376106</v>
      </c>
      <c r="C7" s="24">
        <v>290750</v>
      </c>
      <c r="D7" s="20">
        <f t="shared" ref="D7:D17" si="0">C7/B7</f>
        <v>0.77305334134525905</v>
      </c>
      <c r="E7" s="25">
        <v>243</v>
      </c>
      <c r="F7" s="21">
        <f t="shared" ref="F7:F17" si="1">C7/E7</f>
        <v>1196.5020576131687</v>
      </c>
    </row>
    <row r="8" spans="1:25" x14ac:dyDescent="0.3">
      <c r="A8" s="23">
        <v>45200</v>
      </c>
      <c r="B8" s="24">
        <v>377384</v>
      </c>
      <c r="C8" s="24">
        <v>316641</v>
      </c>
      <c r="D8" s="20">
        <f t="shared" si="0"/>
        <v>0.83904193076548028</v>
      </c>
      <c r="E8" s="25">
        <v>244</v>
      </c>
      <c r="F8" s="43">
        <f t="shared" si="1"/>
        <v>1297.7090163934427</v>
      </c>
    </row>
    <row r="9" spans="1:25" x14ac:dyDescent="0.3">
      <c r="A9" s="23">
        <v>45231</v>
      </c>
      <c r="B9" s="24">
        <v>438135</v>
      </c>
      <c r="C9" s="24">
        <v>373157</v>
      </c>
      <c r="D9" s="38">
        <f>C9/B9</f>
        <v>0.85169411254522009</v>
      </c>
      <c r="E9" s="25">
        <v>249</v>
      </c>
      <c r="F9" s="43">
        <f t="shared" si="1"/>
        <v>1498.6224899598394</v>
      </c>
    </row>
    <row r="10" spans="1:25" x14ac:dyDescent="0.3">
      <c r="A10" s="23">
        <v>45261</v>
      </c>
      <c r="B10" s="24">
        <v>428005</v>
      </c>
      <c r="C10" s="24">
        <v>260153</v>
      </c>
      <c r="D10" s="20">
        <f t="shared" si="0"/>
        <v>0.6078270113666896</v>
      </c>
      <c r="E10" s="25">
        <v>247</v>
      </c>
      <c r="F10" s="43">
        <f t="shared" si="1"/>
        <v>1053.251012145749</v>
      </c>
    </row>
    <row r="11" spans="1:25" x14ac:dyDescent="0.3">
      <c r="A11" s="23">
        <v>45292</v>
      </c>
      <c r="B11" s="24">
        <v>453578</v>
      </c>
      <c r="C11" s="24">
        <v>332642</v>
      </c>
      <c r="D11" s="38">
        <f t="shared" si="0"/>
        <v>0.73337331175674303</v>
      </c>
      <c r="E11" s="25">
        <v>253</v>
      </c>
      <c r="F11" s="43">
        <f t="shared" si="1"/>
        <v>1314.790513833992</v>
      </c>
    </row>
    <row r="12" spans="1:25" x14ac:dyDescent="0.3">
      <c r="A12" s="23">
        <v>45323</v>
      </c>
      <c r="B12" s="24">
        <v>443016</v>
      </c>
      <c r="C12" s="24">
        <v>356340</v>
      </c>
      <c r="D12" s="38">
        <f t="shared" si="0"/>
        <v>0.8043501814832873</v>
      </c>
      <c r="E12" s="25">
        <v>250</v>
      </c>
      <c r="F12" s="43">
        <f t="shared" si="1"/>
        <v>1425.36</v>
      </c>
    </row>
    <row r="13" spans="1:25" x14ac:dyDescent="0.3">
      <c r="A13" s="23">
        <v>45352</v>
      </c>
      <c r="B13" s="24">
        <v>446937</v>
      </c>
      <c r="C13" s="24">
        <v>260934</v>
      </c>
      <c r="D13" s="38">
        <f t="shared" si="0"/>
        <v>0.5838272508205854</v>
      </c>
      <c r="E13" s="25">
        <v>251</v>
      </c>
      <c r="F13" s="43">
        <f t="shared" si="1"/>
        <v>1039.5776892430279</v>
      </c>
    </row>
    <row r="14" spans="1:25" x14ac:dyDescent="0.3">
      <c r="A14" s="49">
        <v>45406</v>
      </c>
      <c r="B14" s="24">
        <v>445766</v>
      </c>
      <c r="C14" s="24">
        <v>329612</v>
      </c>
      <c r="D14" s="38">
        <f t="shared" si="0"/>
        <v>0.7394283099204515</v>
      </c>
      <c r="E14" s="25">
        <v>252</v>
      </c>
      <c r="F14" s="43">
        <f t="shared" si="1"/>
        <v>1307.984126984127</v>
      </c>
    </row>
    <row r="15" spans="1:25" x14ac:dyDescent="0.3">
      <c r="A15" s="49">
        <v>45436</v>
      </c>
      <c r="B15" s="24">
        <v>451291</v>
      </c>
      <c r="C15" s="24">
        <v>371715</v>
      </c>
      <c r="D15" s="38">
        <f t="shared" si="0"/>
        <v>0.82367031471932739</v>
      </c>
      <c r="E15" s="25">
        <v>253</v>
      </c>
      <c r="F15" s="43">
        <f t="shared" si="1"/>
        <v>1469.2292490118577</v>
      </c>
    </row>
    <row r="16" spans="1:25" x14ac:dyDescent="0.3">
      <c r="A16" s="49">
        <v>45467</v>
      </c>
      <c r="B16" s="24">
        <v>443314</v>
      </c>
      <c r="C16" s="24">
        <v>425287</v>
      </c>
      <c r="D16" s="38">
        <f t="shared" si="0"/>
        <v>0.95933582065984835</v>
      </c>
      <c r="E16" s="25">
        <v>250</v>
      </c>
      <c r="F16" s="43">
        <f t="shared" si="1"/>
        <v>1701.1479999999999</v>
      </c>
    </row>
    <row r="17" spans="1:25" x14ac:dyDescent="0.3">
      <c r="A17" s="49">
        <v>45497</v>
      </c>
      <c r="B17" s="24">
        <v>456472</v>
      </c>
      <c r="C17" s="24">
        <v>816160</v>
      </c>
      <c r="D17" s="38">
        <f t="shared" si="0"/>
        <v>1.787973851627263</v>
      </c>
      <c r="E17" s="25">
        <v>252</v>
      </c>
      <c r="F17" s="43">
        <f t="shared" si="1"/>
        <v>3238.7301587301586</v>
      </c>
    </row>
    <row r="18" spans="1:25" x14ac:dyDescent="0.3">
      <c r="A18" s="49">
        <v>45505</v>
      </c>
      <c r="B18" s="24">
        <v>444594</v>
      </c>
      <c r="C18" s="24">
        <v>663223</v>
      </c>
      <c r="D18" s="20">
        <f>C18/B18</f>
        <v>1.4917497762003087</v>
      </c>
      <c r="E18" s="25">
        <v>250</v>
      </c>
      <c r="F18" s="43">
        <f>C18/E18</f>
        <v>2652.8919999999998</v>
      </c>
    </row>
    <row r="19" spans="1:25" s="31" customFormat="1" x14ac:dyDescent="0.3">
      <c r="A19" s="26" t="s">
        <v>16</v>
      </c>
      <c r="B19" s="27">
        <f>SUM(B7:B18)</f>
        <v>5204598</v>
      </c>
      <c r="C19" s="27">
        <f>SUM(C7:C18)</f>
        <v>4796614</v>
      </c>
      <c r="D19" s="28">
        <f>C19/B19</f>
        <v>0.92161085255768072</v>
      </c>
      <c r="E19" s="29">
        <f>AVERAGE(E7:E18)</f>
        <v>249.5</v>
      </c>
      <c r="F19" s="30">
        <f>C19/E19/12</f>
        <v>1602.0754843019374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3">
      <c r="A20" s="32"/>
      <c r="D20" s="33"/>
    </row>
    <row r="21" spans="1:25" ht="18" x14ac:dyDescent="0.35">
      <c r="A21" s="53" t="s">
        <v>17</v>
      </c>
      <c r="B21" s="53"/>
      <c r="C21" s="53"/>
      <c r="D21" s="53"/>
      <c r="E21" s="53"/>
      <c r="F21" s="53"/>
    </row>
    <row r="22" spans="1:25" x14ac:dyDescent="0.3">
      <c r="A22" s="32"/>
      <c r="C22" s="34"/>
      <c r="D22" s="33"/>
    </row>
    <row r="23" spans="1:25" s="35" customFormat="1" ht="26.4" x14ac:dyDescent="0.3">
      <c r="A23" s="12" t="s">
        <v>10</v>
      </c>
      <c r="B23" s="13" t="s">
        <v>11</v>
      </c>
      <c r="C23" s="14" t="s">
        <v>18</v>
      </c>
      <c r="D23" s="15" t="s">
        <v>13</v>
      </c>
      <c r="E23" s="16" t="s">
        <v>14</v>
      </c>
      <c r="F23" s="16" t="s">
        <v>15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35" customFormat="1" x14ac:dyDescent="0.3">
      <c r="A24" s="23">
        <f>A7</f>
        <v>45170</v>
      </c>
      <c r="B24" s="24">
        <v>12136</v>
      </c>
      <c r="C24" s="24">
        <v>8301</v>
      </c>
      <c r="D24" s="20">
        <f>C24/B24</f>
        <v>0.68399802241265661</v>
      </c>
      <c r="E24" s="36">
        <f t="shared" ref="E24:E32" si="2">+E7</f>
        <v>243</v>
      </c>
      <c r="F24" s="39">
        <f t="shared" ref="F24" si="3">C24/E24</f>
        <v>34.160493827160494</v>
      </c>
      <c r="G24" s="22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35" customFormat="1" x14ac:dyDescent="0.3">
      <c r="A25" s="23">
        <f t="shared" ref="A25:A31" si="4">A24+31</f>
        <v>45201</v>
      </c>
      <c r="B25" s="24">
        <v>12184</v>
      </c>
      <c r="C25" s="24">
        <v>14930</v>
      </c>
      <c r="D25" s="38">
        <f t="shared" ref="D25:D35" si="5">C25/B25</f>
        <v>1.2253775443204202</v>
      </c>
      <c r="E25" s="36">
        <f t="shared" si="2"/>
        <v>244</v>
      </c>
      <c r="F25" s="39">
        <f t="shared" ref="F25:F28" si="6">C25/E25</f>
        <v>61.188524590163937</v>
      </c>
      <c r="G25" s="22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35" customFormat="1" x14ac:dyDescent="0.3">
      <c r="A26" s="23">
        <f t="shared" si="4"/>
        <v>45232</v>
      </c>
      <c r="B26" s="24">
        <v>14126</v>
      </c>
      <c r="C26" s="24">
        <v>9630</v>
      </c>
      <c r="D26" s="38">
        <f t="shared" si="5"/>
        <v>0.68172164802491864</v>
      </c>
      <c r="E26" s="36">
        <f t="shared" si="2"/>
        <v>249</v>
      </c>
      <c r="F26" s="39">
        <f>C26/E26</f>
        <v>38.674698795180724</v>
      </c>
      <c r="G26" s="2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35" customFormat="1" x14ac:dyDescent="0.3">
      <c r="A27" s="23">
        <f t="shared" si="4"/>
        <v>45263</v>
      </c>
      <c r="B27" s="24">
        <v>13792</v>
      </c>
      <c r="C27" s="24">
        <v>9872</v>
      </c>
      <c r="D27" s="38">
        <f t="shared" si="5"/>
        <v>0.71577726218097448</v>
      </c>
      <c r="E27" s="36">
        <f t="shared" si="2"/>
        <v>247</v>
      </c>
      <c r="F27" s="39">
        <f t="shared" si="6"/>
        <v>39.967611336032391</v>
      </c>
      <c r="G27" s="22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35" customFormat="1" x14ac:dyDescent="0.3">
      <c r="A28" s="23">
        <f t="shared" si="4"/>
        <v>45294</v>
      </c>
      <c r="B28" s="24">
        <v>14760</v>
      </c>
      <c r="C28" s="24">
        <v>12442</v>
      </c>
      <c r="D28" s="38">
        <f t="shared" si="5"/>
        <v>0.84295392953929538</v>
      </c>
      <c r="E28" s="36">
        <f t="shared" si="2"/>
        <v>253</v>
      </c>
      <c r="F28" s="39">
        <f t="shared" si="6"/>
        <v>49.177865612648219</v>
      </c>
      <c r="G28" s="22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35" customFormat="1" x14ac:dyDescent="0.3">
      <c r="A29" s="23">
        <f t="shared" si="4"/>
        <v>45325</v>
      </c>
      <c r="B29" s="24">
        <v>14418</v>
      </c>
      <c r="C29" s="24">
        <v>13970</v>
      </c>
      <c r="D29" s="38">
        <f t="shared" si="5"/>
        <v>0.96892772922735471</v>
      </c>
      <c r="E29" s="36">
        <f t="shared" si="2"/>
        <v>250</v>
      </c>
      <c r="F29" s="39">
        <f>C29/E29</f>
        <v>55.88</v>
      </c>
      <c r="G29" s="22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35" customFormat="1" x14ac:dyDescent="0.3">
      <c r="A30" s="23">
        <f t="shared" si="4"/>
        <v>45356</v>
      </c>
      <c r="B30" s="24">
        <v>14545</v>
      </c>
      <c r="C30" s="24">
        <v>14370</v>
      </c>
      <c r="D30" s="38">
        <f t="shared" si="5"/>
        <v>0.98796837401168791</v>
      </c>
      <c r="E30" s="36">
        <f t="shared" si="2"/>
        <v>251</v>
      </c>
      <c r="F30" s="39">
        <f>C30/E30</f>
        <v>57.250996015936252</v>
      </c>
      <c r="G30" s="2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35" customFormat="1" x14ac:dyDescent="0.3">
      <c r="A31" s="23">
        <f t="shared" si="4"/>
        <v>45387</v>
      </c>
      <c r="B31" s="24">
        <v>14510</v>
      </c>
      <c r="C31" s="24">
        <v>14515</v>
      </c>
      <c r="D31" s="38">
        <f t="shared" si="5"/>
        <v>1.0003445899379737</v>
      </c>
      <c r="E31" s="36">
        <f t="shared" si="2"/>
        <v>252</v>
      </c>
      <c r="F31" s="39">
        <f t="shared" ref="F31:F35" si="7">C31/E31</f>
        <v>57.599206349206348</v>
      </c>
      <c r="G31" s="2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35" customFormat="1" x14ac:dyDescent="0.3">
      <c r="A32" s="23">
        <f>A31+31</f>
        <v>45418</v>
      </c>
      <c r="B32" s="24">
        <v>14691</v>
      </c>
      <c r="C32" s="24">
        <v>14255</v>
      </c>
      <c r="D32" s="38">
        <f t="shared" si="5"/>
        <v>0.97032196582941932</v>
      </c>
      <c r="E32" s="36">
        <f t="shared" si="2"/>
        <v>253</v>
      </c>
      <c r="F32" s="39">
        <f t="shared" si="7"/>
        <v>56.343873517786562</v>
      </c>
      <c r="G32" s="2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35" customFormat="1" x14ac:dyDescent="0.3">
      <c r="A33" s="23">
        <f t="shared" ref="A33:A35" si="8">A32+31</f>
        <v>45449</v>
      </c>
      <c r="B33" s="24">
        <v>14433</v>
      </c>
      <c r="C33" s="24">
        <v>12864</v>
      </c>
      <c r="D33" s="38">
        <f t="shared" si="5"/>
        <v>0.8912907919351486</v>
      </c>
      <c r="E33" s="36">
        <f t="shared" ref="E33:E35" si="9">+E16</f>
        <v>250</v>
      </c>
      <c r="F33" s="39">
        <f t="shared" si="7"/>
        <v>51.456000000000003</v>
      </c>
      <c r="G33" s="2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35" customFormat="1" x14ac:dyDescent="0.3">
      <c r="A34" s="23">
        <f t="shared" si="8"/>
        <v>45480</v>
      </c>
      <c r="B34" s="24">
        <v>14854</v>
      </c>
      <c r="C34" s="24">
        <v>12399</v>
      </c>
      <c r="D34" s="38">
        <f t="shared" si="5"/>
        <v>0.8347246532920426</v>
      </c>
      <c r="E34" s="36">
        <f t="shared" si="9"/>
        <v>252</v>
      </c>
      <c r="F34" s="39">
        <f t="shared" si="7"/>
        <v>49.202380952380949</v>
      </c>
      <c r="G34" s="2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35" customFormat="1" x14ac:dyDescent="0.3">
      <c r="A35" s="23">
        <f t="shared" si="8"/>
        <v>45511</v>
      </c>
      <c r="B35" s="24">
        <v>14472</v>
      </c>
      <c r="C35" s="24">
        <v>14462</v>
      </c>
      <c r="D35" s="38">
        <f t="shared" si="5"/>
        <v>0.99930901050304033</v>
      </c>
      <c r="E35" s="36">
        <f t="shared" si="9"/>
        <v>250</v>
      </c>
      <c r="F35" s="39">
        <f t="shared" si="7"/>
        <v>57.847999999999999</v>
      </c>
      <c r="G35" s="2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35" customFormat="1" x14ac:dyDescent="0.3">
      <c r="A36" s="26" t="s">
        <v>16</v>
      </c>
      <c r="B36" s="27">
        <f>SUM(B24:B35)</f>
        <v>168921</v>
      </c>
      <c r="C36" s="27">
        <f>SUM(C24:C35)</f>
        <v>152010</v>
      </c>
      <c r="D36" s="28">
        <f>C36/B36</f>
        <v>0.89988811337844321</v>
      </c>
      <c r="E36" s="29">
        <f>AVERAGE(E24:E35)</f>
        <v>249.5</v>
      </c>
      <c r="F36" s="37">
        <f>C36/E36/12</f>
        <v>50.77154308617235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</sheetData>
  <mergeCells count="2">
    <mergeCell ref="A4:F4"/>
    <mergeCell ref="A21:F21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60B7-2CE1-449F-AE32-00DAF7942AB1}">
  <dimension ref="A1:Y36"/>
  <sheetViews>
    <sheetView topLeftCell="A20" zoomScale="130" zoomScaleNormal="130" workbookViewId="0">
      <selection activeCell="F35" sqref="F35"/>
    </sheetView>
  </sheetViews>
  <sheetFormatPr defaultColWidth="9.109375" defaultRowHeight="14.4" x14ac:dyDescent="0.3"/>
  <cols>
    <col min="1" max="1" width="14.44140625" style="10" customWidth="1"/>
    <col min="2" max="2" width="16.6640625" style="10" customWidth="1"/>
    <col min="3" max="3" width="21.6640625" style="10" customWidth="1"/>
    <col min="4" max="4" width="16.33203125" style="10" customWidth="1"/>
    <col min="5" max="5" width="12.88671875" style="10" customWidth="1"/>
    <col min="6" max="6" width="13.33203125" style="10" customWidth="1"/>
    <col min="7" max="8" width="9.109375" style="10"/>
    <col min="9" max="9" width="17" style="10" bestFit="1" customWidth="1"/>
    <col min="10" max="16384" width="9.109375" style="10"/>
  </cols>
  <sheetData>
    <row r="1" spans="1:25" ht="21" x14ac:dyDescent="0.4">
      <c r="A1" s="9" t="s">
        <v>6</v>
      </c>
    </row>
    <row r="2" spans="1:25" ht="21" x14ac:dyDescent="0.4">
      <c r="A2" s="9" t="s">
        <v>8</v>
      </c>
    </row>
    <row r="3" spans="1:25" x14ac:dyDescent="0.3">
      <c r="A3" s="11"/>
    </row>
    <row r="4" spans="1:25" ht="18" x14ac:dyDescent="0.35">
      <c r="A4" s="53" t="s">
        <v>9</v>
      </c>
      <c r="B4" s="53"/>
      <c r="C4" s="53"/>
      <c r="D4" s="53"/>
      <c r="E4" s="53"/>
      <c r="F4" s="53"/>
    </row>
    <row r="6" spans="1:25" s="18" customFormat="1" ht="26.4" x14ac:dyDescent="0.3">
      <c r="A6" s="41" t="s">
        <v>10</v>
      </c>
      <c r="B6" s="13" t="s">
        <v>11</v>
      </c>
      <c r="C6" s="14" t="s">
        <v>12</v>
      </c>
      <c r="D6" s="42" t="s">
        <v>13</v>
      </c>
      <c r="E6" s="16" t="s">
        <v>14</v>
      </c>
      <c r="F6" s="16" t="s">
        <v>15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x14ac:dyDescent="0.3">
      <c r="A7" s="49">
        <v>45292</v>
      </c>
      <c r="B7" s="24">
        <f>'Rolling-12'!B11</f>
        <v>453578</v>
      </c>
      <c r="C7" s="24">
        <f>'Rolling-12'!C11</f>
        <v>332642</v>
      </c>
      <c r="D7" s="20">
        <f t="shared" ref="D7:D11" si="0">C7/B7</f>
        <v>0.73337331175674303</v>
      </c>
      <c r="E7" s="25">
        <f>'Rolling-12'!E11</f>
        <v>253</v>
      </c>
      <c r="F7" s="43">
        <f>'Rolling-12'!F11</f>
        <v>1314.790513833992</v>
      </c>
    </row>
    <row r="8" spans="1:25" x14ac:dyDescent="0.3">
      <c r="A8" s="49">
        <v>45323</v>
      </c>
      <c r="B8" s="24">
        <f>'Rolling-12'!B12</f>
        <v>443016</v>
      </c>
      <c r="C8" s="24">
        <f>'Rolling-12'!C12</f>
        <v>356340</v>
      </c>
      <c r="D8" s="20">
        <f t="shared" si="0"/>
        <v>0.8043501814832873</v>
      </c>
      <c r="E8" s="25">
        <f>'Rolling-12'!E12</f>
        <v>250</v>
      </c>
      <c r="F8" s="43">
        <f>'Rolling-12'!F12</f>
        <v>1425.36</v>
      </c>
    </row>
    <row r="9" spans="1:25" x14ac:dyDescent="0.3">
      <c r="A9" s="49">
        <v>45352</v>
      </c>
      <c r="B9" s="24">
        <f>'Rolling-12'!B13</f>
        <v>446937</v>
      </c>
      <c r="C9" s="24">
        <f>'Rolling-12'!C13</f>
        <v>260934</v>
      </c>
      <c r="D9" s="20">
        <f t="shared" si="0"/>
        <v>0.5838272508205854</v>
      </c>
      <c r="E9" s="25">
        <f>'Rolling-12'!E13</f>
        <v>251</v>
      </c>
      <c r="F9" s="43">
        <f>'Rolling-12'!F13</f>
        <v>1039.5776892430279</v>
      </c>
    </row>
    <row r="10" spans="1:25" x14ac:dyDescent="0.3">
      <c r="A10" s="49">
        <v>45383</v>
      </c>
      <c r="B10" s="24">
        <f>'Rolling-12'!B14</f>
        <v>445766</v>
      </c>
      <c r="C10" s="24">
        <f>'Rolling-12'!C14</f>
        <v>329612</v>
      </c>
      <c r="D10" s="20">
        <f t="shared" si="0"/>
        <v>0.7394283099204515</v>
      </c>
      <c r="E10" s="25">
        <f>'Rolling-12'!E14</f>
        <v>252</v>
      </c>
      <c r="F10" s="43">
        <f>'Rolling-12'!F14</f>
        <v>1307.984126984127</v>
      </c>
    </row>
    <row r="11" spans="1:25" x14ac:dyDescent="0.3">
      <c r="A11" s="49">
        <v>45413</v>
      </c>
      <c r="B11" s="24">
        <f>'Rolling-12'!B15</f>
        <v>451291</v>
      </c>
      <c r="C11" s="24">
        <f>'Rolling-12'!C15</f>
        <v>371715</v>
      </c>
      <c r="D11" s="20">
        <f t="shared" si="0"/>
        <v>0.82367031471932739</v>
      </c>
      <c r="E11" s="25">
        <f>'Rolling-12'!E15</f>
        <v>253</v>
      </c>
      <c r="F11" s="43">
        <f>'Rolling-12'!F15</f>
        <v>1469.2292490118577</v>
      </c>
    </row>
    <row r="12" spans="1:25" x14ac:dyDescent="0.3">
      <c r="A12" s="49">
        <v>45444</v>
      </c>
      <c r="B12" s="24">
        <f>'Rolling-12'!B16</f>
        <v>443314</v>
      </c>
      <c r="C12" s="24">
        <f>'Rolling-12'!C16</f>
        <v>425287</v>
      </c>
      <c r="D12" s="20">
        <f t="shared" ref="D12:D13" si="1">C12/B12</f>
        <v>0.95933582065984835</v>
      </c>
      <c r="E12" s="25">
        <f>'Rolling-12'!E16</f>
        <v>250</v>
      </c>
      <c r="F12" s="43">
        <f>'Rolling-12'!F16</f>
        <v>1701.1479999999999</v>
      </c>
    </row>
    <row r="13" spans="1:25" x14ac:dyDescent="0.3">
      <c r="A13" s="49">
        <v>45474</v>
      </c>
      <c r="B13" s="24">
        <f>'Rolling-12'!B17</f>
        <v>456472</v>
      </c>
      <c r="C13" s="24">
        <f>'Rolling-12'!C17</f>
        <v>816160</v>
      </c>
      <c r="D13" s="20">
        <f t="shared" si="1"/>
        <v>1.787973851627263</v>
      </c>
      <c r="E13" s="25">
        <f>'Rolling-12'!E17</f>
        <v>252</v>
      </c>
      <c r="F13" s="43">
        <f>'Rolling-12'!F17</f>
        <v>3238.7301587301586</v>
      </c>
    </row>
    <row r="14" spans="1:25" x14ac:dyDescent="0.3">
      <c r="A14" s="49">
        <v>45505</v>
      </c>
      <c r="B14" s="24">
        <f>'Rolling-12'!B18</f>
        <v>444594</v>
      </c>
      <c r="C14" s="24">
        <f>'Rolling-12'!C18</f>
        <v>663223</v>
      </c>
      <c r="D14" s="20">
        <f>C14/B14</f>
        <v>1.4917497762003087</v>
      </c>
      <c r="E14" s="25">
        <f>'Rolling-12'!E18</f>
        <v>250</v>
      </c>
      <c r="F14" s="43">
        <f>'Rolling-12'!F18</f>
        <v>2652.8919999999998</v>
      </c>
    </row>
    <row r="15" spans="1:25" x14ac:dyDescent="0.3">
      <c r="A15" s="49">
        <v>45536</v>
      </c>
      <c r="B15" s="24"/>
      <c r="C15" s="24"/>
      <c r="D15" s="38"/>
      <c r="E15" s="25"/>
      <c r="F15" s="43"/>
    </row>
    <row r="16" spans="1:25" x14ac:dyDescent="0.3">
      <c r="A16" s="49">
        <v>45566</v>
      </c>
      <c r="B16" s="24"/>
      <c r="C16" s="24"/>
      <c r="D16" s="38"/>
      <c r="E16" s="25"/>
      <c r="F16" s="43"/>
    </row>
    <row r="17" spans="1:25" x14ac:dyDescent="0.3">
      <c r="A17" s="49">
        <v>45597</v>
      </c>
      <c r="B17" s="24"/>
      <c r="C17" s="24"/>
      <c r="D17" s="38"/>
      <c r="E17" s="25"/>
      <c r="F17" s="43"/>
    </row>
    <row r="18" spans="1:25" x14ac:dyDescent="0.3">
      <c r="A18" s="49">
        <v>45627</v>
      </c>
      <c r="B18" s="24"/>
      <c r="C18" s="24"/>
      <c r="D18" s="38"/>
      <c r="E18" s="25"/>
      <c r="F18" s="43"/>
    </row>
    <row r="19" spans="1:25" s="31" customFormat="1" x14ac:dyDescent="0.3">
      <c r="A19" s="26" t="s">
        <v>3</v>
      </c>
      <c r="B19" s="27">
        <f>SUM(B7:B18)</f>
        <v>3584968</v>
      </c>
      <c r="C19" s="27">
        <f>SUM(C7:C18)</f>
        <v>3555913</v>
      </c>
      <c r="D19" s="28">
        <f>C19/B19</f>
        <v>0.99189532514655643</v>
      </c>
      <c r="E19" s="29">
        <f>AVERAGE(E7:E18)</f>
        <v>251.375</v>
      </c>
      <c r="F19" s="30">
        <f>C19/E19/12</f>
        <v>1178.8208188297697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3">
      <c r="A20" s="32"/>
      <c r="D20" s="33"/>
    </row>
    <row r="21" spans="1:25" ht="18" x14ac:dyDescent="0.35">
      <c r="A21" s="53" t="s">
        <v>17</v>
      </c>
      <c r="B21" s="53"/>
      <c r="C21" s="53"/>
      <c r="D21" s="53"/>
      <c r="E21" s="53"/>
      <c r="F21" s="53"/>
    </row>
    <row r="22" spans="1:25" x14ac:dyDescent="0.3">
      <c r="A22" s="32"/>
      <c r="C22" s="34"/>
      <c r="D22" s="33"/>
    </row>
    <row r="23" spans="1:25" s="35" customFormat="1" ht="26.4" x14ac:dyDescent="0.3">
      <c r="A23" s="41" t="s">
        <v>10</v>
      </c>
      <c r="B23" s="13" t="s">
        <v>11</v>
      </c>
      <c r="C23" s="14" t="s">
        <v>18</v>
      </c>
      <c r="D23" s="42" t="s">
        <v>13</v>
      </c>
      <c r="E23" s="16" t="s">
        <v>14</v>
      </c>
      <c r="F23" s="16" t="s">
        <v>15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35" customFormat="1" x14ac:dyDescent="0.3">
      <c r="A24" s="19">
        <f>A7</f>
        <v>45292</v>
      </c>
      <c r="B24" s="40">
        <f>'Rolling-12'!B28</f>
        <v>14760</v>
      </c>
      <c r="C24" s="40">
        <f>'Rolling-12'!C28</f>
        <v>12442</v>
      </c>
      <c r="D24" s="20">
        <f>'Rolling-12'!D28</f>
        <v>0.84295392953929538</v>
      </c>
      <c r="E24" s="36">
        <f>'Rolling-12'!E28</f>
        <v>253</v>
      </c>
      <c r="F24" s="39">
        <f>'Rolling-12'!F28</f>
        <v>49.177865612648219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s="35" customFormat="1" x14ac:dyDescent="0.3">
      <c r="A25" s="23">
        <f>A24+31</f>
        <v>45323</v>
      </c>
      <c r="B25" s="40">
        <f>'Rolling-12'!B29</f>
        <v>14418</v>
      </c>
      <c r="C25" s="40">
        <f>'Rolling-12'!C29</f>
        <v>13970</v>
      </c>
      <c r="D25" s="20">
        <f>'Rolling-12'!D29</f>
        <v>0.96892772922735471</v>
      </c>
      <c r="E25" s="36">
        <f>'Rolling-12'!E29</f>
        <v>250</v>
      </c>
      <c r="F25" s="39">
        <f>'Rolling-12'!F29</f>
        <v>55.88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s="35" customFormat="1" x14ac:dyDescent="0.3">
      <c r="A26" s="23">
        <f t="shared" ref="A26:A35" si="2">A25+31</f>
        <v>45354</v>
      </c>
      <c r="B26" s="40">
        <f>'Rolling-12'!B30</f>
        <v>14545</v>
      </c>
      <c r="C26" s="40">
        <f>'Rolling-12'!C30</f>
        <v>14370</v>
      </c>
      <c r="D26" s="20">
        <f>'Rolling-12'!D30</f>
        <v>0.98796837401168791</v>
      </c>
      <c r="E26" s="36">
        <f>'Rolling-12'!E30</f>
        <v>251</v>
      </c>
      <c r="F26" s="39">
        <f>'Rolling-12'!F30</f>
        <v>57.250996015936252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35" customFormat="1" x14ac:dyDescent="0.3">
      <c r="A27" s="23">
        <f t="shared" si="2"/>
        <v>45385</v>
      </c>
      <c r="B27" s="40">
        <f>'Rolling-12'!B31</f>
        <v>14510</v>
      </c>
      <c r="C27" s="40">
        <f>'Rolling-12'!C31</f>
        <v>14515</v>
      </c>
      <c r="D27" s="20">
        <f>'Rolling-12'!D31</f>
        <v>1.0003445899379737</v>
      </c>
      <c r="E27" s="36">
        <f>'Rolling-12'!E31</f>
        <v>252</v>
      </c>
      <c r="F27" s="39">
        <f>'Rolling-12'!F31</f>
        <v>57.599206349206348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s="35" customFormat="1" x14ac:dyDescent="0.3">
      <c r="A28" s="23">
        <f t="shared" si="2"/>
        <v>45416</v>
      </c>
      <c r="B28" s="40">
        <f>'Rolling-12'!B32</f>
        <v>14691</v>
      </c>
      <c r="C28" s="40">
        <f>'Rolling-12'!C32</f>
        <v>14255</v>
      </c>
      <c r="D28" s="20">
        <f>'Rolling-12'!D32</f>
        <v>0.97032196582941932</v>
      </c>
      <c r="E28" s="36">
        <f>'Rolling-12'!E32</f>
        <v>253</v>
      </c>
      <c r="F28" s="39">
        <f>'Rolling-12'!F32</f>
        <v>56.343873517786562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35" customFormat="1" x14ac:dyDescent="0.3">
      <c r="A29" s="23">
        <f t="shared" si="2"/>
        <v>45447</v>
      </c>
      <c r="B29" s="40">
        <f>'Rolling-12'!B33</f>
        <v>14433</v>
      </c>
      <c r="C29" s="40">
        <f>'Rolling-12'!C33</f>
        <v>12864</v>
      </c>
      <c r="D29" s="20">
        <f>'Rolling-12'!D33</f>
        <v>0.8912907919351486</v>
      </c>
      <c r="E29" s="36">
        <f>'Rolling-12'!E33</f>
        <v>250</v>
      </c>
      <c r="F29" s="39">
        <f>'Rolling-12'!F33</f>
        <v>51.456000000000003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35" customFormat="1" x14ac:dyDescent="0.3">
      <c r="A30" s="23">
        <f t="shared" si="2"/>
        <v>45478</v>
      </c>
      <c r="B30" s="40">
        <f>'Rolling-12'!B34</f>
        <v>14854</v>
      </c>
      <c r="C30" s="40">
        <f>'Rolling-12'!C34</f>
        <v>12399</v>
      </c>
      <c r="D30" s="20">
        <f>'Rolling-12'!D34</f>
        <v>0.8347246532920426</v>
      </c>
      <c r="E30" s="36">
        <f>'Rolling-12'!E34</f>
        <v>252</v>
      </c>
      <c r="F30" s="39">
        <f>'Rolling-12'!F34</f>
        <v>49.202380952380949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s="35" customFormat="1" x14ac:dyDescent="0.3">
      <c r="A31" s="23">
        <f t="shared" si="2"/>
        <v>45509</v>
      </c>
      <c r="B31" s="24">
        <v>14472</v>
      </c>
      <c r="C31" s="24">
        <v>14462</v>
      </c>
      <c r="D31" s="20">
        <f>'Rolling-12'!D36</f>
        <v>0.89988811337844321</v>
      </c>
      <c r="E31" s="36">
        <f>'Rolling-12'!E35</f>
        <v>250</v>
      </c>
      <c r="F31" s="39">
        <f>'Rolling-12'!F35</f>
        <v>57.847999999999999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s="35" customFormat="1" x14ac:dyDescent="0.3">
      <c r="A32" s="23">
        <f t="shared" si="2"/>
        <v>45540</v>
      </c>
      <c r="B32" s="24"/>
      <c r="C32" s="24"/>
      <c r="D32" s="20"/>
      <c r="E32" s="36"/>
      <c r="F32" s="3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s="35" customFormat="1" x14ac:dyDescent="0.3">
      <c r="A33" s="23">
        <f t="shared" si="2"/>
        <v>45571</v>
      </c>
      <c r="B33" s="24"/>
      <c r="C33" s="24"/>
      <c r="D33" s="20"/>
      <c r="E33" s="36"/>
      <c r="F33" s="3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s="35" customFormat="1" x14ac:dyDescent="0.3">
      <c r="A34" s="23">
        <f t="shared" si="2"/>
        <v>45602</v>
      </c>
      <c r="B34" s="24"/>
      <c r="C34" s="24"/>
      <c r="D34" s="20"/>
      <c r="E34" s="36"/>
      <c r="F34" s="3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s="35" customFormat="1" x14ac:dyDescent="0.3">
      <c r="A35" s="23">
        <f t="shared" si="2"/>
        <v>45633</v>
      </c>
      <c r="B35" s="24"/>
      <c r="C35" s="24"/>
      <c r="D35" s="20"/>
      <c r="E35" s="36"/>
      <c r="F35" s="3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s="35" customFormat="1" x14ac:dyDescent="0.3">
      <c r="A36" s="26" t="s">
        <v>3</v>
      </c>
      <c r="B36" s="27">
        <f>SUM(B24:B35)</f>
        <v>116683</v>
      </c>
      <c r="C36" s="27">
        <f>SUM(C24:C35)</f>
        <v>109277</v>
      </c>
      <c r="D36" s="28">
        <f>C36/B36</f>
        <v>0.93652888595596617</v>
      </c>
      <c r="E36" s="29">
        <f>AVERAGE(E24:E35)</f>
        <v>251.375</v>
      </c>
      <c r="F36" s="37">
        <f>C36/E36/12</f>
        <v>36.226421349245818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</sheetData>
  <mergeCells count="2">
    <mergeCell ref="A4:F4"/>
    <mergeCell ref="A21:F21"/>
  </mergeCells>
  <phoneticPr fontId="15" type="noConversion"/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showGridLines="0" zoomScaleNormal="100" workbookViewId="0">
      <selection activeCell="A23" sqref="A23"/>
    </sheetView>
  </sheetViews>
  <sheetFormatPr defaultColWidth="9.109375" defaultRowHeight="15.6" x14ac:dyDescent="0.3"/>
  <cols>
    <col min="1" max="1" width="15.33203125" style="6" customWidth="1"/>
    <col min="2" max="2" width="91.88671875" style="3" customWidth="1"/>
    <col min="3" max="3" width="18.88671875" style="3" customWidth="1"/>
    <col min="4" max="16384" width="9.109375" style="3"/>
  </cols>
  <sheetData>
    <row r="1" spans="1:3" ht="25.8" x14ac:dyDescent="0.3">
      <c r="A1" s="2" t="s">
        <v>6</v>
      </c>
    </row>
    <row r="2" spans="1:3" ht="21" x14ac:dyDescent="0.3">
      <c r="A2" s="4" t="s">
        <v>30</v>
      </c>
    </row>
    <row r="3" spans="1:3" x14ac:dyDescent="0.3">
      <c r="A3" s="5"/>
    </row>
    <row r="4" spans="1:3" ht="16.2" thickBot="1" x14ac:dyDescent="0.35">
      <c r="A4" s="5"/>
    </row>
    <row r="5" spans="1:3" ht="24.75" customHeight="1" x14ac:dyDescent="0.3">
      <c r="A5" s="46" t="s">
        <v>1</v>
      </c>
      <c r="B5" s="47" t="s">
        <v>2</v>
      </c>
      <c r="C5" s="48" t="s">
        <v>3</v>
      </c>
    </row>
    <row r="6" spans="1:3" ht="24.75" customHeight="1" x14ac:dyDescent="0.3">
      <c r="A6" s="7">
        <v>1</v>
      </c>
      <c r="B6" s="50" t="s">
        <v>26</v>
      </c>
      <c r="C6" s="51">
        <v>506552</v>
      </c>
    </row>
    <row r="7" spans="1:3" ht="24.75" customHeight="1" x14ac:dyDescent="0.3">
      <c r="A7" s="7">
        <v>2</v>
      </c>
      <c r="B7" s="50" t="s">
        <v>4</v>
      </c>
      <c r="C7" s="52">
        <v>260629</v>
      </c>
    </row>
    <row r="8" spans="1:3" ht="24.75" customHeight="1" x14ac:dyDescent="0.3">
      <c r="A8" s="7">
        <f>A7+1</f>
        <v>3</v>
      </c>
      <c r="B8" s="1" t="s">
        <v>27</v>
      </c>
      <c r="C8" s="52">
        <v>216371</v>
      </c>
    </row>
    <row r="9" spans="1:3" ht="24.75" customHeight="1" x14ac:dyDescent="0.3">
      <c r="A9" s="7">
        <f t="shared" ref="A9:A20" si="0">A8+1</f>
        <v>4</v>
      </c>
      <c r="B9" s="50" t="s">
        <v>0</v>
      </c>
      <c r="C9" s="52">
        <v>202841</v>
      </c>
    </row>
    <row r="10" spans="1:3" ht="24.75" customHeight="1" x14ac:dyDescent="0.3">
      <c r="A10" s="7">
        <v>5</v>
      </c>
      <c r="B10" s="1" t="s">
        <v>5</v>
      </c>
      <c r="C10" s="8">
        <v>183971</v>
      </c>
    </row>
    <row r="11" spans="1:3" ht="24.75" customHeight="1" x14ac:dyDescent="0.3">
      <c r="A11" s="7">
        <v>6</v>
      </c>
      <c r="B11" s="1" t="s">
        <v>28</v>
      </c>
      <c r="C11" s="8">
        <v>165499</v>
      </c>
    </row>
    <row r="12" spans="1:3" ht="24.75" customHeight="1" x14ac:dyDescent="0.3">
      <c r="A12" s="7">
        <v>7</v>
      </c>
      <c r="B12" s="1" t="s">
        <v>20</v>
      </c>
      <c r="C12" s="8">
        <v>124942</v>
      </c>
    </row>
    <row r="13" spans="1:3" ht="24.75" customHeight="1" x14ac:dyDescent="0.3">
      <c r="A13" s="7">
        <f t="shared" si="0"/>
        <v>8</v>
      </c>
      <c r="B13" s="1" t="s">
        <v>19</v>
      </c>
      <c r="C13" s="8">
        <v>92153</v>
      </c>
    </row>
    <row r="14" spans="1:3" ht="24.75" customHeight="1" x14ac:dyDescent="0.3">
      <c r="A14" s="7">
        <f t="shared" si="0"/>
        <v>9</v>
      </c>
      <c r="B14" s="1" t="s">
        <v>22</v>
      </c>
      <c r="C14" s="8">
        <v>92082</v>
      </c>
    </row>
    <row r="15" spans="1:3" ht="24.75" customHeight="1" x14ac:dyDescent="0.3">
      <c r="A15" s="7">
        <f t="shared" si="0"/>
        <v>10</v>
      </c>
      <c r="B15" s="1" t="s">
        <v>23</v>
      </c>
      <c r="C15" s="8">
        <v>74511</v>
      </c>
    </row>
    <row r="16" spans="1:3" ht="24.75" customHeight="1" x14ac:dyDescent="0.3">
      <c r="A16" s="7">
        <f t="shared" si="0"/>
        <v>11</v>
      </c>
      <c r="B16" s="1" t="s">
        <v>24</v>
      </c>
      <c r="C16" s="8">
        <v>69664</v>
      </c>
    </row>
    <row r="17" spans="1:3" ht="24.75" customHeight="1" x14ac:dyDescent="0.3">
      <c r="A17" s="7">
        <f t="shared" si="0"/>
        <v>12</v>
      </c>
      <c r="B17" s="44" t="s">
        <v>31</v>
      </c>
      <c r="C17" s="8">
        <v>69923</v>
      </c>
    </row>
    <row r="18" spans="1:3" ht="24.75" customHeight="1" x14ac:dyDescent="0.3">
      <c r="A18" s="7">
        <f t="shared" si="0"/>
        <v>13</v>
      </c>
      <c r="B18" s="1" t="s">
        <v>21</v>
      </c>
      <c r="C18" s="8">
        <v>59321</v>
      </c>
    </row>
    <row r="19" spans="1:3" ht="24.75" customHeight="1" x14ac:dyDescent="0.3">
      <c r="A19" s="7">
        <f t="shared" si="0"/>
        <v>14</v>
      </c>
      <c r="B19" s="1" t="s">
        <v>29</v>
      </c>
      <c r="C19" s="8">
        <v>54828</v>
      </c>
    </row>
    <row r="20" spans="1:3" ht="24.75" customHeight="1" x14ac:dyDescent="0.3">
      <c r="A20" s="7">
        <f t="shared" si="0"/>
        <v>15</v>
      </c>
      <c r="B20" s="1" t="s">
        <v>25</v>
      </c>
      <c r="C20" s="8">
        <v>54558</v>
      </c>
    </row>
    <row r="21" spans="1:3" ht="24.75" customHeight="1" thickBot="1" x14ac:dyDescent="0.35">
      <c r="A21" s="54" t="s">
        <v>7</v>
      </c>
      <c r="B21" s="55"/>
      <c r="C21" s="45">
        <f>SUM(C6:C20)</f>
        <v>2227845</v>
      </c>
    </row>
  </sheetData>
  <mergeCells count="1">
    <mergeCell ref="A21:B21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Rolling-12</vt:lpstr>
      <vt:lpstr>PVC</vt:lpstr>
      <vt:lpstr>Large Claims</vt:lpstr>
      <vt:lpstr>PVC!Print_Area</vt:lpstr>
      <vt:lpstr>'Rolling-12'!Print_Area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Ramnandan, Mariesha</dc:creator>
  <cp:lastModifiedBy>Manuel Amaral Bueno</cp:lastModifiedBy>
  <cp:lastPrinted>2023-11-21T01:25:23Z</cp:lastPrinted>
  <dcterms:created xsi:type="dcterms:W3CDTF">2023-08-01T16:24:39Z</dcterms:created>
  <dcterms:modified xsi:type="dcterms:W3CDTF">2024-09-27T20:29:27Z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2023-08-01T16:24:42Z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816ae261-9505-49b8-b5e2-1779793f4a0a</vt:lpwstr>
  </property>
  <property fmtid="{D5CDD505-2E9C-101B-9397-08002B2CF9AE}" pid="8" name="MSIP_Label_38f1469a-2c2a-4aee-b92b-090d4c5468ff_ContentBits">
    <vt:lpwstr>0</vt:lpwstr>
  </property>
</Properties>
</file>