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\"/>
    </mc:Choice>
  </mc:AlternateContent>
  <bookViews>
    <workbookView xWindow="-15" yWindow="165" windowWidth="15375" windowHeight="4455" tabRatio="785" firstSheet="5" activeTab="4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tab_Bloco_TE_RE_projetos!$A$1:$M$276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tab_UHE_projetos!$A$1:$BH$216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52511"/>
  <pivotCaches>
    <pivotCache cacheId="0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9" l="1"/>
  <c r="I70" i="9"/>
  <c r="C69" i="9"/>
  <c r="G69" i="9" s="1"/>
  <c r="L69" i="9"/>
  <c r="M69" i="9"/>
  <c r="C70" i="9"/>
  <c r="G70" i="9" s="1"/>
  <c r="L70" i="9"/>
  <c r="M70" i="9"/>
  <c r="L68" i="9" l="1"/>
  <c r="O31" i="8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AE64" i="8"/>
  <c r="AE62" i="8"/>
  <c r="AE60" i="8"/>
  <c r="AE59" i="8"/>
  <c r="AE58" i="8"/>
  <c r="AE57" i="8"/>
  <c r="AE56" i="8"/>
  <c r="AE20" i="8"/>
  <c r="AE4" i="8"/>
  <c r="F40" i="9" l="1"/>
  <c r="AQ41" i="8" l="1"/>
  <c r="AQ42" i="8"/>
  <c r="AQ43" i="8"/>
  <c r="AQ44" i="8"/>
  <c r="AQ45" i="8"/>
  <c r="AQ46" i="8"/>
  <c r="AQ47" i="8"/>
  <c r="AQ48" i="8"/>
  <c r="AQ49" i="8"/>
  <c r="AQ50" i="8"/>
  <c r="AQ51" i="8"/>
  <c r="AQ52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F41" i="8"/>
  <c r="AD41" i="8" s="1"/>
  <c r="AF42" i="8"/>
  <c r="AD42" i="8" s="1"/>
  <c r="AN42" i="8" s="1"/>
  <c r="AO42" i="8" s="1"/>
  <c r="AF43" i="8"/>
  <c r="AD43" i="8" s="1"/>
  <c r="AN43" i="8" s="1"/>
  <c r="AO43" i="8" s="1"/>
  <c r="AF44" i="8"/>
  <c r="AF45" i="8"/>
  <c r="AF46" i="8"/>
  <c r="AD46" i="8" s="1"/>
  <c r="AN46" i="8" s="1"/>
  <c r="AP46" i="8" s="1"/>
  <c r="AF47" i="8"/>
  <c r="AD47" i="8" s="1"/>
  <c r="AF48" i="8"/>
  <c r="AD48" i="8" s="1"/>
  <c r="AF49" i="8"/>
  <c r="AD49" i="8" s="1"/>
  <c r="AF50" i="8"/>
  <c r="AD50" i="8" s="1"/>
  <c r="AN50" i="8" s="1"/>
  <c r="AO50" i="8" s="1"/>
  <c r="AF51" i="8"/>
  <c r="AD51" i="8" s="1"/>
  <c r="AN51" i="8" s="1"/>
  <c r="AO51" i="8" s="1"/>
  <c r="AF52" i="8"/>
  <c r="AD44" i="8"/>
  <c r="AN44" i="8" s="1"/>
  <c r="AO44" i="8" s="1"/>
  <c r="AD45" i="8"/>
  <c r="AN45" i="8" s="1"/>
  <c r="AO45" i="8" s="1"/>
  <c r="AD52" i="8"/>
  <c r="AN52" i="8" s="1"/>
  <c r="AO52" i="8" s="1"/>
  <c r="V52" i="8"/>
  <c r="V41" i="8"/>
  <c r="V42" i="8"/>
  <c r="V43" i="8"/>
  <c r="V44" i="8"/>
  <c r="V45" i="8"/>
  <c r="V46" i="8"/>
  <c r="V47" i="8"/>
  <c r="V48" i="8"/>
  <c r="V49" i="8"/>
  <c r="V50" i="8"/>
  <c r="V51" i="8"/>
  <c r="V40" i="8"/>
  <c r="O41" i="8"/>
  <c r="O42" i="8"/>
  <c r="O43" i="8"/>
  <c r="O44" i="8"/>
  <c r="O45" i="8"/>
  <c r="O46" i="8"/>
  <c r="O47" i="8"/>
  <c r="O48" i="8"/>
  <c r="O49" i="8"/>
  <c r="O50" i="8"/>
  <c r="O51" i="8"/>
  <c r="O52" i="8"/>
  <c r="O40" i="8"/>
  <c r="J41" i="8"/>
  <c r="J42" i="8"/>
  <c r="J43" i="8"/>
  <c r="J44" i="8"/>
  <c r="J45" i="8"/>
  <c r="J46" i="8"/>
  <c r="J47" i="8"/>
  <c r="J48" i="8"/>
  <c r="J49" i="8"/>
  <c r="J50" i="8"/>
  <c r="J51" i="8"/>
  <c r="J52" i="8"/>
  <c r="J40" i="8"/>
  <c r="AN48" i="8" l="1"/>
  <c r="AN47" i="8"/>
  <c r="AP44" i="8"/>
  <c r="AN49" i="8"/>
  <c r="AO49" i="8" s="1"/>
  <c r="AN41" i="8"/>
  <c r="AP41" i="8" s="1"/>
  <c r="AP48" i="8"/>
  <c r="AO48" i="8"/>
  <c r="AP47" i="8"/>
  <c r="AO47" i="8"/>
  <c r="AP49" i="8"/>
  <c r="AO41" i="8"/>
  <c r="AP45" i="8"/>
  <c r="AP52" i="8"/>
  <c r="AP51" i="8"/>
  <c r="AP43" i="8"/>
  <c r="AO46" i="8"/>
  <c r="AP50" i="8"/>
  <c r="AP42" i="8"/>
  <c r="I13" i="15"/>
  <c r="H13" i="15"/>
  <c r="G13" i="15"/>
  <c r="M3" i="9" l="1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C3" i="9"/>
  <c r="C4" i="9"/>
  <c r="C5" i="9"/>
  <c r="C6" i="9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C24" i="9"/>
  <c r="G24" i="9" s="1"/>
  <c r="C25" i="9"/>
  <c r="C26" i="9"/>
  <c r="C27" i="9"/>
  <c r="G27" i="9" s="1"/>
  <c r="C28" i="9"/>
  <c r="G28" i="9" s="1"/>
  <c r="C29" i="9"/>
  <c r="G29" i="9" s="1"/>
  <c r="C30" i="9"/>
  <c r="G30" i="9" s="1"/>
  <c r="C31" i="9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71" i="9"/>
  <c r="G71" i="9" s="1"/>
  <c r="C72" i="9"/>
  <c r="G72" i="9" s="1"/>
  <c r="C73" i="9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C170" i="9"/>
  <c r="G170" i="9" s="1"/>
  <c r="C171" i="9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C266" i="9"/>
  <c r="G266" i="9" s="1"/>
  <c r="C267" i="9"/>
  <c r="G267" i="9" s="1"/>
  <c r="C268" i="9"/>
  <c r="G268" i="9" s="1"/>
  <c r="C269" i="9"/>
  <c r="G269" i="9" s="1"/>
  <c r="C270" i="9"/>
  <c r="G270" i="9" s="1"/>
  <c r="C271" i="9"/>
  <c r="G271" i="9" s="1"/>
  <c r="C272" i="9"/>
  <c r="G272" i="9" s="1"/>
  <c r="C273" i="9"/>
  <c r="G273" i="9" s="1"/>
  <c r="C274" i="9"/>
  <c r="G274" i="9" s="1"/>
  <c r="C275" i="9"/>
  <c r="G275" i="9" s="1"/>
  <c r="C276" i="9"/>
  <c r="G276" i="9" s="1"/>
  <c r="G3" i="9"/>
  <c r="G4" i="9"/>
  <c r="G5" i="9"/>
  <c r="G6" i="9"/>
  <c r="G15" i="9"/>
  <c r="G23" i="9"/>
  <c r="G25" i="9"/>
  <c r="G26" i="9"/>
  <c r="G31" i="9"/>
  <c r="G73" i="9"/>
  <c r="G97" i="9"/>
  <c r="G105" i="9"/>
  <c r="G113" i="9"/>
  <c r="G137" i="9"/>
  <c r="G161" i="9"/>
  <c r="G169" i="9"/>
  <c r="G171" i="9"/>
  <c r="G182" i="9"/>
  <c r="G217" i="9"/>
  <c r="G225" i="9"/>
  <c r="G257" i="9"/>
  <c r="G265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F3" i="22"/>
  <c r="F4" i="22"/>
  <c r="F5" i="22"/>
  <c r="F6" i="22"/>
  <c r="F7" i="22"/>
  <c r="F8" i="22"/>
  <c r="F2" i="22"/>
  <c r="AQ64" i="8" l="1"/>
  <c r="AM64" i="8"/>
  <c r="AF64" i="8"/>
  <c r="AD64" i="8" s="1"/>
  <c r="AJ64" i="8" l="1"/>
  <c r="R46" i="4"/>
  <c r="AK64" i="8" l="1"/>
  <c r="AR21" i="8"/>
  <c r="AR63" i="8"/>
  <c r="AQ63" i="8" s="1"/>
  <c r="AM63" i="8"/>
  <c r="AF63" i="8"/>
  <c r="AD63" i="8" s="1"/>
  <c r="X63" i="8"/>
  <c r="V63" i="8"/>
  <c r="O63" i="8"/>
  <c r="J63" i="8"/>
  <c r="AJ63" i="8" l="1"/>
  <c r="AK63" i="8" l="1"/>
  <c r="AN13" i="15"/>
  <c r="AM13" i="15"/>
  <c r="AL13" i="15"/>
  <c r="AL17" i="15" s="1"/>
  <c r="AK13" i="15"/>
  <c r="AK17" i="15" s="1"/>
  <c r="AJ13" i="15"/>
  <c r="AJ17" i="15" s="1"/>
  <c r="AI13" i="15"/>
  <c r="AI17" i="15" s="1"/>
  <c r="AH13" i="15"/>
  <c r="AH17" i="15" s="1"/>
  <c r="AG13" i="15"/>
  <c r="AF13" i="15"/>
  <c r="AE13" i="15"/>
  <c r="AE17" i="15" s="1"/>
  <c r="AD13" i="15"/>
  <c r="AC13" i="15"/>
  <c r="AC17" i="15" s="1"/>
  <c r="AB13" i="15"/>
  <c r="AB17" i="15" s="1"/>
  <c r="AA13" i="15"/>
  <c r="AA17" i="15" s="1"/>
  <c r="Z13" i="15"/>
  <c r="Z17" i="15" s="1"/>
  <c r="Y13" i="15"/>
  <c r="X13" i="15"/>
  <c r="W13" i="15"/>
  <c r="V13" i="15"/>
  <c r="V17" i="15" s="1"/>
  <c r="U13" i="15"/>
  <c r="T13" i="15"/>
  <c r="T17" i="15" s="1"/>
  <c r="S13" i="15"/>
  <c r="S17" i="15" s="1"/>
  <c r="R13" i="15"/>
  <c r="R17" i="15" s="1"/>
  <c r="Q13" i="15"/>
  <c r="P13" i="15"/>
  <c r="O13" i="15"/>
  <c r="N13" i="15"/>
  <c r="N17" i="15" s="1"/>
  <c r="M13" i="15"/>
  <c r="M17" i="15" s="1"/>
  <c r="L13" i="15"/>
  <c r="L17" i="15" s="1"/>
  <c r="K13" i="15"/>
  <c r="K17" i="15" s="1"/>
  <c r="J13" i="15"/>
  <c r="J17" i="15" s="1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H13" i="16"/>
  <c r="G13" i="16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 s="1"/>
  <c r="G42" i="16"/>
  <c r="G2" i="16" s="1"/>
  <c r="H42" i="16"/>
  <c r="H2" i="16" s="1"/>
  <c r="I42" i="16"/>
  <c r="I2" i="16" s="1"/>
  <c r="J42" i="16"/>
  <c r="J2" i="16" s="1"/>
  <c r="K42" i="16"/>
  <c r="K2" i="16" s="1"/>
  <c r="L42" i="16"/>
  <c r="L2" i="16" s="1"/>
  <c r="M42" i="16"/>
  <c r="M2" i="16" s="1"/>
  <c r="N42" i="16"/>
  <c r="N2" i="16" s="1"/>
  <c r="O42" i="16"/>
  <c r="O2" i="16" s="1"/>
  <c r="P42" i="16"/>
  <c r="P2" i="16" s="1"/>
  <c r="Q42" i="16"/>
  <c r="Q2" i="16" s="1"/>
  <c r="R42" i="16"/>
  <c r="R2" i="16" s="1"/>
  <c r="S42" i="16"/>
  <c r="S2" i="16" s="1"/>
  <c r="T42" i="16"/>
  <c r="T2" i="16" s="1"/>
  <c r="U42" i="16"/>
  <c r="U2" i="16" s="1"/>
  <c r="V42" i="16"/>
  <c r="V2" i="16" s="1"/>
  <c r="W42" i="16"/>
  <c r="W2" i="16" s="1"/>
  <c r="X42" i="16"/>
  <c r="Y42" i="16"/>
  <c r="Y2" i="16" s="1"/>
  <c r="Z42" i="16"/>
  <c r="Z2" i="16" s="1"/>
  <c r="AA42" i="16"/>
  <c r="AA2" i="16" s="1"/>
  <c r="AB42" i="16"/>
  <c r="AB2" i="16" s="1"/>
  <c r="AC42" i="16"/>
  <c r="AC2" i="16" s="1"/>
  <c r="AD42" i="16"/>
  <c r="AD2" i="16" s="1"/>
  <c r="AE42" i="16"/>
  <c r="AE2" i="16" s="1"/>
  <c r="AF42" i="16"/>
  <c r="AF2" i="16" s="1"/>
  <c r="AG42" i="16"/>
  <c r="AG2" i="16" s="1"/>
  <c r="AH42" i="16"/>
  <c r="AH2" i="16" s="1"/>
  <c r="AI42" i="16"/>
  <c r="AI2" i="16" s="1"/>
  <c r="AJ42" i="16"/>
  <c r="AJ2" i="16" s="1"/>
  <c r="AK42" i="16"/>
  <c r="AK2" i="16" s="1"/>
  <c r="AL42" i="16"/>
  <c r="AL2" i="16" s="1"/>
  <c r="AM42" i="16"/>
  <c r="AM2" i="16" s="1"/>
  <c r="AN42" i="16"/>
  <c r="AN2" i="16" s="1"/>
  <c r="E43" i="16"/>
  <c r="E3" i="16" s="1"/>
  <c r="F43" i="16"/>
  <c r="F3" i="16" s="1"/>
  <c r="G43" i="16"/>
  <c r="G3" i="16" s="1"/>
  <c r="H43" i="16"/>
  <c r="H3" i="16" s="1"/>
  <c r="I43" i="16"/>
  <c r="I3" i="16" s="1"/>
  <c r="J43" i="16"/>
  <c r="J3" i="16" s="1"/>
  <c r="K43" i="16"/>
  <c r="K3" i="16" s="1"/>
  <c r="L43" i="16"/>
  <c r="L3" i="16" s="1"/>
  <c r="M43" i="16"/>
  <c r="M3" i="16" s="1"/>
  <c r="N43" i="16"/>
  <c r="N3" i="16" s="1"/>
  <c r="O43" i="16"/>
  <c r="O3" i="16" s="1"/>
  <c r="P43" i="16"/>
  <c r="P3" i="16" s="1"/>
  <c r="Q43" i="16"/>
  <c r="Q3" i="16" s="1"/>
  <c r="R43" i="16"/>
  <c r="R3" i="16" s="1"/>
  <c r="S43" i="16"/>
  <c r="S3" i="16" s="1"/>
  <c r="T43" i="16"/>
  <c r="T3" i="16" s="1"/>
  <c r="U43" i="16"/>
  <c r="U3" i="16" s="1"/>
  <c r="V43" i="16"/>
  <c r="V3" i="16" s="1"/>
  <c r="W43" i="16"/>
  <c r="W3" i="16" s="1"/>
  <c r="X43" i="16"/>
  <c r="X3" i="16" s="1"/>
  <c r="Y43" i="16"/>
  <c r="Y3" i="16" s="1"/>
  <c r="Z43" i="16"/>
  <c r="Z3" i="16" s="1"/>
  <c r="AA43" i="16"/>
  <c r="AA3" i="16" s="1"/>
  <c r="AB43" i="16"/>
  <c r="AB3" i="16" s="1"/>
  <c r="AC43" i="16"/>
  <c r="AC3" i="16" s="1"/>
  <c r="AD43" i="16"/>
  <c r="AD3" i="16" s="1"/>
  <c r="AE43" i="16"/>
  <c r="AE3" i="16" s="1"/>
  <c r="AF43" i="16"/>
  <c r="AF3" i="16" s="1"/>
  <c r="AG43" i="16"/>
  <c r="AG3" i="16" s="1"/>
  <c r="AH43" i="16"/>
  <c r="AH3" i="16" s="1"/>
  <c r="AI43" i="16"/>
  <c r="AI3" i="16" s="1"/>
  <c r="AJ43" i="16"/>
  <c r="AJ3" i="16" s="1"/>
  <c r="AK43" i="16"/>
  <c r="AK3" i="16" s="1"/>
  <c r="AL43" i="16"/>
  <c r="AL3" i="16" s="1"/>
  <c r="AM43" i="16"/>
  <c r="AM3" i="16" s="1"/>
  <c r="AN43" i="16"/>
  <c r="AN3" i="16" s="1"/>
  <c r="E44" i="16"/>
  <c r="E4" i="16" s="1"/>
  <c r="F44" i="16"/>
  <c r="F4" i="16" s="1"/>
  <c r="G44" i="16"/>
  <c r="G4" i="16" s="1"/>
  <c r="H44" i="16"/>
  <c r="H4" i="16" s="1"/>
  <c r="I44" i="16"/>
  <c r="I4" i="16" s="1"/>
  <c r="J44" i="16"/>
  <c r="J4" i="16" s="1"/>
  <c r="K44" i="16"/>
  <c r="K4" i="16" s="1"/>
  <c r="L44" i="16"/>
  <c r="L4" i="16" s="1"/>
  <c r="M44" i="16"/>
  <c r="M4" i="16" s="1"/>
  <c r="N44" i="16"/>
  <c r="N4" i="16" s="1"/>
  <c r="O44" i="16"/>
  <c r="O4" i="16" s="1"/>
  <c r="P44" i="16"/>
  <c r="P4" i="16" s="1"/>
  <c r="Q44" i="16"/>
  <c r="Q4" i="16" s="1"/>
  <c r="R44" i="16"/>
  <c r="R4" i="16" s="1"/>
  <c r="S44" i="16"/>
  <c r="S4" i="16" s="1"/>
  <c r="T44" i="16"/>
  <c r="T4" i="16" s="1"/>
  <c r="U44" i="16"/>
  <c r="U4" i="16" s="1"/>
  <c r="V44" i="16"/>
  <c r="V4" i="16" s="1"/>
  <c r="W44" i="16"/>
  <c r="W4" i="16" s="1"/>
  <c r="X44" i="16"/>
  <c r="X4" i="16" s="1"/>
  <c r="Y44" i="16"/>
  <c r="Y4" i="16" s="1"/>
  <c r="Z44" i="16"/>
  <c r="Z4" i="16" s="1"/>
  <c r="AA44" i="16"/>
  <c r="AA4" i="16" s="1"/>
  <c r="AB44" i="16"/>
  <c r="AB4" i="16" s="1"/>
  <c r="AC44" i="16"/>
  <c r="AC4" i="16" s="1"/>
  <c r="AD44" i="16"/>
  <c r="AD4" i="16" s="1"/>
  <c r="AE44" i="16"/>
  <c r="AE4" i="16" s="1"/>
  <c r="AF44" i="16"/>
  <c r="AF4" i="16" s="1"/>
  <c r="AG44" i="16"/>
  <c r="AG4" i="16" s="1"/>
  <c r="AH44" i="16"/>
  <c r="AH4" i="16" s="1"/>
  <c r="AI44" i="16"/>
  <c r="AI4" i="16" s="1"/>
  <c r="AJ44" i="16"/>
  <c r="AJ4" i="16" s="1"/>
  <c r="AK44" i="16"/>
  <c r="AK4" i="16" s="1"/>
  <c r="AL44" i="16"/>
  <c r="AL4" i="16" s="1"/>
  <c r="AM44" i="16"/>
  <c r="AM4" i="16" s="1"/>
  <c r="AN44" i="16"/>
  <c r="AN4" i="16" s="1"/>
  <c r="E45" i="16"/>
  <c r="E5" i="16" s="1"/>
  <c r="F45" i="16"/>
  <c r="F5" i="16" s="1"/>
  <c r="G45" i="16"/>
  <c r="G5" i="16" s="1"/>
  <c r="H45" i="16"/>
  <c r="H5" i="16" s="1"/>
  <c r="I45" i="16"/>
  <c r="I5" i="16" s="1"/>
  <c r="J45" i="16"/>
  <c r="J5" i="16" s="1"/>
  <c r="K45" i="16"/>
  <c r="K5" i="16" s="1"/>
  <c r="L45" i="16"/>
  <c r="L5" i="16" s="1"/>
  <c r="M45" i="16"/>
  <c r="M5" i="16" s="1"/>
  <c r="N45" i="16"/>
  <c r="N5" i="16" s="1"/>
  <c r="O45" i="16"/>
  <c r="O5" i="16" s="1"/>
  <c r="P45" i="16"/>
  <c r="P5" i="16" s="1"/>
  <c r="Q45" i="16"/>
  <c r="Q5" i="16" s="1"/>
  <c r="R45" i="16"/>
  <c r="R5" i="16" s="1"/>
  <c r="S45" i="16"/>
  <c r="S5" i="16" s="1"/>
  <c r="T45" i="16"/>
  <c r="T5" i="16" s="1"/>
  <c r="U45" i="16"/>
  <c r="U5" i="16" s="1"/>
  <c r="V45" i="16"/>
  <c r="V5" i="16" s="1"/>
  <c r="W45" i="16"/>
  <c r="W5" i="16" s="1"/>
  <c r="X45" i="16"/>
  <c r="X5" i="16" s="1"/>
  <c r="Y45" i="16"/>
  <c r="Y5" i="16" s="1"/>
  <c r="Z45" i="16"/>
  <c r="Z5" i="16" s="1"/>
  <c r="AA45" i="16"/>
  <c r="AA5" i="16" s="1"/>
  <c r="AB45" i="16"/>
  <c r="AB5" i="16" s="1"/>
  <c r="AC45" i="16"/>
  <c r="AC5" i="16" s="1"/>
  <c r="AD45" i="16"/>
  <c r="AD5" i="16" s="1"/>
  <c r="AE45" i="16"/>
  <c r="AE5" i="16" s="1"/>
  <c r="AF45" i="16"/>
  <c r="AF5" i="16" s="1"/>
  <c r="AG45" i="16"/>
  <c r="AG5" i="16" s="1"/>
  <c r="AH45" i="16"/>
  <c r="AH5" i="16" s="1"/>
  <c r="AI45" i="16"/>
  <c r="AI5" i="16" s="1"/>
  <c r="AJ45" i="16"/>
  <c r="AJ5" i="16" s="1"/>
  <c r="AK45" i="16"/>
  <c r="AK5" i="16" s="1"/>
  <c r="AL45" i="16"/>
  <c r="AL5" i="16" s="1"/>
  <c r="AM45" i="16"/>
  <c r="AM5" i="16" s="1"/>
  <c r="AN45" i="16"/>
  <c r="AN5" i="16" s="1"/>
  <c r="E47" i="16"/>
  <c r="E7" i="16" s="1"/>
  <c r="F47" i="16"/>
  <c r="F7" i="16" s="1"/>
  <c r="G47" i="16"/>
  <c r="G7" i="16" s="1"/>
  <c r="H47" i="16"/>
  <c r="H7" i="16" s="1"/>
  <c r="I47" i="16"/>
  <c r="I7" i="16" s="1"/>
  <c r="J47" i="16"/>
  <c r="J7" i="16" s="1"/>
  <c r="K47" i="16"/>
  <c r="K7" i="16" s="1"/>
  <c r="L47" i="16"/>
  <c r="L7" i="16" s="1"/>
  <c r="M47" i="16"/>
  <c r="M7" i="16" s="1"/>
  <c r="N47" i="16"/>
  <c r="N7" i="16" s="1"/>
  <c r="O47" i="16"/>
  <c r="O7" i="16" s="1"/>
  <c r="P47" i="16"/>
  <c r="P7" i="16" s="1"/>
  <c r="Q47" i="16"/>
  <c r="Q7" i="16" s="1"/>
  <c r="R47" i="16"/>
  <c r="R7" i="16" s="1"/>
  <c r="S47" i="16"/>
  <c r="S7" i="16" s="1"/>
  <c r="T47" i="16"/>
  <c r="T7" i="16" s="1"/>
  <c r="U47" i="16"/>
  <c r="U7" i="16" s="1"/>
  <c r="V47" i="16"/>
  <c r="V7" i="16" s="1"/>
  <c r="W47" i="16"/>
  <c r="W7" i="16" s="1"/>
  <c r="X47" i="16"/>
  <c r="X7" i="16" s="1"/>
  <c r="Y47" i="16"/>
  <c r="Y7" i="16" s="1"/>
  <c r="Z47" i="16"/>
  <c r="Z7" i="16" s="1"/>
  <c r="AA47" i="16"/>
  <c r="AA7" i="16" s="1"/>
  <c r="AB47" i="16"/>
  <c r="AB7" i="16" s="1"/>
  <c r="AC47" i="16"/>
  <c r="AC7" i="16" s="1"/>
  <c r="AD47" i="16"/>
  <c r="AD7" i="16" s="1"/>
  <c r="AE47" i="16"/>
  <c r="AE7" i="16" s="1"/>
  <c r="AF47" i="16"/>
  <c r="AF7" i="16" s="1"/>
  <c r="AG47" i="16"/>
  <c r="AG7" i="16" s="1"/>
  <c r="AH47" i="16"/>
  <c r="AH7" i="16" s="1"/>
  <c r="AI47" i="16"/>
  <c r="AI7" i="16" s="1"/>
  <c r="AJ47" i="16"/>
  <c r="AJ7" i="16" s="1"/>
  <c r="AK47" i="16"/>
  <c r="AK7" i="16" s="1"/>
  <c r="AL47" i="16"/>
  <c r="AL7" i="16" s="1"/>
  <c r="AM47" i="16"/>
  <c r="AM7" i="16" s="1"/>
  <c r="AN47" i="16"/>
  <c r="AN7" i="16" s="1"/>
  <c r="E48" i="16"/>
  <c r="E8" i="16" s="1"/>
  <c r="F48" i="16"/>
  <c r="F8" i="16" s="1"/>
  <c r="G48" i="16"/>
  <c r="G8" i="16" s="1"/>
  <c r="H48" i="16"/>
  <c r="H8" i="16" s="1"/>
  <c r="I48" i="16"/>
  <c r="I8" i="16" s="1"/>
  <c r="J48" i="16"/>
  <c r="J8" i="16" s="1"/>
  <c r="K48" i="16"/>
  <c r="K8" i="16" s="1"/>
  <c r="L48" i="16"/>
  <c r="L8" i="16" s="1"/>
  <c r="M48" i="16"/>
  <c r="M8" i="16" s="1"/>
  <c r="N48" i="16"/>
  <c r="N8" i="16" s="1"/>
  <c r="O48" i="16"/>
  <c r="O8" i="16" s="1"/>
  <c r="P48" i="16"/>
  <c r="P8" i="16" s="1"/>
  <c r="Q48" i="16"/>
  <c r="Q8" i="16" s="1"/>
  <c r="R48" i="16"/>
  <c r="R8" i="16" s="1"/>
  <c r="S48" i="16"/>
  <c r="S8" i="16" s="1"/>
  <c r="T48" i="16"/>
  <c r="T8" i="16" s="1"/>
  <c r="U48" i="16"/>
  <c r="U8" i="16" s="1"/>
  <c r="V48" i="16"/>
  <c r="V8" i="16" s="1"/>
  <c r="W48" i="16"/>
  <c r="W8" i="16" s="1"/>
  <c r="X48" i="16"/>
  <c r="X8" i="16" s="1"/>
  <c r="Y48" i="16"/>
  <c r="Y8" i="16" s="1"/>
  <c r="Z48" i="16"/>
  <c r="Z8" i="16" s="1"/>
  <c r="AA48" i="16"/>
  <c r="AA8" i="16" s="1"/>
  <c r="AB48" i="16"/>
  <c r="AB8" i="16" s="1"/>
  <c r="AC48" i="16"/>
  <c r="AC8" i="16" s="1"/>
  <c r="AD48" i="16"/>
  <c r="AD8" i="16" s="1"/>
  <c r="AE48" i="16"/>
  <c r="AE8" i="16" s="1"/>
  <c r="AF48" i="16"/>
  <c r="AF8" i="16" s="1"/>
  <c r="AG48" i="16"/>
  <c r="AG8" i="16" s="1"/>
  <c r="AH48" i="16"/>
  <c r="AH8" i="16" s="1"/>
  <c r="AI48" i="16"/>
  <c r="AI8" i="16" s="1"/>
  <c r="AJ48" i="16"/>
  <c r="AJ8" i="16" s="1"/>
  <c r="AK48" i="16"/>
  <c r="AK8" i="16" s="1"/>
  <c r="AL48" i="16"/>
  <c r="AL8" i="16" s="1"/>
  <c r="AM48" i="16"/>
  <c r="AM8" i="16" s="1"/>
  <c r="AN48" i="16"/>
  <c r="AN8" i="16" s="1"/>
  <c r="C42" i="16"/>
  <c r="C2" i="16" s="1"/>
  <c r="D42" i="16"/>
  <c r="D2" i="16" s="1"/>
  <c r="C43" i="16"/>
  <c r="C3" i="16" s="1"/>
  <c r="D43" i="16"/>
  <c r="D3" i="16" s="1"/>
  <c r="C44" i="16"/>
  <c r="C4" i="16" s="1"/>
  <c r="D44" i="16"/>
  <c r="D4" i="16" s="1"/>
  <c r="C45" i="16"/>
  <c r="C5" i="16" s="1"/>
  <c r="D45" i="16"/>
  <c r="D5" i="16" s="1"/>
  <c r="C46" i="16"/>
  <c r="D46" i="16"/>
  <c r="C47" i="16"/>
  <c r="C7" i="16" s="1"/>
  <c r="D47" i="16"/>
  <c r="D7" i="16" s="1"/>
  <c r="C48" i="16"/>
  <c r="C8" i="16" s="1"/>
  <c r="D48" i="16"/>
  <c r="D8" i="16" s="1"/>
  <c r="B43" i="16"/>
  <c r="B3" i="16" s="1"/>
  <c r="B44" i="16"/>
  <c r="B4" i="16" s="1"/>
  <c r="B45" i="16"/>
  <c r="B5" i="16" s="1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G88" i="18"/>
  <c r="G97" i="18" s="1"/>
  <c r="G46" i="16" s="1"/>
  <c r="H88" i="18"/>
  <c r="H97" i="18" s="1"/>
  <c r="I88" i="18"/>
  <c r="I97" i="18" s="1"/>
  <c r="J88" i="18"/>
  <c r="J97" i="18" s="1"/>
  <c r="K88" i="18"/>
  <c r="K97" i="18" s="1"/>
  <c r="L88" i="18"/>
  <c r="L97" i="18" s="1"/>
  <c r="M88" i="18"/>
  <c r="M97" i="18" s="1"/>
  <c r="N88" i="18"/>
  <c r="N97" i="18" s="1"/>
  <c r="O88" i="18"/>
  <c r="O97" i="18" s="1"/>
  <c r="P88" i="18"/>
  <c r="P97" i="18" s="1"/>
  <c r="Q88" i="18"/>
  <c r="Q97" i="18" s="1"/>
  <c r="R88" i="18"/>
  <c r="R97" i="18" s="1"/>
  <c r="S88" i="18"/>
  <c r="S97" i="18" s="1"/>
  <c r="T88" i="18"/>
  <c r="T97" i="18" s="1"/>
  <c r="T100" i="18" s="1"/>
  <c r="U88" i="18"/>
  <c r="U97" i="18" s="1"/>
  <c r="V88" i="18"/>
  <c r="V97" i="18" s="1"/>
  <c r="W88" i="18"/>
  <c r="W97" i="18" s="1"/>
  <c r="X88" i="18"/>
  <c r="X97" i="18" s="1"/>
  <c r="Y88" i="18"/>
  <c r="Y97" i="18" s="1"/>
  <c r="Z88" i="18"/>
  <c r="Z97" i="18" s="1"/>
  <c r="AA88" i="18"/>
  <c r="AA97" i="18" s="1"/>
  <c r="AB88" i="18"/>
  <c r="AB97" i="18" s="1"/>
  <c r="AC88" i="18"/>
  <c r="AC97" i="18" s="1"/>
  <c r="AC100" i="18" s="1"/>
  <c r="AD88" i="18"/>
  <c r="AD97" i="18" s="1"/>
  <c r="AE88" i="18"/>
  <c r="AE97" i="18" s="1"/>
  <c r="AF88" i="18"/>
  <c r="AF97" i="18" s="1"/>
  <c r="AG88" i="18"/>
  <c r="AG97" i="18" s="1"/>
  <c r="AH88" i="18"/>
  <c r="AH97" i="18" s="1"/>
  <c r="AI88" i="18"/>
  <c r="AI97" i="18" s="1"/>
  <c r="AJ88" i="18"/>
  <c r="AJ97" i="18" s="1"/>
  <c r="AK88" i="18"/>
  <c r="AK97" i="18" s="1"/>
  <c r="AL88" i="18"/>
  <c r="AL97" i="18" s="1"/>
  <c r="AM88" i="18"/>
  <c r="AM97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K178" i="9"/>
  <c r="K177" i="9"/>
  <c r="K175" i="9"/>
  <c r="K174" i="9"/>
  <c r="K176" i="9"/>
  <c r="K172" i="9"/>
  <c r="K170" i="9"/>
  <c r="K169" i="9"/>
  <c r="K166" i="9"/>
  <c r="K185" i="9"/>
  <c r="K155" i="9"/>
  <c r="K156" i="9"/>
  <c r="K157" i="9"/>
  <c r="K158" i="9"/>
  <c r="K159" i="9"/>
  <c r="K160" i="9"/>
  <c r="K161" i="9"/>
  <c r="K162" i="9"/>
  <c r="K165" i="9"/>
  <c r="K167" i="9"/>
  <c r="K168" i="9"/>
  <c r="K171" i="9"/>
  <c r="K173" i="9"/>
  <c r="K183" i="9"/>
  <c r="K184" i="9"/>
  <c r="K186" i="9"/>
  <c r="K187" i="9"/>
  <c r="K154" i="9"/>
  <c r="AR4" i="8"/>
  <c r="AQ4" i="8" s="1"/>
  <c r="AR62" i="8"/>
  <c r="AQ62" i="8" s="1"/>
  <c r="AM62" i="8"/>
  <c r="X62" i="8"/>
  <c r="V62" i="8"/>
  <c r="O62" i="8"/>
  <c r="J62" i="8"/>
  <c r="AF62" i="8"/>
  <c r="AD62" i="8" s="1"/>
  <c r="AJ62" i="8" s="1"/>
  <c r="AR5" i="8"/>
  <c r="AQ5" i="8" s="1"/>
  <c r="AR6" i="8"/>
  <c r="AR7" i="8"/>
  <c r="AQ7" i="8" s="1"/>
  <c r="AR8" i="8"/>
  <c r="AR59" i="8"/>
  <c r="AQ59" i="8" s="1"/>
  <c r="AR54" i="8"/>
  <c r="AQ54" i="8" s="1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F56" i="8"/>
  <c r="AD56" i="8" s="1"/>
  <c r="AJ56" i="8" s="1"/>
  <c r="L40" i="9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M11" i="8"/>
  <c r="AQ11" i="8"/>
  <c r="AF59" i="8"/>
  <c r="AD59" i="8" s="1"/>
  <c r="AJ59" i="8" s="1"/>
  <c r="AK59" i="8" s="1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E2" i="14" s="1"/>
  <c r="AM57" i="8"/>
  <c r="AQ57" i="8"/>
  <c r="AM58" i="8"/>
  <c r="AQ58" i="8"/>
  <c r="AF58" i="8"/>
  <c r="AD58" i="8" s="1"/>
  <c r="AJ58" i="8" s="1"/>
  <c r="AF57" i="8"/>
  <c r="AD57" i="8" s="1"/>
  <c r="AJ57" i="8" s="1"/>
  <c r="K4" i="9"/>
  <c r="G15" i="6"/>
  <c r="J3" i="3"/>
  <c r="J111" i="3"/>
  <c r="F42" i="7"/>
  <c r="F13" i="7"/>
  <c r="G67" i="6"/>
  <c r="J160" i="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 s="1"/>
  <c r="AS18" i="8"/>
  <c r="AS19" i="8"/>
  <c r="AS17" i="8"/>
  <c r="AR18" i="8"/>
  <c r="AQ18" i="8" s="1"/>
  <c r="AR19" i="8"/>
  <c r="AQ19" i="8"/>
  <c r="AR17" i="8"/>
  <c r="AQ17" i="8" s="1"/>
  <c r="AF17" i="8"/>
  <c r="AD17" i="8" s="1"/>
  <c r="AJ17" i="8" s="1"/>
  <c r="AF18" i="8"/>
  <c r="AD18" i="8" s="1"/>
  <c r="AJ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B42" i="16"/>
  <c r="B2" i="16" s="1"/>
  <c r="AU146" i="4"/>
  <c r="AU147" i="4"/>
  <c r="AU148" i="4"/>
  <c r="AU150" i="4"/>
  <c r="AU149" i="4"/>
  <c r="AU151" i="4"/>
  <c r="AU152" i="4"/>
  <c r="AZ152" i="4"/>
  <c r="AY152" i="4"/>
  <c r="AK152" i="4"/>
  <c r="AJ152" i="4"/>
  <c r="AP152" i="4" s="1"/>
  <c r="AF152" i="4"/>
  <c r="Y152" i="4"/>
  <c r="R152" i="4"/>
  <c r="Q152" i="4" s="1"/>
  <c r="AZ151" i="4"/>
  <c r="AY151" i="4"/>
  <c r="AK151" i="4"/>
  <c r="AJ151" i="4"/>
  <c r="AP151" i="4" s="1"/>
  <c r="AR151" i="4" s="1"/>
  <c r="AF151" i="4"/>
  <c r="Y151" i="4"/>
  <c r="R151" i="4"/>
  <c r="AZ149" i="4"/>
  <c r="AY149" i="4"/>
  <c r="AK149" i="4"/>
  <c r="AJ149" i="4"/>
  <c r="AP149" i="4"/>
  <c r="AR149" i="4" s="1"/>
  <c r="AF149" i="4"/>
  <c r="Y149" i="4"/>
  <c r="R149" i="4"/>
  <c r="AZ150" i="4"/>
  <c r="AY150" i="4"/>
  <c r="AK150" i="4"/>
  <c r="AJ150" i="4"/>
  <c r="AP150" i="4" s="1"/>
  <c r="AR150" i="4" s="1"/>
  <c r="AF150" i="4"/>
  <c r="Y150" i="4"/>
  <c r="R150" i="4"/>
  <c r="Q150" i="4" s="1"/>
  <c r="AZ148" i="4"/>
  <c r="AY148" i="4"/>
  <c r="AK148" i="4"/>
  <c r="AJ148" i="4"/>
  <c r="AP148" i="4"/>
  <c r="AR148" i="4" s="1"/>
  <c r="AF148" i="4"/>
  <c r="Y148" i="4"/>
  <c r="X148" i="4" s="1"/>
  <c r="R148" i="4"/>
  <c r="AZ147" i="4"/>
  <c r="AY147" i="4"/>
  <c r="AK147" i="4"/>
  <c r="AJ147" i="4"/>
  <c r="AP147" i="4"/>
  <c r="AF147" i="4"/>
  <c r="Y147" i="4"/>
  <c r="R147" i="4"/>
  <c r="Q147" i="4" s="1"/>
  <c r="AZ146" i="4"/>
  <c r="AY146" i="4"/>
  <c r="AK146" i="4"/>
  <c r="AJ146" i="4"/>
  <c r="AP146" i="4"/>
  <c r="AR146" i="4" s="1"/>
  <c r="AF146" i="4"/>
  <c r="Y146" i="4"/>
  <c r="X146" i="4" s="1"/>
  <c r="R146" i="4"/>
  <c r="Q146" i="4" s="1"/>
  <c r="AF20" i="4"/>
  <c r="AF11" i="4"/>
  <c r="AF12" i="4"/>
  <c r="AF13" i="4"/>
  <c r="AF16" i="4"/>
  <c r="AF22" i="4"/>
  <c r="AF54" i="8"/>
  <c r="AD54" i="8" s="1"/>
  <c r="AJ54" i="8" s="1"/>
  <c r="O53" i="8"/>
  <c r="J53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/>
  <c r="A411" i="12" s="1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 s="1"/>
  <c r="A414" i="12" s="1"/>
  <c r="A549" i="12" s="1"/>
  <c r="A684" i="12"/>
  <c r="A819" i="12" s="1"/>
  <c r="A954" i="12" s="1"/>
  <c r="A1089" i="12" s="1"/>
  <c r="A1224" i="12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/>
  <c r="A4599" i="12" s="1"/>
  <c r="A4734" i="12" s="1"/>
  <c r="A4869" i="12" s="1"/>
  <c r="A5004" i="12" s="1"/>
  <c r="A5139" i="12" s="1"/>
  <c r="A145" i="12"/>
  <c r="A146" i="12"/>
  <c r="A281" i="12" s="1"/>
  <c r="A147" i="12"/>
  <c r="A282" i="12" s="1"/>
  <c r="A417" i="12" s="1"/>
  <c r="A552" i="12"/>
  <c r="A687" i="12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148" i="12"/>
  <c r="A283" i="12" s="1"/>
  <c r="A418" i="12" s="1"/>
  <c r="A553" i="12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/>
  <c r="A419" i="12"/>
  <c r="A554" i="12" s="1"/>
  <c r="A689" i="12" s="1"/>
  <c r="A824" i="12" s="1"/>
  <c r="A150" i="12"/>
  <c r="A285" i="12" s="1"/>
  <c r="A420" i="12" s="1"/>
  <c r="A555" i="12" s="1"/>
  <c r="A690" i="12" s="1"/>
  <c r="A825" i="12" s="1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/>
  <c r="A2310" i="12" s="1"/>
  <c r="A2445" i="12" s="1"/>
  <c r="A2580" i="12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/>
  <c r="A421" i="12" s="1"/>
  <c r="A556" i="12" s="1"/>
  <c r="A691" i="12" s="1"/>
  <c r="A152" i="12"/>
  <c r="A287" i="12"/>
  <c r="A422" i="12" s="1"/>
  <c r="A557" i="12" s="1"/>
  <c r="A692" i="12" s="1"/>
  <c r="A827" i="12" s="1"/>
  <c r="A962" i="12" s="1"/>
  <c r="A1097" i="12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 s="1"/>
  <c r="A963" i="12" s="1"/>
  <c r="A1098" i="12" s="1"/>
  <c r="A1233" i="12" s="1"/>
  <c r="A1368" i="12" s="1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 s="1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 s="1"/>
  <c r="A426" i="12" s="1"/>
  <c r="A561" i="12" s="1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 s="1"/>
  <c r="A562" i="12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 s="1"/>
  <c r="A2047" i="12" s="1"/>
  <c r="A2182" i="12" s="1"/>
  <c r="A2317" i="12" s="1"/>
  <c r="A2452" i="12" s="1"/>
  <c r="A2587" i="12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/>
  <c r="A1915" i="12" s="1"/>
  <c r="A2050" i="12" s="1"/>
  <c r="A2185" i="12" s="1"/>
  <c r="A2320" i="12" s="1"/>
  <c r="A2455" i="12" s="1"/>
  <c r="A2590" i="12" s="1"/>
  <c r="A2725" i="12" s="1"/>
  <c r="A2860" i="12" s="1"/>
  <c r="A2995" i="12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 s="1"/>
  <c r="A432" i="12" s="1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 s="1"/>
  <c r="A703" i="12" s="1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166" i="12"/>
  <c r="A301" i="12" s="1"/>
  <c r="A436" i="12"/>
  <c r="A571" i="12" s="1"/>
  <c r="A706" i="12" s="1"/>
  <c r="A841" i="12" s="1"/>
  <c r="A976" i="12" s="1"/>
  <c r="A1111" i="12" s="1"/>
  <c r="A1246" i="12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 s="1"/>
  <c r="A573" i="12"/>
  <c r="A708" i="12" s="1"/>
  <c r="A843" i="12" s="1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/>
  <c r="A3545" i="12" s="1"/>
  <c r="A3680" i="12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/>
  <c r="A441" i="12"/>
  <c r="A576" i="12" s="1"/>
  <c r="A172" i="12"/>
  <c r="A307" i="12" s="1"/>
  <c r="A442" i="12" s="1"/>
  <c r="A577" i="12" s="1"/>
  <c r="A712" i="12" s="1"/>
  <c r="A847" i="12" s="1"/>
  <c r="A982" i="12" s="1"/>
  <c r="A1117" i="12" s="1"/>
  <c r="A1252" i="12" s="1"/>
  <c r="A1387" i="12" s="1"/>
  <c r="A1522" i="12" s="1"/>
  <c r="A1657" i="12" s="1"/>
  <c r="A1792" i="12" s="1"/>
  <c r="A1927" i="12" s="1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173" i="12"/>
  <c r="A308" i="12" s="1"/>
  <c r="A443" i="12" s="1"/>
  <c r="A578" i="12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5" i="12"/>
  <c r="A310" i="12"/>
  <c r="A445" i="12" s="1"/>
  <c r="A580" i="12" s="1"/>
  <c r="A715" i="12" s="1"/>
  <c r="A850" i="12" s="1"/>
  <c r="A985" i="12" s="1"/>
  <c r="A1120" i="12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/>
  <c r="A447" i="12"/>
  <c r="A582" i="12" s="1"/>
  <c r="A717" i="12" s="1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 s="1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316" i="12" s="1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182" i="12"/>
  <c r="A317" i="12" s="1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 s="1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/>
  <c r="A456" i="12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/>
  <c r="A727" i="12" s="1"/>
  <c r="A862" i="12" s="1"/>
  <c r="A997" i="12"/>
  <c r="A1132" i="12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/>
  <c r="A4777" i="12" s="1"/>
  <c r="A4912" i="12" s="1"/>
  <c r="A5047" i="12" s="1"/>
  <c r="A5182" i="12" s="1"/>
  <c r="A188" i="12"/>
  <c r="A323" i="12" s="1"/>
  <c r="A458" i="12" s="1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324" i="12" s="1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190" i="12"/>
  <c r="A325" i="12"/>
  <c r="A460" i="12" s="1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91" i="12"/>
  <c r="A326" i="12" s="1"/>
  <c r="A461" i="12"/>
  <c r="A192" i="12"/>
  <c r="A327" i="12" s="1"/>
  <c r="A462" i="12" s="1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 s="1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/>
  <c r="A4515" i="12" s="1"/>
  <c r="A4650" i="12" s="1"/>
  <c r="A4785" i="12" s="1"/>
  <c r="A4920" i="12" s="1"/>
  <c r="A5055" i="12" s="1"/>
  <c r="A5190" i="12" s="1"/>
  <c r="A196" i="12"/>
  <c r="A331" i="12"/>
  <c r="A466" i="12"/>
  <c r="A601" i="12" s="1"/>
  <c r="A736" i="12" s="1"/>
  <c r="A871" i="12" s="1"/>
  <c r="A1006" i="12" s="1"/>
  <c r="A1141" i="12" s="1"/>
  <c r="A1276" i="12" s="1"/>
  <c r="A1411" i="12" s="1"/>
  <c r="A1546" i="12" s="1"/>
  <c r="A197" i="12"/>
  <c r="A332" i="12" s="1"/>
  <c r="A467" i="12"/>
  <c r="A602" i="12"/>
  <c r="A737" i="12" s="1"/>
  <c r="A872" i="12" s="1"/>
  <c r="A1007" i="12" s="1"/>
  <c r="A1142" i="12" s="1"/>
  <c r="A1277" i="12" s="1"/>
  <c r="A1412" i="12" s="1"/>
  <c r="A1547" i="12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/>
  <c r="A468" i="12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 s="1"/>
  <c r="A469" i="12" s="1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 s="1"/>
  <c r="A741" i="12" s="1"/>
  <c r="A876" i="12" s="1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/>
  <c r="A4792" i="12" s="1"/>
  <c r="A4927" i="12" s="1"/>
  <c r="A5062" i="12" s="1"/>
  <c r="A5197" i="12" s="1"/>
  <c r="A203" i="12"/>
  <c r="A338" i="12" s="1"/>
  <c r="A473" i="12" s="1"/>
  <c r="A608" i="12" s="1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 s="1"/>
  <c r="A609" i="12" s="1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205" i="12"/>
  <c r="A340" i="12" s="1"/>
  <c r="A475" i="12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/>
  <c r="A477" i="12" s="1"/>
  <c r="A612" i="12" s="1"/>
  <c r="A747" i="12" s="1"/>
  <c r="A882" i="12" s="1"/>
  <c r="A1017" i="12" s="1"/>
  <c r="A1152" i="12" s="1"/>
  <c r="A1287" i="12" s="1"/>
  <c r="A1422" i="12" s="1"/>
  <c r="A1557" i="12"/>
  <c r="A1692" i="12" s="1"/>
  <c r="A1827" i="12" s="1"/>
  <c r="A1962" i="12" s="1"/>
  <c r="A2097" i="12" s="1"/>
  <c r="A2232" i="12"/>
  <c r="A2367" i="12" s="1"/>
  <c r="A2502" i="12" s="1"/>
  <c r="A208" i="12"/>
  <c r="A343" i="12" s="1"/>
  <c r="A478" i="12" s="1"/>
  <c r="A613" i="12" s="1"/>
  <c r="A748" i="12" s="1"/>
  <c r="A883" i="12" s="1"/>
  <c r="A1018" i="12" s="1"/>
  <c r="A1153" i="12" s="1"/>
  <c r="A1288" i="12" s="1"/>
  <c r="A209" i="12"/>
  <c r="A344" i="12"/>
  <c r="A479" i="12" s="1"/>
  <c r="A614" i="12" s="1"/>
  <c r="A749" i="12" s="1"/>
  <c r="A884" i="12" s="1"/>
  <c r="A1019" i="12" s="1"/>
  <c r="A1154" i="12" s="1"/>
  <c r="A1289" i="12" s="1"/>
  <c r="A1424" i="12" s="1"/>
  <c r="A1559" i="12" s="1"/>
  <c r="A1694" i="12" s="1"/>
  <c r="A1829" i="12" s="1"/>
  <c r="A1964" i="12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 s="1"/>
  <c r="A482" i="12" s="1"/>
  <c r="A617" i="12" s="1"/>
  <c r="A213" i="12"/>
  <c r="A348" i="12"/>
  <c r="A483" i="12" s="1"/>
  <c r="A618" i="12" s="1"/>
  <c r="A753" i="12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 s="1"/>
  <c r="A619" i="12"/>
  <c r="A754" i="12" s="1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/>
  <c r="A2509" i="12" s="1"/>
  <c r="A2644" i="12" s="1"/>
  <c r="A2779" i="12" s="1"/>
  <c r="A2914" i="12" s="1"/>
  <c r="A3049" i="12" s="1"/>
  <c r="A3184" i="12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 s="1"/>
  <c r="A485" i="12" s="1"/>
  <c r="A620" i="12" s="1"/>
  <c r="A216" i="12"/>
  <c r="A351" i="12" s="1"/>
  <c r="A486" i="12"/>
  <c r="A621" i="12"/>
  <c r="A756" i="12" s="1"/>
  <c r="A891" i="12" s="1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 s="1"/>
  <c r="A893" i="12" s="1"/>
  <c r="A1028" i="12" s="1"/>
  <c r="A1163" i="12" s="1"/>
  <c r="A219" i="12"/>
  <c r="A354" i="12" s="1"/>
  <c r="A489" i="12" s="1"/>
  <c r="A624" i="12" s="1"/>
  <c r="A759" i="12" s="1"/>
  <c r="A894" i="12" s="1"/>
  <c r="A1029" i="12" s="1"/>
  <c r="A1164" i="12" s="1"/>
  <c r="A220" i="12"/>
  <c r="A355" i="12" s="1"/>
  <c r="A490" i="12" s="1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 s="1"/>
  <c r="A491" i="12" s="1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/>
  <c r="A3599" i="12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/>
  <c r="A495" i="12"/>
  <c r="A630" i="12" s="1"/>
  <c r="A765" i="12" s="1"/>
  <c r="A900" i="12" s="1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 s="1"/>
  <c r="A631" i="12" s="1"/>
  <c r="A766" i="12" s="1"/>
  <c r="A901" i="12" s="1"/>
  <c r="A1036" i="12" s="1"/>
  <c r="A1171" i="12" s="1"/>
  <c r="A1306" i="12" s="1"/>
  <c r="A1441" i="12" s="1"/>
  <c r="A1576" i="12" s="1"/>
  <c r="A1711" i="12"/>
  <c r="A1846" i="12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/>
  <c r="A632" i="12"/>
  <c r="A767" i="12" s="1"/>
  <c r="A902" i="12" s="1"/>
  <c r="A1037" i="12" s="1"/>
  <c r="A1172" i="12" s="1"/>
  <c r="A1307" i="12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768" i="12" s="1"/>
  <c r="A903" i="12" s="1"/>
  <c r="A1038" i="12" s="1"/>
  <c r="A1173" i="12" s="1"/>
  <c r="A1308" i="12" s="1"/>
  <c r="A1443" i="12" s="1"/>
  <c r="A1578" i="12" s="1"/>
  <c r="A1713" i="12" s="1"/>
  <c r="A1848" i="12" s="1"/>
  <c r="A1983" i="12" s="1"/>
  <c r="A2118" i="12" s="1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 s="1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/>
  <c r="A636" i="12" s="1"/>
  <c r="A771" i="12" s="1"/>
  <c r="A906" i="12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/>
  <c r="A502" i="12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235" i="12"/>
  <c r="A370" i="12"/>
  <c r="A236" i="12"/>
  <c r="A371" i="12" s="1"/>
  <c r="A506" i="12"/>
  <c r="A641" i="12" s="1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37" i="12"/>
  <c r="A372" i="12" s="1"/>
  <c r="A507" i="12" s="1"/>
  <c r="A642" i="12" s="1"/>
  <c r="A777" i="12"/>
  <c r="A912" i="12"/>
  <c r="A1047" i="12" s="1"/>
  <c r="A1182" i="12"/>
  <c r="A1317" i="12" s="1"/>
  <c r="A1452" i="12" s="1"/>
  <c r="A1587" i="12" s="1"/>
  <c r="A1722" i="12" s="1"/>
  <c r="A1857" i="12" s="1"/>
  <c r="A1992" i="12" s="1"/>
  <c r="A2127" i="12" s="1"/>
  <c r="A2262" i="12" s="1"/>
  <c r="A2397" i="12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/>
  <c r="A508" i="12"/>
  <c r="A643" i="12" s="1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 s="1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 s="1"/>
  <c r="A510" i="12" s="1"/>
  <c r="A645" i="12" s="1"/>
  <c r="A780" i="12" s="1"/>
  <c r="A915" i="12" s="1"/>
  <c r="A1050" i="12" s="1"/>
  <c r="A1185" i="12" s="1"/>
  <c r="A1320" i="12" s="1"/>
  <c r="A1455" i="12" s="1"/>
  <c r="A1590" i="12" s="1"/>
  <c r="A241" i="12"/>
  <c r="A376" i="12" s="1"/>
  <c r="A511" i="12" s="1"/>
  <c r="A646" i="12"/>
  <c r="A781" i="12"/>
  <c r="A916" i="12"/>
  <c r="A1051" i="12" s="1"/>
  <c r="A1186" i="12" s="1"/>
  <c r="A1321" i="12" s="1"/>
  <c r="A1456" i="12" s="1"/>
  <c r="A1591" i="12" s="1"/>
  <c r="A1726" i="12" s="1"/>
  <c r="A1861" i="12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/>
  <c r="A5237" i="12" s="1"/>
  <c r="A243" i="12"/>
  <c r="A378" i="12" s="1"/>
  <c r="A513" i="12" s="1"/>
  <c r="A648" i="12" s="1"/>
  <c r="A783" i="12" s="1"/>
  <c r="A918" i="12" s="1"/>
  <c r="A1053" i="12" s="1"/>
  <c r="A1188" i="12" s="1"/>
  <c r="A1323" i="12" s="1"/>
  <c r="A1458" i="12" s="1"/>
  <c r="A1593" i="12" s="1"/>
  <c r="A1728" i="12" s="1"/>
  <c r="A1863" i="12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/>
  <c r="A649" i="12" s="1"/>
  <c r="A784" i="12" s="1"/>
  <c r="A919" i="12" s="1"/>
  <c r="A1054" i="12" s="1"/>
  <c r="A1189" i="12" s="1"/>
  <c r="A1324" i="12" s="1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/>
  <c r="A5104" i="12" s="1"/>
  <c r="A5239" i="12" s="1"/>
  <c r="A245" i="12"/>
  <c r="A380" i="12" s="1"/>
  <c r="A515" i="12" s="1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 s="1"/>
  <c r="A516" i="12" s="1"/>
  <c r="A651" i="12" s="1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 s="1"/>
  <c r="A653" i="12" s="1"/>
  <c r="A788" i="12" s="1"/>
  <c r="A923" i="12" s="1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/>
  <c r="A250" i="12"/>
  <c r="A385" i="12"/>
  <c r="A520" i="12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 s="1"/>
  <c r="A521" i="12" s="1"/>
  <c r="A656" i="12" s="1"/>
  <c r="A791" i="12" s="1"/>
  <c r="A926" i="12" s="1"/>
  <c r="A1061" i="12" s="1"/>
  <c r="A1196" i="12"/>
  <c r="A1331" i="12" s="1"/>
  <c r="A1466" i="12" s="1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/>
  <c r="A522" i="12" s="1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253" i="12"/>
  <c r="A388" i="12" s="1"/>
  <c r="A523" i="12" s="1"/>
  <c r="A658" i="12"/>
  <c r="A793" i="12" s="1"/>
  <c r="A928" i="12" s="1"/>
  <c r="A1063" i="12" s="1"/>
  <c r="A1198" i="12" s="1"/>
  <c r="A1333" i="12" s="1"/>
  <c r="A1468" i="12" s="1"/>
  <c r="A1603" i="12" s="1"/>
  <c r="A1738" i="12" s="1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 s="1"/>
  <c r="A524" i="12" s="1"/>
  <c r="A659" i="12" s="1"/>
  <c r="A794" i="12" s="1"/>
  <c r="A929" i="12" s="1"/>
  <c r="A1064" i="12" s="1"/>
  <c r="A1199" i="12" s="1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 s="1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/>
  <c r="A4579" i="12" s="1"/>
  <c r="A4714" i="12" s="1"/>
  <c r="A4849" i="12" s="1"/>
  <c r="A4984" i="12" s="1"/>
  <c r="A5119" i="12" s="1"/>
  <c r="A5254" i="12" s="1"/>
  <c r="A260" i="12"/>
  <c r="A395" i="12" s="1"/>
  <c r="A261" i="12"/>
  <c r="A396" i="12" s="1"/>
  <c r="A531" i="12" s="1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 s="1"/>
  <c r="A532" i="12" s="1"/>
  <c r="A667" i="12" s="1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/>
  <c r="A804" i="12" s="1"/>
  <c r="A939" i="12" s="1"/>
  <c r="A1074" i="12" s="1"/>
  <c r="A1209" i="12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/>
  <c r="A535" i="12"/>
  <c r="A670" i="12" s="1"/>
  <c r="A805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/>
  <c r="A537" i="12" s="1"/>
  <c r="A672" i="12" s="1"/>
  <c r="A807" i="12" s="1"/>
  <c r="A942" i="12" s="1"/>
  <c r="A1077" i="12" s="1"/>
  <c r="A1212" i="12" s="1"/>
  <c r="A1347" i="12" s="1"/>
  <c r="A1482" i="12" s="1"/>
  <c r="A1617" i="12" s="1"/>
  <c r="A1752" i="12" s="1"/>
  <c r="A1887" i="12" s="1"/>
  <c r="A2022" i="12" s="1"/>
  <c r="A2157" i="12" s="1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68" i="12"/>
  <c r="A403" i="12" s="1"/>
  <c r="A538" i="12"/>
  <c r="A673" i="12"/>
  <c r="A808" i="12" s="1"/>
  <c r="A943" i="12" s="1"/>
  <c r="A1078" i="12" s="1"/>
  <c r="A1213" i="12" s="1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 s="1"/>
  <c r="A539" i="12" s="1"/>
  <c r="A674" i="12" s="1"/>
  <c r="A809" i="12" s="1"/>
  <c r="A944" i="12" s="1"/>
  <c r="A1079" i="12" s="1"/>
  <c r="A1214" i="12" s="1"/>
  <c r="A1349" i="12" s="1"/>
  <c r="A1484" i="12" s="1"/>
  <c r="A1619" i="12" s="1"/>
  <c r="A1754" i="12" s="1"/>
  <c r="A1889" i="12" s="1"/>
  <c r="A2024" i="12" s="1"/>
  <c r="A270" i="12"/>
  <c r="A405" i="12"/>
  <c r="A540" i="12" s="1"/>
  <c r="A675" i="12"/>
  <c r="A810" i="12" s="1"/>
  <c r="A945" i="12" s="1"/>
  <c r="A1080" i="12" s="1"/>
  <c r="A1215" i="12" s="1"/>
  <c r="A1350" i="12" s="1"/>
  <c r="A1485" i="12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 s="1"/>
  <c r="A541" i="12" s="1"/>
  <c r="A676" i="12" s="1"/>
  <c r="A811" i="12" s="1"/>
  <c r="A946" i="12" s="1"/>
  <c r="A1081" i="12" s="1"/>
  <c r="A1216" i="12" s="1"/>
  <c r="A1351" i="12" s="1"/>
  <c r="A1486" i="12" s="1"/>
  <c r="A1621" i="12" s="1"/>
  <c r="A1756" i="12" s="1"/>
  <c r="A1891" i="12" s="1"/>
  <c r="A2026" i="12" s="1"/>
  <c r="A2161" i="12" s="1"/>
  <c r="A2296" i="12" s="1"/>
  <c r="A2431" i="12" s="1"/>
  <c r="A2566" i="12" s="1"/>
  <c r="A2701" i="12" s="1"/>
  <c r="A2836" i="12" s="1"/>
  <c r="A2971" i="12" s="1"/>
  <c r="A3106" i="12" s="1"/>
  <c r="A3241" i="12" s="1"/>
  <c r="A3376" i="12" s="1"/>
  <c r="A3511" i="12" s="1"/>
  <c r="A3646" i="12" s="1"/>
  <c r="A3781" i="12" s="1"/>
  <c r="A3916" i="12" s="1"/>
  <c r="A4051" i="12" s="1"/>
  <c r="A4186" i="12" s="1"/>
  <c r="A4321" i="12" s="1"/>
  <c r="A4456" i="12" s="1"/>
  <c r="A4591" i="12" s="1"/>
  <c r="A4726" i="12" s="1"/>
  <c r="A4861" i="12" s="1"/>
  <c r="A4996" i="12" s="1"/>
  <c r="A5131" i="12" s="1"/>
  <c r="A5266" i="12" s="1"/>
  <c r="A1299" i="12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93" i="12"/>
  <c r="A528" i="12" s="1"/>
  <c r="A663" i="12" s="1"/>
  <c r="A798" i="12" s="1"/>
  <c r="A933" i="12" s="1"/>
  <c r="A1068" i="12" s="1"/>
  <c r="A138" i="12"/>
  <c r="A273" i="12" s="1"/>
  <c r="A408" i="12" s="1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 s="1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 s="1"/>
  <c r="B404" i="12" s="1"/>
  <c r="B539" i="12" s="1"/>
  <c r="B674" i="12" s="1"/>
  <c r="B809" i="12" s="1"/>
  <c r="B944" i="12" s="1"/>
  <c r="B1079" i="12" s="1"/>
  <c r="B1214" i="12" s="1"/>
  <c r="B135" i="12"/>
  <c r="B270" i="12"/>
  <c r="B405" i="12" s="1"/>
  <c r="B540" i="12" s="1"/>
  <c r="B675" i="12" s="1"/>
  <c r="B810" i="12" s="1"/>
  <c r="B945" i="12" s="1"/>
  <c r="B1080" i="12" s="1"/>
  <c r="B1215" i="12" s="1"/>
  <c r="B1350" i="12" s="1"/>
  <c r="B1485" i="12" s="1"/>
  <c r="B1620" i="12" s="1"/>
  <c r="B1755" i="12" s="1"/>
  <c r="B1890" i="12" s="1"/>
  <c r="B2025" i="12" s="1"/>
  <c r="B2160" i="12" s="1"/>
  <c r="B2295" i="12" s="1"/>
  <c r="B2430" i="12" s="1"/>
  <c r="B2565" i="12" s="1"/>
  <c r="B2700" i="12" s="1"/>
  <c r="B2835" i="12" s="1"/>
  <c r="B2970" i="12" s="1"/>
  <c r="B3105" i="12" s="1"/>
  <c r="B3240" i="12" s="1"/>
  <c r="B3375" i="12" s="1"/>
  <c r="B3510" i="12" s="1"/>
  <c r="B3645" i="12" s="1"/>
  <c r="B3780" i="12" s="1"/>
  <c r="B3915" i="12" s="1"/>
  <c r="B4050" i="12" s="1"/>
  <c r="B4185" i="12" s="1"/>
  <c r="B4320" i="12" s="1"/>
  <c r="B4455" i="12" s="1"/>
  <c r="B4590" i="12" s="1"/>
  <c r="B4725" i="12" s="1"/>
  <c r="B4860" i="12" s="1"/>
  <c r="B4995" i="12" s="1"/>
  <c r="B5130" i="12" s="1"/>
  <c r="B5265" i="12" s="1"/>
  <c r="B136" i="12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I1271" i="7" s="1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I1031" i="7" s="1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N251" i="7" s="1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752" i="12"/>
  <c r="A887" i="12" s="1"/>
  <c r="A1022" i="12" s="1"/>
  <c r="A1157" i="12" s="1"/>
  <c r="A1292" i="12" s="1"/>
  <c r="A1427" i="12" s="1"/>
  <c r="A1562" i="12" s="1"/>
  <c r="A1697" i="12" s="1"/>
  <c r="A1832" i="12"/>
  <c r="A1967" i="12" s="1"/>
  <c r="A2102" i="12" s="1"/>
  <c r="A2237" i="12" s="1"/>
  <c r="A2372" i="12" s="1"/>
  <c r="B109" i="6"/>
  <c r="A109" i="6"/>
  <c r="B107" i="6"/>
  <c r="A107" i="6"/>
  <c r="B105" i="6"/>
  <c r="A105" i="6"/>
  <c r="B98" i="6"/>
  <c r="B99" i="6"/>
  <c r="B100" i="6" s="1"/>
  <c r="A98" i="6"/>
  <c r="A99" i="6" s="1"/>
  <c r="A100" i="6" s="1"/>
  <c r="B96" i="6"/>
  <c r="A96" i="6"/>
  <c r="B93" i="6"/>
  <c r="A93" i="6"/>
  <c r="B84" i="6"/>
  <c r="B85" i="6"/>
  <c r="A84" i="6"/>
  <c r="A85" i="6" s="1"/>
  <c r="B76" i="6"/>
  <c r="A76" i="6"/>
  <c r="B74" i="6"/>
  <c r="A74" i="6"/>
  <c r="B70" i="6"/>
  <c r="A70" i="6"/>
  <c r="B63" i="6"/>
  <c r="A63" i="6"/>
  <c r="A64" i="6" s="1"/>
  <c r="B56" i="6"/>
  <c r="B57" i="6" s="1"/>
  <c r="A56" i="6"/>
  <c r="A57" i="6"/>
  <c r="B44" i="6"/>
  <c r="A44" i="6"/>
  <c r="B39" i="6"/>
  <c r="A39" i="6"/>
  <c r="B32" i="6"/>
  <c r="B33" i="6" s="1"/>
  <c r="B34" i="6" s="1"/>
  <c r="B35" i="6" s="1"/>
  <c r="B36" i="6" s="1"/>
  <c r="A32" i="6"/>
  <c r="A33" i="6" s="1"/>
  <c r="A34" i="6" s="1"/>
  <c r="A35" i="6" s="1"/>
  <c r="A36" i="6" s="1"/>
  <c r="B28" i="6"/>
  <c r="B29" i="6" s="1"/>
  <c r="B30" i="6" s="1"/>
  <c r="A28" i="6"/>
  <c r="A29" i="6" s="1"/>
  <c r="A30" i="6" s="1"/>
  <c r="B25" i="6"/>
  <c r="A25" i="6"/>
  <c r="B22" i="6"/>
  <c r="A22" i="6"/>
  <c r="B17" i="6"/>
  <c r="B18" i="6" s="1"/>
  <c r="B19" i="6" s="1"/>
  <c r="A17" i="6"/>
  <c r="A18" i="6" s="1"/>
  <c r="A19" i="6" s="1"/>
  <c r="B12" i="6"/>
  <c r="B13" i="6" s="1"/>
  <c r="B14" i="6" s="1"/>
  <c r="A12" i="6"/>
  <c r="A13" i="6" s="1"/>
  <c r="A14" i="6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B1349" i="12"/>
  <c r="C2" i="9"/>
  <c r="G2" i="9" s="1"/>
  <c r="M2" i="9"/>
  <c r="L2" i="9"/>
  <c r="B20" i="15"/>
  <c r="AF24" i="15" s="1"/>
  <c r="AH24" i="15"/>
  <c r="I2" i="9"/>
  <c r="S212" i="28"/>
  <c r="Y212" i="28" s="1"/>
  <c r="S213" i="28"/>
  <c r="S214" i="28"/>
  <c r="Y214" i="28" s="1"/>
  <c r="S215" i="28"/>
  <c r="S216" i="28"/>
  <c r="Y216" i="28" s="1"/>
  <c r="S217" i="28"/>
  <c r="Y217" i="28" s="1"/>
  <c r="S218" i="28"/>
  <c r="Y218" i="28"/>
  <c r="S2" i="28"/>
  <c r="B8" i="32"/>
  <c r="U318" i="28"/>
  <c r="S318" i="28"/>
  <c r="Y318" i="28" s="1"/>
  <c r="D318" i="28"/>
  <c r="B318" i="28" s="1"/>
  <c r="U317" i="28"/>
  <c r="S317" i="28"/>
  <c r="Y317" i="28"/>
  <c r="D317" i="28"/>
  <c r="B317" i="28"/>
  <c r="U316" i="28"/>
  <c r="S316" i="28"/>
  <c r="Y316" i="28" s="1"/>
  <c r="D316" i="28"/>
  <c r="B316" i="28" s="1"/>
  <c r="U315" i="28"/>
  <c r="S315" i="28"/>
  <c r="D315" i="28"/>
  <c r="B315" i="28" s="1"/>
  <c r="U314" i="28"/>
  <c r="S314" i="28"/>
  <c r="Y314" i="28" s="1"/>
  <c r="D314" i="28"/>
  <c r="B314" i="28" s="1"/>
  <c r="U313" i="28"/>
  <c r="S313" i="28"/>
  <c r="Y313" i="28" s="1"/>
  <c r="D313" i="28"/>
  <c r="B313" i="28" s="1"/>
  <c r="U312" i="28"/>
  <c r="S312" i="28"/>
  <c r="D312" i="28"/>
  <c r="B312" i="28"/>
  <c r="U311" i="28"/>
  <c r="S311" i="28"/>
  <c r="Y311" i="28" s="1"/>
  <c r="D311" i="28"/>
  <c r="B311" i="28"/>
  <c r="U310" i="28"/>
  <c r="S310" i="28"/>
  <c r="Y310" i="28"/>
  <c r="D310" i="28"/>
  <c r="B310" i="28" s="1"/>
  <c r="U309" i="28"/>
  <c r="S309" i="28"/>
  <c r="Y309" i="28" s="1"/>
  <c r="D309" i="28"/>
  <c r="B309" i="28" s="1"/>
  <c r="U308" i="28"/>
  <c r="S308" i="28"/>
  <c r="Y308" i="28" s="1"/>
  <c r="D308" i="28"/>
  <c r="B308" i="28" s="1"/>
  <c r="U307" i="28"/>
  <c r="S307" i="28"/>
  <c r="D307" i="28"/>
  <c r="B307" i="28" s="1"/>
  <c r="U306" i="28"/>
  <c r="S306" i="28"/>
  <c r="Y306" i="28"/>
  <c r="D306" i="28"/>
  <c r="B306" i="28"/>
  <c r="U305" i="28"/>
  <c r="S305" i="28"/>
  <c r="Y305" i="28" s="1"/>
  <c r="D305" i="28"/>
  <c r="B305" i="28" s="1"/>
  <c r="U304" i="28"/>
  <c r="S304" i="28"/>
  <c r="Y304" i="28" s="1"/>
  <c r="D304" i="28"/>
  <c r="B304" i="28" s="1"/>
  <c r="U303" i="28"/>
  <c r="S303" i="28"/>
  <c r="Y303" i="28" s="1"/>
  <c r="D303" i="28"/>
  <c r="B303" i="28" s="1"/>
  <c r="U302" i="28"/>
  <c r="S302" i="28"/>
  <c r="D302" i="28"/>
  <c r="B302" i="28" s="1"/>
  <c r="U301" i="28"/>
  <c r="S301" i="28"/>
  <c r="Y301" i="28"/>
  <c r="D301" i="28"/>
  <c r="B301" i="28" s="1"/>
  <c r="U300" i="28"/>
  <c r="S300" i="28"/>
  <c r="D300" i="28"/>
  <c r="B300" i="28" s="1"/>
  <c r="U299" i="28"/>
  <c r="S299" i="28"/>
  <c r="Y299" i="28"/>
  <c r="D299" i="28"/>
  <c r="B299" i="28" s="1"/>
  <c r="U298" i="28"/>
  <c r="S298" i="28"/>
  <c r="Y298" i="28"/>
  <c r="D298" i="28"/>
  <c r="B298" i="28" s="1"/>
  <c r="U297" i="28"/>
  <c r="S297" i="28"/>
  <c r="Y297" i="28" s="1"/>
  <c r="D297" i="28"/>
  <c r="B297" i="28" s="1"/>
  <c r="U296" i="28"/>
  <c r="S296" i="28"/>
  <c r="Y296" i="28"/>
  <c r="D296" i="28"/>
  <c r="B296" i="28" s="1"/>
  <c r="U295" i="28"/>
  <c r="S295" i="28"/>
  <c r="Y295" i="28" s="1"/>
  <c r="D295" i="28"/>
  <c r="B295" i="28" s="1"/>
  <c r="U294" i="28"/>
  <c r="S294" i="28"/>
  <c r="Y294" i="28" s="1"/>
  <c r="D294" i="28"/>
  <c r="B294" i="28" s="1"/>
  <c r="U293" i="28"/>
  <c r="S293" i="28"/>
  <c r="Y293" i="28" s="1"/>
  <c r="D293" i="28"/>
  <c r="B293" i="28" s="1"/>
  <c r="U292" i="28"/>
  <c r="S292" i="28"/>
  <c r="Y292" i="28"/>
  <c r="D292" i="28"/>
  <c r="B292" i="28" s="1"/>
  <c r="U291" i="28"/>
  <c r="S291" i="28"/>
  <c r="D291" i="28"/>
  <c r="B291" i="28" s="1"/>
  <c r="U290" i="28"/>
  <c r="S290" i="28"/>
  <c r="Y290" i="28"/>
  <c r="D290" i="28"/>
  <c r="B290" i="28" s="1"/>
  <c r="U289" i="28"/>
  <c r="S289" i="28"/>
  <c r="Y289" i="28" s="1"/>
  <c r="D289" i="28"/>
  <c r="B289" i="28" s="1"/>
  <c r="U288" i="28"/>
  <c r="S288" i="28"/>
  <c r="Y288" i="28"/>
  <c r="D288" i="28"/>
  <c r="B288" i="28" s="1"/>
  <c r="U287" i="28"/>
  <c r="S287" i="28"/>
  <c r="Y287" i="28" s="1"/>
  <c r="D287" i="28"/>
  <c r="B287" i="28" s="1"/>
  <c r="U286" i="28"/>
  <c r="S286" i="28"/>
  <c r="Y286" i="28" s="1"/>
  <c r="D286" i="28"/>
  <c r="B286" i="28" s="1"/>
  <c r="U285" i="28"/>
  <c r="S285" i="28"/>
  <c r="Y285" i="28" s="1"/>
  <c r="D285" i="28"/>
  <c r="B285" i="28" s="1"/>
  <c r="U284" i="28"/>
  <c r="S284" i="28"/>
  <c r="Y284" i="28"/>
  <c r="D284" i="28"/>
  <c r="B284" i="28" s="1"/>
  <c r="U283" i="28"/>
  <c r="S283" i="28"/>
  <c r="Y283" i="28" s="1"/>
  <c r="D283" i="28"/>
  <c r="B283" i="28" s="1"/>
  <c r="U282" i="28"/>
  <c r="S282" i="28"/>
  <c r="Y282" i="28" s="1"/>
  <c r="D282" i="28"/>
  <c r="B282" i="28"/>
  <c r="U281" i="28"/>
  <c r="S281" i="28"/>
  <c r="Y281" i="28" s="1"/>
  <c r="D281" i="28"/>
  <c r="B281" i="28" s="1"/>
  <c r="U280" i="28"/>
  <c r="S280" i="28"/>
  <c r="Y280" i="28"/>
  <c r="D280" i="28"/>
  <c r="B280" i="28"/>
  <c r="U279" i="28"/>
  <c r="S279" i="28"/>
  <c r="Y279" i="28" s="1"/>
  <c r="D279" i="28"/>
  <c r="B279" i="28" s="1"/>
  <c r="U278" i="28"/>
  <c r="S278" i="28"/>
  <c r="Y278" i="28" s="1"/>
  <c r="D278" i="28"/>
  <c r="B278" i="28" s="1"/>
  <c r="U277" i="28"/>
  <c r="S277" i="28"/>
  <c r="Y277" i="28"/>
  <c r="D277" i="28"/>
  <c r="B277" i="28" s="1"/>
  <c r="U276" i="28"/>
  <c r="S276" i="28"/>
  <c r="D276" i="28"/>
  <c r="B276" i="28"/>
  <c r="AB275" i="28"/>
  <c r="U275" i="28"/>
  <c r="S275" i="28"/>
  <c r="Y275" i="28" s="1"/>
  <c r="D275" i="28"/>
  <c r="B275" i="28"/>
  <c r="U274" i="28"/>
  <c r="S274" i="28"/>
  <c r="Y274" i="28" s="1"/>
  <c r="D274" i="28"/>
  <c r="B274" i="28" s="1"/>
  <c r="U273" i="28"/>
  <c r="S273" i="28"/>
  <c r="D273" i="28"/>
  <c r="B273" i="28" s="1"/>
  <c r="U272" i="28"/>
  <c r="S272" i="28"/>
  <c r="D272" i="28"/>
  <c r="B272" i="28" s="1"/>
  <c r="U271" i="28"/>
  <c r="S271" i="28"/>
  <c r="Y271" i="28" s="1"/>
  <c r="D271" i="28"/>
  <c r="B271" i="28"/>
  <c r="U270" i="28"/>
  <c r="S270" i="28"/>
  <c r="Y270" i="28" s="1"/>
  <c r="D270" i="28"/>
  <c r="B270" i="28" s="1"/>
  <c r="U269" i="28"/>
  <c r="S269" i="28"/>
  <c r="D269" i="28"/>
  <c r="B269" i="28" s="1"/>
  <c r="U268" i="28"/>
  <c r="S268" i="28"/>
  <c r="Y268" i="28"/>
  <c r="D268" i="28"/>
  <c r="B268" i="28"/>
  <c r="U267" i="28"/>
  <c r="S267" i="28"/>
  <c r="D267" i="28"/>
  <c r="B267" i="28" s="1"/>
  <c r="U266" i="28"/>
  <c r="S266" i="28"/>
  <c r="Y266" i="28"/>
  <c r="D266" i="28"/>
  <c r="B266" i="28"/>
  <c r="U265" i="28"/>
  <c r="S265" i="28"/>
  <c r="Y265" i="28" s="1"/>
  <c r="D265" i="28"/>
  <c r="B265" i="28" s="1"/>
  <c r="U264" i="28"/>
  <c r="S264" i="28"/>
  <c r="Y264" i="28"/>
  <c r="D264" i="28"/>
  <c r="B264" i="28"/>
  <c r="U263" i="28"/>
  <c r="S263" i="28"/>
  <c r="Y263" i="28" s="1"/>
  <c r="D263" i="28"/>
  <c r="B263" i="28" s="1"/>
  <c r="U262" i="28"/>
  <c r="S262" i="28"/>
  <c r="Y262" i="28"/>
  <c r="D262" i="28"/>
  <c r="B262" i="28"/>
  <c r="U261" i="28"/>
  <c r="S261" i="28"/>
  <c r="Y261" i="28" s="1"/>
  <c r="D261" i="28"/>
  <c r="B261" i="28"/>
  <c r="U260" i="28"/>
  <c r="S260" i="28"/>
  <c r="Y260" i="28" s="1"/>
  <c r="D260" i="28"/>
  <c r="B260" i="28" s="1"/>
  <c r="U259" i="28"/>
  <c r="S259" i="28"/>
  <c r="Y259" i="28" s="1"/>
  <c r="D259" i="28"/>
  <c r="B259" i="28"/>
  <c r="U258" i="28"/>
  <c r="S258" i="28"/>
  <c r="D258" i="28"/>
  <c r="B258" i="28"/>
  <c r="U257" i="28"/>
  <c r="S257" i="28"/>
  <c r="Y257" i="28" s="1"/>
  <c r="D257" i="28"/>
  <c r="B257" i="28"/>
  <c r="U256" i="28"/>
  <c r="S256" i="28"/>
  <c r="Y256" i="28"/>
  <c r="D256" i="28"/>
  <c r="B256" i="28"/>
  <c r="U112" i="28"/>
  <c r="S112" i="28"/>
  <c r="Y112" i="28" s="1"/>
  <c r="D112" i="28"/>
  <c r="B112" i="28" s="1"/>
  <c r="U111" i="28"/>
  <c r="S111" i="28"/>
  <c r="Y111" i="28" s="1"/>
  <c r="D111" i="28"/>
  <c r="B111" i="28" s="1"/>
  <c r="U110" i="28"/>
  <c r="S110" i="28"/>
  <c r="D110" i="28"/>
  <c r="B110" i="28" s="1"/>
  <c r="U109" i="28"/>
  <c r="S109" i="28"/>
  <c r="Y109" i="28"/>
  <c r="D109" i="28"/>
  <c r="B109" i="28"/>
  <c r="U108" i="28"/>
  <c r="S108" i="28"/>
  <c r="Y108" i="28" s="1"/>
  <c r="D108" i="28"/>
  <c r="B108" i="28"/>
  <c r="U107" i="28"/>
  <c r="S107" i="28"/>
  <c r="Y107" i="28" s="1"/>
  <c r="D107" i="28"/>
  <c r="B107" i="28"/>
  <c r="U106" i="28"/>
  <c r="S106" i="28"/>
  <c r="Y106" i="28" s="1"/>
  <c r="D106" i="28"/>
  <c r="B106" i="28" s="1"/>
  <c r="U105" i="28"/>
  <c r="S105" i="28"/>
  <c r="Y105" i="28"/>
  <c r="D105" i="28"/>
  <c r="B105" i="28"/>
  <c r="U104" i="28"/>
  <c r="S104" i="28"/>
  <c r="Y104" i="28" s="1"/>
  <c r="D104" i="28"/>
  <c r="B104" i="28" s="1"/>
  <c r="U103" i="28"/>
  <c r="S103" i="28"/>
  <c r="Y103" i="28" s="1"/>
  <c r="D103" i="28"/>
  <c r="B103" i="28"/>
  <c r="U102" i="28"/>
  <c r="S102" i="28"/>
  <c r="Y102" i="28" s="1"/>
  <c r="D102" i="28"/>
  <c r="B102" i="28"/>
  <c r="U101" i="28"/>
  <c r="S101" i="28"/>
  <c r="D101" i="28"/>
  <c r="B101" i="28" s="1"/>
  <c r="U100" i="28"/>
  <c r="S100" i="28"/>
  <c r="Y100" i="28"/>
  <c r="D100" i="28"/>
  <c r="B100" i="28"/>
  <c r="U99" i="28"/>
  <c r="S99" i="28"/>
  <c r="Y99" i="28" s="1"/>
  <c r="D99" i="28"/>
  <c r="B99" i="28" s="1"/>
  <c r="U98" i="28"/>
  <c r="S98" i="28"/>
  <c r="Y98" i="28" s="1"/>
  <c r="D98" i="28"/>
  <c r="B98" i="28" s="1"/>
  <c r="U97" i="28"/>
  <c r="S97" i="28"/>
  <c r="Y97" i="28" s="1"/>
  <c r="D97" i="28"/>
  <c r="B97" i="28"/>
  <c r="U96" i="28"/>
  <c r="S96" i="28"/>
  <c r="Y96" i="28" s="1"/>
  <c r="D96" i="28"/>
  <c r="B96" i="28" s="1"/>
  <c r="U95" i="28"/>
  <c r="S95" i="28"/>
  <c r="Y95" i="28" s="1"/>
  <c r="D95" i="28"/>
  <c r="B95" i="28"/>
  <c r="U94" i="28"/>
  <c r="S94" i="28"/>
  <c r="D94" i="28"/>
  <c r="B94" i="28" s="1"/>
  <c r="U93" i="28"/>
  <c r="S93" i="28"/>
  <c r="Y93" i="28" s="1"/>
  <c r="D93" i="28"/>
  <c r="B93" i="28" s="1"/>
  <c r="U92" i="28"/>
  <c r="S92" i="28"/>
  <c r="Y92" i="28" s="1"/>
  <c r="D92" i="28"/>
  <c r="B92" i="28"/>
  <c r="U91" i="28"/>
  <c r="S91" i="28"/>
  <c r="Y91" i="28"/>
  <c r="D91" i="28"/>
  <c r="B91" i="28"/>
  <c r="U90" i="28"/>
  <c r="S90" i="28"/>
  <c r="Y90" i="28"/>
  <c r="D90" i="28"/>
  <c r="B90" i="28" s="1"/>
  <c r="U89" i="28"/>
  <c r="S89" i="28"/>
  <c r="Y89" i="28" s="1"/>
  <c r="D89" i="28"/>
  <c r="B89" i="28" s="1"/>
  <c r="U88" i="28"/>
  <c r="S88" i="28"/>
  <c r="Y88" i="28" s="1"/>
  <c r="D88" i="28"/>
  <c r="B88" i="28" s="1"/>
  <c r="U87" i="28"/>
  <c r="S87" i="28"/>
  <c r="Y87" i="28" s="1"/>
  <c r="D87" i="28"/>
  <c r="B87" i="28" s="1"/>
  <c r="U86" i="28"/>
  <c r="S86" i="28"/>
  <c r="Y86" i="28" s="1"/>
  <c r="D86" i="28"/>
  <c r="B86" i="28" s="1"/>
  <c r="U85" i="28"/>
  <c r="S85" i="28"/>
  <c r="Y85" i="28" s="1"/>
  <c r="D85" i="28"/>
  <c r="B85" i="28" s="1"/>
  <c r="U84" i="28"/>
  <c r="S84" i="28"/>
  <c r="Y84" i="28"/>
  <c r="D84" i="28"/>
  <c r="B84" i="28"/>
  <c r="U83" i="28"/>
  <c r="S83" i="28"/>
  <c r="Y83" i="28" s="1"/>
  <c r="D83" i="28"/>
  <c r="B83" i="28" s="1"/>
  <c r="U82" i="28"/>
  <c r="S82" i="28"/>
  <c r="Y82" i="28"/>
  <c r="D82" i="28"/>
  <c r="B82" i="28"/>
  <c r="U81" i="28"/>
  <c r="S81" i="28"/>
  <c r="Y81" i="28" s="1"/>
  <c r="D81" i="28"/>
  <c r="B81" i="28" s="1"/>
  <c r="U80" i="28"/>
  <c r="S80" i="28"/>
  <c r="Y80" i="28" s="1"/>
  <c r="D80" i="28"/>
  <c r="B80" i="28" s="1"/>
  <c r="U79" i="28"/>
  <c r="S79" i="28"/>
  <c r="Y79" i="28" s="1"/>
  <c r="D79" i="28"/>
  <c r="B79" i="28" s="1"/>
  <c r="U78" i="28"/>
  <c r="S78" i="28"/>
  <c r="Y78" i="28" s="1"/>
  <c r="D78" i="28"/>
  <c r="B78" i="28"/>
  <c r="U77" i="28"/>
  <c r="S77" i="28"/>
  <c r="Y77" i="28" s="1"/>
  <c r="D77" i="28"/>
  <c r="B77" i="28" s="1"/>
  <c r="U76" i="28"/>
  <c r="S76" i="28"/>
  <c r="Y76" i="28" s="1"/>
  <c r="D76" i="28"/>
  <c r="B76" i="28"/>
  <c r="U75" i="28"/>
  <c r="S75" i="28"/>
  <c r="Y75" i="28" s="1"/>
  <c r="D75" i="28"/>
  <c r="B75" i="28" s="1"/>
  <c r="U74" i="28"/>
  <c r="S74" i="28"/>
  <c r="Y74" i="28" s="1"/>
  <c r="D74" i="28"/>
  <c r="B74" i="28" s="1"/>
  <c r="U73" i="28"/>
  <c r="S73" i="28"/>
  <c r="Y73" i="28"/>
  <c r="D73" i="28"/>
  <c r="B73" i="28" s="1"/>
  <c r="U72" i="28"/>
  <c r="S72" i="28"/>
  <c r="Y72" i="28" s="1"/>
  <c r="D72" i="28"/>
  <c r="B72" i="28" s="1"/>
  <c r="U71" i="28"/>
  <c r="S71" i="28"/>
  <c r="Y71" i="28" s="1"/>
  <c r="D71" i="28"/>
  <c r="B71" i="28" s="1"/>
  <c r="U70" i="28"/>
  <c r="S70" i="28"/>
  <c r="Y70" i="28"/>
  <c r="D70" i="28"/>
  <c r="B70" i="28" s="1"/>
  <c r="U69" i="28"/>
  <c r="S69" i="28"/>
  <c r="Y69" i="28" s="1"/>
  <c r="D69" i="28"/>
  <c r="B69" i="28" s="1"/>
  <c r="U68" i="28"/>
  <c r="S68" i="28"/>
  <c r="Y68" i="28"/>
  <c r="D68" i="28"/>
  <c r="B68" i="28" s="1"/>
  <c r="U67" i="28"/>
  <c r="S67" i="28"/>
  <c r="Y67" i="28" s="1"/>
  <c r="D67" i="28"/>
  <c r="B67" i="28" s="1"/>
  <c r="U66" i="28"/>
  <c r="S66" i="28"/>
  <c r="D66" i="28"/>
  <c r="B66" i="28" s="1"/>
  <c r="U65" i="28"/>
  <c r="S65" i="28"/>
  <c r="Y65" i="28"/>
  <c r="D65" i="28"/>
  <c r="B65" i="28"/>
  <c r="U64" i="28"/>
  <c r="S64" i="28"/>
  <c r="Y64" i="28" s="1"/>
  <c r="D64" i="28"/>
  <c r="B64" i="28" s="1"/>
  <c r="U63" i="28"/>
  <c r="S63" i="28"/>
  <c r="Y63" i="28"/>
  <c r="D63" i="28"/>
  <c r="B63" i="28"/>
  <c r="U62" i="28"/>
  <c r="S62" i="28"/>
  <c r="Y62" i="28" s="1"/>
  <c r="D62" i="28"/>
  <c r="B62" i="28" s="1"/>
  <c r="U61" i="28"/>
  <c r="S61" i="28"/>
  <c r="Y61" i="28"/>
  <c r="D61" i="28"/>
  <c r="B61" i="28"/>
  <c r="U60" i="28"/>
  <c r="S60" i="28"/>
  <c r="Y60" i="28" s="1"/>
  <c r="D60" i="28"/>
  <c r="B60" i="28" s="1"/>
  <c r="U59" i="28"/>
  <c r="S59" i="28"/>
  <c r="Y59" i="28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/>
  <c r="U56" i="28"/>
  <c r="S56" i="28"/>
  <c r="Y56" i="28" s="1"/>
  <c r="D56" i="28"/>
  <c r="B56" i="28" s="1"/>
  <c r="U55" i="28"/>
  <c r="S55" i="28"/>
  <c r="D55" i="28"/>
  <c r="B55" i="28"/>
  <c r="U54" i="28"/>
  <c r="S54" i="28"/>
  <c r="Y54" i="28" s="1"/>
  <c r="D54" i="28"/>
  <c r="B54" i="28" s="1"/>
  <c r="U53" i="28"/>
  <c r="S53" i="28"/>
  <c r="Y53" i="28"/>
  <c r="D53" i="28"/>
  <c r="B53" i="28"/>
  <c r="U52" i="28"/>
  <c r="S52" i="28"/>
  <c r="Y52" i="28" s="1"/>
  <c r="D52" i="28"/>
  <c r="B52" i="28" s="1"/>
  <c r="U51" i="28"/>
  <c r="S51" i="28"/>
  <c r="Y51" i="28"/>
  <c r="D51" i="28"/>
  <c r="B51" i="28" s="1"/>
  <c r="U50" i="28"/>
  <c r="S50" i="28"/>
  <c r="Y50" i="28" s="1"/>
  <c r="D50" i="28"/>
  <c r="B50" i="28" s="1"/>
  <c r="U49" i="28"/>
  <c r="S49" i="28"/>
  <c r="Y49" i="28" s="1"/>
  <c r="D49" i="28"/>
  <c r="B49" i="28"/>
  <c r="U48" i="28"/>
  <c r="S48" i="28"/>
  <c r="Y48" i="28" s="1"/>
  <c r="D48" i="28"/>
  <c r="B48" i="28"/>
  <c r="U47" i="28"/>
  <c r="S47" i="28"/>
  <c r="D47" i="28"/>
  <c r="B47" i="28"/>
  <c r="U46" i="28"/>
  <c r="S46" i="28"/>
  <c r="Y46" i="28" s="1"/>
  <c r="D46" i="28"/>
  <c r="B46" i="28" s="1"/>
  <c r="U45" i="28"/>
  <c r="S45" i="28"/>
  <c r="Y45" i="28" s="1"/>
  <c r="D45" i="28"/>
  <c r="B45" i="28"/>
  <c r="U44" i="28"/>
  <c r="S44" i="28"/>
  <c r="Y44" i="28" s="1"/>
  <c r="D44" i="28"/>
  <c r="B44" i="28" s="1"/>
  <c r="U43" i="28"/>
  <c r="S43" i="28"/>
  <c r="Y43" i="28" s="1"/>
  <c r="D43" i="28"/>
  <c r="B43" i="28" s="1"/>
  <c r="U42" i="28"/>
  <c r="S42" i="28"/>
  <c r="Y42" i="28"/>
  <c r="D42" i="28"/>
  <c r="B42" i="28"/>
  <c r="U41" i="28"/>
  <c r="S41" i="28"/>
  <c r="Y41" i="28" s="1"/>
  <c r="D41" i="28"/>
  <c r="B41" i="28"/>
  <c r="U40" i="28"/>
  <c r="S40" i="28"/>
  <c r="Y40" i="28" s="1"/>
  <c r="D40" i="28"/>
  <c r="B40" i="28"/>
  <c r="U39" i="28"/>
  <c r="S39" i="28"/>
  <c r="Y39" i="28"/>
  <c r="D39" i="28"/>
  <c r="B39" i="28" s="1"/>
  <c r="U38" i="28"/>
  <c r="S38" i="28"/>
  <c r="Y38" i="28"/>
  <c r="D38" i="28"/>
  <c r="B38" i="28"/>
  <c r="U37" i="28"/>
  <c r="S37" i="28"/>
  <c r="Y37" i="28" s="1"/>
  <c r="D37" i="28"/>
  <c r="B37" i="28" s="1"/>
  <c r="U36" i="28"/>
  <c r="S36" i="28"/>
  <c r="Y36" i="28"/>
  <c r="D36" i="28"/>
  <c r="B36" i="28"/>
  <c r="U35" i="28"/>
  <c r="S35" i="28"/>
  <c r="Y35" i="28" s="1"/>
  <c r="D35" i="28"/>
  <c r="B35" i="28" s="1"/>
  <c r="U34" i="28"/>
  <c r="S34" i="28"/>
  <c r="Y34" i="28"/>
  <c r="D34" i="28"/>
  <c r="B34" i="28"/>
  <c r="U33" i="28"/>
  <c r="S33" i="28"/>
  <c r="Y33" i="28" s="1"/>
  <c r="D33" i="28"/>
  <c r="B33" i="28"/>
  <c r="U32" i="28"/>
  <c r="S32" i="28"/>
  <c r="D32" i="28"/>
  <c r="B32" i="28" s="1"/>
  <c r="U31" i="28"/>
  <c r="S31" i="28"/>
  <c r="Y31" i="28"/>
  <c r="D31" i="28"/>
  <c r="B31" i="28"/>
  <c r="U30" i="28"/>
  <c r="S30" i="28"/>
  <c r="Y30" i="28" s="1"/>
  <c r="D30" i="28"/>
  <c r="B30" i="28" s="1"/>
  <c r="Y302" i="28"/>
  <c r="Y32" i="28"/>
  <c r="Y300" i="28"/>
  <c r="Y272" i="28"/>
  <c r="Y312" i="28"/>
  <c r="Y110" i="28"/>
  <c r="Y307" i="28"/>
  <c r="Y315" i="28"/>
  <c r="Y258" i="28"/>
  <c r="Y66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 s="1"/>
  <c r="AJ13" i="8" s="1"/>
  <c r="AK13" i="8" s="1"/>
  <c r="X13" i="8"/>
  <c r="N31" i="31" s="1"/>
  <c r="O13" i="8"/>
  <c r="J13" i="8"/>
  <c r="C108" i="32"/>
  <c r="J3" i="33" s="1"/>
  <c r="D108" i="32"/>
  <c r="J4" i="33"/>
  <c r="E108" i="32"/>
  <c r="J5" i="33" s="1"/>
  <c r="F108" i="32"/>
  <c r="J6" i="33"/>
  <c r="G108" i="32"/>
  <c r="J7" i="33" s="1"/>
  <c r="H108" i="32"/>
  <c r="J8" i="33"/>
  <c r="I108" i="32"/>
  <c r="J9" i="33" s="1"/>
  <c r="J108" i="32"/>
  <c r="J10" i="33"/>
  <c r="K108" i="32"/>
  <c r="J11" i="33" s="1"/>
  <c r="L108" i="32"/>
  <c r="J12" i="33"/>
  <c r="M108" i="32"/>
  <c r="J13" i="33" s="1"/>
  <c r="N108" i="32"/>
  <c r="J14" i="33" s="1"/>
  <c r="O108" i="32"/>
  <c r="J15" i="33" s="1"/>
  <c r="P108" i="32"/>
  <c r="J16" i="33"/>
  <c r="Q108" i="32"/>
  <c r="J17" i="33" s="1"/>
  <c r="R108" i="32"/>
  <c r="J18" i="33"/>
  <c r="S108" i="32"/>
  <c r="J19" i="33" s="1"/>
  <c r="T108" i="32"/>
  <c r="J20" i="33"/>
  <c r="U108" i="32"/>
  <c r="J21" i="33" s="1"/>
  <c r="V108" i="32"/>
  <c r="J22" i="33"/>
  <c r="W108" i="32"/>
  <c r="J23" i="33" s="1"/>
  <c r="X108" i="32"/>
  <c r="J24" i="33"/>
  <c r="Y108" i="32"/>
  <c r="J25" i="33" s="1"/>
  <c r="Z108" i="32"/>
  <c r="J26" i="33"/>
  <c r="AA108" i="32"/>
  <c r="J27" i="33" s="1"/>
  <c r="AB108" i="32"/>
  <c r="J28" i="33"/>
  <c r="AC108" i="32"/>
  <c r="J29" i="33" s="1"/>
  <c r="AD108" i="32"/>
  <c r="J30" i="33"/>
  <c r="AE108" i="32"/>
  <c r="J31" i="33" s="1"/>
  <c r="AF108" i="32"/>
  <c r="J32" i="33"/>
  <c r="AG108" i="32"/>
  <c r="J33" i="33"/>
  <c r="AH108" i="32"/>
  <c r="J34" i="33" s="1"/>
  <c r="AI108" i="32"/>
  <c r="J35" i="33" s="1"/>
  <c r="AJ108" i="32"/>
  <c r="J36" i="33"/>
  <c r="AK108" i="32"/>
  <c r="J37" i="33"/>
  <c r="AL108" i="32"/>
  <c r="J38" i="33"/>
  <c r="AM108" i="32"/>
  <c r="J39" i="33" s="1"/>
  <c r="AN108" i="32"/>
  <c r="J40" i="33"/>
  <c r="AS20" i="8"/>
  <c r="AQ33" i="8"/>
  <c r="AF134" i="4"/>
  <c r="AF133" i="4"/>
  <c r="AF132" i="4"/>
  <c r="AF131" i="4"/>
  <c r="AF130" i="4"/>
  <c r="AF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AS50" i="4"/>
  <c r="X4" i="11"/>
  <c r="X5" i="11"/>
  <c r="AS108" i="4" s="1"/>
  <c r="X6" i="11"/>
  <c r="X7" i="11"/>
  <c r="AS136" i="4"/>
  <c r="X8" i="11"/>
  <c r="X9" i="11"/>
  <c r="X10" i="11"/>
  <c r="X11" i="11"/>
  <c r="X12" i="11"/>
  <c r="X13" i="11"/>
  <c r="X14" i="11"/>
  <c r="X2" i="11"/>
  <c r="AS83" i="4"/>
  <c r="AS113" i="4"/>
  <c r="AS185" i="4"/>
  <c r="AS25" i="4"/>
  <c r="AS44" i="4"/>
  <c r="AS109" i="4"/>
  <c r="AS156" i="4"/>
  <c r="AS215" i="4"/>
  <c r="AS171" i="4"/>
  <c r="AS46" i="4"/>
  <c r="AS80" i="4"/>
  <c r="AS78" i="4"/>
  <c r="AS65" i="4"/>
  <c r="AS154" i="4"/>
  <c r="AS203" i="4"/>
  <c r="AS118" i="4"/>
  <c r="AS202" i="4"/>
  <c r="AS14" i="4"/>
  <c r="AS210" i="4"/>
  <c r="AS100" i="4"/>
  <c r="AS58" i="4"/>
  <c r="AS123" i="4"/>
  <c r="AS160" i="4"/>
  <c r="AS68" i="4"/>
  <c r="AS117" i="4"/>
  <c r="AS191" i="4"/>
  <c r="AS110" i="4"/>
  <c r="AS13" i="4"/>
  <c r="AS105" i="4"/>
  <c r="AS6" i="4"/>
  <c r="AS48" i="4"/>
  <c r="AS188" i="4"/>
  <c r="AS9" i="4"/>
  <c r="AS177" i="4"/>
  <c r="AS81" i="4"/>
  <c r="AS22" i="4"/>
  <c r="AS89" i="4"/>
  <c r="AS93" i="4"/>
  <c r="AS124" i="4"/>
  <c r="AS96" i="4"/>
  <c r="AS120" i="4"/>
  <c r="AS55" i="4"/>
  <c r="AS214" i="4"/>
  <c r="AS201" i="4"/>
  <c r="AQ31" i="8"/>
  <c r="AM31" i="8"/>
  <c r="AF31" i="8"/>
  <c r="AD31" i="8" s="1"/>
  <c r="AJ31" i="8" s="1"/>
  <c r="X31" i="8"/>
  <c r="AQ30" i="8"/>
  <c r="AM30" i="8"/>
  <c r="AF30" i="8"/>
  <c r="AD30" i="8" s="1"/>
  <c r="AJ30" i="8" s="1"/>
  <c r="AK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266" i="12" s="1"/>
  <c r="B401" i="12" s="1"/>
  <c r="B536" i="12" s="1"/>
  <c r="B671" i="12" s="1"/>
  <c r="B806" i="12" s="1"/>
  <c r="B941" i="12" s="1"/>
  <c r="B1076" i="12" s="1"/>
  <c r="B1211" i="12" s="1"/>
  <c r="B1346" i="12" s="1"/>
  <c r="B1481" i="12" s="1"/>
  <c r="B1616" i="12" s="1"/>
  <c r="B1751" i="12" s="1"/>
  <c r="B1886" i="12" s="1"/>
  <c r="B2021" i="12" s="1"/>
  <c r="B2156" i="12" s="1"/>
  <c r="B2291" i="12" s="1"/>
  <c r="B2426" i="12" s="1"/>
  <c r="B2561" i="12" s="1"/>
  <c r="B2696" i="12" s="1"/>
  <c r="B2831" i="12" s="1"/>
  <c r="B2966" i="12" s="1"/>
  <c r="B3101" i="12" s="1"/>
  <c r="B3236" i="12" s="1"/>
  <c r="B3371" i="12" s="1"/>
  <c r="B3506" i="12" s="1"/>
  <c r="B3641" i="12" s="1"/>
  <c r="B132" i="12"/>
  <c r="B267" i="12" s="1"/>
  <c r="B402" i="12" s="1"/>
  <c r="B537" i="12"/>
  <c r="B133" i="12"/>
  <c r="B268" i="12" s="1"/>
  <c r="B403" i="12" s="1"/>
  <c r="B538" i="12" s="1"/>
  <c r="B119" i="12"/>
  <c r="B254" i="12"/>
  <c r="B389" i="12" s="1"/>
  <c r="B120" i="12"/>
  <c r="B121" i="12"/>
  <c r="B122" i="12"/>
  <c r="B257" i="12" s="1"/>
  <c r="B392" i="12" s="1"/>
  <c r="B527" i="12" s="1"/>
  <c r="B662" i="12" s="1"/>
  <c r="B797" i="12" s="1"/>
  <c r="B932" i="12" s="1"/>
  <c r="B1067" i="12" s="1"/>
  <c r="B1202" i="12" s="1"/>
  <c r="B1337" i="12" s="1"/>
  <c r="B1472" i="12" s="1"/>
  <c r="B1607" i="12" s="1"/>
  <c r="B1742" i="12" s="1"/>
  <c r="B1877" i="12" s="1"/>
  <c r="B2012" i="12" s="1"/>
  <c r="B2147" i="12" s="1"/>
  <c r="B2282" i="12" s="1"/>
  <c r="B2417" i="12" s="1"/>
  <c r="B2552" i="12"/>
  <c r="B123" i="12"/>
  <c r="B258" i="12"/>
  <c r="B393" i="12" s="1"/>
  <c r="B528" i="12" s="1"/>
  <c r="B663" i="12" s="1"/>
  <c r="B798" i="12" s="1"/>
  <c r="B933" i="12" s="1"/>
  <c r="B1068" i="12" s="1"/>
  <c r="B1203" i="12" s="1"/>
  <c r="B1338" i="12" s="1"/>
  <c r="B124" i="12"/>
  <c r="B125" i="12"/>
  <c r="B260" i="12" s="1"/>
  <c r="B395" i="12" s="1"/>
  <c r="B530" i="12" s="1"/>
  <c r="B665" i="12" s="1"/>
  <c r="B800" i="12" s="1"/>
  <c r="B935" i="12" s="1"/>
  <c r="B1070" i="12" s="1"/>
  <c r="B1205" i="12" s="1"/>
  <c r="B1340" i="12" s="1"/>
  <c r="B1475" i="12" s="1"/>
  <c r="B1610" i="12" s="1"/>
  <c r="B1745" i="12" s="1"/>
  <c r="B126" i="12"/>
  <c r="B261" i="12" s="1"/>
  <c r="B396" i="12" s="1"/>
  <c r="B531" i="12" s="1"/>
  <c r="B666" i="12" s="1"/>
  <c r="B801" i="12" s="1"/>
  <c r="B936" i="12" s="1"/>
  <c r="B1071" i="12" s="1"/>
  <c r="B1206" i="12" s="1"/>
  <c r="B1341" i="12" s="1"/>
  <c r="B1476" i="12" s="1"/>
  <c r="B1611" i="12" s="1"/>
  <c r="B1746" i="12"/>
  <c r="B127" i="12"/>
  <c r="B262" i="12" s="1"/>
  <c r="B397" i="12" s="1"/>
  <c r="B532" i="12" s="1"/>
  <c r="B667" i="12" s="1"/>
  <c r="B802" i="12" s="1"/>
  <c r="B937" i="12" s="1"/>
  <c r="B1072" i="12" s="1"/>
  <c r="B1207" i="12" s="1"/>
  <c r="B1342" i="12" s="1"/>
  <c r="B1477" i="12" s="1"/>
  <c r="B1612" i="12" s="1"/>
  <c r="B128" i="12"/>
  <c r="B263" i="12" s="1"/>
  <c r="B129" i="12"/>
  <c r="B264" i="12" s="1"/>
  <c r="B130" i="12"/>
  <c r="B265" i="12" s="1"/>
  <c r="B400" i="12" s="1"/>
  <c r="B1880" i="12"/>
  <c r="B2015" i="12" s="1"/>
  <c r="AY130" i="4"/>
  <c r="AY134" i="4"/>
  <c r="AY133" i="4"/>
  <c r="AY132" i="4"/>
  <c r="AY131" i="4"/>
  <c r="AY137" i="4"/>
  <c r="AY136" i="4"/>
  <c r="AY135" i="4"/>
  <c r="AY139" i="4"/>
  <c r="AY138" i="4"/>
  <c r="AY141" i="4"/>
  <c r="AY140" i="4"/>
  <c r="AY145" i="4"/>
  <c r="AY144" i="4"/>
  <c r="AY143" i="4"/>
  <c r="AY142" i="4"/>
  <c r="AY129" i="4"/>
  <c r="AJ129" i="4"/>
  <c r="AP129" i="4" s="1"/>
  <c r="AK129" i="4"/>
  <c r="AK130" i="4"/>
  <c r="AK134" i="4"/>
  <c r="AK133" i="4"/>
  <c r="AK132" i="4"/>
  <c r="AK131" i="4"/>
  <c r="AK137" i="4"/>
  <c r="AK136" i="4"/>
  <c r="AK135" i="4"/>
  <c r="AK139" i="4"/>
  <c r="AK138" i="4"/>
  <c r="AK141" i="4"/>
  <c r="AK140" i="4"/>
  <c r="AK145" i="4"/>
  <c r="AK144" i="4"/>
  <c r="AK143" i="4"/>
  <c r="AK142" i="4"/>
  <c r="AL3" i="4"/>
  <c r="AK3" i="4" s="1"/>
  <c r="AL4" i="4"/>
  <c r="AK4" i="4" s="1"/>
  <c r="AL5" i="4"/>
  <c r="AK5" i="4" s="1"/>
  <c r="AL6" i="4"/>
  <c r="AK6" i="4" s="1"/>
  <c r="AL7" i="4"/>
  <c r="AK7" i="4" s="1"/>
  <c r="AL8" i="4"/>
  <c r="AK8" i="4" s="1"/>
  <c r="AL9" i="4"/>
  <c r="AK9" i="4" s="1"/>
  <c r="AL10" i="4"/>
  <c r="AK10" i="4" s="1"/>
  <c r="AL11" i="4"/>
  <c r="AK11" i="4" s="1"/>
  <c r="AL12" i="4"/>
  <c r="AK12" i="4"/>
  <c r="AL13" i="4"/>
  <c r="AK13" i="4" s="1"/>
  <c r="AL14" i="4"/>
  <c r="AK14" i="4" s="1"/>
  <c r="AL15" i="4"/>
  <c r="AK15" i="4" s="1"/>
  <c r="AL16" i="4"/>
  <c r="AK16" i="4" s="1"/>
  <c r="AL17" i="4"/>
  <c r="AK17" i="4" s="1"/>
  <c r="AL18" i="4"/>
  <c r="AK18" i="4" s="1"/>
  <c r="AL19" i="4"/>
  <c r="AK19" i="4" s="1"/>
  <c r="AL20" i="4"/>
  <c r="AK20" i="4" s="1"/>
  <c r="AL21" i="4"/>
  <c r="AK21" i="4" s="1"/>
  <c r="AL22" i="4"/>
  <c r="AK22" i="4" s="1"/>
  <c r="AL23" i="4"/>
  <c r="AK23" i="4" s="1"/>
  <c r="AL24" i="4"/>
  <c r="AK24" i="4" s="1"/>
  <c r="AL25" i="4"/>
  <c r="AK25" i="4" s="1"/>
  <c r="AL26" i="4"/>
  <c r="AK26" i="4" s="1"/>
  <c r="AL27" i="4"/>
  <c r="AK27" i="4" s="1"/>
  <c r="AL28" i="4"/>
  <c r="AK28" i="4"/>
  <c r="AL29" i="4"/>
  <c r="AK29" i="4" s="1"/>
  <c r="AL30" i="4"/>
  <c r="AK30" i="4" s="1"/>
  <c r="AL31" i="4"/>
  <c r="AK31" i="4" s="1"/>
  <c r="AL32" i="4"/>
  <c r="AK32" i="4" s="1"/>
  <c r="AL33" i="4"/>
  <c r="AK33" i="4" s="1"/>
  <c r="AL34" i="4"/>
  <c r="AK34" i="4" s="1"/>
  <c r="AL35" i="4"/>
  <c r="AK35" i="4" s="1"/>
  <c r="AL36" i="4"/>
  <c r="AK36" i="4" s="1"/>
  <c r="AL37" i="4"/>
  <c r="AK37" i="4" s="1"/>
  <c r="AL38" i="4"/>
  <c r="AK38" i="4" s="1"/>
  <c r="AL39" i="4"/>
  <c r="AK39" i="4" s="1"/>
  <c r="AL40" i="4"/>
  <c r="AK40" i="4" s="1"/>
  <c r="AL41" i="4"/>
  <c r="AK41" i="4" s="1"/>
  <c r="AL42" i="4"/>
  <c r="AK42" i="4" s="1"/>
  <c r="AL43" i="4"/>
  <c r="AK43" i="4" s="1"/>
  <c r="AL44" i="4"/>
  <c r="AK44" i="4" s="1"/>
  <c r="AL45" i="4"/>
  <c r="AK45" i="4" s="1"/>
  <c r="AL46" i="4"/>
  <c r="AK46" i="4"/>
  <c r="AL47" i="4"/>
  <c r="AK47" i="4" s="1"/>
  <c r="AL48" i="4"/>
  <c r="AK48" i="4" s="1"/>
  <c r="AL49" i="4"/>
  <c r="AK49" i="4" s="1"/>
  <c r="AL50" i="4"/>
  <c r="AK50" i="4" s="1"/>
  <c r="AL51" i="4"/>
  <c r="AK51" i="4" s="1"/>
  <c r="AL52" i="4"/>
  <c r="AK52" i="4" s="1"/>
  <c r="AL53" i="4"/>
  <c r="AK53" i="4" s="1"/>
  <c r="AL54" i="4"/>
  <c r="AK54" i="4" s="1"/>
  <c r="AL55" i="4"/>
  <c r="AK55" i="4" s="1"/>
  <c r="AL56" i="4"/>
  <c r="AK56" i="4" s="1"/>
  <c r="AL57" i="4"/>
  <c r="AK57" i="4" s="1"/>
  <c r="AL58" i="4"/>
  <c r="AK58" i="4" s="1"/>
  <c r="AL59" i="4"/>
  <c r="AK59" i="4" s="1"/>
  <c r="AL60" i="4"/>
  <c r="AK60" i="4" s="1"/>
  <c r="AL61" i="4"/>
  <c r="AK61" i="4" s="1"/>
  <c r="AL62" i="4"/>
  <c r="AK62" i="4" s="1"/>
  <c r="AL63" i="4"/>
  <c r="AK63" i="4" s="1"/>
  <c r="AL64" i="4"/>
  <c r="AK64" i="4" s="1"/>
  <c r="AL65" i="4"/>
  <c r="AK65" i="4" s="1"/>
  <c r="AL66" i="4"/>
  <c r="AK66" i="4" s="1"/>
  <c r="AL67" i="4"/>
  <c r="AK67" i="4" s="1"/>
  <c r="AL68" i="4"/>
  <c r="AK68" i="4" s="1"/>
  <c r="AL69" i="4"/>
  <c r="AK69" i="4" s="1"/>
  <c r="AL70" i="4"/>
  <c r="AK70" i="4"/>
  <c r="AL71" i="4"/>
  <c r="AK71" i="4" s="1"/>
  <c r="AL72" i="4"/>
  <c r="AK72" i="4"/>
  <c r="AL73" i="4"/>
  <c r="AK73" i="4" s="1"/>
  <c r="AL74" i="4"/>
  <c r="AK74" i="4" s="1"/>
  <c r="AL75" i="4"/>
  <c r="AK75" i="4" s="1"/>
  <c r="AL76" i="4"/>
  <c r="AK76" i="4" s="1"/>
  <c r="AL77" i="4"/>
  <c r="AK77" i="4" s="1"/>
  <c r="AL78" i="4"/>
  <c r="AK78" i="4" s="1"/>
  <c r="AL79" i="4"/>
  <c r="AK79" i="4" s="1"/>
  <c r="AL80" i="4"/>
  <c r="AK80" i="4" s="1"/>
  <c r="AL81" i="4"/>
  <c r="AK81" i="4" s="1"/>
  <c r="AL82" i="4"/>
  <c r="AK82" i="4" s="1"/>
  <c r="AL83" i="4"/>
  <c r="AK83" i="4" s="1"/>
  <c r="AL84" i="4"/>
  <c r="AK84" i="4" s="1"/>
  <c r="AL85" i="4"/>
  <c r="AK85" i="4" s="1"/>
  <c r="AL86" i="4"/>
  <c r="AK86" i="4" s="1"/>
  <c r="AL87" i="4"/>
  <c r="AK87" i="4" s="1"/>
  <c r="AL88" i="4"/>
  <c r="AK88" i="4" s="1"/>
  <c r="AL89" i="4"/>
  <c r="AK89" i="4" s="1"/>
  <c r="AL90" i="4"/>
  <c r="AK90" i="4" s="1"/>
  <c r="AL91" i="4"/>
  <c r="AK91" i="4" s="1"/>
  <c r="AL92" i="4"/>
  <c r="AK92" i="4" s="1"/>
  <c r="AL93" i="4"/>
  <c r="AK93" i="4" s="1"/>
  <c r="AL94" i="4"/>
  <c r="AK94" i="4" s="1"/>
  <c r="AL95" i="4"/>
  <c r="AK95" i="4" s="1"/>
  <c r="AL96" i="4"/>
  <c r="AK96" i="4" s="1"/>
  <c r="AL97" i="4"/>
  <c r="AK97" i="4" s="1"/>
  <c r="AL98" i="4"/>
  <c r="AK98" i="4" s="1"/>
  <c r="AL99" i="4"/>
  <c r="AK99" i="4" s="1"/>
  <c r="AL100" i="4"/>
  <c r="AK100" i="4" s="1"/>
  <c r="AL101" i="4"/>
  <c r="AK101" i="4" s="1"/>
  <c r="AL102" i="4"/>
  <c r="AK102" i="4" s="1"/>
  <c r="AL103" i="4"/>
  <c r="AK103" i="4" s="1"/>
  <c r="AL104" i="4"/>
  <c r="AK104" i="4" s="1"/>
  <c r="AL105" i="4"/>
  <c r="AK105" i="4" s="1"/>
  <c r="AL106" i="4"/>
  <c r="AK106" i="4" s="1"/>
  <c r="AL107" i="4"/>
  <c r="AK107" i="4" s="1"/>
  <c r="AL108" i="4"/>
  <c r="AK108" i="4" s="1"/>
  <c r="AL109" i="4"/>
  <c r="AK109" i="4" s="1"/>
  <c r="AL110" i="4"/>
  <c r="AK110" i="4" s="1"/>
  <c r="AL111" i="4"/>
  <c r="AK111" i="4" s="1"/>
  <c r="AL112" i="4"/>
  <c r="AK112" i="4" s="1"/>
  <c r="AL113" i="4"/>
  <c r="AK113" i="4" s="1"/>
  <c r="AL114" i="4"/>
  <c r="AK114" i="4" s="1"/>
  <c r="AL115" i="4"/>
  <c r="AK115" i="4" s="1"/>
  <c r="AL116" i="4"/>
  <c r="AK116" i="4" s="1"/>
  <c r="AL117" i="4"/>
  <c r="AK117" i="4" s="1"/>
  <c r="AL118" i="4"/>
  <c r="AK118" i="4"/>
  <c r="AL119" i="4"/>
  <c r="AK119" i="4" s="1"/>
  <c r="AL120" i="4"/>
  <c r="AK120" i="4" s="1"/>
  <c r="AL121" i="4"/>
  <c r="AK121" i="4" s="1"/>
  <c r="AL122" i="4"/>
  <c r="AK122" i="4" s="1"/>
  <c r="AL123" i="4"/>
  <c r="AK123" i="4" s="1"/>
  <c r="AL124" i="4"/>
  <c r="AK124" i="4" s="1"/>
  <c r="AL125" i="4"/>
  <c r="AK125" i="4" s="1"/>
  <c r="AL126" i="4"/>
  <c r="AK126" i="4" s="1"/>
  <c r="AL127" i="4"/>
  <c r="AK127" i="4" s="1"/>
  <c r="AL128" i="4"/>
  <c r="AK128" i="4" s="1"/>
  <c r="AL153" i="4"/>
  <c r="AK153" i="4" s="1"/>
  <c r="AL154" i="4"/>
  <c r="AK154" i="4" s="1"/>
  <c r="AL155" i="4"/>
  <c r="AK155" i="4" s="1"/>
  <c r="AL156" i="4"/>
  <c r="AK156" i="4" s="1"/>
  <c r="AL157" i="4"/>
  <c r="AK157" i="4" s="1"/>
  <c r="AL158" i="4"/>
  <c r="AK158" i="4" s="1"/>
  <c r="AL159" i="4"/>
  <c r="AK159" i="4" s="1"/>
  <c r="AL160" i="4"/>
  <c r="AK160" i="4" s="1"/>
  <c r="AL161" i="4"/>
  <c r="AK161" i="4" s="1"/>
  <c r="AL162" i="4"/>
  <c r="AK162" i="4" s="1"/>
  <c r="AL163" i="4"/>
  <c r="AK163" i="4" s="1"/>
  <c r="AL164" i="4"/>
  <c r="AK164" i="4" s="1"/>
  <c r="AL165" i="4"/>
  <c r="AK165" i="4" s="1"/>
  <c r="AL166" i="4"/>
  <c r="AK166" i="4" s="1"/>
  <c r="AL167" i="4"/>
  <c r="AK167" i="4" s="1"/>
  <c r="AL168" i="4"/>
  <c r="AK168" i="4" s="1"/>
  <c r="AL169" i="4"/>
  <c r="AK169" i="4" s="1"/>
  <c r="AL170" i="4"/>
  <c r="AK170" i="4" s="1"/>
  <c r="AL171" i="4"/>
  <c r="AK171" i="4" s="1"/>
  <c r="AL172" i="4"/>
  <c r="AK172" i="4" s="1"/>
  <c r="AL173" i="4"/>
  <c r="AK173" i="4" s="1"/>
  <c r="AL174" i="4"/>
  <c r="AK174" i="4" s="1"/>
  <c r="AL175" i="4"/>
  <c r="AK175" i="4" s="1"/>
  <c r="AL176" i="4"/>
  <c r="AK176" i="4"/>
  <c r="AL177" i="4"/>
  <c r="AK177" i="4" s="1"/>
  <c r="AL178" i="4"/>
  <c r="AK178" i="4"/>
  <c r="AL179" i="4"/>
  <c r="AK179" i="4" s="1"/>
  <c r="AL180" i="4"/>
  <c r="AK180" i="4" s="1"/>
  <c r="AL181" i="4"/>
  <c r="AK181" i="4" s="1"/>
  <c r="AL182" i="4"/>
  <c r="AK182" i="4" s="1"/>
  <c r="AL183" i="4"/>
  <c r="AK183" i="4" s="1"/>
  <c r="AL184" i="4"/>
  <c r="AK184" i="4" s="1"/>
  <c r="AL185" i="4"/>
  <c r="AK185" i="4" s="1"/>
  <c r="AL186" i="4"/>
  <c r="AK186" i="4" s="1"/>
  <c r="AL187" i="4"/>
  <c r="AK187" i="4" s="1"/>
  <c r="AL188" i="4"/>
  <c r="AK188" i="4" s="1"/>
  <c r="AL189" i="4"/>
  <c r="AK189" i="4" s="1"/>
  <c r="AL190" i="4"/>
  <c r="AK190" i="4" s="1"/>
  <c r="AL191" i="4"/>
  <c r="AK191" i="4" s="1"/>
  <c r="AL192" i="4"/>
  <c r="AK192" i="4" s="1"/>
  <c r="AL193" i="4"/>
  <c r="AK193" i="4" s="1"/>
  <c r="AL194" i="4"/>
  <c r="AK194" i="4" s="1"/>
  <c r="AL195" i="4"/>
  <c r="AK195" i="4" s="1"/>
  <c r="AL196" i="4"/>
  <c r="AK196" i="4" s="1"/>
  <c r="AL197" i="4"/>
  <c r="AK197" i="4" s="1"/>
  <c r="AL198" i="4"/>
  <c r="AK198" i="4" s="1"/>
  <c r="AL199" i="4"/>
  <c r="AK199" i="4" s="1"/>
  <c r="AL200" i="4"/>
  <c r="AK200" i="4" s="1"/>
  <c r="AL201" i="4"/>
  <c r="AK201" i="4" s="1"/>
  <c r="AL202" i="4"/>
  <c r="AK202" i="4" s="1"/>
  <c r="AL203" i="4"/>
  <c r="AK203" i="4" s="1"/>
  <c r="AL204" i="4"/>
  <c r="AK204" i="4" s="1"/>
  <c r="AL205" i="4"/>
  <c r="AK205" i="4" s="1"/>
  <c r="AL206" i="4"/>
  <c r="AK206" i="4" s="1"/>
  <c r="AL207" i="4"/>
  <c r="AK207" i="4" s="1"/>
  <c r="AL208" i="4"/>
  <c r="AK208" i="4" s="1"/>
  <c r="AL209" i="4"/>
  <c r="AK209" i="4" s="1"/>
  <c r="AL210" i="4"/>
  <c r="AK210" i="4" s="1"/>
  <c r="AL211" i="4"/>
  <c r="AK211" i="4" s="1"/>
  <c r="AL212" i="4"/>
  <c r="AK212" i="4" s="1"/>
  <c r="AL213" i="4"/>
  <c r="AK213" i="4" s="1"/>
  <c r="AL214" i="4"/>
  <c r="AK214" i="4" s="1"/>
  <c r="AL215" i="4"/>
  <c r="AK215" i="4" s="1"/>
  <c r="AL216" i="4"/>
  <c r="AK216" i="4" s="1"/>
  <c r="Y216" i="4"/>
  <c r="R216" i="4"/>
  <c r="S216" i="4" s="1"/>
  <c r="Y215" i="4"/>
  <c r="X215" i="4" s="1"/>
  <c r="R215" i="4"/>
  <c r="Q215" i="4" s="1"/>
  <c r="Y214" i="4"/>
  <c r="X214" i="4" s="1"/>
  <c r="R214" i="4"/>
  <c r="Y213" i="4"/>
  <c r="X213" i="4" s="1"/>
  <c r="R213" i="4"/>
  <c r="Y212" i="4"/>
  <c r="R212" i="4"/>
  <c r="S212" i="4" s="1"/>
  <c r="Y211" i="4"/>
  <c r="X211" i="4" s="1"/>
  <c r="R211" i="4"/>
  <c r="S211" i="4" s="1"/>
  <c r="Y210" i="4"/>
  <c r="R210" i="4"/>
  <c r="S210" i="4" s="1"/>
  <c r="Y209" i="4"/>
  <c r="X209" i="4" s="1"/>
  <c r="R209" i="4"/>
  <c r="Y208" i="4"/>
  <c r="X208" i="4" s="1"/>
  <c r="R208" i="4"/>
  <c r="S208" i="4" s="1"/>
  <c r="Y207" i="4"/>
  <c r="X207" i="4" s="1"/>
  <c r="R207" i="4"/>
  <c r="Q207" i="4" s="1"/>
  <c r="Y206" i="4"/>
  <c r="X206" i="4" s="1"/>
  <c r="R206" i="4"/>
  <c r="S206" i="4" s="1"/>
  <c r="Y205" i="4"/>
  <c r="X205" i="4" s="1"/>
  <c r="R205" i="4"/>
  <c r="Q205" i="4" s="1"/>
  <c r="Y204" i="4"/>
  <c r="R204" i="4"/>
  <c r="Q204" i="4" s="1"/>
  <c r="Y203" i="4"/>
  <c r="R203" i="4"/>
  <c r="S203" i="4" s="1"/>
  <c r="Y202" i="4"/>
  <c r="X202" i="4" s="1"/>
  <c r="R202" i="4"/>
  <c r="S202" i="4" s="1"/>
  <c r="Y201" i="4"/>
  <c r="R201" i="4"/>
  <c r="S201" i="4" s="1"/>
  <c r="Y200" i="4"/>
  <c r="X200" i="4" s="1"/>
  <c r="R200" i="4"/>
  <c r="Y199" i="4"/>
  <c r="X199" i="4" s="1"/>
  <c r="R199" i="4"/>
  <c r="Y198" i="4"/>
  <c r="R198" i="4"/>
  <c r="Q198" i="4" s="1"/>
  <c r="Y197" i="4"/>
  <c r="X197" i="4" s="1"/>
  <c r="R197" i="4"/>
  <c r="Y196" i="4"/>
  <c r="X196" i="4" s="1"/>
  <c r="R196" i="4"/>
  <c r="Y195" i="4"/>
  <c r="X195" i="4" s="1"/>
  <c r="R195" i="4"/>
  <c r="S195" i="4" s="1"/>
  <c r="Y194" i="4"/>
  <c r="X194" i="4" s="1"/>
  <c r="R194" i="4"/>
  <c r="S194" i="4" s="1"/>
  <c r="Y193" i="4"/>
  <c r="X193" i="4" s="1"/>
  <c r="R193" i="4"/>
  <c r="Y192" i="4"/>
  <c r="X192" i="4" s="1"/>
  <c r="R192" i="4"/>
  <c r="Y191" i="4"/>
  <c r="X191" i="4" s="1"/>
  <c r="R191" i="4"/>
  <c r="S191" i="4" s="1"/>
  <c r="Y190" i="4"/>
  <c r="R190" i="4"/>
  <c r="Y189" i="4"/>
  <c r="R189" i="4"/>
  <c r="S189" i="4" s="1"/>
  <c r="Y188" i="4"/>
  <c r="R188" i="4"/>
  <c r="Y187" i="4"/>
  <c r="X187" i="4" s="1"/>
  <c r="R187" i="4"/>
  <c r="S187" i="4" s="1"/>
  <c r="Y186" i="4"/>
  <c r="X186" i="4" s="1"/>
  <c r="R186" i="4"/>
  <c r="Y185" i="4"/>
  <c r="R185" i="4"/>
  <c r="Q185" i="4" s="1"/>
  <c r="Y184" i="4"/>
  <c r="R184" i="4"/>
  <c r="S184" i="4" s="1"/>
  <c r="Y183" i="4"/>
  <c r="R183" i="4"/>
  <c r="S183" i="4" s="1"/>
  <c r="Y182" i="4"/>
  <c r="X182" i="4" s="1"/>
  <c r="R182" i="4"/>
  <c r="S182" i="4" s="1"/>
  <c r="Y181" i="4"/>
  <c r="X181" i="4" s="1"/>
  <c r="R181" i="4"/>
  <c r="Y180" i="4"/>
  <c r="X180" i="4" s="1"/>
  <c r="R180" i="4"/>
  <c r="S180" i="4" s="1"/>
  <c r="Y179" i="4"/>
  <c r="X179" i="4" s="1"/>
  <c r="R179" i="4"/>
  <c r="Y178" i="4"/>
  <c r="X178" i="4" s="1"/>
  <c r="R178" i="4"/>
  <c r="Y177" i="4"/>
  <c r="X177" i="4" s="1"/>
  <c r="R177" i="4"/>
  <c r="S177" i="4" s="1"/>
  <c r="Y176" i="4"/>
  <c r="X176" i="4" s="1"/>
  <c r="R176" i="4"/>
  <c r="S176" i="4" s="1"/>
  <c r="Y175" i="4"/>
  <c r="R175" i="4"/>
  <c r="Z175" i="4" s="1"/>
  <c r="Y174" i="4"/>
  <c r="X174" i="4" s="1"/>
  <c r="R174" i="4"/>
  <c r="Y173" i="4"/>
  <c r="X173" i="4" s="1"/>
  <c r="R173" i="4"/>
  <c r="Z173" i="4" s="1"/>
  <c r="Y172" i="4"/>
  <c r="X172" i="4" s="1"/>
  <c r="R172" i="4"/>
  <c r="Q172" i="4" s="1"/>
  <c r="Y171" i="4"/>
  <c r="R171" i="4"/>
  <c r="Q171" i="4" s="1"/>
  <c r="Y170" i="4"/>
  <c r="X170" i="4" s="1"/>
  <c r="R170" i="4"/>
  <c r="Y169" i="4"/>
  <c r="R169" i="4"/>
  <c r="S169" i="4" s="1"/>
  <c r="Y168" i="4"/>
  <c r="R168" i="4"/>
  <c r="Q168" i="4" s="1"/>
  <c r="Y167" i="4"/>
  <c r="R167" i="4"/>
  <c r="Y166" i="4"/>
  <c r="R166" i="4"/>
  <c r="S166" i="4" s="1"/>
  <c r="Y165" i="4"/>
  <c r="X165" i="4" s="1"/>
  <c r="R165" i="4"/>
  <c r="S165" i="4" s="1"/>
  <c r="Y164" i="4"/>
  <c r="X164" i="4" s="1"/>
  <c r="R164" i="4"/>
  <c r="S164" i="4" s="1"/>
  <c r="Y163" i="4"/>
  <c r="R163" i="4"/>
  <c r="Q163" i="4" s="1"/>
  <c r="Y162" i="4"/>
  <c r="X162" i="4" s="1"/>
  <c r="R162" i="4"/>
  <c r="Y161" i="4"/>
  <c r="X161" i="4" s="1"/>
  <c r="R161" i="4"/>
  <c r="S161" i="4" s="1"/>
  <c r="Y160" i="4"/>
  <c r="X160" i="4" s="1"/>
  <c r="R160" i="4"/>
  <c r="Q160" i="4" s="1"/>
  <c r="Y159" i="4"/>
  <c r="R159" i="4"/>
  <c r="S159" i="4" s="1"/>
  <c r="Y158" i="4"/>
  <c r="R158" i="4"/>
  <c r="Q158" i="4" s="1"/>
  <c r="Y157" i="4"/>
  <c r="X157" i="4" s="1"/>
  <c r="R157" i="4"/>
  <c r="Y156" i="4"/>
  <c r="X156" i="4" s="1"/>
  <c r="R156" i="4"/>
  <c r="Q156" i="4" s="1"/>
  <c r="Y155" i="4"/>
  <c r="R155" i="4"/>
  <c r="Y154" i="4"/>
  <c r="R154" i="4"/>
  <c r="Y153" i="4"/>
  <c r="X153" i="4" s="1"/>
  <c r="R153" i="4"/>
  <c r="S153" i="4" s="1"/>
  <c r="Y142" i="4"/>
  <c r="R142" i="4"/>
  <c r="S142" i="4" s="1"/>
  <c r="Y143" i="4"/>
  <c r="X143" i="4" s="1"/>
  <c r="R143" i="4"/>
  <c r="Y144" i="4"/>
  <c r="R144" i="4"/>
  <c r="Y145" i="4"/>
  <c r="R145" i="4"/>
  <c r="S145" i="4" s="1"/>
  <c r="Y140" i="4"/>
  <c r="X140" i="4" s="1"/>
  <c r="R140" i="4"/>
  <c r="Y141" i="4"/>
  <c r="X141" i="4" s="1"/>
  <c r="R141" i="4"/>
  <c r="Q141" i="4"/>
  <c r="Y138" i="4"/>
  <c r="R138" i="4"/>
  <c r="Y139" i="4"/>
  <c r="X139" i="4" s="1"/>
  <c r="R139" i="4"/>
  <c r="S139" i="4" s="1"/>
  <c r="Y135" i="4"/>
  <c r="X135" i="4" s="1"/>
  <c r="R135" i="4"/>
  <c r="Y136" i="4"/>
  <c r="R136" i="4"/>
  <c r="Y137" i="4"/>
  <c r="X137" i="4" s="1"/>
  <c r="R137" i="4"/>
  <c r="S137" i="4" s="1"/>
  <c r="Y131" i="4"/>
  <c r="R131" i="4"/>
  <c r="Y132" i="4"/>
  <c r="X132" i="4" s="1"/>
  <c r="R132" i="4"/>
  <c r="S132" i="4" s="1"/>
  <c r="Y133" i="4"/>
  <c r="X133" i="4" s="1"/>
  <c r="R133" i="4"/>
  <c r="S133" i="4" s="1"/>
  <c r="Y134" i="4"/>
  <c r="R134" i="4"/>
  <c r="S134" i="4" s="1"/>
  <c r="Y130" i="4"/>
  <c r="X130" i="4" s="1"/>
  <c r="R130" i="4"/>
  <c r="Y129" i="4"/>
  <c r="X129" i="4" s="1"/>
  <c r="R129" i="4"/>
  <c r="S129" i="4" s="1"/>
  <c r="AU129" i="4"/>
  <c r="AZ129" i="4"/>
  <c r="AU130" i="4"/>
  <c r="AZ130" i="4"/>
  <c r="AU134" i="4"/>
  <c r="AZ134" i="4"/>
  <c r="AU133" i="4"/>
  <c r="AZ133" i="4"/>
  <c r="AU132" i="4"/>
  <c r="AZ132" i="4"/>
  <c r="AU131" i="4"/>
  <c r="AZ131" i="4"/>
  <c r="AF137" i="4"/>
  <c r="AU137" i="4"/>
  <c r="AZ137" i="4"/>
  <c r="AF136" i="4"/>
  <c r="AU136" i="4"/>
  <c r="AZ136" i="4"/>
  <c r="AF135" i="4"/>
  <c r="AU135" i="4"/>
  <c r="AZ135" i="4"/>
  <c r="AF139" i="4"/>
  <c r="AU139" i="4"/>
  <c r="AZ139" i="4"/>
  <c r="AF138" i="4"/>
  <c r="AU138" i="4"/>
  <c r="AZ138" i="4"/>
  <c r="AF141" i="4"/>
  <c r="AU141" i="4"/>
  <c r="AZ141" i="4"/>
  <c r="AF140" i="4"/>
  <c r="AU140" i="4"/>
  <c r="AZ140" i="4"/>
  <c r="AF145" i="4"/>
  <c r="AU145" i="4"/>
  <c r="AZ145" i="4"/>
  <c r="AF144" i="4"/>
  <c r="AU144" i="4"/>
  <c r="AZ144" i="4"/>
  <c r="AF143" i="4"/>
  <c r="AU143" i="4"/>
  <c r="AZ143" i="4"/>
  <c r="AF142" i="4"/>
  <c r="AU142" i="4"/>
  <c r="AZ142" i="4"/>
  <c r="Y128" i="4"/>
  <c r="X128" i="4" s="1"/>
  <c r="R128" i="4"/>
  <c r="Y127" i="4"/>
  <c r="X127" i="4" s="1"/>
  <c r="R127" i="4"/>
  <c r="Y126" i="4"/>
  <c r="R126" i="4"/>
  <c r="Q126" i="4" s="1"/>
  <c r="Y125" i="4"/>
  <c r="R125" i="4"/>
  <c r="Y124" i="4"/>
  <c r="X124" i="4" s="1"/>
  <c r="R124" i="4"/>
  <c r="Y123" i="4"/>
  <c r="X123" i="4" s="1"/>
  <c r="R123" i="4"/>
  <c r="Q123" i="4" s="1"/>
  <c r="Y122" i="4"/>
  <c r="X122" i="4" s="1"/>
  <c r="R122" i="4"/>
  <c r="S122" i="4" s="1"/>
  <c r="Y121" i="4"/>
  <c r="X121" i="4" s="1"/>
  <c r="R121" i="4"/>
  <c r="Q121" i="4" s="1"/>
  <c r="Y120" i="4"/>
  <c r="X120" i="4" s="1"/>
  <c r="R120" i="4"/>
  <c r="S120" i="4" s="1"/>
  <c r="Y119" i="4"/>
  <c r="R119" i="4"/>
  <c r="Q119" i="4" s="1"/>
  <c r="Y118" i="4"/>
  <c r="R118" i="4"/>
  <c r="S118" i="4" s="1"/>
  <c r="Y117" i="4"/>
  <c r="R117" i="4"/>
  <c r="S117" i="4" s="1"/>
  <c r="Y116" i="4"/>
  <c r="R116" i="4"/>
  <c r="Q116" i="4" s="1"/>
  <c r="Y115" i="4"/>
  <c r="X115" i="4" s="1"/>
  <c r="R115" i="4"/>
  <c r="Q115" i="4" s="1"/>
  <c r="Y114" i="4"/>
  <c r="R114" i="4"/>
  <c r="S114" i="4" s="1"/>
  <c r="Y113" i="4"/>
  <c r="R113" i="4"/>
  <c r="S113" i="4" s="1"/>
  <c r="Y112" i="4"/>
  <c r="R112" i="4"/>
  <c r="Y111" i="4"/>
  <c r="X111" i="4" s="1"/>
  <c r="R111" i="4"/>
  <c r="S111" i="4" s="1"/>
  <c r="Y110" i="4"/>
  <c r="X110" i="4" s="1"/>
  <c r="R110" i="4"/>
  <c r="Y109" i="4"/>
  <c r="R109" i="4"/>
  <c r="Q109" i="4" s="1"/>
  <c r="Y108" i="4"/>
  <c r="X108" i="4" s="1"/>
  <c r="R108" i="4"/>
  <c r="Q108" i="4" s="1"/>
  <c r="Y107" i="4"/>
  <c r="X107" i="4" s="1"/>
  <c r="R107" i="4"/>
  <c r="Y106" i="4"/>
  <c r="X106" i="4" s="1"/>
  <c r="R106" i="4"/>
  <c r="Q106" i="4" s="1"/>
  <c r="Y105" i="4"/>
  <c r="R105" i="4"/>
  <c r="S105" i="4" s="1"/>
  <c r="Y104" i="4"/>
  <c r="X104" i="4" s="1"/>
  <c r="R104" i="4"/>
  <c r="Y103" i="4"/>
  <c r="R103" i="4"/>
  <c r="S103" i="4" s="1"/>
  <c r="Y102" i="4"/>
  <c r="X102" i="4" s="1"/>
  <c r="R102" i="4"/>
  <c r="S102" i="4" s="1"/>
  <c r="Q102" i="4"/>
  <c r="Y101" i="4"/>
  <c r="R101" i="4"/>
  <c r="Q101" i="4" s="1"/>
  <c r="Y100" i="4"/>
  <c r="X100" i="4" s="1"/>
  <c r="R100" i="4"/>
  <c r="Q100" i="4" s="1"/>
  <c r="Y99" i="4"/>
  <c r="X99" i="4" s="1"/>
  <c r="R99" i="4"/>
  <c r="Y98" i="4"/>
  <c r="X98" i="4" s="1"/>
  <c r="R98" i="4"/>
  <c r="Y97" i="4"/>
  <c r="R97" i="4"/>
  <c r="S97" i="4" s="1"/>
  <c r="Y96" i="4"/>
  <c r="X96" i="4" s="1"/>
  <c r="R96" i="4"/>
  <c r="S96" i="4" s="1"/>
  <c r="Y95" i="4"/>
  <c r="X95" i="4" s="1"/>
  <c r="R95" i="4"/>
  <c r="S95" i="4" s="1"/>
  <c r="Y94" i="4"/>
  <c r="X94" i="4" s="1"/>
  <c r="R94" i="4"/>
  <c r="Y93" i="4"/>
  <c r="X93" i="4" s="1"/>
  <c r="R93" i="4"/>
  <c r="Y92" i="4"/>
  <c r="X92" i="4" s="1"/>
  <c r="R92" i="4"/>
  <c r="S92" i="4" s="1"/>
  <c r="Y91" i="4"/>
  <c r="X91" i="4" s="1"/>
  <c r="R91" i="4"/>
  <c r="S91" i="4" s="1"/>
  <c r="Y90" i="4"/>
  <c r="X90" i="4" s="1"/>
  <c r="R90" i="4"/>
  <c r="Q90" i="4" s="1"/>
  <c r="Y89" i="4"/>
  <c r="X89" i="4" s="1"/>
  <c r="R89" i="4"/>
  <c r="S89" i="4" s="1"/>
  <c r="Y88" i="4"/>
  <c r="X88" i="4" s="1"/>
  <c r="R88" i="4"/>
  <c r="Y87" i="4"/>
  <c r="R87" i="4"/>
  <c r="S87" i="4" s="1"/>
  <c r="Y86" i="4"/>
  <c r="X86" i="4" s="1"/>
  <c r="R86" i="4"/>
  <c r="Y85" i="4"/>
  <c r="R85" i="4"/>
  <c r="S85" i="4" s="1"/>
  <c r="Y84" i="4"/>
  <c r="R84" i="4"/>
  <c r="S84" i="4" s="1"/>
  <c r="Y83" i="4"/>
  <c r="R83" i="4"/>
  <c r="S83" i="4" s="1"/>
  <c r="Y82" i="4"/>
  <c r="X82" i="4" s="1"/>
  <c r="R82" i="4"/>
  <c r="Y81" i="4"/>
  <c r="X81" i="4" s="1"/>
  <c r="R81" i="4"/>
  <c r="Q81" i="4" s="1"/>
  <c r="Y80" i="4"/>
  <c r="X80" i="4" s="1"/>
  <c r="R80" i="4"/>
  <c r="Q80" i="4" s="1"/>
  <c r="Y79" i="4"/>
  <c r="X79" i="4" s="1"/>
  <c r="R79" i="4"/>
  <c r="Y78" i="4"/>
  <c r="R78" i="4"/>
  <c r="Q78" i="4" s="1"/>
  <c r="Y77" i="4"/>
  <c r="X77" i="4" s="1"/>
  <c r="R77" i="4"/>
  <c r="Y76" i="4"/>
  <c r="X76" i="4" s="1"/>
  <c r="R76" i="4"/>
  <c r="Y75" i="4"/>
  <c r="X75" i="4" s="1"/>
  <c r="R75" i="4"/>
  <c r="Y74" i="4"/>
  <c r="X74" i="4" s="1"/>
  <c r="R74" i="4"/>
  <c r="S74" i="4" s="1"/>
  <c r="Y73" i="4"/>
  <c r="R73" i="4"/>
  <c r="S73" i="4" s="1"/>
  <c r="Y72" i="4"/>
  <c r="X72" i="4" s="1"/>
  <c r="R72" i="4"/>
  <c r="Y71" i="4"/>
  <c r="X71" i="4" s="1"/>
  <c r="R71" i="4"/>
  <c r="Q71" i="4" s="1"/>
  <c r="Y70" i="4"/>
  <c r="R70" i="4"/>
  <c r="Z70" i="4" s="1"/>
  <c r="Y69" i="4"/>
  <c r="X69" i="4" s="1"/>
  <c r="R69" i="4"/>
  <c r="S69" i="4" s="1"/>
  <c r="Y68" i="4"/>
  <c r="R68" i="4"/>
  <c r="Q68" i="4" s="1"/>
  <c r="Y67" i="4"/>
  <c r="X67" i="4" s="1"/>
  <c r="R67" i="4"/>
  <c r="Q67" i="4" s="1"/>
  <c r="Y66" i="4"/>
  <c r="X66" i="4" s="1"/>
  <c r="R66" i="4"/>
  <c r="Q66" i="4" s="1"/>
  <c r="Y65" i="4"/>
  <c r="X65" i="4" s="1"/>
  <c r="R65" i="4"/>
  <c r="Q65" i="4" s="1"/>
  <c r="Y64" i="4"/>
  <c r="X64" i="4" s="1"/>
  <c r="R64" i="4"/>
  <c r="Y63" i="4"/>
  <c r="X63" i="4" s="1"/>
  <c r="R63" i="4"/>
  <c r="S63" i="4" s="1"/>
  <c r="Y62" i="4"/>
  <c r="X62" i="4" s="1"/>
  <c r="R62" i="4"/>
  <c r="Y61" i="4"/>
  <c r="X61" i="4" s="1"/>
  <c r="R61" i="4"/>
  <c r="Y60" i="4"/>
  <c r="X60" i="4" s="1"/>
  <c r="R60" i="4"/>
  <c r="Y59" i="4"/>
  <c r="X59" i="4" s="1"/>
  <c r="R59" i="4"/>
  <c r="S59" i="4" s="1"/>
  <c r="Y58" i="4"/>
  <c r="R58" i="4"/>
  <c r="Q58" i="4" s="1"/>
  <c r="Y57" i="4"/>
  <c r="X57" i="4" s="1"/>
  <c r="R57" i="4"/>
  <c r="Y56" i="4"/>
  <c r="R56" i="4"/>
  <c r="Q56" i="4" s="1"/>
  <c r="S56" i="4"/>
  <c r="Y55" i="4"/>
  <c r="R55" i="4"/>
  <c r="Q55" i="4" s="1"/>
  <c r="Y54" i="4"/>
  <c r="R54" i="4"/>
  <c r="S54" i="4" s="1"/>
  <c r="Y53" i="4"/>
  <c r="R53" i="4"/>
  <c r="S53" i="4" s="1"/>
  <c r="Y52" i="4"/>
  <c r="X52" i="4" s="1"/>
  <c r="R52" i="4"/>
  <c r="S52" i="4" s="1"/>
  <c r="Y51" i="4"/>
  <c r="X51" i="4" s="1"/>
  <c r="R51" i="4"/>
  <c r="Q51" i="4" s="1"/>
  <c r="Y50" i="4"/>
  <c r="R50" i="4"/>
  <c r="S50" i="4" s="1"/>
  <c r="Y49" i="4"/>
  <c r="R49" i="4"/>
  <c r="S49" i="4" s="1"/>
  <c r="Y48" i="4"/>
  <c r="X48" i="4" s="1"/>
  <c r="R48" i="4"/>
  <c r="Y47" i="4"/>
  <c r="X47" i="4" s="1"/>
  <c r="R47" i="4"/>
  <c r="S47" i="4" s="1"/>
  <c r="Y46" i="4"/>
  <c r="X46" i="4" s="1"/>
  <c r="Y45" i="4"/>
  <c r="X45" i="4" s="1"/>
  <c r="R45" i="4"/>
  <c r="Q45" i="4" s="1"/>
  <c r="Y44" i="4"/>
  <c r="R44" i="4"/>
  <c r="S44" i="4" s="1"/>
  <c r="Y43" i="4"/>
  <c r="X43" i="4" s="1"/>
  <c r="R43" i="4"/>
  <c r="Y42" i="4"/>
  <c r="X42" i="4" s="1"/>
  <c r="R42" i="4"/>
  <c r="Y41" i="4"/>
  <c r="X41" i="4" s="1"/>
  <c r="R41" i="4"/>
  <c r="Y40" i="4"/>
  <c r="R40" i="4"/>
  <c r="S40" i="4" s="1"/>
  <c r="Y39" i="4"/>
  <c r="X39" i="4" s="1"/>
  <c r="R39" i="4"/>
  <c r="S39" i="4" s="1"/>
  <c r="Y38" i="4"/>
  <c r="R38" i="4"/>
  <c r="S38" i="4" s="1"/>
  <c r="Y37" i="4"/>
  <c r="R37" i="4"/>
  <c r="S37" i="4" s="1"/>
  <c r="Y36" i="4"/>
  <c r="R36" i="4"/>
  <c r="Y35" i="4"/>
  <c r="X35" i="4" s="1"/>
  <c r="R35" i="4"/>
  <c r="Q35" i="4" s="1"/>
  <c r="Y34" i="4"/>
  <c r="R34" i="4"/>
  <c r="S34" i="4" s="1"/>
  <c r="Y33" i="4"/>
  <c r="R33" i="4"/>
  <c r="S33" i="4" s="1"/>
  <c r="Y32" i="4"/>
  <c r="X32" i="4" s="1"/>
  <c r="R32" i="4"/>
  <c r="S32" i="4" s="1"/>
  <c r="Y31" i="4"/>
  <c r="X31" i="4" s="1"/>
  <c r="R31" i="4"/>
  <c r="S31" i="4" s="1"/>
  <c r="Y30" i="4"/>
  <c r="X30" i="4" s="1"/>
  <c r="R30" i="4"/>
  <c r="Y29" i="4"/>
  <c r="R29" i="4"/>
  <c r="Q29" i="4" s="1"/>
  <c r="Y28" i="4"/>
  <c r="R28" i="4"/>
  <c r="Y27" i="4"/>
  <c r="X27" i="4" s="1"/>
  <c r="R27" i="4"/>
  <c r="S27" i="4" s="1"/>
  <c r="Y26" i="4"/>
  <c r="X26" i="4" s="1"/>
  <c r="R26" i="4"/>
  <c r="Y25" i="4"/>
  <c r="X25" i="4" s="1"/>
  <c r="R25" i="4"/>
  <c r="Q25" i="4" s="1"/>
  <c r="Y24" i="4"/>
  <c r="R24" i="4"/>
  <c r="Q24" i="4" s="1"/>
  <c r="Y23" i="4"/>
  <c r="X23" i="4" s="1"/>
  <c r="R23" i="4"/>
  <c r="S23" i="4" s="1"/>
  <c r="Y22" i="4"/>
  <c r="R22" i="4"/>
  <c r="Q22" i="4" s="1"/>
  <c r="Y21" i="4"/>
  <c r="R21" i="4"/>
  <c r="Y20" i="4"/>
  <c r="X20" i="4" s="1"/>
  <c r="R20" i="4"/>
  <c r="Y19" i="4"/>
  <c r="X19" i="4" s="1"/>
  <c r="R19" i="4"/>
  <c r="Q19" i="4" s="1"/>
  <c r="Y18" i="4"/>
  <c r="X18" i="4" s="1"/>
  <c r="R18" i="4"/>
  <c r="Q18" i="4" s="1"/>
  <c r="Y17" i="4"/>
  <c r="R17" i="4"/>
  <c r="Y16" i="4"/>
  <c r="X16" i="4" s="1"/>
  <c r="R16" i="4"/>
  <c r="S16" i="4" s="1"/>
  <c r="Y15" i="4"/>
  <c r="X15" i="4" s="1"/>
  <c r="R15" i="4"/>
  <c r="Y14" i="4"/>
  <c r="X14" i="4" s="1"/>
  <c r="R14" i="4"/>
  <c r="S14" i="4" s="1"/>
  <c r="Y13" i="4"/>
  <c r="X13" i="4" s="1"/>
  <c r="R13" i="4"/>
  <c r="S13" i="4" s="1"/>
  <c r="Y12" i="4"/>
  <c r="R12" i="4"/>
  <c r="S12" i="4" s="1"/>
  <c r="Y11" i="4"/>
  <c r="R11" i="4"/>
  <c r="Q11" i="4" s="1"/>
  <c r="Y10" i="4"/>
  <c r="X10" i="4" s="1"/>
  <c r="R10" i="4"/>
  <c r="Y9" i="4"/>
  <c r="X9" i="4" s="1"/>
  <c r="R9" i="4"/>
  <c r="S9" i="4" s="1"/>
  <c r="Y8" i="4"/>
  <c r="X8" i="4" s="1"/>
  <c r="R8" i="4"/>
  <c r="Q8" i="4" s="1"/>
  <c r="Y7" i="4"/>
  <c r="X7" i="4" s="1"/>
  <c r="R7" i="4"/>
  <c r="Y6" i="4"/>
  <c r="R6" i="4"/>
  <c r="S6" i="4" s="1"/>
  <c r="Y5" i="4"/>
  <c r="X5" i="4" s="1"/>
  <c r="R5" i="4"/>
  <c r="Y4" i="4"/>
  <c r="X4" i="4" s="1"/>
  <c r="R4" i="4"/>
  <c r="Q4" i="4" s="1"/>
  <c r="Y3" i="4"/>
  <c r="X3" i="4" s="1"/>
  <c r="R3" i="4"/>
  <c r="Q3" i="4" s="1"/>
  <c r="Y2" i="4"/>
  <c r="X2" i="4" s="1"/>
  <c r="R2" i="4"/>
  <c r="S2" i="4" s="1"/>
  <c r="AF2" i="4"/>
  <c r="AL2" i="4"/>
  <c r="AK2" i="4" s="1"/>
  <c r="AP2" i="4"/>
  <c r="AT2" i="4" s="1"/>
  <c r="AU2" i="4"/>
  <c r="AY2" i="4"/>
  <c r="AZ2" i="4"/>
  <c r="AF3" i="4"/>
  <c r="AP3" i="4"/>
  <c r="AT3" i="4" s="1"/>
  <c r="AU3" i="4"/>
  <c r="AY3" i="4"/>
  <c r="AZ3" i="4"/>
  <c r="AF4" i="4"/>
  <c r="AP4" i="4"/>
  <c r="AU4" i="4"/>
  <c r="AY4" i="4"/>
  <c r="AZ4" i="4"/>
  <c r="AF5" i="4"/>
  <c r="AP5" i="4"/>
  <c r="AU5" i="4"/>
  <c r="AY5" i="4"/>
  <c r="AZ5" i="4"/>
  <c r="AF6" i="4"/>
  <c r="AP6" i="4"/>
  <c r="AU6" i="4"/>
  <c r="AY6" i="4"/>
  <c r="AZ6" i="4"/>
  <c r="AF7" i="4"/>
  <c r="AP7" i="4"/>
  <c r="AR7" i="4" s="1"/>
  <c r="AU7" i="4"/>
  <c r="AY7" i="4"/>
  <c r="AZ7" i="4"/>
  <c r="AF8" i="4"/>
  <c r="AP8" i="4"/>
  <c r="AR8" i="4" s="1"/>
  <c r="AU8" i="4"/>
  <c r="AY8" i="4"/>
  <c r="AZ8" i="4"/>
  <c r="AF9" i="4"/>
  <c r="AP9" i="4"/>
  <c r="AT9" i="4" s="1"/>
  <c r="AU9" i="4"/>
  <c r="AY9" i="4"/>
  <c r="AZ9" i="4"/>
  <c r="AF10" i="4"/>
  <c r="AP10" i="4"/>
  <c r="AT10" i="4" s="1"/>
  <c r="AU10" i="4"/>
  <c r="AY10" i="4"/>
  <c r="AZ10" i="4"/>
  <c r="AP11" i="4"/>
  <c r="AT11" i="4" s="1"/>
  <c r="AU11" i="4"/>
  <c r="AY11" i="4"/>
  <c r="AZ11" i="4"/>
  <c r="AP12" i="4"/>
  <c r="AU12" i="4"/>
  <c r="AY12" i="4"/>
  <c r="AZ12" i="4"/>
  <c r="AP13" i="4"/>
  <c r="AU13" i="4"/>
  <c r="AY13" i="4"/>
  <c r="AZ13" i="4"/>
  <c r="AF14" i="4"/>
  <c r="AP14" i="4"/>
  <c r="AU14" i="4"/>
  <c r="AY14" i="4"/>
  <c r="AZ14" i="4"/>
  <c r="AF15" i="4"/>
  <c r="AP15" i="4"/>
  <c r="AR15" i="4" s="1"/>
  <c r="AU15" i="4"/>
  <c r="AY15" i="4"/>
  <c r="AZ15" i="4"/>
  <c r="AP16" i="4"/>
  <c r="AR16" i="4" s="1"/>
  <c r="AU16" i="4"/>
  <c r="AY16" i="4"/>
  <c r="AZ16" i="4"/>
  <c r="AF17" i="4"/>
  <c r="AP17" i="4"/>
  <c r="AT17" i="4" s="1"/>
  <c r="AU17" i="4"/>
  <c r="AY17" i="4"/>
  <c r="AZ17" i="4"/>
  <c r="AF18" i="4"/>
  <c r="AP18" i="4"/>
  <c r="AR18" i="4" s="1"/>
  <c r="AU18" i="4"/>
  <c r="AY18" i="4"/>
  <c r="AZ18" i="4"/>
  <c r="AF19" i="4"/>
  <c r="AP19" i="4"/>
  <c r="AR19" i="4" s="1"/>
  <c r="AU19" i="4"/>
  <c r="AY19" i="4"/>
  <c r="AZ19" i="4"/>
  <c r="AP20" i="4"/>
  <c r="AT20" i="4" s="1"/>
  <c r="AU20" i="4"/>
  <c r="AY20" i="4"/>
  <c r="AZ20" i="4"/>
  <c r="AF21" i="4"/>
  <c r="AP21" i="4"/>
  <c r="AT21" i="4" s="1"/>
  <c r="AU21" i="4"/>
  <c r="AY21" i="4"/>
  <c r="AZ21" i="4"/>
  <c r="AP22" i="4"/>
  <c r="AR22" i="4" s="1"/>
  <c r="AU22" i="4"/>
  <c r="AY22" i="4"/>
  <c r="AZ22" i="4"/>
  <c r="AF23" i="4"/>
  <c r="AP23" i="4"/>
  <c r="AU23" i="4"/>
  <c r="AY23" i="4"/>
  <c r="AZ23" i="4"/>
  <c r="AF24" i="4"/>
  <c r="AP24" i="4"/>
  <c r="AT24" i="4" s="1"/>
  <c r="AU24" i="4"/>
  <c r="AY24" i="4"/>
  <c r="AZ24" i="4"/>
  <c r="AF25" i="4"/>
  <c r="AP25" i="4"/>
  <c r="AR25" i="4" s="1"/>
  <c r="AU25" i="4"/>
  <c r="AY25" i="4"/>
  <c r="AZ25" i="4"/>
  <c r="AF26" i="4"/>
  <c r="AP26" i="4"/>
  <c r="AU26" i="4"/>
  <c r="AY26" i="4"/>
  <c r="AZ26" i="4"/>
  <c r="AF27" i="4"/>
  <c r="AP27" i="4"/>
  <c r="AU27" i="4"/>
  <c r="AY27" i="4"/>
  <c r="AZ27" i="4"/>
  <c r="AF28" i="4"/>
  <c r="AP28" i="4"/>
  <c r="AR28" i="4" s="1"/>
  <c r="AU28" i="4"/>
  <c r="AY28" i="4"/>
  <c r="AZ28" i="4"/>
  <c r="AF29" i="4"/>
  <c r="AP29" i="4"/>
  <c r="AR29" i="4" s="1"/>
  <c r="AU29" i="4"/>
  <c r="AY29" i="4"/>
  <c r="AZ29" i="4"/>
  <c r="AF30" i="4"/>
  <c r="AP30" i="4"/>
  <c r="AT30" i="4" s="1"/>
  <c r="AU30" i="4"/>
  <c r="AY30" i="4"/>
  <c r="AZ30" i="4"/>
  <c r="AF31" i="4"/>
  <c r="AP31" i="4"/>
  <c r="AR31" i="4" s="1"/>
  <c r="AU31" i="4"/>
  <c r="AY31" i="4"/>
  <c r="AZ31" i="4"/>
  <c r="AF32" i="4"/>
  <c r="AP32" i="4"/>
  <c r="AR32" i="4" s="1"/>
  <c r="AU32" i="4"/>
  <c r="AY32" i="4"/>
  <c r="AZ32" i="4"/>
  <c r="AF33" i="4"/>
  <c r="AP33" i="4"/>
  <c r="AT33" i="4" s="1"/>
  <c r="AU33" i="4"/>
  <c r="AY33" i="4"/>
  <c r="AZ33" i="4"/>
  <c r="AF34" i="4"/>
  <c r="AP34" i="4"/>
  <c r="AT34" i="4" s="1"/>
  <c r="AU34" i="4"/>
  <c r="AY34" i="4"/>
  <c r="AZ34" i="4"/>
  <c r="AF35" i="4"/>
  <c r="AP35" i="4"/>
  <c r="AU35" i="4"/>
  <c r="AY35" i="4"/>
  <c r="AZ35" i="4"/>
  <c r="AF36" i="4"/>
  <c r="AP36" i="4"/>
  <c r="AU36" i="4"/>
  <c r="AY36" i="4"/>
  <c r="AZ36" i="4"/>
  <c r="AF37" i="4"/>
  <c r="AP37" i="4"/>
  <c r="AU37" i="4"/>
  <c r="AY37" i="4"/>
  <c r="AZ37" i="4"/>
  <c r="AF38" i="4"/>
  <c r="AP38" i="4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 s="1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T44" i="4" s="1"/>
  <c r="AU44" i="4"/>
  <c r="AY44" i="4"/>
  <c r="AZ44" i="4"/>
  <c r="AF45" i="4"/>
  <c r="AP45" i="4"/>
  <c r="AR45" i="4" s="1"/>
  <c r="AU45" i="4"/>
  <c r="AY45" i="4"/>
  <c r="AZ45" i="4"/>
  <c r="AF46" i="4"/>
  <c r="AP46" i="4"/>
  <c r="AR46" i="4" s="1"/>
  <c r="AU46" i="4"/>
  <c r="AY46" i="4"/>
  <c r="AZ46" i="4"/>
  <c r="AF47" i="4"/>
  <c r="AP47" i="4"/>
  <c r="AR47" i="4" s="1"/>
  <c r="AU47" i="4"/>
  <c r="AY47" i="4"/>
  <c r="AZ47" i="4"/>
  <c r="AF48" i="4"/>
  <c r="AP48" i="4"/>
  <c r="AU48" i="4"/>
  <c r="AY48" i="4"/>
  <c r="AZ48" i="4"/>
  <c r="AF49" i="4"/>
  <c r="AP49" i="4"/>
  <c r="AT49" i="4" s="1"/>
  <c r="AU49" i="4"/>
  <c r="AY49" i="4"/>
  <c r="AZ49" i="4"/>
  <c r="AF50" i="4"/>
  <c r="AP50" i="4"/>
  <c r="AT50" i="4" s="1"/>
  <c r="AU50" i="4"/>
  <c r="AY50" i="4"/>
  <c r="AZ50" i="4"/>
  <c r="AF51" i="4"/>
  <c r="AP51" i="4"/>
  <c r="AT51" i="4" s="1"/>
  <c r="AU51" i="4"/>
  <c r="AY51" i="4"/>
  <c r="AZ51" i="4"/>
  <c r="AF52" i="4"/>
  <c r="AP52" i="4"/>
  <c r="AT52" i="4" s="1"/>
  <c r="AU52" i="4"/>
  <c r="AY52" i="4"/>
  <c r="AZ52" i="4"/>
  <c r="AF53" i="4"/>
  <c r="AP53" i="4"/>
  <c r="AU53" i="4"/>
  <c r="AY53" i="4"/>
  <c r="AZ53" i="4"/>
  <c r="AF54" i="4"/>
  <c r="AP54" i="4"/>
  <c r="AR54" i="4" s="1"/>
  <c r="AU54" i="4"/>
  <c r="AY54" i="4"/>
  <c r="AZ54" i="4"/>
  <c r="AF55" i="4"/>
  <c r="AP55" i="4"/>
  <c r="AT55" i="4" s="1"/>
  <c r="AU55" i="4"/>
  <c r="AY55" i="4"/>
  <c r="AZ55" i="4"/>
  <c r="AF56" i="4"/>
  <c r="AP56" i="4"/>
  <c r="AU56" i="4"/>
  <c r="AY56" i="4"/>
  <c r="AZ56" i="4"/>
  <c r="AF57" i="4"/>
  <c r="AP57" i="4"/>
  <c r="AT57" i="4" s="1"/>
  <c r="AU57" i="4"/>
  <c r="AY57" i="4"/>
  <c r="AZ57" i="4"/>
  <c r="AF58" i="4"/>
  <c r="AP58" i="4"/>
  <c r="AR58" i="4" s="1"/>
  <c r="AU58" i="4"/>
  <c r="AY58" i="4"/>
  <c r="AZ58" i="4"/>
  <c r="AF59" i="4"/>
  <c r="AP59" i="4"/>
  <c r="AT59" i="4" s="1"/>
  <c r="AU59" i="4"/>
  <c r="AY59" i="4"/>
  <c r="AZ59" i="4"/>
  <c r="AF60" i="4"/>
  <c r="AP60" i="4"/>
  <c r="AR60" i="4" s="1"/>
  <c r="AU60" i="4"/>
  <c r="AY60" i="4"/>
  <c r="AZ60" i="4"/>
  <c r="AF61" i="4"/>
  <c r="AP61" i="4"/>
  <c r="AR61" i="4" s="1"/>
  <c r="AU61" i="4"/>
  <c r="AY61" i="4"/>
  <c r="AZ61" i="4"/>
  <c r="AF62" i="4"/>
  <c r="AP62" i="4"/>
  <c r="AR62" i="4" s="1"/>
  <c r="AU62" i="4"/>
  <c r="AY62" i="4"/>
  <c r="AZ62" i="4"/>
  <c r="AF63" i="4"/>
  <c r="AP63" i="4"/>
  <c r="AT63" i="4" s="1"/>
  <c r="AU63" i="4"/>
  <c r="AY63" i="4"/>
  <c r="AZ63" i="4"/>
  <c r="AF64" i="4"/>
  <c r="AP64" i="4"/>
  <c r="AU64" i="4"/>
  <c r="AY64" i="4"/>
  <c r="AZ64" i="4"/>
  <c r="AF65" i="4"/>
  <c r="AP65" i="4"/>
  <c r="AT65" i="4" s="1"/>
  <c r="AU65" i="4"/>
  <c r="AY65" i="4"/>
  <c r="AZ65" i="4"/>
  <c r="AF66" i="4"/>
  <c r="AP66" i="4"/>
  <c r="AR66" i="4" s="1"/>
  <c r="AU66" i="4"/>
  <c r="AY66" i="4"/>
  <c r="AZ66" i="4"/>
  <c r="AF67" i="4"/>
  <c r="AP67" i="4"/>
  <c r="AT67" i="4" s="1"/>
  <c r="AU67" i="4"/>
  <c r="AY67" i="4"/>
  <c r="AZ67" i="4"/>
  <c r="AF68" i="4"/>
  <c r="AP68" i="4"/>
  <c r="AT68" i="4" s="1"/>
  <c r="AU68" i="4"/>
  <c r="AY68" i="4"/>
  <c r="AZ68" i="4"/>
  <c r="AF69" i="4"/>
  <c r="AP69" i="4"/>
  <c r="AT69" i="4" s="1"/>
  <c r="AU69" i="4"/>
  <c r="AY69" i="4"/>
  <c r="AZ69" i="4"/>
  <c r="AF70" i="4"/>
  <c r="AP70" i="4"/>
  <c r="AR70" i="4" s="1"/>
  <c r="AU70" i="4"/>
  <c r="AY70" i="4"/>
  <c r="AZ70" i="4"/>
  <c r="AF71" i="4"/>
  <c r="AP71" i="4"/>
  <c r="AR71" i="4" s="1"/>
  <c r="AU71" i="4"/>
  <c r="AY71" i="4"/>
  <c r="AZ71" i="4"/>
  <c r="AF72" i="4"/>
  <c r="AP72" i="4"/>
  <c r="AT72" i="4" s="1"/>
  <c r="AU72" i="4"/>
  <c r="AY72" i="4"/>
  <c r="AZ72" i="4"/>
  <c r="AF73" i="4"/>
  <c r="AP73" i="4"/>
  <c r="AT73" i="4" s="1"/>
  <c r="AU73" i="4"/>
  <c r="AY73" i="4"/>
  <c r="AZ73" i="4"/>
  <c r="AF74" i="4"/>
  <c r="AP74" i="4"/>
  <c r="AT74" i="4" s="1"/>
  <c r="AU74" i="4"/>
  <c r="AY74" i="4"/>
  <c r="AZ74" i="4"/>
  <c r="AF75" i="4"/>
  <c r="AP75" i="4"/>
  <c r="AU75" i="4"/>
  <c r="AY75" i="4"/>
  <c r="AZ75" i="4"/>
  <c r="AF76" i="4"/>
  <c r="AP76" i="4"/>
  <c r="AT76" i="4" s="1"/>
  <c r="AU76" i="4"/>
  <c r="AY76" i="4"/>
  <c r="AZ76" i="4"/>
  <c r="AF77" i="4"/>
  <c r="AP77" i="4"/>
  <c r="AU77" i="4"/>
  <c r="AY77" i="4"/>
  <c r="AZ77" i="4"/>
  <c r="AF78" i="4"/>
  <c r="AP78" i="4"/>
  <c r="AR78" i="4" s="1"/>
  <c r="AU78" i="4"/>
  <c r="AY78" i="4"/>
  <c r="AZ78" i="4"/>
  <c r="AF79" i="4"/>
  <c r="AP79" i="4"/>
  <c r="AR79" i="4" s="1"/>
  <c r="AU79" i="4"/>
  <c r="AY79" i="4"/>
  <c r="AZ79" i="4"/>
  <c r="AF80" i="4"/>
  <c r="AP80" i="4"/>
  <c r="AU80" i="4"/>
  <c r="AY80" i="4"/>
  <c r="AZ80" i="4"/>
  <c r="AF81" i="4"/>
  <c r="AP81" i="4"/>
  <c r="AR81" i="4" s="1"/>
  <c r="AU81" i="4"/>
  <c r="AY81" i="4"/>
  <c r="AZ81" i="4"/>
  <c r="AF82" i="4"/>
  <c r="AP82" i="4"/>
  <c r="AR82" i="4" s="1"/>
  <c r="AU82" i="4"/>
  <c r="AY82" i="4"/>
  <c r="AZ82" i="4"/>
  <c r="AF83" i="4"/>
  <c r="AP83" i="4"/>
  <c r="AU83" i="4"/>
  <c r="AY83" i="4"/>
  <c r="AZ83" i="4"/>
  <c r="AF84" i="4"/>
  <c r="AP84" i="4"/>
  <c r="AR84" i="4" s="1"/>
  <c r="AU84" i="4"/>
  <c r="AY84" i="4"/>
  <c r="AZ84" i="4"/>
  <c r="AF85" i="4"/>
  <c r="AP85" i="4"/>
  <c r="AU85" i="4"/>
  <c r="AY85" i="4"/>
  <c r="AZ85" i="4"/>
  <c r="AF86" i="4"/>
  <c r="AP86" i="4"/>
  <c r="AT86" i="4" s="1"/>
  <c r="AU86" i="4"/>
  <c r="AY86" i="4"/>
  <c r="AZ86" i="4"/>
  <c r="AF87" i="4"/>
  <c r="AP87" i="4"/>
  <c r="AR87" i="4" s="1"/>
  <c r="AU87" i="4"/>
  <c r="AY87" i="4"/>
  <c r="AZ87" i="4"/>
  <c r="AF88" i="4"/>
  <c r="AP88" i="4"/>
  <c r="AU88" i="4"/>
  <c r="AY88" i="4"/>
  <c r="AZ88" i="4"/>
  <c r="AF89" i="4"/>
  <c r="AP89" i="4"/>
  <c r="AU89" i="4"/>
  <c r="AY89" i="4"/>
  <c r="AZ89" i="4"/>
  <c r="AF90" i="4"/>
  <c r="AP90" i="4"/>
  <c r="AR90" i="4" s="1"/>
  <c r="AU90" i="4"/>
  <c r="AY90" i="4"/>
  <c r="AZ90" i="4"/>
  <c r="AF91" i="4"/>
  <c r="AP91" i="4"/>
  <c r="AU91" i="4"/>
  <c r="AY91" i="4"/>
  <c r="AZ91" i="4"/>
  <c r="AF92" i="4"/>
  <c r="AP92" i="4"/>
  <c r="AR92" i="4" s="1"/>
  <c r="AU92" i="4"/>
  <c r="AY92" i="4"/>
  <c r="AZ92" i="4"/>
  <c r="AF93" i="4"/>
  <c r="AP93" i="4"/>
  <c r="AR93" i="4" s="1"/>
  <c r="AU93" i="4"/>
  <c r="AY93" i="4"/>
  <c r="AZ93" i="4"/>
  <c r="AF94" i="4"/>
  <c r="AP94" i="4"/>
  <c r="AU94" i="4"/>
  <c r="AY94" i="4"/>
  <c r="AZ94" i="4"/>
  <c r="AF95" i="4"/>
  <c r="AP95" i="4"/>
  <c r="AR95" i="4" s="1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 s="1"/>
  <c r="AU99" i="4"/>
  <c r="AY99" i="4"/>
  <c r="AZ99" i="4"/>
  <c r="AF100" i="4"/>
  <c r="AP100" i="4"/>
  <c r="AU100" i="4"/>
  <c r="AY100" i="4"/>
  <c r="AZ100" i="4"/>
  <c r="AF101" i="4"/>
  <c r="AP101" i="4"/>
  <c r="AR101" i="4" s="1"/>
  <c r="AU101" i="4"/>
  <c r="AY101" i="4"/>
  <c r="AZ101" i="4"/>
  <c r="AF102" i="4"/>
  <c r="AP102" i="4"/>
  <c r="AR102" i="4" s="1"/>
  <c r="AU102" i="4"/>
  <c r="AY102" i="4"/>
  <c r="AZ102" i="4"/>
  <c r="AF103" i="4"/>
  <c r="AP103" i="4"/>
  <c r="AT103" i="4" s="1"/>
  <c r="AU103" i="4"/>
  <c r="AY103" i="4"/>
  <c r="AZ103" i="4"/>
  <c r="AF104" i="4"/>
  <c r="AP104" i="4"/>
  <c r="AR104" i="4" s="1"/>
  <c r="AU104" i="4"/>
  <c r="AY104" i="4"/>
  <c r="AZ104" i="4"/>
  <c r="AF105" i="4"/>
  <c r="AP105" i="4"/>
  <c r="AU105" i="4"/>
  <c r="AY105" i="4"/>
  <c r="AZ105" i="4"/>
  <c r="AF106" i="4"/>
  <c r="AP106" i="4"/>
  <c r="AU106" i="4"/>
  <c r="AY106" i="4"/>
  <c r="AZ106" i="4"/>
  <c r="AF107" i="4"/>
  <c r="AP107" i="4"/>
  <c r="AU107" i="4"/>
  <c r="AY107" i="4"/>
  <c r="AZ107" i="4"/>
  <c r="AF108" i="4"/>
  <c r="AP108" i="4"/>
  <c r="AU108" i="4"/>
  <c r="AY108" i="4"/>
  <c r="AZ108" i="4"/>
  <c r="AF109" i="4"/>
  <c r="AP109" i="4"/>
  <c r="AR109" i="4" s="1"/>
  <c r="AU109" i="4"/>
  <c r="AY109" i="4"/>
  <c r="AZ109" i="4"/>
  <c r="AF110" i="4"/>
  <c r="AP110" i="4"/>
  <c r="AU110" i="4"/>
  <c r="AY110" i="4"/>
  <c r="AZ110" i="4"/>
  <c r="AF111" i="4"/>
  <c r="AP111" i="4"/>
  <c r="AR111" i="4" s="1"/>
  <c r="AU111" i="4"/>
  <c r="AY111" i="4"/>
  <c r="AZ111" i="4"/>
  <c r="AF112" i="4"/>
  <c r="AP112" i="4"/>
  <c r="AU112" i="4"/>
  <c r="AY112" i="4"/>
  <c r="AZ112" i="4"/>
  <c r="AF113" i="4"/>
  <c r="AP113" i="4"/>
  <c r="AR113" i="4" s="1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U116" i="4"/>
  <c r="AY116" i="4"/>
  <c r="AZ116" i="4"/>
  <c r="AF117" i="4"/>
  <c r="AP117" i="4"/>
  <c r="AT117" i="4" s="1"/>
  <c r="AU117" i="4"/>
  <c r="AY117" i="4"/>
  <c r="AZ117" i="4"/>
  <c r="AF118" i="4"/>
  <c r="AP118" i="4"/>
  <c r="AU118" i="4"/>
  <c r="AY118" i="4"/>
  <c r="AZ118" i="4"/>
  <c r="AF119" i="4"/>
  <c r="AP119" i="4"/>
  <c r="AR119" i="4" s="1"/>
  <c r="AU119" i="4"/>
  <c r="AY119" i="4"/>
  <c r="AZ119" i="4"/>
  <c r="AF120" i="4"/>
  <c r="AP120" i="4"/>
  <c r="AU120" i="4"/>
  <c r="AY120" i="4"/>
  <c r="AZ120" i="4"/>
  <c r="AF121" i="4"/>
  <c r="AP121" i="4"/>
  <c r="AT121" i="4" s="1"/>
  <c r="AU121" i="4"/>
  <c r="AY121" i="4"/>
  <c r="AZ121" i="4"/>
  <c r="AF122" i="4"/>
  <c r="AP122" i="4"/>
  <c r="AR122" i="4" s="1"/>
  <c r="AU122" i="4"/>
  <c r="AY122" i="4"/>
  <c r="AZ122" i="4"/>
  <c r="AF123" i="4"/>
  <c r="AP123" i="4"/>
  <c r="AR123" i="4" s="1"/>
  <c r="AU123" i="4"/>
  <c r="AY123" i="4"/>
  <c r="AZ123" i="4"/>
  <c r="AF124" i="4"/>
  <c r="AP124" i="4"/>
  <c r="AT124" i="4" s="1"/>
  <c r="AU124" i="4"/>
  <c r="AY124" i="4"/>
  <c r="AZ124" i="4"/>
  <c r="AF125" i="4"/>
  <c r="AP125" i="4"/>
  <c r="AR125" i="4" s="1"/>
  <c r="AU125" i="4"/>
  <c r="AY125" i="4"/>
  <c r="AZ125" i="4"/>
  <c r="AF126" i="4"/>
  <c r="AP126" i="4"/>
  <c r="AU126" i="4"/>
  <c r="AY126" i="4"/>
  <c r="AZ126" i="4"/>
  <c r="AF127" i="4"/>
  <c r="AP127" i="4"/>
  <c r="AR127" i="4" s="1"/>
  <c r="AU127" i="4"/>
  <c r="AY127" i="4"/>
  <c r="AZ127" i="4"/>
  <c r="AF128" i="4"/>
  <c r="AP128" i="4"/>
  <c r="AT128" i="4" s="1"/>
  <c r="AU128" i="4"/>
  <c r="AY128" i="4"/>
  <c r="AZ128" i="4"/>
  <c r="AF153" i="4"/>
  <c r="AP153" i="4"/>
  <c r="AT153" i="4" s="1"/>
  <c r="AU153" i="4"/>
  <c r="AY153" i="4"/>
  <c r="AZ153" i="4"/>
  <c r="AF154" i="4"/>
  <c r="AP154" i="4"/>
  <c r="AU154" i="4"/>
  <c r="AY154" i="4"/>
  <c r="AZ154" i="4"/>
  <c r="AF155" i="4"/>
  <c r="AP155" i="4"/>
  <c r="AT155" i="4" s="1"/>
  <c r="AU155" i="4"/>
  <c r="AY155" i="4"/>
  <c r="AZ155" i="4"/>
  <c r="AF156" i="4"/>
  <c r="AP156" i="4"/>
  <c r="AT156" i="4" s="1"/>
  <c r="AU156" i="4"/>
  <c r="AY156" i="4"/>
  <c r="AZ156" i="4"/>
  <c r="AF157" i="4"/>
  <c r="AP157" i="4"/>
  <c r="AT157" i="4" s="1"/>
  <c r="AU157" i="4"/>
  <c r="AY157" i="4"/>
  <c r="AZ157" i="4"/>
  <c r="AF158" i="4"/>
  <c r="AP158" i="4"/>
  <c r="AT158" i="4" s="1"/>
  <c r="AU158" i="4"/>
  <c r="AY158" i="4"/>
  <c r="AZ158" i="4"/>
  <c r="AF159" i="4"/>
  <c r="AP159" i="4"/>
  <c r="AU159" i="4"/>
  <c r="AY159" i="4"/>
  <c r="AZ159" i="4"/>
  <c r="AF160" i="4"/>
  <c r="AP160" i="4"/>
  <c r="AT160" i="4" s="1"/>
  <c r="AU160" i="4"/>
  <c r="AY160" i="4"/>
  <c r="AZ160" i="4"/>
  <c r="AF161" i="4"/>
  <c r="AP161" i="4"/>
  <c r="AU161" i="4"/>
  <c r="AY161" i="4"/>
  <c r="AZ161" i="4"/>
  <c r="AF162" i="4"/>
  <c r="AP162" i="4"/>
  <c r="AT162" i="4" s="1"/>
  <c r="AU162" i="4"/>
  <c r="AY162" i="4"/>
  <c r="AZ162" i="4"/>
  <c r="AF163" i="4"/>
  <c r="AP163" i="4"/>
  <c r="AR163" i="4" s="1"/>
  <c r="AU163" i="4"/>
  <c r="AY163" i="4"/>
  <c r="AZ163" i="4"/>
  <c r="AF164" i="4"/>
  <c r="AP164" i="4"/>
  <c r="AR164" i="4" s="1"/>
  <c r="AU164" i="4"/>
  <c r="AY164" i="4"/>
  <c r="AZ164" i="4"/>
  <c r="AF165" i="4"/>
  <c r="AP165" i="4"/>
  <c r="AU165" i="4"/>
  <c r="AY165" i="4"/>
  <c r="AZ165" i="4"/>
  <c r="AF166" i="4"/>
  <c r="AP166" i="4"/>
  <c r="AR166" i="4" s="1"/>
  <c r="AU166" i="4"/>
  <c r="AY166" i="4"/>
  <c r="AZ166" i="4"/>
  <c r="AF167" i="4"/>
  <c r="AP167" i="4"/>
  <c r="AT167" i="4" s="1"/>
  <c r="AU167" i="4"/>
  <c r="AY167" i="4"/>
  <c r="AZ167" i="4"/>
  <c r="AF168" i="4"/>
  <c r="AP168" i="4"/>
  <c r="AU168" i="4"/>
  <c r="AY168" i="4"/>
  <c r="AZ168" i="4"/>
  <c r="AF169" i="4"/>
  <c r="AP169" i="4"/>
  <c r="AR169" i="4" s="1"/>
  <c r="AU169" i="4"/>
  <c r="AY169" i="4"/>
  <c r="AZ169" i="4"/>
  <c r="AF170" i="4"/>
  <c r="AP170" i="4"/>
  <c r="AR170" i="4" s="1"/>
  <c r="AU170" i="4"/>
  <c r="AY170" i="4"/>
  <c r="AZ170" i="4"/>
  <c r="AF171" i="4"/>
  <c r="AP171" i="4"/>
  <c r="AR171" i="4" s="1"/>
  <c r="AU171" i="4"/>
  <c r="AY171" i="4"/>
  <c r="AZ171" i="4"/>
  <c r="AF172" i="4"/>
  <c r="AP172" i="4"/>
  <c r="AR172" i="4" s="1"/>
  <c r="AU172" i="4"/>
  <c r="AY172" i="4"/>
  <c r="AZ172" i="4"/>
  <c r="AF173" i="4"/>
  <c r="AP173" i="4"/>
  <c r="AT173" i="4" s="1"/>
  <c r="AU173" i="4"/>
  <c r="AY173" i="4"/>
  <c r="AZ173" i="4"/>
  <c r="AF174" i="4"/>
  <c r="AP174" i="4"/>
  <c r="AR174" i="4" s="1"/>
  <c r="AU174" i="4"/>
  <c r="AY174" i="4"/>
  <c r="AZ174" i="4"/>
  <c r="AF175" i="4"/>
  <c r="AP175" i="4"/>
  <c r="AT175" i="4" s="1"/>
  <c r="AU175" i="4"/>
  <c r="AY175" i="4"/>
  <c r="AZ175" i="4"/>
  <c r="AF176" i="4"/>
  <c r="AP176" i="4"/>
  <c r="AT176" i="4" s="1"/>
  <c r="AU176" i="4"/>
  <c r="AY176" i="4"/>
  <c r="AZ176" i="4"/>
  <c r="AF177" i="4"/>
  <c r="AP177" i="4"/>
  <c r="AR177" i="4" s="1"/>
  <c r="AU177" i="4"/>
  <c r="AY177" i="4"/>
  <c r="AZ177" i="4"/>
  <c r="AF178" i="4"/>
  <c r="AP178" i="4"/>
  <c r="AT178" i="4" s="1"/>
  <c r="AU178" i="4"/>
  <c r="AY178" i="4"/>
  <c r="AZ178" i="4"/>
  <c r="AF179" i="4"/>
  <c r="AP179" i="4"/>
  <c r="AT179" i="4" s="1"/>
  <c r="AU179" i="4"/>
  <c r="AY179" i="4"/>
  <c r="AZ179" i="4"/>
  <c r="AF180" i="4"/>
  <c r="AP180" i="4"/>
  <c r="AU180" i="4"/>
  <c r="AY180" i="4"/>
  <c r="AZ180" i="4"/>
  <c r="AF181" i="4"/>
  <c r="AP181" i="4"/>
  <c r="AU181" i="4"/>
  <c r="AY181" i="4"/>
  <c r="AZ181" i="4"/>
  <c r="AF182" i="4"/>
  <c r="AP182" i="4"/>
  <c r="AT182" i="4" s="1"/>
  <c r="AU182" i="4"/>
  <c r="AY182" i="4"/>
  <c r="AZ182" i="4"/>
  <c r="AF183" i="4"/>
  <c r="AP183" i="4"/>
  <c r="AT183" i="4" s="1"/>
  <c r="AU183" i="4"/>
  <c r="AY183" i="4"/>
  <c r="AZ183" i="4"/>
  <c r="AF184" i="4"/>
  <c r="AP184" i="4"/>
  <c r="AR184" i="4"/>
  <c r="AU184" i="4"/>
  <c r="AY184" i="4"/>
  <c r="AZ184" i="4"/>
  <c r="AF185" i="4"/>
  <c r="AP185" i="4"/>
  <c r="AT185" i="4" s="1"/>
  <c r="AU185" i="4"/>
  <c r="AY185" i="4"/>
  <c r="AZ185" i="4"/>
  <c r="AF186" i="4"/>
  <c r="AP186" i="4"/>
  <c r="AT186" i="4" s="1"/>
  <c r="AU186" i="4"/>
  <c r="AY186" i="4"/>
  <c r="AZ186" i="4"/>
  <c r="AF187" i="4"/>
  <c r="AP187" i="4"/>
  <c r="AR187" i="4"/>
  <c r="AU187" i="4"/>
  <c r="AY187" i="4"/>
  <c r="AZ187" i="4"/>
  <c r="AF188" i="4"/>
  <c r="AP188" i="4"/>
  <c r="AR188" i="4" s="1"/>
  <c r="AU188" i="4"/>
  <c r="AY188" i="4"/>
  <c r="AZ188" i="4"/>
  <c r="AF189" i="4"/>
  <c r="AP189" i="4"/>
  <c r="AU189" i="4"/>
  <c r="AY189" i="4"/>
  <c r="AZ189" i="4"/>
  <c r="AF190" i="4"/>
  <c r="AP190" i="4"/>
  <c r="AT190" i="4" s="1"/>
  <c r="AU190" i="4"/>
  <c r="AY190" i="4"/>
  <c r="AZ190" i="4"/>
  <c r="AF191" i="4"/>
  <c r="AP191" i="4"/>
  <c r="AU191" i="4"/>
  <c r="AY191" i="4"/>
  <c r="AZ191" i="4"/>
  <c r="AF192" i="4"/>
  <c r="AP192" i="4"/>
  <c r="AR192" i="4" s="1"/>
  <c r="AU192" i="4"/>
  <c r="AY192" i="4"/>
  <c r="AZ192" i="4"/>
  <c r="AF193" i="4"/>
  <c r="AP193" i="4"/>
  <c r="AU193" i="4"/>
  <c r="AY193" i="4"/>
  <c r="AZ193" i="4"/>
  <c r="AF194" i="4"/>
  <c r="AP194" i="4"/>
  <c r="AR194" i="4" s="1"/>
  <c r="AU194" i="4"/>
  <c r="AY194" i="4"/>
  <c r="AZ194" i="4"/>
  <c r="AF195" i="4"/>
  <c r="AP195" i="4"/>
  <c r="AR195" i="4" s="1"/>
  <c r="AU195" i="4"/>
  <c r="AY195" i="4"/>
  <c r="AZ195" i="4"/>
  <c r="AF196" i="4"/>
  <c r="AP196" i="4"/>
  <c r="AT196" i="4" s="1"/>
  <c r="AU196" i="4"/>
  <c r="AY196" i="4"/>
  <c r="AZ196" i="4"/>
  <c r="AF197" i="4"/>
  <c r="AP197" i="4"/>
  <c r="AT197" i="4" s="1"/>
  <c r="AU197" i="4"/>
  <c r="AY197" i="4"/>
  <c r="AZ197" i="4"/>
  <c r="AF198" i="4"/>
  <c r="AP198" i="4"/>
  <c r="AU198" i="4"/>
  <c r="AY198" i="4"/>
  <c r="AZ198" i="4"/>
  <c r="AF199" i="4"/>
  <c r="AP199" i="4"/>
  <c r="AU199" i="4"/>
  <c r="AY199" i="4"/>
  <c r="AZ199" i="4"/>
  <c r="AF200" i="4"/>
  <c r="AP200" i="4"/>
  <c r="AR200" i="4" s="1"/>
  <c r="AU200" i="4"/>
  <c r="AY200" i="4"/>
  <c r="AZ200" i="4"/>
  <c r="AF201" i="4"/>
  <c r="AP201" i="4"/>
  <c r="AR201" i="4" s="1"/>
  <c r="AU201" i="4"/>
  <c r="AY201" i="4"/>
  <c r="AZ201" i="4"/>
  <c r="AF202" i="4"/>
  <c r="AP202" i="4"/>
  <c r="AR202" i="4" s="1"/>
  <c r="AU202" i="4"/>
  <c r="AY202" i="4"/>
  <c r="AZ202" i="4"/>
  <c r="AF203" i="4"/>
  <c r="AP203" i="4"/>
  <c r="AR203" i="4" s="1"/>
  <c r="AU203" i="4"/>
  <c r="AY203" i="4"/>
  <c r="AZ203" i="4"/>
  <c r="AF204" i="4"/>
  <c r="AP204" i="4"/>
  <c r="AU204" i="4"/>
  <c r="AY204" i="4"/>
  <c r="AZ204" i="4"/>
  <c r="AF205" i="4"/>
  <c r="AP205" i="4"/>
  <c r="AR205" i="4" s="1"/>
  <c r="AU205" i="4"/>
  <c r="AY205" i="4"/>
  <c r="AZ205" i="4"/>
  <c r="AF206" i="4"/>
  <c r="AP206" i="4"/>
  <c r="AT206" i="4" s="1"/>
  <c r="AU206" i="4"/>
  <c r="AY206" i="4"/>
  <c r="AZ206" i="4"/>
  <c r="AF207" i="4"/>
  <c r="AP207" i="4"/>
  <c r="AU207" i="4"/>
  <c r="AY207" i="4"/>
  <c r="AZ207" i="4"/>
  <c r="AF208" i="4"/>
  <c r="AP208" i="4"/>
  <c r="AU208" i="4"/>
  <c r="AY208" i="4"/>
  <c r="AZ208" i="4"/>
  <c r="AF209" i="4"/>
  <c r="AP209" i="4"/>
  <c r="AU209" i="4"/>
  <c r="AY209" i="4"/>
  <c r="AZ209" i="4"/>
  <c r="AF210" i="4"/>
  <c r="AP210" i="4"/>
  <c r="AU210" i="4"/>
  <c r="AY210" i="4"/>
  <c r="AZ210" i="4"/>
  <c r="AF211" i="4"/>
  <c r="AP211" i="4"/>
  <c r="AR211" i="4" s="1"/>
  <c r="AU211" i="4"/>
  <c r="AY211" i="4"/>
  <c r="AZ211" i="4"/>
  <c r="AF212" i="4"/>
  <c r="AP212" i="4"/>
  <c r="AR212" i="4" s="1"/>
  <c r="AU212" i="4"/>
  <c r="AY212" i="4"/>
  <c r="AZ212" i="4"/>
  <c r="AF213" i="4"/>
  <c r="AP213" i="4"/>
  <c r="AT213" i="4" s="1"/>
  <c r="AU213" i="4"/>
  <c r="AY213" i="4"/>
  <c r="AZ213" i="4"/>
  <c r="AF214" i="4"/>
  <c r="AP214" i="4"/>
  <c r="AR214" i="4" s="1"/>
  <c r="AU214" i="4"/>
  <c r="AY214" i="4"/>
  <c r="AZ214" i="4"/>
  <c r="AF215" i="4"/>
  <c r="AP215" i="4"/>
  <c r="AT215" i="4" s="1"/>
  <c r="AU215" i="4"/>
  <c r="AY215" i="4"/>
  <c r="AZ215" i="4"/>
  <c r="AF216" i="4"/>
  <c r="AP216" i="4"/>
  <c r="AU216" i="4"/>
  <c r="AY216" i="4"/>
  <c r="AZ216" i="4"/>
  <c r="Q139" i="4"/>
  <c r="AQ10" i="8"/>
  <c r="B97" i="12"/>
  <c r="B98" i="12"/>
  <c r="B233" i="12"/>
  <c r="B99" i="12"/>
  <c r="B234" i="12" s="1"/>
  <c r="B369" i="12" s="1"/>
  <c r="B504" i="12" s="1"/>
  <c r="B639" i="12"/>
  <c r="B774" i="12" s="1"/>
  <c r="B909" i="12" s="1"/>
  <c r="B1044" i="12" s="1"/>
  <c r="B1179" i="12" s="1"/>
  <c r="B1314" i="12" s="1"/>
  <c r="B1449" i="12" s="1"/>
  <c r="B1584" i="12" s="1"/>
  <c r="B1719" i="12" s="1"/>
  <c r="B1854" i="12" s="1"/>
  <c r="B1989" i="12" s="1"/>
  <c r="B100" i="12"/>
  <c r="B235" i="12"/>
  <c r="B370" i="12"/>
  <c r="B505" i="12" s="1"/>
  <c r="B101" i="12"/>
  <c r="B236" i="12" s="1"/>
  <c r="B371" i="12" s="1"/>
  <c r="B506" i="12" s="1"/>
  <c r="B641" i="12" s="1"/>
  <c r="B102" i="12"/>
  <c r="B237" i="12" s="1"/>
  <c r="B372" i="12" s="1"/>
  <c r="B507" i="12" s="1"/>
  <c r="B642" i="12"/>
  <c r="B103" i="12"/>
  <c r="B238" i="12" s="1"/>
  <c r="B373" i="12" s="1"/>
  <c r="B508" i="12" s="1"/>
  <c r="B643" i="12" s="1"/>
  <c r="B778" i="12" s="1"/>
  <c r="B913" i="12" s="1"/>
  <c r="B1048" i="12" s="1"/>
  <c r="B104" i="12"/>
  <c r="B239" i="12" s="1"/>
  <c r="B374" i="12" s="1"/>
  <c r="B509" i="12" s="1"/>
  <c r="B644" i="12" s="1"/>
  <c r="B105" i="12"/>
  <c r="B240" i="12"/>
  <c r="B106" i="12"/>
  <c r="B107" i="12"/>
  <c r="B242" i="12" s="1"/>
  <c r="B377" i="12" s="1"/>
  <c r="B512" i="12" s="1"/>
  <c r="B647" i="12"/>
  <c r="B782" i="12" s="1"/>
  <c r="B917" i="12" s="1"/>
  <c r="B1052" i="12" s="1"/>
  <c r="B1187" i="12" s="1"/>
  <c r="B1322" i="12" s="1"/>
  <c r="B1457" i="12" s="1"/>
  <c r="B1592" i="12" s="1"/>
  <c r="B1727" i="12" s="1"/>
  <c r="B1862" i="12" s="1"/>
  <c r="B1997" i="12" s="1"/>
  <c r="B108" i="12"/>
  <c r="B243" i="12" s="1"/>
  <c r="B378" i="12" s="1"/>
  <c r="B513" i="12" s="1"/>
  <c r="B648" i="12" s="1"/>
  <c r="B783" i="12" s="1"/>
  <c r="B918" i="12" s="1"/>
  <c r="B1053" i="12" s="1"/>
  <c r="B1188" i="12" s="1"/>
  <c r="B1323" i="12" s="1"/>
  <c r="B109" i="12"/>
  <c r="B244" i="12" s="1"/>
  <c r="B379" i="12" s="1"/>
  <c r="B514" i="12" s="1"/>
  <c r="B649" i="12" s="1"/>
  <c r="B784" i="12" s="1"/>
  <c r="B919" i="12" s="1"/>
  <c r="B110" i="12"/>
  <c r="B245" i="12"/>
  <c r="B380" i="12" s="1"/>
  <c r="B111" i="12"/>
  <c r="B246" i="12" s="1"/>
  <c r="B381" i="12" s="1"/>
  <c r="B516" i="12" s="1"/>
  <c r="B651" i="12" s="1"/>
  <c r="B112" i="12"/>
  <c r="B247" i="12"/>
  <c r="B113" i="12"/>
  <c r="B114" i="12"/>
  <c r="B249" i="12"/>
  <c r="B384" i="12" s="1"/>
  <c r="B519" i="12" s="1"/>
  <c r="B654" i="12" s="1"/>
  <c r="B789" i="12" s="1"/>
  <c r="B924" i="12"/>
  <c r="B1059" i="12" s="1"/>
  <c r="B1194" i="12" s="1"/>
  <c r="B1329" i="12" s="1"/>
  <c r="B1464" i="12" s="1"/>
  <c r="B115" i="12"/>
  <c r="B116" i="12"/>
  <c r="B251" i="12" s="1"/>
  <c r="B386" i="12"/>
  <c r="B521" i="12" s="1"/>
  <c r="B656" i="12" s="1"/>
  <c r="B791" i="12" s="1"/>
  <c r="B117" i="12"/>
  <c r="B118" i="12"/>
  <c r="B253" i="12" s="1"/>
  <c r="B388" i="12" s="1"/>
  <c r="B523" i="12" s="1"/>
  <c r="B658" i="12" s="1"/>
  <c r="B793" i="12" s="1"/>
  <c r="B928" i="12" s="1"/>
  <c r="B1063" i="12" s="1"/>
  <c r="B1198" i="12" s="1"/>
  <c r="B1333" i="12" s="1"/>
  <c r="B1468" i="12" s="1"/>
  <c r="B1603" i="12" s="1"/>
  <c r="B1738" i="12" s="1"/>
  <c r="B1873" i="12"/>
  <c r="B2008" i="12" s="1"/>
  <c r="B81" i="12"/>
  <c r="B216" i="12" s="1"/>
  <c r="B351" i="12" s="1"/>
  <c r="B486" i="12" s="1"/>
  <c r="B82" i="12"/>
  <c r="B83" i="12"/>
  <c r="B218" i="12"/>
  <c r="B353" i="12" s="1"/>
  <c r="B488" i="12" s="1"/>
  <c r="B623" i="12" s="1"/>
  <c r="B758" i="12" s="1"/>
  <c r="B893" i="12" s="1"/>
  <c r="B1028" i="12" s="1"/>
  <c r="B1163" i="12" s="1"/>
  <c r="B1298" i="12" s="1"/>
  <c r="B1433" i="12" s="1"/>
  <c r="B1568" i="12" s="1"/>
  <c r="B1703" i="12" s="1"/>
  <c r="B1838" i="12" s="1"/>
  <c r="B1973" i="12" s="1"/>
  <c r="B2108" i="12" s="1"/>
  <c r="B2243" i="12" s="1"/>
  <c r="B2378" i="12" s="1"/>
  <c r="B2513" i="12" s="1"/>
  <c r="B2648" i="12" s="1"/>
  <c r="B2783" i="12" s="1"/>
  <c r="B2918" i="12" s="1"/>
  <c r="B3053" i="12" s="1"/>
  <c r="B3188" i="12" s="1"/>
  <c r="B3323" i="12" s="1"/>
  <c r="B3458" i="12" s="1"/>
  <c r="B3593" i="12" s="1"/>
  <c r="B3728" i="12" s="1"/>
  <c r="B3863" i="12" s="1"/>
  <c r="B3998" i="12" s="1"/>
  <c r="B4133" i="12" s="1"/>
  <c r="B4268" i="12" s="1"/>
  <c r="B4403" i="12" s="1"/>
  <c r="B4538" i="12" s="1"/>
  <c r="B4673" i="12" s="1"/>
  <c r="B4808" i="12" s="1"/>
  <c r="B4943" i="12" s="1"/>
  <c r="B84" i="12"/>
  <c r="B85" i="12"/>
  <c r="B220" i="12"/>
  <c r="B355" i="12" s="1"/>
  <c r="B490" i="12" s="1"/>
  <c r="B625" i="12" s="1"/>
  <c r="B760" i="12" s="1"/>
  <c r="B895" i="12"/>
  <c r="B1030" i="12" s="1"/>
  <c r="B1165" i="12" s="1"/>
  <c r="B1300" i="12" s="1"/>
  <c r="B1435" i="12" s="1"/>
  <c r="B1570" i="12" s="1"/>
  <c r="B1705" i="12" s="1"/>
  <c r="B86" i="12"/>
  <c r="B221" i="12" s="1"/>
  <c r="B356" i="12"/>
  <c r="B491" i="12" s="1"/>
  <c r="B626" i="12" s="1"/>
  <c r="B761" i="12" s="1"/>
  <c r="B896" i="12" s="1"/>
  <c r="B1031" i="12" s="1"/>
  <c r="B1166" i="12" s="1"/>
  <c r="B87" i="12"/>
  <c r="B88" i="12"/>
  <c r="B89" i="12"/>
  <c r="B224" i="12"/>
  <c r="B359" i="12" s="1"/>
  <c r="B494" i="12" s="1"/>
  <c r="B629" i="12" s="1"/>
  <c r="B764" i="12" s="1"/>
  <c r="B899" i="12" s="1"/>
  <c r="B1034" i="12" s="1"/>
  <c r="B1169" i="12" s="1"/>
  <c r="B1304" i="12" s="1"/>
  <c r="B1439" i="12" s="1"/>
  <c r="B1574" i="12" s="1"/>
  <c r="B1709" i="12" s="1"/>
  <c r="B1844" i="12" s="1"/>
  <c r="B1979" i="12" s="1"/>
  <c r="B2114" i="12" s="1"/>
  <c r="B90" i="12"/>
  <c r="B225" i="12" s="1"/>
  <c r="B360" i="12" s="1"/>
  <c r="B91" i="12"/>
  <c r="B92" i="12"/>
  <c r="B93" i="12"/>
  <c r="B228" i="12"/>
  <c r="B363" i="12" s="1"/>
  <c r="B498" i="12"/>
  <c r="B633" i="12" s="1"/>
  <c r="B768" i="12" s="1"/>
  <c r="B903" i="12" s="1"/>
  <c r="B1038" i="12" s="1"/>
  <c r="B1173" i="12" s="1"/>
  <c r="B1308" i="12" s="1"/>
  <c r="B1443" i="12" s="1"/>
  <c r="B94" i="12"/>
  <c r="B229" i="12" s="1"/>
  <c r="B364" i="12" s="1"/>
  <c r="B499" i="12" s="1"/>
  <c r="B634" i="12" s="1"/>
  <c r="B769" i="12" s="1"/>
  <c r="B904" i="12" s="1"/>
  <c r="B95" i="12"/>
  <c r="B230" i="12" s="1"/>
  <c r="B365" i="12" s="1"/>
  <c r="B96" i="12"/>
  <c r="B3" i="12"/>
  <c r="B138" i="12" s="1"/>
  <c r="B273" i="12" s="1"/>
  <c r="B4" i="12"/>
  <c r="B139" i="12" s="1"/>
  <c r="B274" i="12" s="1"/>
  <c r="B409" i="12" s="1"/>
  <c r="B5" i="12"/>
  <c r="B140" i="12"/>
  <c r="B275" i="12" s="1"/>
  <c r="B410" i="12" s="1"/>
  <c r="B545" i="12"/>
  <c r="B680" i="12" s="1"/>
  <c r="B815" i="12" s="1"/>
  <c r="B6" i="12"/>
  <c r="B141" i="12" s="1"/>
  <c r="B276" i="12" s="1"/>
  <c r="B411" i="12" s="1"/>
  <c r="B546" i="12" s="1"/>
  <c r="B681" i="12" s="1"/>
  <c r="B816" i="12" s="1"/>
  <c r="B951" i="12" s="1"/>
  <c r="B1086" i="12" s="1"/>
  <c r="B1221" i="12" s="1"/>
  <c r="B1356" i="12" s="1"/>
  <c r="B1491" i="12" s="1"/>
  <c r="B1626" i="12" s="1"/>
  <c r="B1761" i="12" s="1"/>
  <c r="B1896" i="12" s="1"/>
  <c r="B2031" i="12" s="1"/>
  <c r="B2166" i="12" s="1"/>
  <c r="B2301" i="12" s="1"/>
  <c r="B2436" i="12" s="1"/>
  <c r="B2571" i="12" s="1"/>
  <c r="B2706" i="12" s="1"/>
  <c r="B2841" i="12" s="1"/>
  <c r="B2976" i="12" s="1"/>
  <c r="B3111" i="12" s="1"/>
  <c r="B3246" i="12" s="1"/>
  <c r="B3381" i="12" s="1"/>
  <c r="B3516" i="12" s="1"/>
  <c r="B3651" i="12" s="1"/>
  <c r="B3786" i="12" s="1"/>
  <c r="B3921" i="12" s="1"/>
  <c r="B4056" i="12" s="1"/>
  <c r="B7" i="12"/>
  <c r="B8" i="12"/>
  <c r="B143" i="12"/>
  <c r="B9" i="12"/>
  <c r="B10" i="12"/>
  <c r="B145" i="12" s="1"/>
  <c r="B280" i="12" s="1"/>
  <c r="B415" i="12"/>
  <c r="B11" i="12"/>
  <c r="B146" i="12" s="1"/>
  <c r="B281" i="12" s="1"/>
  <c r="B416" i="12" s="1"/>
  <c r="B551" i="12" s="1"/>
  <c r="B686" i="12" s="1"/>
  <c r="B821" i="12" s="1"/>
  <c r="B12" i="12"/>
  <c r="B147" i="12" s="1"/>
  <c r="B282" i="12" s="1"/>
  <c r="B417" i="12" s="1"/>
  <c r="B552" i="12" s="1"/>
  <c r="B687" i="12"/>
  <c r="B822" i="12" s="1"/>
  <c r="B957" i="12"/>
  <c r="B1092" i="12" s="1"/>
  <c r="B1227" i="12" s="1"/>
  <c r="B1362" i="12" s="1"/>
  <c r="B1497" i="12" s="1"/>
  <c r="B1632" i="12" s="1"/>
  <c r="B1767" i="12" s="1"/>
  <c r="B1902" i="12" s="1"/>
  <c r="B2037" i="12" s="1"/>
  <c r="B2172" i="12" s="1"/>
  <c r="B13" i="12"/>
  <c r="B148" i="12" s="1"/>
  <c r="B283" i="12" s="1"/>
  <c r="B418" i="12" s="1"/>
  <c r="B14" i="12"/>
  <c r="B149" i="12" s="1"/>
  <c r="B284" i="12" s="1"/>
  <c r="B419" i="12" s="1"/>
  <c r="B554" i="12" s="1"/>
  <c r="B689" i="12" s="1"/>
  <c r="B824" i="12" s="1"/>
  <c r="B959" i="12" s="1"/>
  <c r="B1094" i="12" s="1"/>
  <c r="B1229" i="12" s="1"/>
  <c r="B1364" i="12" s="1"/>
  <c r="B1499" i="12" s="1"/>
  <c r="B15" i="12"/>
  <c r="B150" i="12" s="1"/>
  <c r="B285" i="12"/>
  <c r="B420" i="12" s="1"/>
  <c r="B555" i="12" s="1"/>
  <c r="B690" i="12" s="1"/>
  <c r="B825" i="12" s="1"/>
  <c r="B960" i="12"/>
  <c r="B1095" i="12" s="1"/>
  <c r="B1230" i="12" s="1"/>
  <c r="B1365" i="12" s="1"/>
  <c r="B1500" i="12" s="1"/>
  <c r="B16" i="12"/>
  <c r="B151" i="12" s="1"/>
  <c r="B286" i="12" s="1"/>
  <c r="B421" i="12" s="1"/>
  <c r="B556" i="12" s="1"/>
  <c r="B691" i="12" s="1"/>
  <c r="B826" i="12" s="1"/>
  <c r="B961" i="12" s="1"/>
  <c r="B1096" i="12" s="1"/>
  <c r="B1231" i="12" s="1"/>
  <c r="B1366" i="12" s="1"/>
  <c r="B1501" i="12" s="1"/>
  <c r="B1636" i="12" s="1"/>
  <c r="B1771" i="12" s="1"/>
  <c r="B1906" i="12" s="1"/>
  <c r="B2041" i="12" s="1"/>
  <c r="B2176" i="12" s="1"/>
  <c r="B2311" i="12" s="1"/>
  <c r="B2446" i="12" s="1"/>
  <c r="B2581" i="12" s="1"/>
  <c r="B2716" i="12" s="1"/>
  <c r="B2851" i="12" s="1"/>
  <c r="B2986" i="12"/>
  <c r="B3121" i="12" s="1"/>
  <c r="B3256" i="12" s="1"/>
  <c r="B3391" i="12" s="1"/>
  <c r="B3526" i="12" s="1"/>
  <c r="B3661" i="12" s="1"/>
  <c r="B17" i="12"/>
  <c r="B152" i="12" s="1"/>
  <c r="B287" i="12" s="1"/>
  <c r="B422" i="12" s="1"/>
  <c r="B18" i="12"/>
  <c r="B153" i="12" s="1"/>
  <c r="B288" i="12"/>
  <c r="B423" i="12"/>
  <c r="B558" i="12" s="1"/>
  <c r="B693" i="12" s="1"/>
  <c r="B828" i="12" s="1"/>
  <c r="B963" i="12" s="1"/>
  <c r="B1098" i="12" s="1"/>
  <c r="B1233" i="12" s="1"/>
  <c r="B1368" i="12" s="1"/>
  <c r="B1503" i="12" s="1"/>
  <c r="B19" i="12"/>
  <c r="B154" i="12" s="1"/>
  <c r="B20" i="12"/>
  <c r="B155" i="12" s="1"/>
  <c r="B290" i="12" s="1"/>
  <c r="B425" i="12" s="1"/>
  <c r="B560" i="12" s="1"/>
  <c r="B695" i="12" s="1"/>
  <c r="B830" i="12" s="1"/>
  <c r="B965" i="12" s="1"/>
  <c r="B21" i="12"/>
  <c r="B156" i="12" s="1"/>
  <c r="B291" i="12" s="1"/>
  <c r="B426" i="12" s="1"/>
  <c r="B561" i="12" s="1"/>
  <c r="B696" i="12" s="1"/>
  <c r="B831" i="12" s="1"/>
  <c r="B966" i="12" s="1"/>
  <c r="B1101" i="12" s="1"/>
  <c r="B1236" i="12"/>
  <c r="B1371" i="12" s="1"/>
  <c r="B1506" i="12" s="1"/>
  <c r="B22" i="12"/>
  <c r="B23" i="12"/>
  <c r="B158" i="12" s="1"/>
  <c r="B293" i="12" s="1"/>
  <c r="B428" i="12" s="1"/>
  <c r="B563" i="12" s="1"/>
  <c r="B698" i="12" s="1"/>
  <c r="B24" i="12"/>
  <c r="B159" i="12" s="1"/>
  <c r="B294" i="12" s="1"/>
  <c r="B429" i="12" s="1"/>
  <c r="B564" i="12" s="1"/>
  <c r="B25" i="12"/>
  <c r="B26" i="12"/>
  <c r="B161" i="12"/>
  <c r="B296" i="12" s="1"/>
  <c r="B431" i="12"/>
  <c r="B566" i="12" s="1"/>
  <c r="B27" i="12"/>
  <c r="B162" i="12" s="1"/>
  <c r="B297" i="12" s="1"/>
  <c r="B432" i="12" s="1"/>
  <c r="B567" i="12" s="1"/>
  <c r="B702" i="12" s="1"/>
  <c r="B837" i="12" s="1"/>
  <c r="B972" i="12" s="1"/>
  <c r="B1107" i="12" s="1"/>
  <c r="B28" i="12"/>
  <c r="B163" i="12"/>
  <c r="B298" i="12" s="1"/>
  <c r="B433" i="12" s="1"/>
  <c r="B568" i="12" s="1"/>
  <c r="B703" i="12" s="1"/>
  <c r="B838" i="12" s="1"/>
  <c r="B973" i="12" s="1"/>
  <c r="B1108" i="12" s="1"/>
  <c r="B1243" i="12" s="1"/>
  <c r="B1378" i="12" s="1"/>
  <c r="B1513" i="12" s="1"/>
  <c r="B1648" i="12" s="1"/>
  <c r="B1783" i="12" s="1"/>
  <c r="B1918" i="12" s="1"/>
  <c r="B2053" i="12" s="1"/>
  <c r="B2188" i="12" s="1"/>
  <c r="B2323" i="12" s="1"/>
  <c r="B2458" i="12" s="1"/>
  <c r="B2593" i="12" s="1"/>
  <c r="B2728" i="12" s="1"/>
  <c r="B2863" i="12" s="1"/>
  <c r="B2998" i="12" s="1"/>
  <c r="B3133" i="12" s="1"/>
  <c r="B29" i="12"/>
  <c r="B164" i="12" s="1"/>
  <c r="B299" i="12" s="1"/>
  <c r="B434" i="12" s="1"/>
  <c r="B569" i="12" s="1"/>
  <c r="B704" i="12" s="1"/>
  <c r="B839" i="12" s="1"/>
  <c r="B974" i="12"/>
  <c r="B1109" i="12" s="1"/>
  <c r="B1244" i="12"/>
  <c r="B1379" i="12" s="1"/>
  <c r="B1514" i="12" s="1"/>
  <c r="B1649" i="12" s="1"/>
  <c r="B1784" i="12" s="1"/>
  <c r="B30" i="12"/>
  <c r="B165" i="12"/>
  <c r="B300" i="12" s="1"/>
  <c r="B435" i="12" s="1"/>
  <c r="B570" i="12" s="1"/>
  <c r="B705" i="12"/>
  <c r="B840" i="12" s="1"/>
  <c r="B975" i="12" s="1"/>
  <c r="B1110" i="12" s="1"/>
  <c r="B1245" i="12" s="1"/>
  <c r="B1380" i="12" s="1"/>
  <c r="B31" i="12"/>
  <c r="B32" i="12"/>
  <c r="B167" i="12"/>
  <c r="B302" i="12" s="1"/>
  <c r="B437" i="12" s="1"/>
  <c r="B572" i="12" s="1"/>
  <c r="B707" i="12"/>
  <c r="B33" i="12"/>
  <c r="B34" i="12"/>
  <c r="B169" i="12" s="1"/>
  <c r="B35" i="12"/>
  <c r="B36" i="12"/>
  <c r="B171" i="12" s="1"/>
  <c r="B306" i="12" s="1"/>
  <c r="B441" i="12" s="1"/>
  <c r="B576" i="12" s="1"/>
  <c r="B711" i="12" s="1"/>
  <c r="B846" i="12" s="1"/>
  <c r="B981" i="12" s="1"/>
  <c r="B1116" i="12" s="1"/>
  <c r="B1251" i="12"/>
  <c r="B1386" i="12" s="1"/>
  <c r="B1521" i="12" s="1"/>
  <c r="B1656" i="12" s="1"/>
  <c r="B1791" i="12"/>
  <c r="B1926" i="12" s="1"/>
  <c r="B2061" i="12" s="1"/>
  <c r="B2196" i="12" s="1"/>
  <c r="B2331" i="12" s="1"/>
  <c r="B2466" i="12" s="1"/>
  <c r="B2601" i="12" s="1"/>
  <c r="B2736" i="12" s="1"/>
  <c r="B37" i="12"/>
  <c r="B172" i="12" s="1"/>
  <c r="B38" i="12"/>
  <c r="B39" i="12"/>
  <c r="B174" i="12" s="1"/>
  <c r="B309" i="12" s="1"/>
  <c r="B444" i="12" s="1"/>
  <c r="B579" i="12" s="1"/>
  <c r="B714" i="12" s="1"/>
  <c r="B849" i="12" s="1"/>
  <c r="B984" i="12" s="1"/>
  <c r="B1119" i="12" s="1"/>
  <c r="B1254" i="12" s="1"/>
  <c r="B1389" i="12" s="1"/>
  <c r="B1524" i="12" s="1"/>
  <c r="B1659" i="12" s="1"/>
  <c r="B1794" i="12" s="1"/>
  <c r="B1929" i="12" s="1"/>
  <c r="B2064" i="12" s="1"/>
  <c r="B2199" i="12" s="1"/>
  <c r="B2334" i="12"/>
  <c r="B40" i="12"/>
  <c r="B175" i="12" s="1"/>
  <c r="B310" i="12" s="1"/>
  <c r="B445" i="12" s="1"/>
  <c r="B580" i="12" s="1"/>
  <c r="B715" i="12" s="1"/>
  <c r="B850" i="12" s="1"/>
  <c r="B985" i="12" s="1"/>
  <c r="B1120" i="12" s="1"/>
  <c r="B1255" i="12" s="1"/>
  <c r="B1390" i="12" s="1"/>
  <c r="B41" i="12"/>
  <c r="B176" i="12" s="1"/>
  <c r="B311" i="12" s="1"/>
  <c r="B446" i="12" s="1"/>
  <c r="B581" i="12" s="1"/>
  <c r="B716" i="12" s="1"/>
  <c r="B851" i="12" s="1"/>
  <c r="B42" i="12"/>
  <c r="B43" i="12"/>
  <c r="B178" i="12"/>
  <c r="B313" i="12" s="1"/>
  <c r="B448" i="12" s="1"/>
  <c r="B583" i="12" s="1"/>
  <c r="B718" i="12" s="1"/>
  <c r="B853" i="12" s="1"/>
  <c r="B44" i="12"/>
  <c r="B179" i="12" s="1"/>
  <c r="B314" i="12" s="1"/>
  <c r="B45" i="12"/>
  <c r="B180" i="12"/>
  <c r="B46" i="12"/>
  <c r="B181" i="12" s="1"/>
  <c r="B47" i="12"/>
  <c r="B182" i="12" s="1"/>
  <c r="B48" i="12"/>
  <c r="B183" i="12" s="1"/>
  <c r="B318" i="12" s="1"/>
  <c r="B453" i="12" s="1"/>
  <c r="B588" i="12" s="1"/>
  <c r="B723" i="12" s="1"/>
  <c r="B858" i="12" s="1"/>
  <c r="B993" i="12" s="1"/>
  <c r="B1128" i="12" s="1"/>
  <c r="B49" i="12"/>
  <c r="B184" i="12" s="1"/>
  <c r="B319" i="12"/>
  <c r="B454" i="12" s="1"/>
  <c r="B589" i="12" s="1"/>
  <c r="B724" i="12" s="1"/>
  <c r="B859" i="12" s="1"/>
  <c r="B50" i="12"/>
  <c r="B185" i="12"/>
  <c r="B320" i="12" s="1"/>
  <c r="B51" i="12"/>
  <c r="B186" i="12" s="1"/>
  <c r="B52" i="12"/>
  <c r="B187" i="12" s="1"/>
  <c r="B322" i="12" s="1"/>
  <c r="B457" i="12" s="1"/>
  <c r="B592" i="12" s="1"/>
  <c r="B727" i="12" s="1"/>
  <c r="B862" i="12" s="1"/>
  <c r="B997" i="12" s="1"/>
  <c r="B53" i="12"/>
  <c r="B54" i="12"/>
  <c r="B55" i="12"/>
  <c r="B190" i="12" s="1"/>
  <c r="B325" i="12" s="1"/>
  <c r="B460" i="12" s="1"/>
  <c r="B595" i="12" s="1"/>
  <c r="B730" i="12" s="1"/>
  <c r="B865" i="12" s="1"/>
  <c r="B1000" i="12" s="1"/>
  <c r="B56" i="12"/>
  <c r="B57" i="12"/>
  <c r="B192" i="12" s="1"/>
  <c r="B327" i="12" s="1"/>
  <c r="B462" i="12" s="1"/>
  <c r="B597" i="12" s="1"/>
  <c r="B732" i="12" s="1"/>
  <c r="B867" i="12" s="1"/>
  <c r="B58" i="12"/>
  <c r="B193" i="12" s="1"/>
  <c r="B328" i="12" s="1"/>
  <c r="B463" i="12" s="1"/>
  <c r="B598" i="12" s="1"/>
  <c r="B733" i="12" s="1"/>
  <c r="B868" i="12" s="1"/>
  <c r="B1003" i="12" s="1"/>
  <c r="B1138" i="12" s="1"/>
  <c r="B59" i="12"/>
  <c r="B60" i="12"/>
  <c r="B195" i="12"/>
  <c r="B330" i="12" s="1"/>
  <c r="B61" i="12"/>
  <c r="B196" i="12" s="1"/>
  <c r="B331" i="12"/>
  <c r="B466" i="12" s="1"/>
  <c r="B601" i="12" s="1"/>
  <c r="B736" i="12" s="1"/>
  <c r="B871" i="12" s="1"/>
  <c r="B1006" i="12" s="1"/>
  <c r="B1141" i="12" s="1"/>
  <c r="B1276" i="12" s="1"/>
  <c r="B1411" i="12" s="1"/>
  <c r="B1546" i="12" s="1"/>
  <c r="B62" i="12"/>
  <c r="B197" i="12" s="1"/>
  <c r="B332" i="12" s="1"/>
  <c r="B467" i="12"/>
  <c r="B602" i="12" s="1"/>
  <c r="B737" i="12" s="1"/>
  <c r="B63" i="12"/>
  <c r="B198" i="12"/>
  <c r="B333" i="12" s="1"/>
  <c r="B64" i="12"/>
  <c r="B65" i="12"/>
  <c r="B66" i="12"/>
  <c r="B201" i="12" s="1"/>
  <c r="B336" i="12" s="1"/>
  <c r="B67" i="12"/>
  <c r="B202" i="12" s="1"/>
  <c r="B337" i="12" s="1"/>
  <c r="B472" i="12" s="1"/>
  <c r="B607" i="12" s="1"/>
  <c r="B742" i="12" s="1"/>
  <c r="B68" i="12"/>
  <c r="B203" i="12" s="1"/>
  <c r="B69" i="12"/>
  <c r="B204" i="12"/>
  <c r="B339" i="12" s="1"/>
  <c r="B474" i="12" s="1"/>
  <c r="B609" i="12" s="1"/>
  <c r="B744" i="12" s="1"/>
  <c r="B879" i="12" s="1"/>
  <c r="B1014" i="12" s="1"/>
  <c r="B1149" i="12" s="1"/>
  <c r="B1284" i="12" s="1"/>
  <c r="B1419" i="12" s="1"/>
  <c r="B1554" i="12" s="1"/>
  <c r="B1689" i="12" s="1"/>
  <c r="B1824" i="12" s="1"/>
  <c r="B1959" i="12" s="1"/>
  <c r="B2094" i="12" s="1"/>
  <c r="B2229" i="12" s="1"/>
  <c r="B2364" i="12" s="1"/>
  <c r="B70" i="12"/>
  <c r="B71" i="12"/>
  <c r="B72" i="12"/>
  <c r="B207" i="12" s="1"/>
  <c r="B342" i="12" s="1"/>
  <c r="B73" i="12"/>
  <c r="B208" i="12" s="1"/>
  <c r="B343" i="12" s="1"/>
  <c r="B478" i="12" s="1"/>
  <c r="B613" i="12" s="1"/>
  <c r="B748" i="12" s="1"/>
  <c r="B883" i="12" s="1"/>
  <c r="B1018" i="12" s="1"/>
  <c r="B1153" i="12" s="1"/>
  <c r="B1288" i="12" s="1"/>
  <c r="B1423" i="12" s="1"/>
  <c r="B1558" i="12"/>
  <c r="B1693" i="12" s="1"/>
  <c r="B1828" i="12" s="1"/>
  <c r="B1963" i="12" s="1"/>
  <c r="B74" i="12"/>
  <c r="B209" i="12"/>
  <c r="B344" i="12" s="1"/>
  <c r="B479" i="12" s="1"/>
  <c r="B614" i="12" s="1"/>
  <c r="B749" i="12" s="1"/>
  <c r="B884" i="12" s="1"/>
  <c r="B1019" i="12" s="1"/>
  <c r="B1154" i="12" s="1"/>
  <c r="B1289" i="12" s="1"/>
  <c r="B1424" i="12" s="1"/>
  <c r="B1559" i="12" s="1"/>
  <c r="B1694" i="12" s="1"/>
  <c r="B1829" i="12" s="1"/>
  <c r="B1964" i="12" s="1"/>
  <c r="B2099" i="12" s="1"/>
  <c r="B2234" i="12" s="1"/>
  <c r="B2369" i="12" s="1"/>
  <c r="B2504" i="12" s="1"/>
  <c r="B2639" i="12" s="1"/>
  <c r="B2774" i="12" s="1"/>
  <c r="B2909" i="12" s="1"/>
  <c r="B75" i="12"/>
  <c r="B210" i="12"/>
  <c r="B345" i="12" s="1"/>
  <c r="B76" i="12"/>
  <c r="B77" i="12"/>
  <c r="B78" i="12"/>
  <c r="B213" i="12"/>
  <c r="B348" i="12" s="1"/>
  <c r="B483" i="12" s="1"/>
  <c r="B618" i="12"/>
  <c r="B753" i="12" s="1"/>
  <c r="B79" i="12"/>
  <c r="B214" i="12"/>
  <c r="B349" i="12" s="1"/>
  <c r="B80" i="12"/>
  <c r="B215" i="12" s="1"/>
  <c r="B350" i="12" s="1"/>
  <c r="B485" i="12" s="1"/>
  <c r="B620" i="12" s="1"/>
  <c r="B755" i="12" s="1"/>
  <c r="B890" i="12" s="1"/>
  <c r="B1025" i="12" s="1"/>
  <c r="B1160" i="12" s="1"/>
  <c r="B1295" i="12" s="1"/>
  <c r="B1430" i="12" s="1"/>
  <c r="B1565" i="12" s="1"/>
  <c r="B1700" i="12" s="1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 s="1"/>
  <c r="AJ38" i="8" s="1"/>
  <c r="AF39" i="8"/>
  <c r="AD39" i="8" s="1"/>
  <c r="AJ39" i="8" s="1"/>
  <c r="AF40" i="8"/>
  <c r="AD40" i="8" s="1"/>
  <c r="AJ40" i="8" s="1"/>
  <c r="X37" i="8"/>
  <c r="X38" i="8"/>
  <c r="X39" i="8"/>
  <c r="X40" i="8"/>
  <c r="J37" i="8"/>
  <c r="J38" i="8"/>
  <c r="J39" i="8"/>
  <c r="O38" i="8"/>
  <c r="O37" i="8"/>
  <c r="O39" i="8"/>
  <c r="C2" i="14"/>
  <c r="O95" i="32"/>
  <c r="P95" i="32" s="1"/>
  <c r="J34" i="8"/>
  <c r="X34" i="8"/>
  <c r="AF34" i="8"/>
  <c r="AD34" i="8" s="1"/>
  <c r="AJ34" i="8"/>
  <c r="AK34" i="8" s="1"/>
  <c r="AM34" i="8"/>
  <c r="AQ34" i="8"/>
  <c r="AF2" i="8"/>
  <c r="AD2" i="8" s="1"/>
  <c r="AJ2" i="8" s="1"/>
  <c r="AF3" i="8"/>
  <c r="AD3" i="8" s="1"/>
  <c r="AJ3" i="8" s="1"/>
  <c r="AF4" i="8"/>
  <c r="AD4" i="8" s="1"/>
  <c r="AJ4" i="8" s="1"/>
  <c r="AF5" i="8"/>
  <c r="AD5" i="8"/>
  <c r="AJ5" i="8" s="1"/>
  <c r="AK5" i="8" s="1"/>
  <c r="AF6" i="8"/>
  <c r="AD6" i="8" s="1"/>
  <c r="AJ6" i="8" s="1"/>
  <c r="AF7" i="8"/>
  <c r="AD7" i="8" s="1"/>
  <c r="AJ7" i="8" s="1"/>
  <c r="AF8" i="8"/>
  <c r="AD8" i="8" s="1"/>
  <c r="AJ8" i="8" s="1"/>
  <c r="AK8" i="8" s="1"/>
  <c r="AF33" i="8"/>
  <c r="AD33" i="8" s="1"/>
  <c r="AJ33" i="8" s="1"/>
  <c r="AF35" i="8"/>
  <c r="AD35" i="8" s="1"/>
  <c r="AJ35" i="8" s="1"/>
  <c r="AF36" i="8"/>
  <c r="AD36" i="8" s="1"/>
  <c r="AJ36" i="8" s="1"/>
  <c r="AF10" i="8"/>
  <c r="AD10" i="8" s="1"/>
  <c r="AJ10" i="8" s="1"/>
  <c r="AF12" i="8"/>
  <c r="AD12" i="8" s="1"/>
  <c r="AJ12" i="8" s="1"/>
  <c r="AF14" i="8"/>
  <c r="AD14" i="8" s="1"/>
  <c r="AJ14" i="8" s="1"/>
  <c r="AF15" i="8"/>
  <c r="AD15" i="8" s="1"/>
  <c r="AJ15" i="8" s="1"/>
  <c r="AF16" i="8"/>
  <c r="AD16" i="8" s="1"/>
  <c r="AJ16" i="8" s="1"/>
  <c r="AF21" i="8"/>
  <c r="AD21" i="8" s="1"/>
  <c r="AJ21" i="8" s="1"/>
  <c r="AF22" i="8"/>
  <c r="AD22" i="8" s="1"/>
  <c r="AJ22" i="8" s="1"/>
  <c r="AK22" i="8" s="1"/>
  <c r="AF23" i="8"/>
  <c r="AD23" i="8" s="1"/>
  <c r="AJ23" i="8" s="1"/>
  <c r="AF24" i="8"/>
  <c r="AD24" i="8" s="1"/>
  <c r="AJ24" i="8" s="1"/>
  <c r="AF25" i="8"/>
  <c r="AD25" i="8" s="1"/>
  <c r="AJ25" i="8" s="1"/>
  <c r="AF26" i="8"/>
  <c r="AD26" i="8" s="1"/>
  <c r="AJ26" i="8" s="1"/>
  <c r="AF27" i="8"/>
  <c r="AD27" i="8" s="1"/>
  <c r="AJ27" i="8" s="1"/>
  <c r="AL27" i="8" s="1"/>
  <c r="AF32" i="8"/>
  <c r="AD32" i="8" s="1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N47" i="40" s="1"/>
  <c r="E47" i="40"/>
  <c r="F47" i="40"/>
  <c r="P47" i="40" s="1"/>
  <c r="F46" i="40"/>
  <c r="E46" i="40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 s="1"/>
  <c r="T77" i="32"/>
  <c r="X20" i="33" s="1"/>
  <c r="R78" i="32"/>
  <c r="Y18" i="33" s="1"/>
  <c r="T78" i="32"/>
  <c r="Y20" i="33" s="1"/>
  <c r="Q79" i="32"/>
  <c r="T79" i="32"/>
  <c r="Z20" i="33" s="1"/>
  <c r="Q80" i="32"/>
  <c r="AA17" i="33"/>
  <c r="R80" i="32"/>
  <c r="AA18" i="33" s="1"/>
  <c r="S80" i="32"/>
  <c r="AA19" i="33" s="1"/>
  <c r="S81" i="32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 s="1"/>
  <c r="T80" i="32"/>
  <c r="AA20" i="33" s="1"/>
  <c r="R81" i="32"/>
  <c r="AB18" i="33" s="1"/>
  <c r="S51" i="32"/>
  <c r="Q51" i="32"/>
  <c r="R77" i="32"/>
  <c r="X18" i="33" s="1"/>
  <c r="Q77" i="32"/>
  <c r="X17" i="33" s="1"/>
  <c r="Q81" i="32"/>
  <c r="AB17" i="33"/>
  <c r="S78" i="32"/>
  <c r="Y19" i="33" s="1"/>
  <c r="O51" i="32"/>
  <c r="T51" i="32"/>
  <c r="R51" i="32"/>
  <c r="T42" i="32"/>
  <c r="T76" i="32"/>
  <c r="R42" i="32"/>
  <c r="R76" i="32"/>
  <c r="P42" i="32"/>
  <c r="P82" i="32"/>
  <c r="S42" i="32"/>
  <c r="S76" i="32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Y215" i="28"/>
  <c r="D216" i="28"/>
  <c r="B216" i="28" s="1"/>
  <c r="U216" i="28"/>
  <c r="D217" i="28"/>
  <c r="B217" i="28" s="1"/>
  <c r="U217" i="28"/>
  <c r="D19" i="28"/>
  <c r="B19" i="28" s="1"/>
  <c r="S19" i="28"/>
  <c r="Y19" i="28" s="1"/>
  <c r="U19" i="28"/>
  <c r="D20" i="28"/>
  <c r="B20" i="28" s="1"/>
  <c r="S20" i="28"/>
  <c r="Y20" i="28" s="1"/>
  <c r="U20" i="28"/>
  <c r="D18" i="28"/>
  <c r="B18" i="28" s="1"/>
  <c r="S18" i="28"/>
  <c r="Y18" i="28" s="1"/>
  <c r="U18" i="28"/>
  <c r="D17" i="28"/>
  <c r="B17" i="28"/>
  <c r="S17" i="28"/>
  <c r="Y17" i="28" s="1"/>
  <c r="U17" i="28"/>
  <c r="J2" i="8"/>
  <c r="X32" i="8"/>
  <c r="AQ32" i="8"/>
  <c r="AM32" i="8"/>
  <c r="O32" i="8"/>
  <c r="J32" i="8"/>
  <c r="D7" i="34"/>
  <c r="D18" i="34"/>
  <c r="E7" i="34"/>
  <c r="E18" i="34" s="1"/>
  <c r="F7" i="34"/>
  <c r="F18" i="34" s="1"/>
  <c r="G7" i="34"/>
  <c r="G18" i="34" s="1"/>
  <c r="H7" i="34"/>
  <c r="H18" i="34" s="1"/>
  <c r="I7" i="34"/>
  <c r="I18" i="34" s="1"/>
  <c r="J7" i="34"/>
  <c r="J18" i="34" s="1"/>
  <c r="K7" i="34"/>
  <c r="K18" i="34" s="1"/>
  <c r="L7" i="34"/>
  <c r="L18" i="34" s="1"/>
  <c r="M7" i="34"/>
  <c r="M18" i="34"/>
  <c r="N7" i="34"/>
  <c r="N18" i="34" s="1"/>
  <c r="O7" i="34"/>
  <c r="O18" i="34" s="1"/>
  <c r="P7" i="34"/>
  <c r="P18" i="34" s="1"/>
  <c r="Q7" i="34"/>
  <c r="Q18" i="34" s="1"/>
  <c r="R7" i="34"/>
  <c r="R18" i="34" s="1"/>
  <c r="S7" i="34"/>
  <c r="S18" i="34"/>
  <c r="T7" i="34"/>
  <c r="T18" i="34" s="1"/>
  <c r="U7" i="34"/>
  <c r="U18" i="34" s="1"/>
  <c r="V7" i="34"/>
  <c r="V18" i="34" s="1"/>
  <c r="W7" i="34"/>
  <c r="W18" i="34" s="1"/>
  <c r="X7" i="34"/>
  <c r="X18" i="34" s="1"/>
  <c r="Y7" i="34"/>
  <c r="Y18" i="34" s="1"/>
  <c r="Z7" i="34"/>
  <c r="Z18" i="34"/>
  <c r="AA7" i="34"/>
  <c r="AA18" i="34" s="1"/>
  <c r="AB7" i="34"/>
  <c r="AB18" i="34"/>
  <c r="AC7" i="34"/>
  <c r="AC18" i="34" s="1"/>
  <c r="AD7" i="34"/>
  <c r="AD18" i="34" s="1"/>
  <c r="AE7" i="34"/>
  <c r="AE18" i="34" s="1"/>
  <c r="AF7" i="34"/>
  <c r="AF18" i="34" s="1"/>
  <c r="AG7" i="34"/>
  <c r="AG18" i="34" s="1"/>
  <c r="AH7" i="34"/>
  <c r="AH18" i="34" s="1"/>
  <c r="AI7" i="34"/>
  <c r="AI18" i="34"/>
  <c r="AJ7" i="34"/>
  <c r="AJ18" i="34" s="1"/>
  <c r="AK7" i="34"/>
  <c r="AK18" i="34" s="1"/>
  <c r="AL7" i="34"/>
  <c r="AL18" i="34" s="1"/>
  <c r="AM7" i="34"/>
  <c r="AM18" i="34" s="1"/>
  <c r="AN7" i="34"/>
  <c r="AN18" i="34"/>
  <c r="AO7" i="34"/>
  <c r="AO18" i="34" s="1"/>
  <c r="C7" i="34"/>
  <c r="C18" i="34" s="1"/>
  <c r="U172" i="28"/>
  <c r="D172" i="28"/>
  <c r="B172" i="28" s="1"/>
  <c r="U171" i="28"/>
  <c r="D171" i="28"/>
  <c r="B171" i="28"/>
  <c r="U240" i="28"/>
  <c r="D240" i="28"/>
  <c r="B240" i="28" s="1"/>
  <c r="U239" i="28"/>
  <c r="D239" i="28"/>
  <c r="B239" i="28" s="1"/>
  <c r="U252" i="28"/>
  <c r="D252" i="28"/>
  <c r="B252" i="28" s="1"/>
  <c r="U255" i="28"/>
  <c r="D255" i="28"/>
  <c r="B255" i="28" s="1"/>
  <c r="U246" i="28"/>
  <c r="D246" i="28"/>
  <c r="B246" i="28"/>
  <c r="U249" i="28"/>
  <c r="D249" i="28"/>
  <c r="B249" i="28" s="1"/>
  <c r="U243" i="28"/>
  <c r="D243" i="28"/>
  <c r="B243" i="28" s="1"/>
  <c r="U251" i="28"/>
  <c r="D251" i="28"/>
  <c r="B251" i="28" s="1"/>
  <c r="U254" i="28"/>
  <c r="D254" i="28"/>
  <c r="B254" i="28" s="1"/>
  <c r="U245" i="28"/>
  <c r="D245" i="28"/>
  <c r="B245" i="28" s="1"/>
  <c r="U248" i="28"/>
  <c r="D248" i="28"/>
  <c r="B248" i="28" s="1"/>
  <c r="U242" i="28"/>
  <c r="D242" i="28"/>
  <c r="B242" i="28"/>
  <c r="U250" i="28"/>
  <c r="D250" i="28"/>
  <c r="B250" i="28"/>
  <c r="U253" i="28"/>
  <c r="D253" i="28"/>
  <c r="B253" i="28" s="1"/>
  <c r="U244" i="28"/>
  <c r="D244" i="28"/>
  <c r="B244" i="28"/>
  <c r="U247" i="28"/>
  <c r="D247" i="28"/>
  <c r="B247" i="28"/>
  <c r="U241" i="28"/>
  <c r="D241" i="28"/>
  <c r="B241" i="28" s="1"/>
  <c r="U238" i="28"/>
  <c r="D238" i="28"/>
  <c r="B238" i="28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 s="1"/>
  <c r="U231" i="28"/>
  <c r="D231" i="28"/>
  <c r="B231" i="28"/>
  <c r="U236" i="28"/>
  <c r="D236" i="28"/>
  <c r="B236" i="28" s="1"/>
  <c r="U233" i="28"/>
  <c r="D233" i="28"/>
  <c r="B233" i="28" s="1"/>
  <c r="U230" i="28"/>
  <c r="D230" i="28"/>
  <c r="B230" i="28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/>
  <c r="U224" i="28"/>
  <c r="D224" i="28"/>
  <c r="B224" i="28"/>
  <c r="U220" i="28"/>
  <c r="D220" i="28"/>
  <c r="B220" i="28"/>
  <c r="U227" i="28"/>
  <c r="D227" i="28"/>
  <c r="B227" i="28" s="1"/>
  <c r="U223" i="28"/>
  <c r="D223" i="28"/>
  <c r="B223" i="28" s="1"/>
  <c r="U219" i="28"/>
  <c r="D219" i="28"/>
  <c r="B219" i="28" s="1"/>
  <c r="U226" i="28"/>
  <c r="D226" i="28"/>
  <c r="B226" i="28" s="1"/>
  <c r="U222" i="28"/>
  <c r="D222" i="28"/>
  <c r="B222" i="28" s="1"/>
  <c r="U218" i="28"/>
  <c r="D218" i="28"/>
  <c r="B218" i="28" s="1"/>
  <c r="U214" i="28"/>
  <c r="D214" i="28"/>
  <c r="B214" i="28"/>
  <c r="U211" i="28"/>
  <c r="D211" i="28"/>
  <c r="B211" i="28"/>
  <c r="U208" i="28"/>
  <c r="D208" i="28"/>
  <c r="B208" i="28" s="1"/>
  <c r="U213" i="28"/>
  <c r="D213" i="28"/>
  <c r="B213" i="28"/>
  <c r="U210" i="28"/>
  <c r="D210" i="28"/>
  <c r="B210" i="28" s="1"/>
  <c r="U207" i="28"/>
  <c r="D207" i="28"/>
  <c r="B207" i="28" s="1"/>
  <c r="U212" i="28"/>
  <c r="D212" i="28"/>
  <c r="B212" i="28" s="1"/>
  <c r="U209" i="28"/>
  <c r="D209" i="28"/>
  <c r="B209" i="28" s="1"/>
  <c r="U206" i="28"/>
  <c r="D206" i="28"/>
  <c r="B206" i="28" s="1"/>
  <c r="U202" i="28"/>
  <c r="D202" i="28"/>
  <c r="B202" i="28" s="1"/>
  <c r="U205" i="28"/>
  <c r="D205" i="28"/>
  <c r="B205" i="28" s="1"/>
  <c r="U196" i="28"/>
  <c r="D196" i="28"/>
  <c r="B196" i="28" s="1"/>
  <c r="U199" i="28"/>
  <c r="D199" i="28"/>
  <c r="B199" i="28"/>
  <c r="U193" i="28"/>
  <c r="D193" i="28"/>
  <c r="B193" i="28" s="1"/>
  <c r="U201" i="28"/>
  <c r="D201" i="28"/>
  <c r="B201" i="28" s="1"/>
  <c r="U204" i="28"/>
  <c r="D204" i="28"/>
  <c r="B204" i="28"/>
  <c r="U195" i="28"/>
  <c r="D195" i="28"/>
  <c r="B195" i="28" s="1"/>
  <c r="U198" i="28"/>
  <c r="D198" i="28"/>
  <c r="B198" i="28" s="1"/>
  <c r="U192" i="28"/>
  <c r="D192" i="28"/>
  <c r="B192" i="28" s="1"/>
  <c r="U200" i="28"/>
  <c r="D200" i="28"/>
  <c r="B200" i="28" s="1"/>
  <c r="U203" i="28"/>
  <c r="D203" i="28"/>
  <c r="B203" i="28"/>
  <c r="U194" i="28"/>
  <c r="D194" i="28"/>
  <c r="B194" i="28"/>
  <c r="U197" i="28"/>
  <c r="D197" i="28"/>
  <c r="B197" i="28" s="1"/>
  <c r="U191" i="28"/>
  <c r="D191" i="28"/>
  <c r="B191" i="28"/>
  <c r="U190" i="28"/>
  <c r="D190" i="28"/>
  <c r="B190" i="28"/>
  <c r="U184" i="28"/>
  <c r="D184" i="28"/>
  <c r="B184" i="28" s="1"/>
  <c r="U178" i="28"/>
  <c r="D178" i="28"/>
  <c r="B178" i="28" s="1"/>
  <c r="U189" i="28"/>
  <c r="D189" i="28"/>
  <c r="B189" i="28"/>
  <c r="U183" i="28"/>
  <c r="D183" i="28"/>
  <c r="B183" i="28" s="1"/>
  <c r="U177" i="28"/>
  <c r="D177" i="28"/>
  <c r="B177" i="28" s="1"/>
  <c r="U188" i="28"/>
  <c r="D188" i="28"/>
  <c r="B188" i="28" s="1"/>
  <c r="U182" i="28"/>
  <c r="D182" i="28"/>
  <c r="B182" i="28" s="1"/>
  <c r="U176" i="28"/>
  <c r="D176" i="28"/>
  <c r="B176" i="28" s="1"/>
  <c r="U187" i="28"/>
  <c r="D187" i="28"/>
  <c r="B187" i="28" s="1"/>
  <c r="U181" i="28"/>
  <c r="D181" i="28"/>
  <c r="B181" i="28" s="1"/>
  <c r="U175" i="28"/>
  <c r="D175" i="28"/>
  <c r="B175" i="28"/>
  <c r="U186" i="28"/>
  <c r="D186" i="28"/>
  <c r="B186" i="28" s="1"/>
  <c r="U180" i="28"/>
  <c r="D180" i="28"/>
  <c r="B180" i="28" s="1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/>
  <c r="U166" i="28"/>
  <c r="D166" i="28"/>
  <c r="B166" i="28" s="1"/>
  <c r="U170" i="28"/>
  <c r="D170" i="28"/>
  <c r="B170" i="28" s="1"/>
  <c r="U162" i="28"/>
  <c r="D162" i="28"/>
  <c r="B162" i="28" s="1"/>
  <c r="U158" i="28"/>
  <c r="D158" i="28"/>
  <c r="B158" i="28"/>
  <c r="U165" i="28"/>
  <c r="D165" i="28"/>
  <c r="B165" i="28" s="1"/>
  <c r="U169" i="28"/>
  <c r="D169" i="28"/>
  <c r="B169" i="28" s="1"/>
  <c r="U161" i="28"/>
  <c r="D161" i="28"/>
  <c r="B161" i="28"/>
  <c r="U157" i="28"/>
  <c r="D157" i="28"/>
  <c r="B157" i="28"/>
  <c r="U164" i="28"/>
  <c r="D164" i="28"/>
  <c r="B164" i="28" s="1"/>
  <c r="U168" i="28"/>
  <c r="D168" i="28"/>
  <c r="B168" i="28" s="1"/>
  <c r="U160" i="28"/>
  <c r="D160" i="28"/>
  <c r="B160" i="28" s="1"/>
  <c r="U156" i="28"/>
  <c r="D156" i="28"/>
  <c r="B156" i="28" s="1"/>
  <c r="U163" i="28"/>
  <c r="D163" i="28"/>
  <c r="B163" i="28" s="1"/>
  <c r="U167" i="28"/>
  <c r="D167" i="28"/>
  <c r="B167" i="28" s="1"/>
  <c r="U159" i="28"/>
  <c r="D159" i="28"/>
  <c r="B159" i="28" s="1"/>
  <c r="U155" i="28"/>
  <c r="D155" i="28"/>
  <c r="B155" i="28"/>
  <c r="U154" i="28"/>
  <c r="D154" i="28"/>
  <c r="B154" i="28" s="1"/>
  <c r="U149" i="28"/>
  <c r="D149" i="28"/>
  <c r="B149" i="28" s="1"/>
  <c r="U144" i="28"/>
  <c r="D144" i="28"/>
  <c r="B144" i="28"/>
  <c r="U139" i="28"/>
  <c r="D139" i="28"/>
  <c r="B139" i="28" s="1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 s="1"/>
  <c r="U152" i="28"/>
  <c r="D152" i="28"/>
  <c r="B152" i="28" s="1"/>
  <c r="U147" i="28"/>
  <c r="D147" i="28"/>
  <c r="B147" i="28" s="1"/>
  <c r="U142" i="28"/>
  <c r="D142" i="28"/>
  <c r="B142" i="28" s="1"/>
  <c r="U137" i="28"/>
  <c r="D137" i="28"/>
  <c r="B137" i="28"/>
  <c r="U151" i="28"/>
  <c r="D151" i="28"/>
  <c r="B151" i="28" s="1"/>
  <c r="U146" i="28"/>
  <c r="D146" i="28"/>
  <c r="B146" i="28" s="1"/>
  <c r="U141" i="28"/>
  <c r="D141" i="28"/>
  <c r="B141" i="28" s="1"/>
  <c r="U136" i="28"/>
  <c r="D136" i="28"/>
  <c r="B136" i="28"/>
  <c r="U150" i="28"/>
  <c r="D150" i="28"/>
  <c r="B150" i="28" s="1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 s="1"/>
  <c r="U118" i="28"/>
  <c r="D118" i="28"/>
  <c r="B118" i="28"/>
  <c r="U123" i="28"/>
  <c r="D123" i="28"/>
  <c r="B123" i="28" s="1"/>
  <c r="U129" i="28"/>
  <c r="D129" i="28"/>
  <c r="B129" i="28" s="1"/>
  <c r="U117" i="28"/>
  <c r="D117" i="28"/>
  <c r="B117" i="28" s="1"/>
  <c r="U134" i="28"/>
  <c r="D134" i="28"/>
  <c r="B134" i="28"/>
  <c r="U122" i="28"/>
  <c r="D122" i="28"/>
  <c r="B122" i="28" s="1"/>
  <c r="U128" i="28"/>
  <c r="D128" i="28"/>
  <c r="B128" i="28" s="1"/>
  <c r="U116" i="28"/>
  <c r="D116" i="28"/>
  <c r="B116" i="28"/>
  <c r="U133" i="28"/>
  <c r="D133" i="28"/>
  <c r="B133" i="28" s="1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/>
  <c r="U120" i="28"/>
  <c r="D120" i="28"/>
  <c r="B120" i="28"/>
  <c r="U126" i="28"/>
  <c r="D126" i="28"/>
  <c r="B126" i="28" s="1"/>
  <c r="U114" i="28"/>
  <c r="D114" i="28"/>
  <c r="B114" i="28"/>
  <c r="U131" i="28"/>
  <c r="D131" i="28"/>
  <c r="B131" i="28"/>
  <c r="U119" i="28"/>
  <c r="D119" i="28"/>
  <c r="B119" i="28" s="1"/>
  <c r="U125" i="28"/>
  <c r="D125" i="28"/>
  <c r="B125" i="28" s="1"/>
  <c r="U113" i="28"/>
  <c r="D113" i="28"/>
  <c r="B113" i="28"/>
  <c r="U29" i="28"/>
  <c r="D29" i="28"/>
  <c r="B29" i="28" s="1"/>
  <c r="U26" i="28"/>
  <c r="D26" i="28"/>
  <c r="B26" i="28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 s="1"/>
  <c r="U22" i="28"/>
  <c r="D22" i="28"/>
  <c r="B22" i="28" s="1"/>
  <c r="U15" i="28"/>
  <c r="D15" i="28"/>
  <c r="B15" i="28" s="1"/>
  <c r="U27" i="28"/>
  <c r="D27" i="28"/>
  <c r="B27" i="28" s="1"/>
  <c r="U24" i="28"/>
  <c r="D24" i="28"/>
  <c r="B24" i="28"/>
  <c r="U21" i="28"/>
  <c r="D21" i="28"/>
  <c r="B21" i="28" s="1"/>
  <c r="U14" i="28"/>
  <c r="D14" i="28"/>
  <c r="B14" i="28" s="1"/>
  <c r="U13" i="28"/>
  <c r="D13" i="28"/>
  <c r="B13" i="28" s="1"/>
  <c r="U9" i="28"/>
  <c r="D9" i="28"/>
  <c r="B9" i="28" s="1"/>
  <c r="U5" i="28"/>
  <c r="D5" i="28"/>
  <c r="B5" i="28" s="1"/>
  <c r="U12" i="28"/>
  <c r="D12" i="28"/>
  <c r="B12" i="28" s="1"/>
  <c r="U8" i="28"/>
  <c r="D8" i="28"/>
  <c r="B8" i="28"/>
  <c r="U3" i="28"/>
  <c r="D3" i="28"/>
  <c r="B3" i="28" s="1"/>
  <c r="U11" i="28"/>
  <c r="D11" i="28"/>
  <c r="B11" i="28" s="1"/>
  <c r="U7" i="28"/>
  <c r="D7" i="28"/>
  <c r="B7" i="28" s="1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Y172" i="28"/>
  <c r="S171" i="28"/>
  <c r="Y171" i="28" s="1"/>
  <c r="S240" i="28"/>
  <c r="T240" i="28" s="1"/>
  <c r="V240" i="28" s="1"/>
  <c r="S239" i="28"/>
  <c r="Y239" i="28" s="1"/>
  <c r="S252" i="28"/>
  <c r="Y252" i="28" s="1"/>
  <c r="S255" i="28"/>
  <c r="S246" i="28"/>
  <c r="T246" i="28" s="1"/>
  <c r="V246" i="28" s="1"/>
  <c r="S249" i="28"/>
  <c r="S243" i="28"/>
  <c r="Y243" i="28"/>
  <c r="S251" i="28"/>
  <c r="T251" i="28" s="1"/>
  <c r="V251" i="28" s="1"/>
  <c r="X251" i="28" s="1"/>
  <c r="S254" i="28"/>
  <c r="S245" i="28"/>
  <c r="S248" i="28"/>
  <c r="Y248" i="28" s="1"/>
  <c r="S242" i="28"/>
  <c r="Y242" i="28" s="1"/>
  <c r="S250" i="28"/>
  <c r="S253" i="28"/>
  <c r="S244" i="28"/>
  <c r="T244" i="28" s="1"/>
  <c r="V244" i="28" s="1"/>
  <c r="X244" i="28" s="1"/>
  <c r="S247" i="28"/>
  <c r="S241" i="28"/>
  <c r="Y241" i="28" s="1"/>
  <c r="S238" i="28"/>
  <c r="Y238" i="28"/>
  <c r="S235" i="28"/>
  <c r="Y235" i="28" s="1"/>
  <c r="S232" i="28"/>
  <c r="Y232" i="28"/>
  <c r="S237" i="28"/>
  <c r="S234" i="28"/>
  <c r="S231" i="28"/>
  <c r="S236" i="28"/>
  <c r="Y236" i="28"/>
  <c r="S233" i="28"/>
  <c r="S230" i="28"/>
  <c r="S229" i="28"/>
  <c r="S225" i="28"/>
  <c r="Y225" i="28" s="1"/>
  <c r="S221" i="28"/>
  <c r="Y221" i="28" s="1"/>
  <c r="S228" i="28"/>
  <c r="Y228" i="28"/>
  <c r="S224" i="28"/>
  <c r="S220" i="28"/>
  <c r="S227" i="28"/>
  <c r="S223" i="28"/>
  <c r="S219" i="28"/>
  <c r="Y219" i="28" s="1"/>
  <c r="S226" i="28"/>
  <c r="S222" i="28"/>
  <c r="S211" i="28"/>
  <c r="S208" i="28"/>
  <c r="Y208" i="28" s="1"/>
  <c r="S210" i="28"/>
  <c r="S207" i="28"/>
  <c r="Y207" i="28"/>
  <c r="S209" i="28"/>
  <c r="T209" i="28" s="1"/>
  <c r="V209" i="28" s="1"/>
  <c r="X209" i="28" s="1"/>
  <c r="S206" i="28"/>
  <c r="S202" i="28"/>
  <c r="S205" i="28"/>
  <c r="S196" i="28"/>
  <c r="S199" i="28"/>
  <c r="S193" i="28"/>
  <c r="S201" i="28"/>
  <c r="S204" i="28"/>
  <c r="S195" i="28"/>
  <c r="S198" i="28"/>
  <c r="Y198" i="28" s="1"/>
  <c r="S192" i="28"/>
  <c r="S200" i="28"/>
  <c r="S203" i="28"/>
  <c r="S194" i="28"/>
  <c r="S197" i="28"/>
  <c r="Y197" i="28" s="1"/>
  <c r="S191" i="28"/>
  <c r="S184" i="28"/>
  <c r="S178" i="28"/>
  <c r="S189" i="28"/>
  <c r="S183" i="28"/>
  <c r="S177" i="28"/>
  <c r="S188" i="28"/>
  <c r="Y188" i="28" s="1"/>
  <c r="S182" i="28"/>
  <c r="S176" i="28"/>
  <c r="T176" i="28" s="1"/>
  <c r="V176" i="28" s="1"/>
  <c r="S187" i="28"/>
  <c r="S181" i="28"/>
  <c r="S175" i="28"/>
  <c r="Y175" i="28"/>
  <c r="S186" i="28"/>
  <c r="S180" i="28"/>
  <c r="Y180" i="28" s="1"/>
  <c r="S174" i="28"/>
  <c r="S185" i="28"/>
  <c r="Y185" i="28" s="1"/>
  <c r="S179" i="28"/>
  <c r="Y179" i="28" s="1"/>
  <c r="S173" i="28"/>
  <c r="Y173" i="28" s="1"/>
  <c r="S166" i="28"/>
  <c r="S170" i="28"/>
  <c r="S162" i="28"/>
  <c r="S158" i="28"/>
  <c r="S165" i="28"/>
  <c r="S169" i="28"/>
  <c r="Y169" i="28" s="1"/>
  <c r="S161" i="28"/>
  <c r="Y161" i="28" s="1"/>
  <c r="S157" i="28"/>
  <c r="S164" i="28"/>
  <c r="S168" i="28"/>
  <c r="S160" i="28"/>
  <c r="S156" i="28"/>
  <c r="S163" i="28"/>
  <c r="S167" i="28"/>
  <c r="T167" i="28" s="1"/>
  <c r="V167" i="28" s="1"/>
  <c r="S159" i="28"/>
  <c r="Y159" i="28" s="1"/>
  <c r="S155" i="28"/>
  <c r="S154" i="28"/>
  <c r="Y154" i="28" s="1"/>
  <c r="S149" i="28"/>
  <c r="Y149" i="28" s="1"/>
  <c r="S144" i="28"/>
  <c r="Y144" i="28" s="1"/>
  <c r="S139" i="28"/>
  <c r="S153" i="28"/>
  <c r="Y153" i="28" s="1"/>
  <c r="S148" i="28"/>
  <c r="Y148" i="28"/>
  <c r="S143" i="28"/>
  <c r="Y143" i="28" s="1"/>
  <c r="S138" i="28"/>
  <c r="Y138" i="28" s="1"/>
  <c r="S152" i="28"/>
  <c r="Y152" i="28" s="1"/>
  <c r="S147" i="28"/>
  <c r="S142" i="28"/>
  <c r="Y142" i="28" s="1"/>
  <c r="S137" i="28"/>
  <c r="S151" i="28"/>
  <c r="Y151" i="28" s="1"/>
  <c r="S146" i="28"/>
  <c r="S141" i="28"/>
  <c r="S136" i="28"/>
  <c r="Y136" i="28" s="1"/>
  <c r="S150" i="28"/>
  <c r="Y150" i="28" s="1"/>
  <c r="S145" i="28"/>
  <c r="S140" i="28"/>
  <c r="Y140" i="28" s="1"/>
  <c r="S135" i="28"/>
  <c r="S124" i="28"/>
  <c r="S130" i="28"/>
  <c r="S118" i="28"/>
  <c r="S123" i="28"/>
  <c r="Y123" i="28" s="1"/>
  <c r="S129" i="28"/>
  <c r="S117" i="28"/>
  <c r="S134" i="28"/>
  <c r="Y134" i="28" s="1"/>
  <c r="S122" i="28"/>
  <c r="S128" i="28"/>
  <c r="S116" i="28"/>
  <c r="S133" i="28"/>
  <c r="Y133" i="28" s="1"/>
  <c r="S121" i="28"/>
  <c r="S127" i="28"/>
  <c r="S115" i="28"/>
  <c r="S132" i="28"/>
  <c r="Y132" i="28" s="1"/>
  <c r="S120" i="28"/>
  <c r="Y120" i="28" s="1"/>
  <c r="S126" i="28"/>
  <c r="S114" i="28"/>
  <c r="Y114" i="28" s="1"/>
  <c r="S131" i="28"/>
  <c r="Y131" i="28" s="1"/>
  <c r="S119" i="28"/>
  <c r="S125" i="28"/>
  <c r="S113" i="28"/>
  <c r="S29" i="28"/>
  <c r="Y29" i="28" s="1"/>
  <c r="S26" i="28"/>
  <c r="S23" i="28"/>
  <c r="Y23" i="28" s="1"/>
  <c r="S16" i="28"/>
  <c r="S28" i="28"/>
  <c r="S25" i="28"/>
  <c r="S22" i="28"/>
  <c r="S15" i="28"/>
  <c r="S27" i="28"/>
  <c r="Y27" i="28" s="1"/>
  <c r="S24" i="28"/>
  <c r="S21" i="28"/>
  <c r="S14" i="28"/>
  <c r="S13" i="28"/>
  <c r="Y13" i="28" s="1"/>
  <c r="S9" i="28"/>
  <c r="S5" i="28"/>
  <c r="Y5" i="28" s="1"/>
  <c r="S12" i="28"/>
  <c r="Y12" i="28" s="1"/>
  <c r="S8" i="28"/>
  <c r="Y8" i="28" s="1"/>
  <c r="S3" i="28"/>
  <c r="Y3" i="28" s="1"/>
  <c r="S11" i="28"/>
  <c r="Y11" i="28"/>
  <c r="S7" i="28"/>
  <c r="T7" i="28"/>
  <c r="S4" i="28"/>
  <c r="Y4" i="28" s="1"/>
  <c r="S10" i="28"/>
  <c r="Y10" i="28" s="1"/>
  <c r="S6" i="28"/>
  <c r="Y192" i="28"/>
  <c r="Y119" i="28"/>
  <c r="Y184" i="28"/>
  <c r="Y200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W21" i="33" s="1"/>
  <c r="V76" i="32"/>
  <c r="W76" i="32"/>
  <c r="X76" i="32"/>
  <c r="W24" i="33"/>
  <c r="Y76" i="32"/>
  <c r="Z76" i="32"/>
  <c r="AA76" i="32"/>
  <c r="AB76" i="32"/>
  <c r="W28" i="33" s="1"/>
  <c r="AC76" i="32"/>
  <c r="W29" i="33"/>
  <c r="AD76" i="32"/>
  <c r="W30" i="33"/>
  <c r="AE76" i="32"/>
  <c r="AF76" i="32"/>
  <c r="W32" i="33" s="1"/>
  <c r="AG76" i="32"/>
  <c r="W33" i="33" s="1"/>
  <c r="AH76" i="32"/>
  <c r="AI76" i="32"/>
  <c r="W35" i="33" s="1"/>
  <c r="AJ76" i="32"/>
  <c r="W36" i="33" s="1"/>
  <c r="AK76" i="32"/>
  <c r="W37" i="33" s="1"/>
  <c r="AL76" i="32"/>
  <c r="AM76" i="32"/>
  <c r="AN76" i="32"/>
  <c r="U77" i="32"/>
  <c r="X21" i="33" s="1"/>
  <c r="V77" i="32"/>
  <c r="X22" i="33" s="1"/>
  <c r="W77" i="32"/>
  <c r="X77" i="32"/>
  <c r="X24" i="33"/>
  <c r="Y77" i="32"/>
  <c r="X25" i="33" s="1"/>
  <c r="Z77" i="32"/>
  <c r="X26" i="33" s="1"/>
  <c r="AA77" i="32"/>
  <c r="X27" i="33" s="1"/>
  <c r="AB77" i="32"/>
  <c r="X28" i="33" s="1"/>
  <c r="AC77" i="32"/>
  <c r="X29" i="33"/>
  <c r="AD77" i="32"/>
  <c r="X30" i="33" s="1"/>
  <c r="AE77" i="32"/>
  <c r="X31" i="33"/>
  <c r="AF77" i="32"/>
  <c r="AG77" i="32"/>
  <c r="AH77" i="32"/>
  <c r="X34" i="33" s="1"/>
  <c r="AI77" i="32"/>
  <c r="AJ77" i="32"/>
  <c r="X36" i="33" s="1"/>
  <c r="AK77" i="32"/>
  <c r="X37" i="33"/>
  <c r="AL77" i="32"/>
  <c r="AM77" i="32"/>
  <c r="X39" i="33" s="1"/>
  <c r="AN77" i="32"/>
  <c r="X40" i="33"/>
  <c r="U78" i="32"/>
  <c r="Y21" i="33"/>
  <c r="V78" i="32"/>
  <c r="Y22" i="33"/>
  <c r="W78" i="32"/>
  <c r="Y23" i="33" s="1"/>
  <c r="X78" i="32"/>
  <c r="Y24" i="33" s="1"/>
  <c r="Y78" i="32"/>
  <c r="Y25" i="33"/>
  <c r="Z78" i="32"/>
  <c r="Y26" i="33" s="1"/>
  <c r="AA78" i="32"/>
  <c r="Y27" i="33" s="1"/>
  <c r="AB78" i="32"/>
  <c r="Y28" i="33"/>
  <c r="AC78" i="32"/>
  <c r="Y29" i="33"/>
  <c r="AD78" i="32"/>
  <c r="Y30" i="33" s="1"/>
  <c r="AE78" i="32"/>
  <c r="Y31" i="33" s="1"/>
  <c r="AF78" i="32"/>
  <c r="Y32" i="33" s="1"/>
  <c r="AG78" i="32"/>
  <c r="Y33" i="33" s="1"/>
  <c r="AH78" i="32"/>
  <c r="Y34" i="33"/>
  <c r="AI78" i="32"/>
  <c r="Y35" i="33" s="1"/>
  <c r="AJ78" i="32"/>
  <c r="Y36" i="33"/>
  <c r="AK78" i="32"/>
  <c r="Y37" i="33" s="1"/>
  <c r="AL78" i="32"/>
  <c r="Y38" i="33" s="1"/>
  <c r="AM78" i="32"/>
  <c r="Y39" i="33" s="1"/>
  <c r="AN78" i="32"/>
  <c r="Y40" i="33"/>
  <c r="U79" i="32"/>
  <c r="Z21" i="33"/>
  <c r="V79" i="32"/>
  <c r="Z22" i="33" s="1"/>
  <c r="W79" i="32"/>
  <c r="Z23" i="33" s="1"/>
  <c r="X79" i="32"/>
  <c r="Z24" i="33"/>
  <c r="Y79" i="32"/>
  <c r="Z25" i="33" s="1"/>
  <c r="Z79" i="32"/>
  <c r="Z26" i="33" s="1"/>
  <c r="AA79" i="32"/>
  <c r="Z27" i="33" s="1"/>
  <c r="AB79" i="32"/>
  <c r="Z28" i="33" s="1"/>
  <c r="AC79" i="32"/>
  <c r="Z29" i="33"/>
  <c r="AD79" i="32"/>
  <c r="Z30" i="33" s="1"/>
  <c r="AE79" i="32"/>
  <c r="AF79" i="32"/>
  <c r="Z32" i="33" s="1"/>
  <c r="AG79" i="32"/>
  <c r="Z33" i="33" s="1"/>
  <c r="AH79" i="32"/>
  <c r="Z34" i="33"/>
  <c r="AI79" i="32"/>
  <c r="AJ79" i="32"/>
  <c r="Z36" i="33" s="1"/>
  <c r="AK79" i="32"/>
  <c r="Z37" i="33" s="1"/>
  <c r="AL79" i="32"/>
  <c r="Z38" i="33"/>
  <c r="AM79" i="32"/>
  <c r="Z39" i="33" s="1"/>
  <c r="AN79" i="32"/>
  <c r="Z40" i="33" s="1"/>
  <c r="U80" i="32"/>
  <c r="AA21" i="33" s="1"/>
  <c r="V80" i="32"/>
  <c r="AA22" i="33" s="1"/>
  <c r="W80" i="32"/>
  <c r="AA23" i="33" s="1"/>
  <c r="X80" i="32"/>
  <c r="AA24" i="33" s="1"/>
  <c r="Y80" i="32"/>
  <c r="AA25" i="33" s="1"/>
  <c r="Z80" i="32"/>
  <c r="AA26" i="33"/>
  <c r="AA80" i="32"/>
  <c r="AA27" i="33" s="1"/>
  <c r="AB80" i="32"/>
  <c r="AA28" i="33" s="1"/>
  <c r="AC80" i="32"/>
  <c r="AA29" i="33" s="1"/>
  <c r="AD80" i="32"/>
  <c r="AA30" i="33"/>
  <c r="AE80" i="32"/>
  <c r="AA31" i="33" s="1"/>
  <c r="AF80" i="32"/>
  <c r="AA32" i="33" s="1"/>
  <c r="AG80" i="32"/>
  <c r="AA33" i="33" s="1"/>
  <c r="AH80" i="32"/>
  <c r="AA34" i="33" s="1"/>
  <c r="AI80" i="32"/>
  <c r="AA35" i="33" s="1"/>
  <c r="AJ80" i="32"/>
  <c r="AA36" i="33" s="1"/>
  <c r="AK80" i="32"/>
  <c r="AA37" i="33" s="1"/>
  <c r="AL80" i="32"/>
  <c r="AA38" i="33"/>
  <c r="AM80" i="32"/>
  <c r="AA39" i="33" s="1"/>
  <c r="AN80" i="32"/>
  <c r="AA40" i="33" s="1"/>
  <c r="U81" i="32"/>
  <c r="V81" i="32"/>
  <c r="AB22" i="33" s="1"/>
  <c r="W81" i="32"/>
  <c r="AB23" i="33" s="1"/>
  <c r="X81" i="32"/>
  <c r="AB24" i="33" s="1"/>
  <c r="Y81" i="32"/>
  <c r="AB25" i="33" s="1"/>
  <c r="Z81" i="32"/>
  <c r="AB26" i="33" s="1"/>
  <c r="AA81" i="32"/>
  <c r="AB27" i="33" s="1"/>
  <c r="AB81" i="32"/>
  <c r="AB28" i="33" s="1"/>
  <c r="AC81" i="32"/>
  <c r="AB29" i="33" s="1"/>
  <c r="AD81" i="32"/>
  <c r="AB30" i="33"/>
  <c r="AE81" i="32"/>
  <c r="AB31" i="33"/>
  <c r="AF81" i="32"/>
  <c r="AB32" i="33" s="1"/>
  <c r="AG81" i="32"/>
  <c r="AB33" i="33" s="1"/>
  <c r="AH81" i="32"/>
  <c r="AH82" i="32" s="1"/>
  <c r="AI81" i="32"/>
  <c r="AB35" i="33" s="1"/>
  <c r="AJ81" i="32"/>
  <c r="AB36" i="33" s="1"/>
  <c r="AK81" i="32"/>
  <c r="AB37" i="33" s="1"/>
  <c r="AL81" i="32"/>
  <c r="AB38" i="33" s="1"/>
  <c r="AM81" i="32"/>
  <c r="AB39" i="33" s="1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 s="1"/>
  <c r="X7" i="8"/>
  <c r="N40" i="31" s="1"/>
  <c r="O7" i="8"/>
  <c r="J7" i="8"/>
  <c r="AM5" i="8"/>
  <c r="H28" i="31" s="1"/>
  <c r="X5" i="8"/>
  <c r="N28" i="31" s="1"/>
  <c r="AM4" i="8"/>
  <c r="X4" i="8"/>
  <c r="O5" i="8"/>
  <c r="J5" i="8"/>
  <c r="O4" i="8"/>
  <c r="J4" i="8"/>
  <c r="J6" i="8"/>
  <c r="O6" i="8"/>
  <c r="X6" i="8"/>
  <c r="N26" i="31"/>
  <c r="AM6" i="8"/>
  <c r="H26" i="31" s="1"/>
  <c r="AQ6" i="8"/>
  <c r="AM8" i="8"/>
  <c r="H27" i="31" s="1"/>
  <c r="X8" i="8"/>
  <c r="N27" i="31" s="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 s="1"/>
  <c r="N33" i="31"/>
  <c r="AM10" i="8"/>
  <c r="H32" i="31" s="1"/>
  <c r="X10" i="8"/>
  <c r="N32" i="31" s="1"/>
  <c r="AM36" i="8"/>
  <c r="X36" i="8"/>
  <c r="AM3" i="8"/>
  <c r="H12" i="31" s="1"/>
  <c r="X3" i="8"/>
  <c r="N12" i="31" s="1"/>
  <c r="AM2" i="8"/>
  <c r="H11" i="3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O17" i="15"/>
  <c r="P17" i="15"/>
  <c r="Q17" i="15"/>
  <c r="W17" i="15"/>
  <c r="X17" i="15"/>
  <c r="Y17" i="15"/>
  <c r="AN17" i="15"/>
  <c r="AF17" i="15"/>
  <c r="AG17" i="15"/>
  <c r="U17" i="15"/>
  <c r="AM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E16" i="32"/>
  <c r="F16" i="32"/>
  <c r="F44" i="32" s="1"/>
  <c r="G16" i="32"/>
  <c r="G75" i="32" s="1"/>
  <c r="G54" i="32"/>
  <c r="H16" i="32"/>
  <c r="H97" i="32"/>
  <c r="I16" i="32"/>
  <c r="J16" i="32"/>
  <c r="K16" i="32"/>
  <c r="K97" i="32" s="1"/>
  <c r="L16" i="32"/>
  <c r="M16" i="32"/>
  <c r="M35" i="32" s="1"/>
  <c r="N16" i="32"/>
  <c r="N30" i="32" s="1"/>
  <c r="N65" i="32"/>
  <c r="O16" i="32"/>
  <c r="O35" i="32" s="1"/>
  <c r="P16" i="32"/>
  <c r="P65" i="32" s="1"/>
  <c r="Q16" i="32"/>
  <c r="R16" i="32"/>
  <c r="R75" i="32" s="1"/>
  <c r="S16" i="32"/>
  <c r="S65" i="32" s="1"/>
  <c r="S75" i="32"/>
  <c r="T16" i="32"/>
  <c r="U16" i="32"/>
  <c r="U35" i="32"/>
  <c r="V16" i="32"/>
  <c r="W16" i="32"/>
  <c r="W21" i="32"/>
  <c r="W97" i="32"/>
  <c r="X16" i="32"/>
  <c r="Y16" i="32"/>
  <c r="Y65" i="32" s="1"/>
  <c r="Z16" i="32"/>
  <c r="Z54" i="32" s="1"/>
  <c r="AA16" i="32"/>
  <c r="AA21" i="32" s="1"/>
  <c r="AB16" i="32"/>
  <c r="AC16" i="32"/>
  <c r="AD16" i="32"/>
  <c r="AE16" i="32"/>
  <c r="AE30" i="32" s="1"/>
  <c r="AE65" i="32"/>
  <c r="AF16" i="32"/>
  <c r="AF54" i="32" s="1"/>
  <c r="AG16" i="32"/>
  <c r="AG30" i="32" s="1"/>
  <c r="AH16" i="32"/>
  <c r="AH97" i="32" s="1"/>
  <c r="AI16" i="32"/>
  <c r="AJ16" i="32"/>
  <c r="AJ65" i="32" s="1"/>
  <c r="AJ30" i="32"/>
  <c r="AK16" i="32"/>
  <c r="AL16" i="32"/>
  <c r="AL54" i="32" s="1"/>
  <c r="AM16" i="32"/>
  <c r="AM75" i="32" s="1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A75" i="32"/>
  <c r="U21" i="32"/>
  <c r="X30" i="32"/>
  <c r="A42" i="14"/>
  <c r="A43" i="14"/>
  <c r="A82" i="14"/>
  <c r="A44" i="14"/>
  <c r="A45" i="14"/>
  <c r="A46" i="14"/>
  <c r="A47" i="14"/>
  <c r="A48" i="14"/>
  <c r="A87" i="14"/>
  <c r="A49" i="14"/>
  <c r="A50" i="14"/>
  <c r="A51" i="14"/>
  <c r="A52" i="14"/>
  <c r="A91" i="14" s="1"/>
  <c r="A53" i="14"/>
  <c r="A54" i="14"/>
  <c r="A55" i="14"/>
  <c r="A56" i="14"/>
  <c r="A57" i="14"/>
  <c r="A58" i="14"/>
  <c r="A59" i="14"/>
  <c r="A60" i="14"/>
  <c r="A99" i="14"/>
  <c r="A61" i="14"/>
  <c r="A62" i="14"/>
  <c r="A63" i="14"/>
  <c r="A64" i="14"/>
  <c r="A65" i="14"/>
  <c r="A66" i="14"/>
  <c r="A67" i="14"/>
  <c r="A68" i="14"/>
  <c r="A69" i="14"/>
  <c r="A108" i="14" s="1"/>
  <c r="A70" i="14"/>
  <c r="A71" i="14"/>
  <c r="A72" i="14"/>
  <c r="A73" i="14"/>
  <c r="A74" i="14"/>
  <c r="A75" i="14"/>
  <c r="A76" i="14"/>
  <c r="A77" i="14"/>
  <c r="A116" i="14"/>
  <c r="A155" i="14" s="1"/>
  <c r="A194" i="14" s="1"/>
  <c r="A233" i="14" s="1"/>
  <c r="A272" i="14" s="1"/>
  <c r="A78" i="14"/>
  <c r="A79" i="14"/>
  <c r="A118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 s="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I43" i="14" s="1"/>
  <c r="B44" i="14"/>
  <c r="B45" i="14"/>
  <c r="B46" i="14"/>
  <c r="B47" i="14"/>
  <c r="B48" i="14"/>
  <c r="B49" i="14"/>
  <c r="I49" i="14" s="1"/>
  <c r="B50" i="14"/>
  <c r="B89" i="14" s="1"/>
  <c r="B128" i="14"/>
  <c r="B167" i="14" s="1"/>
  <c r="B206" i="14" s="1"/>
  <c r="B245" i="14" s="1"/>
  <c r="B51" i="14"/>
  <c r="B90" i="14" s="1"/>
  <c r="B52" i="14"/>
  <c r="B91" i="14"/>
  <c r="B53" i="14"/>
  <c r="B92" i="14" s="1"/>
  <c r="B54" i="14"/>
  <c r="B93" i="14" s="1"/>
  <c r="B132" i="14" s="1"/>
  <c r="B171" i="14" s="1"/>
  <c r="B210" i="14" s="1"/>
  <c r="B249" i="14" s="1"/>
  <c r="B55" i="14"/>
  <c r="B56" i="14"/>
  <c r="B95" i="14"/>
  <c r="B134" i="14" s="1"/>
  <c r="B57" i="14"/>
  <c r="B58" i="14"/>
  <c r="B59" i="14"/>
  <c r="B98" i="14" s="1"/>
  <c r="B137" i="14" s="1"/>
  <c r="B176" i="14" s="1"/>
  <c r="B215" i="14" s="1"/>
  <c r="B254" i="14" s="1"/>
  <c r="B60" i="14"/>
  <c r="B61" i="14"/>
  <c r="B62" i="14"/>
  <c r="B63" i="14"/>
  <c r="B102" i="14" s="1"/>
  <c r="B141" i="14"/>
  <c r="B180" i="14" s="1"/>
  <c r="B219" i="14" s="1"/>
  <c r="B258" i="14" s="1"/>
  <c r="B64" i="14"/>
  <c r="B65" i="14"/>
  <c r="B104" i="14"/>
  <c r="B143" i="14" s="1"/>
  <c r="B182" i="14"/>
  <c r="B221" i="14" s="1"/>
  <c r="B260" i="14" s="1"/>
  <c r="B66" i="14"/>
  <c r="B105" i="14" s="1"/>
  <c r="B144" i="14" s="1"/>
  <c r="B183" i="14" s="1"/>
  <c r="B222" i="14" s="1"/>
  <c r="B261" i="14" s="1"/>
  <c r="B67" i="14"/>
  <c r="B68" i="14"/>
  <c r="C68" i="14" s="1"/>
  <c r="B69" i="14"/>
  <c r="B108" i="14" s="1"/>
  <c r="B147" i="14" s="1"/>
  <c r="B70" i="14"/>
  <c r="B109" i="14"/>
  <c r="B148" i="14" s="1"/>
  <c r="B71" i="14"/>
  <c r="B110" i="14" s="1"/>
  <c r="B149" i="14" s="1"/>
  <c r="B188" i="14" s="1"/>
  <c r="B72" i="14"/>
  <c r="H72" i="14" s="1"/>
  <c r="B73" i="14"/>
  <c r="C73" i="14" s="1"/>
  <c r="B74" i="14"/>
  <c r="B113" i="14"/>
  <c r="B152" i="14"/>
  <c r="B191" i="14" s="1"/>
  <c r="B230" i="14" s="1"/>
  <c r="B269" i="14" s="1"/>
  <c r="B75" i="14"/>
  <c r="B76" i="14"/>
  <c r="B115" i="14" s="1"/>
  <c r="B154" i="14" s="1"/>
  <c r="B193" i="14" s="1"/>
  <c r="B232" i="14" s="1"/>
  <c r="B271" i="14" s="1"/>
  <c r="B77" i="14"/>
  <c r="B78" i="14"/>
  <c r="B79" i="14"/>
  <c r="B118" i="14" s="1"/>
  <c r="B157" i="14" s="1"/>
  <c r="B196" i="14" s="1"/>
  <c r="B235" i="14" s="1"/>
  <c r="B274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F58" i="14" s="1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04" i="12"/>
  <c r="C83" i="12"/>
  <c r="C57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109" i="5"/>
  <c r="J91" i="5"/>
  <c r="I91" i="5"/>
  <c r="I88" i="5"/>
  <c r="I87" i="5"/>
  <c r="I86" i="5"/>
  <c r="I85" i="5"/>
  <c r="I84" i="5"/>
  <c r="I83" i="5"/>
  <c r="I82" i="5"/>
  <c r="I81" i="5"/>
  <c r="K80" i="5"/>
  <c r="J80" i="5"/>
  <c r="J86" i="5" s="1"/>
  <c r="I77" i="5"/>
  <c r="I76" i="5"/>
  <c r="I75" i="5"/>
  <c r="I74" i="5"/>
  <c r="I73" i="5"/>
  <c r="I72" i="5"/>
  <c r="I71" i="5"/>
  <c r="I70" i="5"/>
  <c r="K69" i="5"/>
  <c r="K76" i="5" s="1"/>
  <c r="J69" i="5"/>
  <c r="J77" i="5" s="1"/>
  <c r="J58" i="5"/>
  <c r="J66" i="5" s="1"/>
  <c r="J64" i="5"/>
  <c r="I58" i="5"/>
  <c r="I61" i="5" s="1"/>
  <c r="I55" i="5"/>
  <c r="I54" i="5"/>
  <c r="I53" i="5"/>
  <c r="I52" i="5"/>
  <c r="I51" i="5"/>
  <c r="I50" i="5"/>
  <c r="I49" i="5"/>
  <c r="I48" i="5"/>
  <c r="M47" i="5"/>
  <c r="M49" i="5" s="1"/>
  <c r="M54" i="5"/>
  <c r="L47" i="5"/>
  <c r="L53" i="5" s="1"/>
  <c r="K47" i="5"/>
  <c r="J47" i="5"/>
  <c r="J55" i="5"/>
  <c r="I44" i="5"/>
  <c r="I43" i="5"/>
  <c r="I42" i="5"/>
  <c r="I41" i="5"/>
  <c r="I40" i="5"/>
  <c r="I39" i="5"/>
  <c r="I38" i="5"/>
  <c r="I37" i="5"/>
  <c r="S36" i="5"/>
  <c r="R36" i="5"/>
  <c r="R41" i="5"/>
  <c r="Q36" i="5"/>
  <c r="Q41" i="5" s="1"/>
  <c r="P36" i="5"/>
  <c r="O36" i="5"/>
  <c r="O42" i="5" s="1"/>
  <c r="N36" i="5"/>
  <c r="N38" i="5" s="1"/>
  <c r="M36" i="5"/>
  <c r="M39" i="5"/>
  <c r="L36" i="5"/>
  <c r="L39" i="5" s="1"/>
  <c r="K36" i="5"/>
  <c r="J36" i="5"/>
  <c r="J39" i="5" s="1"/>
  <c r="J44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M14" i="5"/>
  <c r="M18" i="5" s="1"/>
  <c r="M16" i="5"/>
  <c r="L14" i="5"/>
  <c r="L16" i="5" s="1"/>
  <c r="K14" i="5"/>
  <c r="J14" i="5"/>
  <c r="I14" i="5"/>
  <c r="I15" i="5" s="1"/>
  <c r="U2" i="5"/>
  <c r="U7" i="5" s="1"/>
  <c r="T2" i="5"/>
  <c r="S117" i="5" s="1"/>
  <c r="S2" i="5"/>
  <c r="T116" i="5" s="1"/>
  <c r="R2" i="5"/>
  <c r="R6" i="5" s="1"/>
  <c r="Q2" i="5"/>
  <c r="Q4" i="5"/>
  <c r="P2" i="5"/>
  <c r="K2" i="5"/>
  <c r="J2" i="5"/>
  <c r="J4" i="5"/>
  <c r="I2" i="5"/>
  <c r="J59" i="5"/>
  <c r="J61" i="5"/>
  <c r="J63" i="5"/>
  <c r="T5" i="5"/>
  <c r="S42" i="5"/>
  <c r="K26" i="5"/>
  <c r="K48" i="5"/>
  <c r="K54" i="5"/>
  <c r="M41" i="5"/>
  <c r="J106" i="5"/>
  <c r="B11" i="32"/>
  <c r="AJ143" i="4"/>
  <c r="AP143" i="4" s="1"/>
  <c r="AJ131" i="4"/>
  <c r="AP131" i="4" s="1"/>
  <c r="AT131" i="4" s="1"/>
  <c r="AJ138" i="4"/>
  <c r="AP138" i="4" s="1"/>
  <c r="AR138" i="4" s="1"/>
  <c r="AJ139" i="4"/>
  <c r="AP139" i="4" s="1"/>
  <c r="AJ141" i="4"/>
  <c r="AP141" i="4" s="1"/>
  <c r="AT141" i="4" s="1"/>
  <c r="AJ130" i="4"/>
  <c r="AP130" i="4" s="1"/>
  <c r="AT130" i="4" s="1"/>
  <c r="AJ144" i="4"/>
  <c r="AP144" i="4" s="1"/>
  <c r="AT144" i="4" s="1"/>
  <c r="AJ140" i="4"/>
  <c r="AP140" i="4" s="1"/>
  <c r="AT140" i="4" s="1"/>
  <c r="AJ134" i="4"/>
  <c r="AP134" i="4" s="1"/>
  <c r="AR134" i="4" s="1"/>
  <c r="AJ132" i="4"/>
  <c r="AP132" i="4" s="1"/>
  <c r="AR132" i="4" s="1"/>
  <c r="AJ133" i="4"/>
  <c r="AP133" i="4" s="1"/>
  <c r="AJ137" i="4"/>
  <c r="AP137" i="4" s="1"/>
  <c r="AJ136" i="4"/>
  <c r="AP136" i="4" s="1"/>
  <c r="AJ145" i="4"/>
  <c r="AP145" i="4" s="1"/>
  <c r="AJ135" i="4"/>
  <c r="AP135" i="4" s="1"/>
  <c r="AR135" i="4" s="1"/>
  <c r="AJ142" i="4"/>
  <c r="AP142" i="4" s="1"/>
  <c r="AQ13" i="8"/>
  <c r="AQ9" i="8"/>
  <c r="C65" i="14"/>
  <c r="C28" i="12"/>
  <c r="H54" i="32"/>
  <c r="T220" i="28"/>
  <c r="V220" i="28" s="1"/>
  <c r="X220" i="28" s="1"/>
  <c r="T247" i="28"/>
  <c r="V247" i="28" s="1"/>
  <c r="W247" i="28" s="1"/>
  <c r="I1028" i="7"/>
  <c r="N459" i="7"/>
  <c r="N1027" i="7"/>
  <c r="N1600" i="7"/>
  <c r="N1608" i="7"/>
  <c r="I454" i="7"/>
  <c r="I809" i="7"/>
  <c r="I920" i="7"/>
  <c r="I1098" i="7"/>
  <c r="I1102" i="7"/>
  <c r="I1121" i="7"/>
  <c r="I1183" i="7"/>
  <c r="I1250" i="7"/>
  <c r="I1254" i="7"/>
  <c r="I1267" i="7"/>
  <c r="I1275" i="7"/>
  <c r="I1279" i="7"/>
  <c r="N807" i="7"/>
  <c r="N1029" i="7"/>
  <c r="N1119" i="7"/>
  <c r="N1273" i="7"/>
  <c r="C89" i="12"/>
  <c r="C122" i="12"/>
  <c r="T134" i="28"/>
  <c r="V134" i="28" s="1"/>
  <c r="X134" i="28" s="1"/>
  <c r="C37" i="12"/>
  <c r="C41" i="14"/>
  <c r="H30" i="32"/>
  <c r="T117" i="5"/>
  <c r="C129" i="12"/>
  <c r="B129" i="14"/>
  <c r="B168" i="14" s="1"/>
  <c r="B207" i="14" s="1"/>
  <c r="B246" i="14" s="1"/>
  <c r="L85" i="32"/>
  <c r="H65" i="32"/>
  <c r="N44" i="32"/>
  <c r="T15" i="28"/>
  <c r="V15" i="28" s="1"/>
  <c r="T192" i="28"/>
  <c r="C51" i="12"/>
  <c r="J95" i="5"/>
  <c r="C80" i="12"/>
  <c r="C93" i="12"/>
  <c r="H85" i="32"/>
  <c r="N35" i="32"/>
  <c r="AS23" i="4"/>
  <c r="AS103" i="4"/>
  <c r="AS12" i="4"/>
  <c r="AS38" i="4"/>
  <c r="AS197" i="4"/>
  <c r="AS98" i="4"/>
  <c r="C26" i="12"/>
  <c r="C62" i="12"/>
  <c r="C119" i="12"/>
  <c r="J93" i="5"/>
  <c r="C69" i="12"/>
  <c r="C242" i="12"/>
  <c r="H65" i="14"/>
  <c r="K53" i="5"/>
  <c r="K52" i="5"/>
  <c r="L35" i="32"/>
  <c r="T258" i="28"/>
  <c r="V258" i="28" s="1"/>
  <c r="W258" i="28" s="1"/>
  <c r="J52" i="5"/>
  <c r="K50" i="5"/>
  <c r="T9" i="5"/>
  <c r="G53" i="14"/>
  <c r="S21" i="32"/>
  <c r="T136" i="28"/>
  <c r="V136" i="28" s="1"/>
  <c r="W136" i="28" s="1"/>
  <c r="T243" i="28"/>
  <c r="V243" i="28" s="1"/>
  <c r="X243" i="28" s="1"/>
  <c r="T171" i="28"/>
  <c r="V171" i="28" s="1"/>
  <c r="AS162" i="4"/>
  <c r="AS95" i="4"/>
  <c r="AS157" i="4"/>
  <c r="AS84" i="4"/>
  <c r="AS54" i="4"/>
  <c r="AS172" i="4"/>
  <c r="AS86" i="4"/>
  <c r="AS112" i="4"/>
  <c r="AS97" i="4"/>
  <c r="AS121" i="4"/>
  <c r="AS137" i="4"/>
  <c r="K49" i="5"/>
  <c r="C127" i="12"/>
  <c r="C79" i="14"/>
  <c r="U85" i="32"/>
  <c r="T130" i="28"/>
  <c r="V130" i="28" s="1"/>
  <c r="T161" i="28"/>
  <c r="V161" i="28" s="1"/>
  <c r="AT62" i="4"/>
  <c r="AS72" i="4"/>
  <c r="AS126" i="4"/>
  <c r="AS17" i="4"/>
  <c r="AS111" i="4"/>
  <c r="AS45" i="4"/>
  <c r="AS77" i="4"/>
  <c r="AS75" i="4"/>
  <c r="AS195" i="4"/>
  <c r="AS163" i="4"/>
  <c r="AS41" i="4"/>
  <c r="T128" i="28"/>
  <c r="V128" i="28" s="1"/>
  <c r="X128" i="28" s="1"/>
  <c r="AS187" i="4"/>
  <c r="AS212" i="4"/>
  <c r="AS39" i="4"/>
  <c r="AS161" i="4"/>
  <c r="AS175" i="4"/>
  <c r="AS170" i="4"/>
  <c r="AS153" i="4"/>
  <c r="AS20" i="4"/>
  <c r="AS182" i="4"/>
  <c r="AS27" i="4"/>
  <c r="L42" i="5"/>
  <c r="L41" i="5"/>
  <c r="T11" i="28"/>
  <c r="T188" i="28"/>
  <c r="T197" i="28"/>
  <c r="V197" i="28" s="1"/>
  <c r="T223" i="28"/>
  <c r="V223" i="28" s="1"/>
  <c r="X223" i="28" s="1"/>
  <c r="M21" i="5"/>
  <c r="C52" i="14"/>
  <c r="C27" i="12"/>
  <c r="C58" i="12"/>
  <c r="G52" i="14"/>
  <c r="U30" i="32"/>
  <c r="T18" i="28"/>
  <c r="AS180" i="4"/>
  <c r="M17" i="5"/>
  <c r="T199" i="28"/>
  <c r="N22" i="31"/>
  <c r="C187" i="12"/>
  <c r="C86" i="12"/>
  <c r="C12" i="12"/>
  <c r="C24" i="12"/>
  <c r="C47" i="12"/>
  <c r="C4" i="12"/>
  <c r="C66" i="12"/>
  <c r="C17" i="12"/>
  <c r="C68" i="12"/>
  <c r="C128" i="12"/>
  <c r="C140" i="12"/>
  <c r="C126" i="12"/>
  <c r="C105" i="12"/>
  <c r="C85" i="12"/>
  <c r="C10" i="12"/>
  <c r="C61" i="12"/>
  <c r="C19" i="12"/>
  <c r="C40" i="12"/>
  <c r="C75" i="12"/>
  <c r="C246" i="12"/>
  <c r="C174" i="12"/>
  <c r="C130" i="12"/>
  <c r="C94" i="12"/>
  <c r="C13" i="12"/>
  <c r="C46" i="12"/>
  <c r="C49" i="12"/>
  <c r="C18" i="12"/>
  <c r="C74" i="12"/>
  <c r="C99" i="12"/>
  <c r="C102" i="12"/>
  <c r="C55" i="12"/>
  <c r="C3" i="12"/>
  <c r="C21" i="12"/>
  <c r="C90" i="12"/>
  <c r="C16" i="12"/>
  <c r="C161" i="12"/>
  <c r="C125" i="12"/>
  <c r="C101" i="12"/>
  <c r="C81" i="12"/>
  <c r="C118" i="12"/>
  <c r="C72" i="12"/>
  <c r="C63" i="12"/>
  <c r="C123" i="12"/>
  <c r="C14" i="12"/>
  <c r="C131" i="12"/>
  <c r="C29" i="12"/>
  <c r="C60" i="12"/>
  <c r="C98" i="12"/>
  <c r="C108" i="12"/>
  <c r="C95" i="12"/>
  <c r="C48" i="12"/>
  <c r="C36" i="12"/>
  <c r="C132" i="12"/>
  <c r="C41" i="12"/>
  <c r="C110" i="12"/>
  <c r="C78" i="12"/>
  <c r="C111" i="12"/>
  <c r="C100" i="12"/>
  <c r="C32" i="12"/>
  <c r="C5" i="12"/>
  <c r="C52" i="12"/>
  <c r="C73" i="12"/>
  <c r="C20" i="12"/>
  <c r="C116" i="12"/>
  <c r="C39" i="12"/>
  <c r="C112" i="12"/>
  <c r="C50" i="12"/>
  <c r="AM65" i="32"/>
  <c r="B35" i="32"/>
  <c r="B75" i="32"/>
  <c r="A313" i="12"/>
  <c r="A448" i="12" s="1"/>
  <c r="K81" i="5"/>
  <c r="K88" i="5"/>
  <c r="I92" i="5"/>
  <c r="I98" i="5"/>
  <c r="Q39" i="5"/>
  <c r="Q38" i="5"/>
  <c r="I64" i="5"/>
  <c r="C43" i="12"/>
  <c r="C8" i="12"/>
  <c r="C114" i="12"/>
  <c r="J42" i="5"/>
  <c r="J43" i="5"/>
  <c r="H78" i="14"/>
  <c r="B117" i="14"/>
  <c r="B156" i="14" s="1"/>
  <c r="B195" i="14" s="1"/>
  <c r="B234" i="14" s="1"/>
  <c r="B273" i="14" s="1"/>
  <c r="C78" i="14"/>
  <c r="T120" i="28"/>
  <c r="V120" i="28" s="1"/>
  <c r="W120" i="28" s="1"/>
  <c r="M19" i="5"/>
  <c r="Y162" i="28"/>
  <c r="T162" i="28"/>
  <c r="V162" i="28" s="1"/>
  <c r="T245" i="28"/>
  <c r="Y245" i="28"/>
  <c r="B1634" i="12"/>
  <c r="B1769" i="12" s="1"/>
  <c r="B1904" i="12" s="1"/>
  <c r="B2039" i="12"/>
  <c r="B2174" i="12" s="1"/>
  <c r="B2309" i="12" s="1"/>
  <c r="B259" i="12"/>
  <c r="B394" i="12"/>
  <c r="B529" i="12"/>
  <c r="B664" i="12" s="1"/>
  <c r="B799" i="12" s="1"/>
  <c r="C124" i="12"/>
  <c r="M15" i="5"/>
  <c r="S118" i="5"/>
  <c r="C15" i="12"/>
  <c r="B186" i="14"/>
  <c r="B107" i="14"/>
  <c r="Y168" i="28"/>
  <c r="T168" i="28"/>
  <c r="V168" i="28" s="1"/>
  <c r="W168" i="28" s="1"/>
  <c r="A505" i="12"/>
  <c r="A640" i="12" s="1"/>
  <c r="A775" i="12" s="1"/>
  <c r="A910" i="12" s="1"/>
  <c r="A1045" i="12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R5" i="5"/>
  <c r="R117" i="5"/>
  <c r="T4" i="5"/>
  <c r="J53" i="5"/>
  <c r="J50" i="5"/>
  <c r="J76" i="5"/>
  <c r="C59" i="14"/>
  <c r="B988" i="12"/>
  <c r="B219" i="12"/>
  <c r="B354" i="12" s="1"/>
  <c r="B489" i="12" s="1"/>
  <c r="C84" i="12"/>
  <c r="A2159" i="12"/>
  <c r="A2294" i="12" s="1"/>
  <c r="A2429" i="12"/>
  <c r="A2564" i="12" s="1"/>
  <c r="A2699" i="12" s="1"/>
  <c r="A2834" i="12" s="1"/>
  <c r="A2969" i="12" s="1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A2637" i="12"/>
  <c r="A2772" i="12" s="1"/>
  <c r="A2907" i="12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R9" i="5"/>
  <c r="U118" i="5"/>
  <c r="U4" i="5"/>
  <c r="Y196" i="28"/>
  <c r="B484" i="12"/>
  <c r="B619" i="12" s="1"/>
  <c r="B754" i="12" s="1"/>
  <c r="B206" i="12"/>
  <c r="B341" i="12" s="1"/>
  <c r="B476" i="12" s="1"/>
  <c r="B611" i="12"/>
  <c r="B191" i="12"/>
  <c r="B326" i="12" s="1"/>
  <c r="B461" i="12" s="1"/>
  <c r="B596" i="12" s="1"/>
  <c r="B731" i="12" s="1"/>
  <c r="B866" i="12" s="1"/>
  <c r="B1001" i="12" s="1"/>
  <c r="B1136" i="12" s="1"/>
  <c r="B1271" i="12" s="1"/>
  <c r="B1406" i="12" s="1"/>
  <c r="B1541" i="12" s="1"/>
  <c r="B1676" i="12" s="1"/>
  <c r="B1811" i="12" s="1"/>
  <c r="B1946" i="12" s="1"/>
  <c r="B2081" i="12" s="1"/>
  <c r="B2216" i="12" s="1"/>
  <c r="B2351" i="12" s="1"/>
  <c r="B2486" i="12" s="1"/>
  <c r="C56" i="12"/>
  <c r="B177" i="12"/>
  <c r="B312" i="12" s="1"/>
  <c r="B447" i="12" s="1"/>
  <c r="B582" i="12" s="1"/>
  <c r="C42" i="12"/>
  <c r="B304" i="12"/>
  <c r="B226" i="12"/>
  <c r="B361" i="12" s="1"/>
  <c r="C91" i="12"/>
  <c r="C23" i="12"/>
  <c r="C79" i="12"/>
  <c r="C30" i="12"/>
  <c r="B112" i="14"/>
  <c r="B151" i="14"/>
  <c r="B190" i="14" s="1"/>
  <c r="B229" i="14" s="1"/>
  <c r="B268" i="14" s="1"/>
  <c r="AG54" i="32"/>
  <c r="AG21" i="32"/>
  <c r="D30" i="32"/>
  <c r="D21" i="32"/>
  <c r="T205" i="28"/>
  <c r="V205" i="28" s="1"/>
  <c r="Y205" i="28"/>
  <c r="Y253" i="28"/>
  <c r="T253" i="28"/>
  <c r="V253" i="28" s="1"/>
  <c r="AL21" i="32"/>
  <c r="AL35" i="32"/>
  <c r="AL65" i="32"/>
  <c r="B173" i="12"/>
  <c r="C38" i="12"/>
  <c r="B142" i="12"/>
  <c r="B277" i="12" s="1"/>
  <c r="B412" i="12" s="1"/>
  <c r="B547" i="12" s="1"/>
  <c r="B682" i="12" s="1"/>
  <c r="B817" i="12" s="1"/>
  <c r="B952" i="12" s="1"/>
  <c r="C7" i="12"/>
  <c r="A711" i="12"/>
  <c r="A846" i="12" s="1"/>
  <c r="A2307" i="12"/>
  <c r="A2442" i="12"/>
  <c r="A2577" i="12" s="1"/>
  <c r="A2712" i="12" s="1"/>
  <c r="A2847" i="12" s="1"/>
  <c r="A2982" i="12" s="1"/>
  <c r="A3117" i="12" s="1"/>
  <c r="A3252" i="12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K43" i="5"/>
  <c r="K44" i="5"/>
  <c r="K37" i="5"/>
  <c r="R4" i="5"/>
  <c r="C147" i="12"/>
  <c r="T211" i="28"/>
  <c r="V211" i="28" s="1"/>
  <c r="W211" i="28" s="1"/>
  <c r="Y211" i="28"/>
  <c r="T115" i="5"/>
  <c r="M20" i="5"/>
  <c r="T6" i="5"/>
  <c r="S115" i="5"/>
  <c r="J21" i="5"/>
  <c r="J18" i="5"/>
  <c r="C34" i="12"/>
  <c r="C150" i="12"/>
  <c r="AG85" i="32"/>
  <c r="Y21" i="32"/>
  <c r="AF21" i="32"/>
  <c r="AS8" i="4"/>
  <c r="AS92" i="4"/>
  <c r="AS79" i="4"/>
  <c r="AS205" i="4"/>
  <c r="AS194" i="4"/>
  <c r="C6" i="12"/>
  <c r="T9" i="28"/>
  <c r="V9" i="28" s="1"/>
  <c r="Y9" i="28"/>
  <c r="B375" i="12"/>
  <c r="B510" i="12" s="1"/>
  <c r="B645" i="12" s="1"/>
  <c r="C645" i="12" s="1"/>
  <c r="B780" i="12"/>
  <c r="G72" i="14"/>
  <c r="B111" i="14"/>
  <c r="B150" i="14" s="1"/>
  <c r="B189" i="14" s="1"/>
  <c r="B228" i="14" s="1"/>
  <c r="B267" i="14" s="1"/>
  <c r="Y16" i="28"/>
  <c r="Z65" i="32"/>
  <c r="S30" i="32"/>
  <c r="Y240" i="28"/>
  <c r="AS208" i="4"/>
  <c r="V21" i="32"/>
  <c r="H75" i="32"/>
  <c r="U44" i="32"/>
  <c r="T4" i="28"/>
  <c r="V4" i="28" s="1"/>
  <c r="W4" i="28" s="1"/>
  <c r="O47" i="40"/>
  <c r="AS24" i="4"/>
  <c r="AS99" i="4"/>
  <c r="AS169" i="4"/>
  <c r="AS59" i="4"/>
  <c r="AS66" i="4"/>
  <c r="AS71" i="4"/>
  <c r="AS176" i="4"/>
  <c r="AS34" i="4"/>
  <c r="AS115" i="4"/>
  <c r="AS11" i="4"/>
  <c r="AS186" i="4"/>
  <c r="AS5" i="4"/>
  <c r="AS70" i="4"/>
  <c r="AS216" i="4"/>
  <c r="AS158" i="4"/>
  <c r="AS51" i="4"/>
  <c r="AS207" i="4"/>
  <c r="AS184" i="4"/>
  <c r="AS206" i="4"/>
  <c r="AS69" i="4"/>
  <c r="AS35" i="4"/>
  <c r="AS33" i="4"/>
  <c r="AS127" i="4"/>
  <c r="AS183" i="4"/>
  <c r="AS104" i="4"/>
  <c r="AS193" i="4"/>
  <c r="AS125" i="4"/>
  <c r="AS73" i="4"/>
  <c r="AS67" i="4"/>
  <c r="AS168" i="4"/>
  <c r="AS26" i="4"/>
  <c r="AS213" i="4"/>
  <c r="AS63" i="4"/>
  <c r="AS119" i="4"/>
  <c r="AS60" i="4"/>
  <c r="AS198" i="4"/>
  <c r="AS87" i="4"/>
  <c r="AS82" i="4"/>
  <c r="AS40" i="4"/>
  <c r="AS166" i="4"/>
  <c r="AS179" i="4"/>
  <c r="AS164" i="4"/>
  <c r="AS57" i="4"/>
  <c r="AS10" i="4"/>
  <c r="AS211" i="4"/>
  <c r="AS173" i="4"/>
  <c r="AS30" i="4"/>
  <c r="AS199" i="4"/>
  <c r="AS74" i="4"/>
  <c r="AS159" i="4"/>
  <c r="AS3" i="4"/>
  <c r="AS42" i="4"/>
  <c r="AS49" i="4"/>
  <c r="AS107" i="4"/>
  <c r="AS4" i="4"/>
  <c r="AS101" i="4"/>
  <c r="AS15" i="4"/>
  <c r="AS114" i="4"/>
  <c r="AS29" i="4"/>
  <c r="AS32" i="4"/>
  <c r="AS116" i="4"/>
  <c r="AS196" i="4"/>
  <c r="AS167" i="4"/>
  <c r="AS56" i="4"/>
  <c r="AS2" i="4"/>
  <c r="AS91" i="4"/>
  <c r="AS155" i="4"/>
  <c r="AS31" i="4"/>
  <c r="AS21" i="4"/>
  <c r="AS106" i="4"/>
  <c r="AS53" i="4"/>
  <c r="AS102" i="4"/>
  <c r="AS90" i="4"/>
  <c r="AS128" i="4"/>
  <c r="AS64" i="4"/>
  <c r="AS16" i="4"/>
  <c r="AS178" i="4"/>
  <c r="AS190" i="4"/>
  <c r="AS204" i="4"/>
  <c r="AS43" i="4"/>
  <c r="AS52" i="4"/>
  <c r="AS181" i="4"/>
  <c r="Y220" i="28"/>
  <c r="H49" i="14"/>
  <c r="I68" i="14"/>
  <c r="AS145" i="4"/>
  <c r="AS129" i="4"/>
  <c r="U24" i="15"/>
  <c r="Z24" i="15"/>
  <c r="N46" i="40"/>
  <c r="AT56" i="4"/>
  <c r="AT48" i="4"/>
  <c r="O46" i="40"/>
  <c r="AT91" i="4"/>
  <c r="AT75" i="4"/>
  <c r="C70" i="14"/>
  <c r="A85" i="14"/>
  <c r="A124" i="14" s="1"/>
  <c r="M52" i="5"/>
  <c r="C850" i="12"/>
  <c r="C3506" i="12"/>
  <c r="D75" i="32"/>
  <c r="D44" i="32"/>
  <c r="D65" i="32"/>
  <c r="D54" i="32"/>
  <c r="D35" i="32"/>
  <c r="D97" i="32"/>
  <c r="D85" i="32"/>
  <c r="Y209" i="28"/>
  <c r="Y227" i="28"/>
  <c r="B223" i="12"/>
  <c r="B358" i="12"/>
  <c r="B493" i="12" s="1"/>
  <c r="B628" i="12" s="1"/>
  <c r="B763" i="12" s="1"/>
  <c r="B898" i="12" s="1"/>
  <c r="B1033" i="12" s="1"/>
  <c r="B1168" i="12" s="1"/>
  <c r="C88" i="12"/>
  <c r="B673" i="12"/>
  <c r="B256" i="12"/>
  <c r="B391" i="12"/>
  <c r="C121" i="12"/>
  <c r="A2801" i="12"/>
  <c r="A2936" i="12"/>
  <c r="A3071" i="12" s="1"/>
  <c r="Y234" i="28"/>
  <c r="T234" i="28"/>
  <c r="V234" i="28" s="1"/>
  <c r="AN65" i="32"/>
  <c r="Y130" i="28"/>
  <c r="Q10" i="5"/>
  <c r="T114" i="5"/>
  <c r="Q3" i="5"/>
  <c r="L17" i="5"/>
  <c r="P5" i="5"/>
  <c r="R44" i="5"/>
  <c r="I63" i="5"/>
  <c r="I46" i="14"/>
  <c r="B114" i="14"/>
  <c r="J21" i="32"/>
  <c r="J75" i="32"/>
  <c r="J30" i="32"/>
  <c r="T5" i="28"/>
  <c r="V5" i="28" s="1"/>
  <c r="W5" i="28" s="1"/>
  <c r="Y230" i="28"/>
  <c r="T230" i="28"/>
  <c r="V230" i="28" s="1"/>
  <c r="B382" i="12"/>
  <c r="B255" i="12"/>
  <c r="B390" i="12" s="1"/>
  <c r="B525" i="12"/>
  <c r="C120" i="12"/>
  <c r="A1725" i="12"/>
  <c r="A1860" i="12"/>
  <c r="A1995" i="12" s="1"/>
  <c r="A2130" i="12" s="1"/>
  <c r="A2265" i="12" s="1"/>
  <c r="A2400" i="12" s="1"/>
  <c r="A2535" i="12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 s="1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G62" i="14"/>
  <c r="Y24" i="28"/>
  <c r="T24" i="28"/>
  <c r="V24" i="28" s="1"/>
  <c r="X24" i="28" s="1"/>
  <c r="T27" i="28"/>
  <c r="V27" i="28" s="1"/>
  <c r="W27" i="28" s="1"/>
  <c r="B1835" i="12"/>
  <c r="P6" i="5"/>
  <c r="R113" i="5"/>
  <c r="B130" i="14"/>
  <c r="C91" i="14"/>
  <c r="P54" i="32"/>
  <c r="T160" i="28"/>
  <c r="V160" i="28" s="1"/>
  <c r="W160" i="28" s="1"/>
  <c r="Y160" i="28"/>
  <c r="Y47" i="28"/>
  <c r="I7" i="5"/>
  <c r="I8" i="5"/>
  <c r="AJ35" i="32"/>
  <c r="AJ97" i="32"/>
  <c r="AJ85" i="32"/>
  <c r="AJ44" i="32"/>
  <c r="AJ21" i="32"/>
  <c r="AC65" i="32"/>
  <c r="AC44" i="32"/>
  <c r="AC35" i="32"/>
  <c r="W65" i="32"/>
  <c r="W35" i="32"/>
  <c r="W75" i="32"/>
  <c r="W30" i="32"/>
  <c r="W44" i="32"/>
  <c r="W85" i="32"/>
  <c r="W54" i="32"/>
  <c r="O65" i="32"/>
  <c r="O21" i="32"/>
  <c r="Z31" i="33"/>
  <c r="N39" i="5"/>
  <c r="I94" i="5"/>
  <c r="I93" i="5"/>
  <c r="I97" i="32"/>
  <c r="I30" i="32"/>
  <c r="I85" i="32"/>
  <c r="I65" i="32"/>
  <c r="A1810" i="12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R38" i="5"/>
  <c r="K6" i="5"/>
  <c r="S113" i="5"/>
  <c r="M37" i="5"/>
  <c r="J65" i="5"/>
  <c r="J60" i="5"/>
  <c r="J62" i="5"/>
  <c r="Q8" i="5"/>
  <c r="K58" i="5"/>
  <c r="M44" i="5"/>
  <c r="R37" i="5"/>
  <c r="I4" i="5"/>
  <c r="O38" i="5"/>
  <c r="P3" i="5"/>
  <c r="J22" i="5"/>
  <c r="P10" i="5"/>
  <c r="N44" i="5"/>
  <c r="J54" i="5"/>
  <c r="J51" i="5"/>
  <c r="H118" i="14"/>
  <c r="AN30" i="32"/>
  <c r="T116" i="28"/>
  <c r="V116" i="28" s="1"/>
  <c r="X116" i="28" s="1"/>
  <c r="Y116" i="28"/>
  <c r="T155" i="28"/>
  <c r="V155" i="28" s="1"/>
  <c r="W155" i="28" s="1"/>
  <c r="Y155" i="28"/>
  <c r="S9" i="5"/>
  <c r="M22" i="5"/>
  <c r="D23" i="14"/>
  <c r="B88" i="14"/>
  <c r="G74" i="14"/>
  <c r="I42" i="14"/>
  <c r="H42" i="14"/>
  <c r="I75" i="14"/>
  <c r="I53" i="14"/>
  <c r="H53" i="14"/>
  <c r="A84" i="14"/>
  <c r="H45" i="14"/>
  <c r="Q85" i="32"/>
  <c r="X35" i="32"/>
  <c r="AM35" i="32"/>
  <c r="T153" i="28"/>
  <c r="V153" i="28" s="1"/>
  <c r="T186" i="28"/>
  <c r="V186" i="28" s="1"/>
  <c r="Y186" i="28"/>
  <c r="T43" i="28"/>
  <c r="V43" i="28" s="1"/>
  <c r="X43" i="28" s="1"/>
  <c r="K27" i="5"/>
  <c r="T7" i="5"/>
  <c r="C647" i="12"/>
  <c r="C319" i="12"/>
  <c r="I74" i="14"/>
  <c r="A80" i="14"/>
  <c r="G41" i="14"/>
  <c r="H91" i="14"/>
  <c r="I91" i="14"/>
  <c r="X85" i="32"/>
  <c r="K35" i="32"/>
  <c r="T175" i="28"/>
  <c r="V175" i="28" s="1"/>
  <c r="W175" i="28" s="1"/>
  <c r="T214" i="28"/>
  <c r="V214" i="28" s="1"/>
  <c r="X214" i="28" s="1"/>
  <c r="T316" i="28"/>
  <c r="V316" i="28" s="1"/>
  <c r="W316" i="28" s="1"/>
  <c r="T289" i="28"/>
  <c r="V289" i="28" s="1"/>
  <c r="T277" i="28"/>
  <c r="V277" i="28" s="1"/>
  <c r="X277" i="28" s="1"/>
  <c r="T76" i="28"/>
  <c r="V76" i="28" s="1"/>
  <c r="X76" i="28" s="1"/>
  <c r="T106" i="28"/>
  <c r="V106" i="28" s="1"/>
  <c r="W106" i="28" s="1"/>
  <c r="T296" i="28"/>
  <c r="V296" i="28" s="1"/>
  <c r="X296" i="28" s="1"/>
  <c r="T307" i="28"/>
  <c r="V307" i="28" s="1"/>
  <c r="X307" i="28" s="1"/>
  <c r="T96" i="28"/>
  <c r="V96" i="28" s="1"/>
  <c r="X96" i="28" s="1"/>
  <c r="T282" i="28"/>
  <c r="V282" i="28" s="1"/>
  <c r="W282" i="28" s="1"/>
  <c r="T312" i="28"/>
  <c r="V312" i="28" s="1"/>
  <c r="W312" i="28" s="1"/>
  <c r="T302" i="28"/>
  <c r="V302" i="28" s="1"/>
  <c r="W302" i="28" s="1"/>
  <c r="T48" i="28"/>
  <c r="V48" i="28" s="1"/>
  <c r="X48" i="28" s="1"/>
  <c r="T88" i="28"/>
  <c r="V88" i="28" s="1"/>
  <c r="T262" i="28"/>
  <c r="V262" i="28" s="1"/>
  <c r="W262" i="28" s="1"/>
  <c r="T98" i="28"/>
  <c r="V98" i="28" s="1"/>
  <c r="X98" i="28" s="1"/>
  <c r="T216" i="28"/>
  <c r="V216" i="28" s="1"/>
  <c r="T70" i="28"/>
  <c r="V70" i="28" s="1"/>
  <c r="T148" i="28"/>
  <c r="T83" i="28"/>
  <c r="V83" i="28" s="1"/>
  <c r="T274" i="28"/>
  <c r="V274" i="28" s="1"/>
  <c r="T295" i="28"/>
  <c r="V295" i="28" s="1"/>
  <c r="X295" i="28" s="1"/>
  <c r="T151" i="28"/>
  <c r="V151" i="28" s="1"/>
  <c r="T123" i="28"/>
  <c r="V123" i="28" s="1"/>
  <c r="W123" i="28" s="1"/>
  <c r="T133" i="28"/>
  <c r="T36" i="28"/>
  <c r="V36" i="28" s="1"/>
  <c r="W36" i="28" s="1"/>
  <c r="T19" i="28"/>
  <c r="T172" i="28"/>
  <c r="V172" i="28" s="1"/>
  <c r="X172" i="28" s="1"/>
  <c r="T239" i="28"/>
  <c r="V239" i="28" s="1"/>
  <c r="T242" i="28"/>
  <c r="V242" i="28" s="1"/>
  <c r="T221" i="28"/>
  <c r="V221" i="28" s="1"/>
  <c r="X221" i="28" s="1"/>
  <c r="T149" i="28"/>
  <c r="T8" i="28"/>
  <c r="V8" i="28" s="1"/>
  <c r="T275" i="28"/>
  <c r="V275" i="28" s="1"/>
  <c r="X275" i="28" s="1"/>
  <c r="T259" i="28"/>
  <c r="V259" i="28" s="1"/>
  <c r="W259" i="28" s="1"/>
  <c r="T91" i="28"/>
  <c r="V91" i="28" s="1"/>
  <c r="T17" i="28"/>
  <c r="V17" i="28" s="1"/>
  <c r="W17" i="28" s="1"/>
  <c r="T235" i="28"/>
  <c r="V235" i="28" s="1"/>
  <c r="X235" i="28" s="1"/>
  <c r="T233" i="28"/>
  <c r="V233" i="28" s="1"/>
  <c r="T144" i="28"/>
  <c r="V144" i="28" s="1"/>
  <c r="X144" i="28" s="1"/>
  <c r="T152" i="28"/>
  <c r="V152" i="28" s="1"/>
  <c r="AS147" i="4"/>
  <c r="AS146" i="4"/>
  <c r="AS143" i="4"/>
  <c r="AS140" i="4"/>
  <c r="AS131" i="4"/>
  <c r="AS144" i="4"/>
  <c r="AS133" i="4"/>
  <c r="AS132" i="4"/>
  <c r="AS151" i="4"/>
  <c r="AS150" i="4"/>
  <c r="AS148" i="4"/>
  <c r="AS152" i="4"/>
  <c r="AS134" i="4"/>
  <c r="AS149" i="4"/>
  <c r="AS130" i="4"/>
  <c r="AS138" i="4"/>
  <c r="AS139" i="4"/>
  <c r="AS141" i="4"/>
  <c r="AS142" i="4"/>
  <c r="AS135" i="4"/>
  <c r="A346" i="12"/>
  <c r="A106" i="14"/>
  <c r="A145" i="14" s="1"/>
  <c r="A184" i="14" s="1"/>
  <c r="AE97" i="32"/>
  <c r="AE35" i="32"/>
  <c r="AE44" i="32"/>
  <c r="AE75" i="32"/>
  <c r="AE21" i="32"/>
  <c r="AE85" i="32"/>
  <c r="R97" i="32"/>
  <c r="R30" i="32"/>
  <c r="R35" i="32"/>
  <c r="R85" i="32"/>
  <c r="R44" i="32"/>
  <c r="R65" i="32"/>
  <c r="E97" i="32"/>
  <c r="E65" i="32"/>
  <c r="E44" i="32"/>
  <c r="T150" i="28"/>
  <c r="V150" i="28" s="1"/>
  <c r="T142" i="28"/>
  <c r="V142" i="28" s="1"/>
  <c r="W142" i="28" s="1"/>
  <c r="B86" i="14"/>
  <c r="B125" i="14" s="1"/>
  <c r="B164" i="14" s="1"/>
  <c r="B203" i="14" s="1"/>
  <c r="B242" i="14"/>
  <c r="H79" i="14"/>
  <c r="I79" i="14"/>
  <c r="A112" i="14"/>
  <c r="C112" i="14" s="1"/>
  <c r="H73" i="14"/>
  <c r="G73" i="14"/>
  <c r="I73" i="14"/>
  <c r="X75" i="32"/>
  <c r="Q97" i="32"/>
  <c r="Q44" i="32"/>
  <c r="Q54" i="32"/>
  <c r="K44" i="32"/>
  <c r="X35" i="33"/>
  <c r="X23" i="33"/>
  <c r="T165" i="28"/>
  <c r="V165" i="28" s="1"/>
  <c r="Y165" i="28"/>
  <c r="Y201" i="28"/>
  <c r="T201" i="28"/>
  <c r="V201" i="28" s="1"/>
  <c r="T20" i="28"/>
  <c r="V20" i="28" s="1"/>
  <c r="W20" i="28" s="1"/>
  <c r="T80" i="28"/>
  <c r="V80" i="28" s="1"/>
  <c r="W80" i="28" s="1"/>
  <c r="C270" i="12"/>
  <c r="G85" i="32"/>
  <c r="T114" i="28"/>
  <c r="V114" i="28" s="1"/>
  <c r="X114" i="28" s="1"/>
  <c r="T207" i="28"/>
  <c r="AG84" i="17"/>
  <c r="W84" i="17"/>
  <c r="W20" i="33"/>
  <c r="T82" i="32"/>
  <c r="C251" i="12"/>
  <c r="C266" i="12"/>
  <c r="L21" i="32"/>
  <c r="L30" i="32"/>
  <c r="C75" i="32"/>
  <c r="V54" i="32"/>
  <c r="Y223" i="28"/>
  <c r="T13" i="28"/>
  <c r="V13" i="28" s="1"/>
  <c r="T119" i="28"/>
  <c r="T141" i="28"/>
  <c r="V141" i="28" s="1"/>
  <c r="X141" i="28" s="1"/>
  <c r="Y176" i="28"/>
  <c r="T252" i="28"/>
  <c r="T190" i="28"/>
  <c r="V190" i="28" s="1"/>
  <c r="C71" i="14"/>
  <c r="Y166" i="28"/>
  <c r="T166" i="28"/>
  <c r="T180" i="28"/>
  <c r="V180" i="28" s="1"/>
  <c r="T236" i="28"/>
  <c r="V236" i="28" s="1"/>
  <c r="X236" i="28" s="1"/>
  <c r="T238" i="28"/>
  <c r="V238" i="28" s="1"/>
  <c r="W238" i="28" s="1"/>
  <c r="C176" i="12"/>
  <c r="C258" i="12"/>
  <c r="C2430" i="12"/>
  <c r="T140" i="28"/>
  <c r="V140" i="28" s="1"/>
  <c r="X140" i="28" s="1"/>
  <c r="T173" i="28"/>
  <c r="V173" i="28" s="1"/>
  <c r="W173" i="28" s="1"/>
  <c r="T241" i="28"/>
  <c r="V241" i="28" s="1"/>
  <c r="T294" i="28"/>
  <c r="V294" i="28" s="1"/>
  <c r="W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M47" i="40"/>
  <c r="Y101" i="28"/>
  <c r="T10" i="28"/>
  <c r="V10" i="28" s="1"/>
  <c r="T23" i="28"/>
  <c r="V23" i="28" s="1"/>
  <c r="Y269" i="28"/>
  <c r="T269" i="28"/>
  <c r="V269" i="28" s="1"/>
  <c r="T276" i="28"/>
  <c r="V276" i="28" s="1"/>
  <c r="Y276" i="28"/>
  <c r="T298" i="28"/>
  <c r="V298" i="28" s="1"/>
  <c r="T97" i="28"/>
  <c r="V97" i="28" s="1"/>
  <c r="X97" i="28" s="1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N458" i="7"/>
  <c r="N1153" i="7"/>
  <c r="T215" i="28"/>
  <c r="N1265" i="7"/>
  <c r="N1269" i="7"/>
  <c r="N1277" i="7"/>
  <c r="N1591" i="7"/>
  <c r="N1595" i="7"/>
  <c r="N1599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251" i="7"/>
  <c r="I1027" i="7"/>
  <c r="I1256" i="7"/>
  <c r="I1604" i="7"/>
  <c r="I1608" i="7"/>
  <c r="N341" i="7"/>
  <c r="N1026" i="7"/>
  <c r="N1255" i="7"/>
  <c r="N1263" i="7"/>
  <c r="N1603" i="7"/>
  <c r="N1607" i="7"/>
  <c r="I293" i="7"/>
  <c r="I595" i="7"/>
  <c r="I808" i="7"/>
  <c r="I919" i="7"/>
  <c r="I1096" i="7"/>
  <c r="I1101" i="7"/>
  <c r="I1120" i="7"/>
  <c r="I1173" i="7"/>
  <c r="I1249" i="7"/>
  <c r="I1253" i="7"/>
  <c r="I1270" i="7"/>
  <c r="I1278" i="7"/>
  <c r="I1592" i="7"/>
  <c r="I1596" i="7"/>
  <c r="N253" i="7"/>
  <c r="N695" i="7"/>
  <c r="N810" i="7"/>
  <c r="N96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120" i="7"/>
  <c r="N1266" i="7"/>
  <c r="N1270" i="7"/>
  <c r="N1274" i="7"/>
  <c r="N1278" i="7"/>
  <c r="A48" i="6"/>
  <c r="A49" i="6"/>
  <c r="A20" i="6"/>
  <c r="B48" i="6"/>
  <c r="B49" i="6" s="1"/>
  <c r="B20" i="6"/>
  <c r="B64" i="6"/>
  <c r="AT203" i="4"/>
  <c r="AT184" i="4"/>
  <c r="AT123" i="4"/>
  <c r="AT172" i="4"/>
  <c r="AT169" i="4"/>
  <c r="AR178" i="4"/>
  <c r="Q169" i="4"/>
  <c r="Q159" i="4"/>
  <c r="AR153" i="4"/>
  <c r="Q114" i="4"/>
  <c r="Q50" i="4"/>
  <c r="AT164" i="4"/>
  <c r="Q137" i="4"/>
  <c r="Q134" i="4"/>
  <c r="AT205" i="4"/>
  <c r="AT31" i="4"/>
  <c r="Q84" i="4"/>
  <c r="Q47" i="4"/>
  <c r="S101" i="4"/>
  <c r="Q63" i="4"/>
  <c r="Z74" i="4"/>
  <c r="S215" i="4"/>
  <c r="Q73" i="4"/>
  <c r="AR17" i="4"/>
  <c r="AR57" i="4"/>
  <c r="S65" i="4"/>
  <c r="AR65" i="4"/>
  <c r="Z64" i="4"/>
  <c r="AR157" i="4"/>
  <c r="S35" i="4"/>
  <c r="AR37" i="4"/>
  <c r="AR59" i="4"/>
  <c r="Q44" i="4"/>
  <c r="S55" i="4"/>
  <c r="AT45" i="4"/>
  <c r="AR56" i="4"/>
  <c r="AT187" i="4"/>
  <c r="Q74" i="4"/>
  <c r="AR206" i="4"/>
  <c r="AR72" i="4"/>
  <c r="Q212" i="4"/>
  <c r="Q83" i="4"/>
  <c r="AR75" i="4"/>
  <c r="Q13" i="4"/>
  <c r="Q87" i="4"/>
  <c r="S11" i="4"/>
  <c r="S71" i="4"/>
  <c r="AR108" i="4"/>
  <c r="Z13" i="4"/>
  <c r="Z156" i="4"/>
  <c r="X58" i="4"/>
  <c r="Q177" i="4"/>
  <c r="Q31" i="4"/>
  <c r="Q211" i="4"/>
  <c r="S150" i="4"/>
  <c r="Z20" i="4"/>
  <c r="Q39" i="4"/>
  <c r="Z47" i="4"/>
  <c r="Q95" i="4"/>
  <c r="K19" i="5"/>
  <c r="K16" i="5"/>
  <c r="A121" i="14"/>
  <c r="K17" i="5"/>
  <c r="L22" i="5"/>
  <c r="D49" i="14"/>
  <c r="D6" i="14"/>
  <c r="D66" i="14"/>
  <c r="H76" i="14"/>
  <c r="A147" i="14"/>
  <c r="I108" i="14"/>
  <c r="W40" i="33"/>
  <c r="AN82" i="32"/>
  <c r="Y178" i="28"/>
  <c r="T178" i="28"/>
  <c r="V178" i="28" s="1"/>
  <c r="J70" i="5"/>
  <c r="M53" i="5"/>
  <c r="J40" i="5"/>
  <c r="I20" i="5"/>
  <c r="S8" i="5"/>
  <c r="Q6" i="5"/>
  <c r="I99" i="5"/>
  <c r="N41" i="5"/>
  <c r="L20" i="5"/>
  <c r="J71" i="5"/>
  <c r="J49" i="5"/>
  <c r="J20" i="5"/>
  <c r="R116" i="5"/>
  <c r="S38" i="5"/>
  <c r="K10" i="5"/>
  <c r="O43" i="5"/>
  <c r="M55" i="5"/>
  <c r="D53" i="14"/>
  <c r="C2593" i="12"/>
  <c r="C1649" i="12"/>
  <c r="C558" i="12"/>
  <c r="C506" i="12"/>
  <c r="F22" i="14"/>
  <c r="F66" i="14"/>
  <c r="C54" i="14"/>
  <c r="AC97" i="32"/>
  <c r="AC85" i="32"/>
  <c r="AC21" i="32"/>
  <c r="AC75" i="32"/>
  <c r="AC54" i="32"/>
  <c r="AC30" i="32"/>
  <c r="P75" i="32"/>
  <c r="P97" i="32"/>
  <c r="P30" i="32"/>
  <c r="P85" i="32"/>
  <c r="P21" i="32"/>
  <c r="P44" i="32"/>
  <c r="P35" i="32"/>
  <c r="X82" i="32"/>
  <c r="Y117" i="28"/>
  <c r="Y254" i="28"/>
  <c r="T254" i="28"/>
  <c r="V254" i="28" s="1"/>
  <c r="B4191" i="12"/>
  <c r="B205" i="12"/>
  <c r="B340" i="12" s="1"/>
  <c r="C70" i="12"/>
  <c r="B468" i="12"/>
  <c r="A2507" i="12"/>
  <c r="A83" i="14"/>
  <c r="I6" i="5"/>
  <c r="I10" i="5"/>
  <c r="G64" i="14"/>
  <c r="T210" i="28"/>
  <c r="V210" i="28" s="1"/>
  <c r="Y210" i="28"/>
  <c r="K20" i="5"/>
  <c r="J10" i="5"/>
  <c r="J3" i="5"/>
  <c r="J5" i="5"/>
  <c r="J7" i="5"/>
  <c r="J9" i="5"/>
  <c r="L15" i="5"/>
  <c r="U3" i="5"/>
  <c r="N37" i="5"/>
  <c r="S116" i="5"/>
  <c r="K30" i="5"/>
  <c r="K29" i="5"/>
  <c r="C309" i="12"/>
  <c r="C1476" i="12"/>
  <c r="C607" i="12"/>
  <c r="C1524" i="12"/>
  <c r="C1513" i="12"/>
  <c r="C393" i="12"/>
  <c r="C1346" i="12"/>
  <c r="C290" i="12"/>
  <c r="C654" i="12"/>
  <c r="C687" i="12"/>
  <c r="C1030" i="12"/>
  <c r="C1092" i="12"/>
  <c r="C371" i="12"/>
  <c r="C339" i="12"/>
  <c r="C579" i="12"/>
  <c r="C951" i="12"/>
  <c r="C974" i="12"/>
  <c r="C1979" i="12"/>
  <c r="C2841" i="12"/>
  <c r="C377" i="12"/>
  <c r="C441" i="12"/>
  <c r="C1063" i="12"/>
  <c r="D30" i="14"/>
  <c r="D61" i="14"/>
  <c r="A110" i="14"/>
  <c r="G71" i="14"/>
  <c r="A95" i="14"/>
  <c r="G56" i="14"/>
  <c r="H56" i="14"/>
  <c r="AH35" i="32"/>
  <c r="AH21" i="32"/>
  <c r="AH65" i="32"/>
  <c r="AH30" i="32"/>
  <c r="AH85" i="32"/>
  <c r="AH54" i="32"/>
  <c r="AH44" i="32"/>
  <c r="AH75" i="32"/>
  <c r="T131" i="28"/>
  <c r="V131" i="28" s="1"/>
  <c r="X131" i="28" s="1"/>
  <c r="T146" i="28"/>
  <c r="V146" i="28" s="1"/>
  <c r="W146" i="28" s="1"/>
  <c r="Y146" i="28"/>
  <c r="Y157" i="28"/>
  <c r="T157" i="28"/>
  <c r="V157" i="28" s="1"/>
  <c r="T231" i="28"/>
  <c r="V231" i="28" s="1"/>
  <c r="X231" i="28" s="1"/>
  <c r="Y231" i="28"/>
  <c r="Y250" i="28"/>
  <c r="T250" i="28"/>
  <c r="V250" i="28" s="1"/>
  <c r="A3208" i="12"/>
  <c r="A3343" i="12" s="1"/>
  <c r="A3478" i="12" s="1"/>
  <c r="A3613" i="12" s="1"/>
  <c r="A3748" i="12" s="1"/>
  <c r="A3883" i="12" s="1"/>
  <c r="A4018" i="12" s="1"/>
  <c r="A596" i="12"/>
  <c r="A731" i="12" s="1"/>
  <c r="J48" i="5"/>
  <c r="O41" i="5"/>
  <c r="J15" i="5"/>
  <c r="J8" i="5"/>
  <c r="S3" i="5"/>
  <c r="I97" i="5"/>
  <c r="M50" i="5"/>
  <c r="R43" i="5"/>
  <c r="J41" i="5"/>
  <c r="L37" i="5"/>
  <c r="K5" i="5"/>
  <c r="J16" i="5"/>
  <c r="M25" i="5"/>
  <c r="U116" i="5"/>
  <c r="T113" i="5"/>
  <c r="P7" i="5"/>
  <c r="I66" i="5"/>
  <c r="I60" i="5"/>
  <c r="C3111" i="12"/>
  <c r="C2976" i="12"/>
  <c r="C2504" i="12"/>
  <c r="C1034" i="12"/>
  <c r="C723" i="12"/>
  <c r="C326" i="12"/>
  <c r="C529" i="12"/>
  <c r="C1079" i="12"/>
  <c r="D75" i="14"/>
  <c r="B131" i="14"/>
  <c r="G60" i="14"/>
  <c r="I63" i="14"/>
  <c r="G63" i="14"/>
  <c r="A94" i="14"/>
  <c r="H55" i="14"/>
  <c r="G55" i="14"/>
  <c r="I55" i="14"/>
  <c r="I47" i="14"/>
  <c r="A86" i="14"/>
  <c r="C86" i="14" s="1"/>
  <c r="H47" i="14"/>
  <c r="W26" i="33"/>
  <c r="B3268" i="12"/>
  <c r="A1298" i="12"/>
  <c r="A1433" i="12" s="1"/>
  <c r="C1433" i="12" s="1"/>
  <c r="C1163" i="12"/>
  <c r="S4" i="5"/>
  <c r="L21" i="5"/>
  <c r="L19" i="5"/>
  <c r="B1002" i="12"/>
  <c r="S6" i="5"/>
  <c r="I3" i="5"/>
  <c r="K77" i="5"/>
  <c r="K71" i="5"/>
  <c r="J38" i="5"/>
  <c r="J6" i="5"/>
  <c r="K15" i="5"/>
  <c r="O40" i="5"/>
  <c r="O44" i="5"/>
  <c r="O39" i="5"/>
  <c r="N14" i="5"/>
  <c r="K74" i="5"/>
  <c r="J37" i="5"/>
  <c r="I5" i="5"/>
  <c r="I95" i="5"/>
  <c r="I96" i="5"/>
  <c r="D8" i="14"/>
  <c r="D43" i="14"/>
  <c r="C1244" i="12"/>
  <c r="C690" i="12"/>
  <c r="C589" i="12"/>
  <c r="C569" i="12"/>
  <c r="C483" i="12"/>
  <c r="C299" i="12"/>
  <c r="C5130" i="12"/>
  <c r="F42" i="14"/>
  <c r="B103" i="14"/>
  <c r="B142" i="14"/>
  <c r="B181" i="14" s="1"/>
  <c r="B220" i="14" s="1"/>
  <c r="B259" i="14" s="1"/>
  <c r="AK97" i="32"/>
  <c r="AK65" i="32"/>
  <c r="AK30" i="32"/>
  <c r="AK85" i="32"/>
  <c r="AK54" i="32"/>
  <c r="AK75" i="32"/>
  <c r="AK21" i="32"/>
  <c r="AK44" i="32"/>
  <c r="AK35" i="32"/>
  <c r="M54" i="32"/>
  <c r="M85" i="32"/>
  <c r="M65" i="32"/>
  <c r="M97" i="32"/>
  <c r="M21" i="32"/>
  <c r="M30" i="32"/>
  <c r="M75" i="32"/>
  <c r="M44" i="32"/>
  <c r="B97" i="32"/>
  <c r="B21" i="32"/>
  <c r="B44" i="32"/>
  <c r="B65" i="32"/>
  <c r="B54" i="32"/>
  <c r="B85" i="32"/>
  <c r="B30" i="32"/>
  <c r="T154" i="28"/>
  <c r="V154" i="28" s="1"/>
  <c r="X154" i="28" s="1"/>
  <c r="T156" i="28"/>
  <c r="V156" i="28" s="1"/>
  <c r="Y156" i="28"/>
  <c r="Y187" i="28"/>
  <c r="T187" i="28"/>
  <c r="V187" i="28" s="1"/>
  <c r="B187" i="14"/>
  <c r="B226" i="14"/>
  <c r="B265" i="14" s="1"/>
  <c r="A119" i="14"/>
  <c r="A158" i="14" s="1"/>
  <c r="W34" i="33"/>
  <c r="J72" i="5"/>
  <c r="J75" i="5"/>
  <c r="L69" i="5"/>
  <c r="K21" i="5"/>
  <c r="L18" i="5"/>
  <c r="K38" i="5"/>
  <c r="K41" i="5"/>
  <c r="O37" i="5"/>
  <c r="K18" i="5"/>
  <c r="S5" i="5"/>
  <c r="R39" i="5"/>
  <c r="K9" i="5"/>
  <c r="K42" i="5"/>
  <c r="R118" i="5"/>
  <c r="S10" i="5"/>
  <c r="K75" i="5"/>
  <c r="M51" i="5"/>
  <c r="R42" i="5"/>
  <c r="R40" i="5"/>
  <c r="K39" i="5"/>
  <c r="U9" i="5"/>
  <c r="S7" i="5"/>
  <c r="Q5" i="5"/>
  <c r="K72" i="5"/>
  <c r="M48" i="5"/>
  <c r="P39" i="5"/>
  <c r="I9" i="5"/>
  <c r="K40" i="5"/>
  <c r="U114" i="5"/>
  <c r="K22" i="5"/>
  <c r="C64" i="14"/>
  <c r="C44" i="14"/>
  <c r="D45" i="14"/>
  <c r="C1626" i="12"/>
  <c r="C730" i="12"/>
  <c r="C778" i="12"/>
  <c r="C764" i="12"/>
  <c r="C433" i="12"/>
  <c r="D63" i="14"/>
  <c r="G118" i="14"/>
  <c r="A157" i="14"/>
  <c r="I118" i="14"/>
  <c r="C118" i="14"/>
  <c r="I69" i="14"/>
  <c r="H69" i="14"/>
  <c r="G69" i="14"/>
  <c r="AF44" i="32"/>
  <c r="AF30" i="32"/>
  <c r="AF75" i="32"/>
  <c r="AF35" i="32"/>
  <c r="T35" i="32"/>
  <c r="T85" i="32"/>
  <c r="T65" i="32"/>
  <c r="T21" i="32"/>
  <c r="T54" i="32"/>
  <c r="T97" i="32"/>
  <c r="T30" i="32"/>
  <c r="G65" i="32"/>
  <c r="G44" i="32"/>
  <c r="G35" i="32"/>
  <c r="G97" i="32"/>
  <c r="G21" i="32"/>
  <c r="G30" i="32"/>
  <c r="T137" i="28"/>
  <c r="V137" i="28" s="1"/>
  <c r="Y137" i="28"/>
  <c r="W19" i="33"/>
  <c r="B2143" i="12"/>
  <c r="C208" i="12"/>
  <c r="C229" i="12"/>
  <c r="C806" i="12"/>
  <c r="C532" i="12"/>
  <c r="C259" i="12"/>
  <c r="C405" i="12"/>
  <c r="I48" i="14"/>
  <c r="B87" i="14"/>
  <c r="B126" i="14" s="1"/>
  <c r="B165" i="14" s="1"/>
  <c r="B204" i="14" s="1"/>
  <c r="G48" i="14"/>
  <c r="B80" i="14"/>
  <c r="B119" i="14"/>
  <c r="H41" i="14"/>
  <c r="A101" i="14"/>
  <c r="A140" i="14" s="1"/>
  <c r="A179" i="14" s="1"/>
  <c r="I54" i="14"/>
  <c r="Y21" i="28"/>
  <c r="T21" i="28"/>
  <c r="Y163" i="28"/>
  <c r="T163" i="28"/>
  <c r="V163" i="28" s="1"/>
  <c r="W163" i="28" s="1"/>
  <c r="T181" i="28"/>
  <c r="Y181" i="28"/>
  <c r="Y177" i="28"/>
  <c r="T177" i="28"/>
  <c r="V177" i="28" s="1"/>
  <c r="T249" i="28"/>
  <c r="V249" i="28" s="1"/>
  <c r="W249" i="28" s="1"/>
  <c r="Y249" i="28"/>
  <c r="B1458" i="12"/>
  <c r="C1323" i="12"/>
  <c r="B986" i="12"/>
  <c r="B524" i="12"/>
  <c r="B659" i="12" s="1"/>
  <c r="B794" i="12" s="1"/>
  <c r="C389" i="12"/>
  <c r="B106" i="14"/>
  <c r="D106" i="14" s="1"/>
  <c r="H22" i="31"/>
  <c r="C22" i="31"/>
  <c r="G22" i="31"/>
  <c r="D22" i="31"/>
  <c r="I22" i="31"/>
  <c r="E22" i="31"/>
  <c r="G59" i="14"/>
  <c r="G43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F97" i="32"/>
  <c r="F65" i="32"/>
  <c r="F30" i="32"/>
  <c r="F75" i="32"/>
  <c r="F85" i="32"/>
  <c r="F35" i="32"/>
  <c r="F54" i="32"/>
  <c r="Y15" i="28"/>
  <c r="C134" i="12"/>
  <c r="C539" i="12"/>
  <c r="C2295" i="12"/>
  <c r="C4050" i="12"/>
  <c r="C133" i="12"/>
  <c r="C257" i="12"/>
  <c r="C224" i="12"/>
  <c r="C244" i="12"/>
  <c r="C220" i="12"/>
  <c r="C171" i="12"/>
  <c r="C138" i="12"/>
  <c r="C197" i="12"/>
  <c r="C379" i="12"/>
  <c r="C148" i="12"/>
  <c r="C179" i="12"/>
  <c r="C163" i="12"/>
  <c r="C156" i="12"/>
  <c r="C162" i="12"/>
  <c r="C348" i="12"/>
  <c r="C514" i="12"/>
  <c r="C519" i="12"/>
  <c r="C283" i="12"/>
  <c r="C274" i="12"/>
  <c r="C1472" i="12"/>
  <c r="C446" i="12"/>
  <c r="C595" i="12"/>
  <c r="C561" i="12"/>
  <c r="C784" i="12"/>
  <c r="C1886" i="12"/>
  <c r="C681" i="12"/>
  <c r="C1038" i="12"/>
  <c r="C985" i="12"/>
  <c r="C973" i="12"/>
  <c r="C1098" i="12"/>
  <c r="C1761" i="12"/>
  <c r="C135" i="12"/>
  <c r="C944" i="12"/>
  <c r="C1215" i="12"/>
  <c r="C262" i="12"/>
  <c r="C265" i="12"/>
  <c r="C403" i="12"/>
  <c r="C4725" i="12"/>
  <c r="C667" i="12"/>
  <c r="C249" i="12"/>
  <c r="C230" i="12"/>
  <c r="C236" i="12"/>
  <c r="C235" i="12"/>
  <c r="C238" i="12"/>
  <c r="C216" i="12"/>
  <c r="C190" i="12"/>
  <c r="C139" i="12"/>
  <c r="C353" i="12"/>
  <c r="C183" i="12"/>
  <c r="C372" i="12"/>
  <c r="C363" i="12"/>
  <c r="C374" i="12"/>
  <c r="C153" i="12"/>
  <c r="C355" i="12"/>
  <c r="C159" i="12"/>
  <c r="C184" i="12"/>
  <c r="C310" i="12"/>
  <c r="C311" i="12"/>
  <c r="C509" i="12"/>
  <c r="C331" i="12"/>
  <c r="C437" i="12"/>
  <c r="C421" i="12"/>
  <c r="C485" i="12"/>
  <c r="C425" i="12"/>
  <c r="C453" i="12"/>
  <c r="C423" i="12"/>
  <c r="C547" i="12"/>
  <c r="C568" i="12"/>
  <c r="C913" i="12"/>
  <c r="C695" i="12"/>
  <c r="C748" i="12"/>
  <c r="C1052" i="12"/>
  <c r="C993" i="12"/>
  <c r="C1254" i="12"/>
  <c r="C1243" i="12"/>
  <c r="C1862" i="12"/>
  <c r="C1783" i="12"/>
  <c r="C2234" i="12"/>
  <c r="C2025" i="12"/>
  <c r="C268" i="12"/>
  <c r="C531" i="12"/>
  <c r="C536" i="12"/>
  <c r="C671" i="12"/>
  <c r="C225" i="12"/>
  <c r="C228" i="12"/>
  <c r="C221" i="12"/>
  <c r="C243" i="12"/>
  <c r="C219" i="12"/>
  <c r="C201" i="12"/>
  <c r="C196" i="12"/>
  <c r="C209" i="12"/>
  <c r="C388" i="12"/>
  <c r="C152" i="12"/>
  <c r="C175" i="12"/>
  <c r="C210" i="12"/>
  <c r="C146" i="12"/>
  <c r="C158" i="12"/>
  <c r="C491" i="12"/>
  <c r="C282" i="12"/>
  <c r="C291" i="12"/>
  <c r="C337" i="12"/>
  <c r="C1611" i="12"/>
  <c r="C431" i="12"/>
  <c r="C626" i="12"/>
  <c r="C445" i="12"/>
  <c r="C618" i="12"/>
  <c r="C609" i="12"/>
  <c r="C613" i="12"/>
  <c r="C768" i="12"/>
  <c r="C760" i="12"/>
  <c r="C928" i="12"/>
  <c r="C693" i="12"/>
  <c r="C1304" i="12"/>
  <c r="C1592" i="12"/>
  <c r="C1554" i="12"/>
  <c r="C404" i="12"/>
  <c r="C261" i="12"/>
  <c r="C254" i="12"/>
  <c r="C664" i="12"/>
  <c r="C798" i="12"/>
  <c r="C1071" i="12"/>
  <c r="C239" i="12"/>
  <c r="C253" i="12"/>
  <c r="C237" i="12"/>
  <c r="C215" i="12"/>
  <c r="C192" i="12"/>
  <c r="C151" i="12"/>
  <c r="C351" i="12"/>
  <c r="C193" i="12"/>
  <c r="C202" i="12"/>
  <c r="C204" i="12"/>
  <c r="C285" i="12"/>
  <c r="C288" i="12"/>
  <c r="C302" i="12"/>
  <c r="C467" i="12"/>
  <c r="C625" i="12"/>
  <c r="C478" i="12"/>
  <c r="C1616" i="12"/>
  <c r="C1751" i="12"/>
  <c r="C580" i="12"/>
  <c r="C749" i="12"/>
  <c r="C903" i="12"/>
  <c r="C868" i="12"/>
  <c r="C1308" i="12"/>
  <c r="C1108" i="12"/>
  <c r="C1101" i="12"/>
  <c r="H58" i="14"/>
  <c r="B97" i="14"/>
  <c r="B136" i="14"/>
  <c r="B175" i="14" s="1"/>
  <c r="B214" i="14" s="1"/>
  <c r="B253" i="14" s="1"/>
  <c r="A105" i="14"/>
  <c r="I105" i="14" s="1"/>
  <c r="I66" i="14"/>
  <c r="A89" i="14"/>
  <c r="G50" i="14"/>
  <c r="H50" i="14"/>
  <c r="Y113" i="28"/>
  <c r="T113" i="28"/>
  <c r="V113" i="28" s="1"/>
  <c r="T122" i="28"/>
  <c r="V122" i="28" s="1"/>
  <c r="Y122" i="28"/>
  <c r="Y139" i="28"/>
  <c r="T139" i="28"/>
  <c r="V139" i="28" s="1"/>
  <c r="X139" i="28" s="1"/>
  <c r="T194" i="28"/>
  <c r="V194" i="28" s="1"/>
  <c r="W194" i="28" s="1"/>
  <c r="Y194" i="28"/>
  <c r="Y226" i="28"/>
  <c r="T226" i="28"/>
  <c r="V226" i="28" s="1"/>
  <c r="AK84" i="17"/>
  <c r="AC84" i="17"/>
  <c r="U84" i="17"/>
  <c r="M84" i="17"/>
  <c r="E84" i="17"/>
  <c r="AI84" i="17"/>
  <c r="AA84" i="17"/>
  <c r="K84" i="17"/>
  <c r="C84" i="17"/>
  <c r="Y84" i="17"/>
  <c r="Q84" i="17"/>
  <c r="I84" i="17"/>
  <c r="B2871" i="12"/>
  <c r="B3044" i="12"/>
  <c r="B2499" i="12"/>
  <c r="B1641" i="12"/>
  <c r="C1641" i="12" s="1"/>
  <c r="C1506" i="12"/>
  <c r="B699" i="12"/>
  <c r="B834" i="12" s="1"/>
  <c r="B969" i="12" s="1"/>
  <c r="B640" i="12"/>
  <c r="C640" i="12" s="1"/>
  <c r="G65" i="14"/>
  <c r="A104" i="14"/>
  <c r="H104" i="14" s="1"/>
  <c r="I65" i="14"/>
  <c r="A96" i="14"/>
  <c r="AD97" i="32"/>
  <c r="AD54" i="32"/>
  <c r="AD30" i="32"/>
  <c r="K75" i="32"/>
  <c r="K21" i="32"/>
  <c r="K30" i="32"/>
  <c r="K54" i="32"/>
  <c r="K65" i="32"/>
  <c r="Y22" i="28"/>
  <c r="T22" i="28"/>
  <c r="V22" i="28" s="1"/>
  <c r="Y125" i="28"/>
  <c r="T125" i="28"/>
  <c r="V125" i="28" s="1"/>
  <c r="W125" i="28" s="1"/>
  <c r="T115" i="28"/>
  <c r="Y115" i="28"/>
  <c r="Y203" i="28"/>
  <c r="T203" i="28"/>
  <c r="V203" i="28" s="1"/>
  <c r="B926" i="12"/>
  <c r="B1747" i="12"/>
  <c r="B1882" i="12" s="1"/>
  <c r="B2017" i="12" s="1"/>
  <c r="B408" i="12"/>
  <c r="C408" i="12" s="1"/>
  <c r="C273" i="12"/>
  <c r="B550" i="12"/>
  <c r="H68" i="14"/>
  <c r="A103" i="14"/>
  <c r="D103" i="14" s="1"/>
  <c r="I64" i="14"/>
  <c r="V65" i="32"/>
  <c r="E75" i="32"/>
  <c r="U54" i="32"/>
  <c r="V44" i="32"/>
  <c r="AL75" i="32"/>
  <c r="AL30" i="32"/>
  <c r="AG97" i="32"/>
  <c r="AG75" i="32"/>
  <c r="R54" i="32"/>
  <c r="R21" i="32"/>
  <c r="W38" i="33"/>
  <c r="W22" i="33"/>
  <c r="Y26" i="28"/>
  <c r="Y247" i="28"/>
  <c r="Y25" i="28"/>
  <c r="T25" i="28"/>
  <c r="V25" i="28" s="1"/>
  <c r="Y124" i="28"/>
  <c r="T124" i="28"/>
  <c r="T147" i="28"/>
  <c r="V147" i="28" s="1"/>
  <c r="Y147" i="28"/>
  <c r="Y229" i="28"/>
  <c r="T229" i="28"/>
  <c r="V229" i="28" s="1"/>
  <c r="AD17" i="15"/>
  <c r="F59" i="14"/>
  <c r="H52" i="14"/>
  <c r="G78" i="14"/>
  <c r="H74" i="14"/>
  <c r="A107" i="14"/>
  <c r="A100" i="14"/>
  <c r="A139" i="14" s="1"/>
  <c r="H61" i="14"/>
  <c r="A93" i="14"/>
  <c r="C93" i="14" s="1"/>
  <c r="G54" i="14"/>
  <c r="AN35" i="32"/>
  <c r="U75" i="32"/>
  <c r="AJ54" i="32"/>
  <c r="AJ75" i="32"/>
  <c r="O54" i="32"/>
  <c r="O30" i="32"/>
  <c r="J97" i="32"/>
  <c r="J35" i="32"/>
  <c r="J85" i="32"/>
  <c r="Y128" i="28"/>
  <c r="Y164" i="28"/>
  <c r="Y126" i="28"/>
  <c r="T126" i="28"/>
  <c r="V126" i="28" s="1"/>
  <c r="W126" i="28" s="1"/>
  <c r="T138" i="28"/>
  <c r="V138" i="28" s="1"/>
  <c r="W138" i="28" s="1"/>
  <c r="T208" i="28"/>
  <c r="V208" i="28" s="1"/>
  <c r="X208" i="28" s="1"/>
  <c r="I52" i="14"/>
  <c r="A138" i="14"/>
  <c r="Z35" i="32"/>
  <c r="I54" i="32"/>
  <c r="AN85" i="32"/>
  <c r="AN44" i="32"/>
  <c r="V75" i="32"/>
  <c r="V30" i="32"/>
  <c r="N97" i="32"/>
  <c r="N54" i="32"/>
  <c r="N75" i="32"/>
  <c r="N85" i="32"/>
  <c r="E54" i="32"/>
  <c r="E35" i="32"/>
  <c r="E30" i="32"/>
  <c r="E21" i="32"/>
  <c r="E85" i="32"/>
  <c r="Y199" i="28"/>
  <c r="T29" i="28"/>
  <c r="V29" i="28" s="1"/>
  <c r="T198" i="28"/>
  <c r="V198" i="28" s="1"/>
  <c r="T206" i="28"/>
  <c r="V206" i="28" s="1"/>
  <c r="W206" i="28" s="1"/>
  <c r="Y206" i="28"/>
  <c r="T232" i="28"/>
  <c r="V232" i="28" s="1"/>
  <c r="I41" i="14"/>
  <c r="A98" i="14"/>
  <c r="H98" i="14" s="1"/>
  <c r="I59" i="14"/>
  <c r="A130" i="14"/>
  <c r="G91" i="14"/>
  <c r="U97" i="32"/>
  <c r="U65" i="32"/>
  <c r="I44" i="32"/>
  <c r="I75" i="32"/>
  <c r="Y118" i="28"/>
  <c r="T118" i="28"/>
  <c r="V118" i="28" s="1"/>
  <c r="W118" i="28" s="1"/>
  <c r="Y158" i="28"/>
  <c r="T158" i="28"/>
  <c r="V158" i="28" s="1"/>
  <c r="W158" i="28" s="1"/>
  <c r="T248" i="28"/>
  <c r="V248" i="28" s="1"/>
  <c r="Y17" i="33"/>
  <c r="P46" i="40"/>
  <c r="AT4" i="4"/>
  <c r="AR4" i="4"/>
  <c r="W27" i="33"/>
  <c r="Y7" i="28"/>
  <c r="Y246" i="28"/>
  <c r="Y141" i="28"/>
  <c r="AR80" i="4"/>
  <c r="AT80" i="4"/>
  <c r="Q143" i="4"/>
  <c r="S143" i="4"/>
  <c r="Z143" i="4"/>
  <c r="S168" i="4"/>
  <c r="AR165" i="4"/>
  <c r="AT165" i="4"/>
  <c r="AR116" i="4"/>
  <c r="AT116" i="4"/>
  <c r="AT105" i="4"/>
  <c r="AR105" i="4"/>
  <c r="AR97" i="4"/>
  <c r="AT97" i="4"/>
  <c r="AT42" i="4"/>
  <c r="AR42" i="4"/>
  <c r="AR180" i="4"/>
  <c r="AT180" i="4"/>
  <c r="S36" i="4"/>
  <c r="Q36" i="4"/>
  <c r="Z215" i="4"/>
  <c r="S197" i="4"/>
  <c r="Q206" i="4"/>
  <c r="AS192" i="4"/>
  <c r="AS174" i="4"/>
  <c r="AS94" i="4"/>
  <c r="AS62" i="4"/>
  <c r="AS47" i="4"/>
  <c r="AS189" i="4"/>
  <c r="Q111" i="4"/>
  <c r="Z46" i="4"/>
  <c r="S46" i="4"/>
  <c r="Z89" i="4"/>
  <c r="X175" i="4"/>
  <c r="Q195" i="4"/>
  <c r="Z195" i="4"/>
  <c r="Y2" i="28"/>
  <c r="T2" i="28"/>
  <c r="V2" i="28" s="1"/>
  <c r="S198" i="4"/>
  <c r="T87" i="28"/>
  <c r="V87" i="28" s="1"/>
  <c r="T257" i="28"/>
  <c r="V257" i="28" s="1"/>
  <c r="X257" i="28" s="1"/>
  <c r="T61" i="28"/>
  <c r="V61" i="28" s="1"/>
  <c r="X61" i="28" s="1"/>
  <c r="T286" i="28"/>
  <c r="V286" i="28" s="1"/>
  <c r="T278" i="28"/>
  <c r="V278" i="28" s="1"/>
  <c r="T35" i="28"/>
  <c r="V35" i="28" s="1"/>
  <c r="W35" i="28" s="1"/>
  <c r="T315" i="28"/>
  <c r="V315" i="28" s="1"/>
  <c r="W315" i="28" s="1"/>
  <c r="T304" i="28"/>
  <c r="V304" i="28" s="1"/>
  <c r="X304" i="28" s="1"/>
  <c r="T99" i="28"/>
  <c r="V99" i="28" s="1"/>
  <c r="W99" i="28" s="1"/>
  <c r="AS36" i="4"/>
  <c r="AS61" i="4"/>
  <c r="AS85" i="4"/>
  <c r="AS209" i="4"/>
  <c r="AS28" i="4"/>
  <c r="AS37" i="4"/>
  <c r="AS88" i="4"/>
  <c r="AS122" i="4"/>
  <c r="AS165" i="4"/>
  <c r="AS7" i="4"/>
  <c r="AT188" i="4"/>
  <c r="AT101" i="4"/>
  <c r="Q125" i="4"/>
  <c r="S125" i="4"/>
  <c r="S156" i="4"/>
  <c r="T301" i="28"/>
  <c r="V301" i="28" s="1"/>
  <c r="W301" i="28" s="1"/>
  <c r="T292" i="28"/>
  <c r="V292" i="28" s="1"/>
  <c r="T263" i="28"/>
  <c r="V263" i="28" s="1"/>
  <c r="T44" i="28"/>
  <c r="V44" i="28" s="1"/>
  <c r="W44" i="28" s="1"/>
  <c r="T60" i="28"/>
  <c r="V60" i="28" s="1"/>
  <c r="X60" i="28" s="1"/>
  <c r="T74" i="28"/>
  <c r="V74" i="28" s="1"/>
  <c r="T300" i="28"/>
  <c r="V300" i="28" s="1"/>
  <c r="T57" i="28"/>
  <c r="V57" i="28" s="1"/>
  <c r="X57" i="28" s="1"/>
  <c r="T82" i="28"/>
  <c r="V82" i="28" s="1"/>
  <c r="W82" i="28" s="1"/>
  <c r="AR191" i="4"/>
  <c r="AT191" i="4"/>
  <c r="X70" i="4"/>
  <c r="S77" i="4"/>
  <c r="Q77" i="4"/>
  <c r="T42" i="28"/>
  <c r="V42" i="28" s="1"/>
  <c r="T311" i="28"/>
  <c r="V311" i="28" s="1"/>
  <c r="X311" i="28" s="1"/>
  <c r="T265" i="28"/>
  <c r="V265" i="28" s="1"/>
  <c r="T95" i="28"/>
  <c r="V95" i="28" s="1"/>
  <c r="W95" i="28" s="1"/>
  <c r="T58" i="28"/>
  <c r="V58" i="28" s="1"/>
  <c r="W58" i="28" s="1"/>
  <c r="T107" i="28"/>
  <c r="V107" i="28" s="1"/>
  <c r="X107" i="28" s="1"/>
  <c r="T297" i="28"/>
  <c r="V297" i="28" s="1"/>
  <c r="X297" i="28" s="1"/>
  <c r="T68" i="28"/>
  <c r="V68" i="28" s="1"/>
  <c r="X68" i="28" s="1"/>
  <c r="T53" i="28"/>
  <c r="V53" i="28" s="1"/>
  <c r="T30" i="28"/>
  <c r="V30" i="28" s="1"/>
  <c r="W30" i="28" s="1"/>
  <c r="T77" i="28"/>
  <c r="V77" i="28" s="1"/>
  <c r="X77" i="28" s="1"/>
  <c r="T266" i="28"/>
  <c r="V266" i="28" s="1"/>
  <c r="T309" i="28"/>
  <c r="V309" i="28" s="1"/>
  <c r="X309" i="28" s="1"/>
  <c r="T281" i="28"/>
  <c r="V281" i="28" s="1"/>
  <c r="W281" i="28" s="1"/>
  <c r="T38" i="28"/>
  <c r="V38" i="28" s="1"/>
  <c r="T305" i="28"/>
  <c r="V305" i="28" s="1"/>
  <c r="W305" i="28" s="1"/>
  <c r="T89" i="28"/>
  <c r="V89" i="28" s="1"/>
  <c r="X89" i="28" s="1"/>
  <c r="T73" i="28"/>
  <c r="V73" i="28" s="1"/>
  <c r="T212" i="28"/>
  <c r="V212" i="28" s="1"/>
  <c r="X212" i="28" s="1"/>
  <c r="T62" i="28"/>
  <c r="V62" i="28" s="1"/>
  <c r="T318" i="28"/>
  <c r="V318" i="28" s="1"/>
  <c r="T45" i="28"/>
  <c r="V45" i="28" s="1"/>
  <c r="X45" i="28" s="1"/>
  <c r="T69" i="28"/>
  <c r="V69" i="28" s="1"/>
  <c r="W69" i="28" s="1"/>
  <c r="T46" i="28"/>
  <c r="V46" i="28" s="1"/>
  <c r="T33" i="28"/>
  <c r="V33" i="28" s="1"/>
  <c r="W33" i="28" s="1"/>
  <c r="T31" i="28"/>
  <c r="V31" i="28" s="1"/>
  <c r="T51" i="28"/>
  <c r="V51" i="28" s="1"/>
  <c r="W51" i="28" s="1"/>
  <c r="T54" i="28"/>
  <c r="V54" i="28" s="1"/>
  <c r="T32" i="28"/>
  <c r="V32" i="28" s="1"/>
  <c r="T306" i="28"/>
  <c r="V306" i="28" s="1"/>
  <c r="T110" i="28"/>
  <c r="V110" i="28" s="1"/>
  <c r="T260" i="28"/>
  <c r="V260" i="28" s="1"/>
  <c r="T56" i="28"/>
  <c r="V56" i="28" s="1"/>
  <c r="T40" i="28"/>
  <c r="V40" i="28" s="1"/>
  <c r="X40" i="28" s="1"/>
  <c r="T314" i="28"/>
  <c r="V314" i="28" s="1"/>
  <c r="W314" i="28" s="1"/>
  <c r="T261" i="28"/>
  <c r="V261" i="28" s="1"/>
  <c r="T109" i="28"/>
  <c r="V109" i="28" s="1"/>
  <c r="T63" i="28"/>
  <c r="V63" i="28" s="1"/>
  <c r="W63" i="28" s="1"/>
  <c r="T111" i="28"/>
  <c r="V111" i="28" s="1"/>
  <c r="T313" i="28"/>
  <c r="V313" i="28" s="1"/>
  <c r="X313" i="28" s="1"/>
  <c r="T290" i="28"/>
  <c r="V290" i="28" s="1"/>
  <c r="W290" i="28" s="1"/>
  <c r="T102" i="28"/>
  <c r="V102" i="28" s="1"/>
  <c r="X102" i="28" s="1"/>
  <c r="T310" i="28"/>
  <c r="V310" i="28" s="1"/>
  <c r="X310" i="28" s="1"/>
  <c r="T78" i="28"/>
  <c r="V78" i="28" s="1"/>
  <c r="W78" i="28" s="1"/>
  <c r="T93" i="28"/>
  <c r="V93" i="28" s="1"/>
  <c r="W93" i="28" s="1"/>
  <c r="T86" i="28"/>
  <c r="V86" i="28" s="1"/>
  <c r="W86" i="28" s="1"/>
  <c r="T85" i="28"/>
  <c r="V85" i="28" s="1"/>
  <c r="X85" i="28" s="1"/>
  <c r="T104" i="28"/>
  <c r="V104" i="28" s="1"/>
  <c r="T81" i="28"/>
  <c r="V81" i="28" s="1"/>
  <c r="X81" i="28" s="1"/>
  <c r="T41" i="28"/>
  <c r="V41" i="28" s="1"/>
  <c r="T34" i="28"/>
  <c r="V34" i="28" s="1"/>
  <c r="T39" i="28"/>
  <c r="V39" i="28" s="1"/>
  <c r="T112" i="28"/>
  <c r="V112" i="28" s="1"/>
  <c r="T272" i="28"/>
  <c r="V272" i="28" s="1"/>
  <c r="X272" i="28" s="1"/>
  <c r="T65" i="28"/>
  <c r="V65" i="28" s="1"/>
  <c r="W65" i="28" s="1"/>
  <c r="T66" i="28"/>
  <c r="V66" i="28" s="1"/>
  <c r="X66" i="28" s="1"/>
  <c r="T103" i="28"/>
  <c r="V103" i="28" s="1"/>
  <c r="T217" i="28"/>
  <c r="V217" i="28" s="1"/>
  <c r="T64" i="28"/>
  <c r="V64" i="28" s="1"/>
  <c r="W64" i="28" s="1"/>
  <c r="T308" i="28"/>
  <c r="V308" i="28" s="1"/>
  <c r="X308" i="28" s="1"/>
  <c r="T100" i="28"/>
  <c r="V100" i="28" s="1"/>
  <c r="X100" i="28" s="1"/>
  <c r="T317" i="28"/>
  <c r="V317" i="28" s="1"/>
  <c r="W317" i="28" s="1"/>
  <c r="T92" i="28"/>
  <c r="V92" i="28" s="1"/>
  <c r="X92" i="28" s="1"/>
  <c r="T52" i="28"/>
  <c r="V52" i="28" s="1"/>
  <c r="T264" i="28"/>
  <c r="V264" i="28" s="1"/>
  <c r="T283" i="28"/>
  <c r="V283" i="28" s="1"/>
  <c r="T256" i="28"/>
  <c r="V256" i="28" s="1"/>
  <c r="W256" i="28" s="1"/>
  <c r="T67" i="28"/>
  <c r="V67" i="28" s="1"/>
  <c r="T280" i="28"/>
  <c r="V280" i="28" s="1"/>
  <c r="T79" i="28"/>
  <c r="V79" i="28" s="1"/>
  <c r="W79" i="28" s="1"/>
  <c r="T49" i="28"/>
  <c r="V49" i="28" s="1"/>
  <c r="W49" i="28" s="1"/>
  <c r="T50" i="28"/>
  <c r="V50" i="28" s="1"/>
  <c r="X50" i="28" s="1"/>
  <c r="T75" i="28"/>
  <c r="V75" i="28" s="1"/>
  <c r="T288" i="28"/>
  <c r="V288" i="28" s="1"/>
  <c r="X288" i="28" s="1"/>
  <c r="T270" i="28"/>
  <c r="V270" i="28" s="1"/>
  <c r="X270" i="28" s="1"/>
  <c r="T303" i="28"/>
  <c r="V303" i="28" s="1"/>
  <c r="AR30" i="4"/>
  <c r="AT127" i="4"/>
  <c r="Z84" i="4"/>
  <c r="X84" i="4"/>
  <c r="T293" i="28"/>
  <c r="V293" i="28" s="1"/>
  <c r="X293" i="28" s="1"/>
  <c r="T90" i="28"/>
  <c r="V90" i="28" s="1"/>
  <c r="T287" i="28"/>
  <c r="V287" i="28" s="1"/>
  <c r="X287" i="28" s="1"/>
  <c r="T299" i="28"/>
  <c r="V299" i="28" s="1"/>
  <c r="T279" i="28"/>
  <c r="V279" i="28" s="1"/>
  <c r="X279" i="28" s="1"/>
  <c r="T268" i="28"/>
  <c r="V268" i="28" s="1"/>
  <c r="W268" i="28" s="1"/>
  <c r="T72" i="28"/>
  <c r="V72" i="28" s="1"/>
  <c r="X72" i="28" s="1"/>
  <c r="T71" i="28"/>
  <c r="V71" i="28" s="1"/>
  <c r="T59" i="28"/>
  <c r="V59" i="28" s="1"/>
  <c r="W59" i="28" s="1"/>
  <c r="T218" i="28"/>
  <c r="V218" i="28" s="1"/>
  <c r="AS19" i="4"/>
  <c r="AS200" i="4"/>
  <c r="AS76" i="4"/>
  <c r="AS18" i="4"/>
  <c r="Z184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G49" i="16"/>
  <c r="D49" i="16"/>
  <c r="B49" i="16"/>
  <c r="S152" i="4"/>
  <c r="C49" i="16"/>
  <c r="S146" i="4"/>
  <c r="Z43" i="4"/>
  <c r="S43" i="4"/>
  <c r="S100" i="4"/>
  <c r="S116" i="4"/>
  <c r="X184" i="4"/>
  <c r="S8" i="4"/>
  <c r="Z102" i="4"/>
  <c r="Q203" i="4"/>
  <c r="AT32" i="4"/>
  <c r="AV32" i="4" s="1"/>
  <c r="AT200" i="4"/>
  <c r="AR213" i="4"/>
  <c r="AT54" i="4"/>
  <c r="AT199" i="4"/>
  <c r="AV199" i="4" s="1"/>
  <c r="AR199" i="4"/>
  <c r="X22" i="4"/>
  <c r="X54" i="4"/>
  <c r="Q86" i="4"/>
  <c r="Z86" i="4"/>
  <c r="S86" i="4"/>
  <c r="S131" i="4"/>
  <c r="Q131" i="4"/>
  <c r="S140" i="4"/>
  <c r="Q140" i="4"/>
  <c r="S175" i="4"/>
  <c r="X190" i="4"/>
  <c r="S25" i="4"/>
  <c r="Q113" i="4"/>
  <c r="Z216" i="4"/>
  <c r="X216" i="4"/>
  <c r="AR155" i="4"/>
  <c r="AT201" i="4"/>
  <c r="AT99" i="4"/>
  <c r="AT85" i="4"/>
  <c r="AR85" i="4"/>
  <c r="AR26" i="4"/>
  <c r="AT26" i="4"/>
  <c r="AR6" i="4"/>
  <c r="AT6" i="4"/>
  <c r="X53" i="4"/>
  <c r="S61" i="4"/>
  <c r="Z61" i="4"/>
  <c r="S128" i="4"/>
  <c r="Q128" i="4"/>
  <c r="S200" i="4"/>
  <c r="Q200" i="4"/>
  <c r="X203" i="4"/>
  <c r="Z203" i="4"/>
  <c r="Z207" i="4"/>
  <c r="AT193" i="4"/>
  <c r="AR193" i="4"/>
  <c r="AR35" i="4"/>
  <c r="AT35" i="4"/>
  <c r="Z26" i="4"/>
  <c r="X36" i="4"/>
  <c r="Z36" i="4"/>
  <c r="Z97" i="4"/>
  <c r="X97" i="4"/>
  <c r="S204" i="4"/>
  <c r="Z8" i="4"/>
  <c r="AT16" i="4"/>
  <c r="AT119" i="4"/>
  <c r="AT78" i="4"/>
  <c r="AT61" i="4"/>
  <c r="AT58" i="4"/>
  <c r="Q69" i="4"/>
  <c r="Q194" i="4"/>
  <c r="S5" i="4"/>
  <c r="Q5" i="4"/>
  <c r="X11" i="4"/>
  <c r="X28" i="4"/>
  <c r="Z28" i="4"/>
  <c r="Z136" i="4"/>
  <c r="X136" i="4"/>
  <c r="AT88" i="4"/>
  <c r="AV88" i="4" s="1"/>
  <c r="AW88" i="4" s="1"/>
  <c r="AR88" i="4"/>
  <c r="AT77" i="4"/>
  <c r="AR77" i="4"/>
  <c r="AR21" i="4"/>
  <c r="X210" i="4"/>
  <c r="S29" i="4"/>
  <c r="AR190" i="4"/>
  <c r="AT81" i="4"/>
  <c r="AR10" i="4"/>
  <c r="X55" i="4"/>
  <c r="Z55" i="4"/>
  <c r="Q184" i="4"/>
  <c r="Q191" i="4"/>
  <c r="S151" i="4"/>
  <c r="Q151" i="4"/>
  <c r="X144" i="4"/>
  <c r="Q93" i="4"/>
  <c r="Q53" i="4"/>
  <c r="Q117" i="4"/>
  <c r="Q89" i="4"/>
  <c r="X105" i="4"/>
  <c r="X126" i="4"/>
  <c r="Z126" i="4"/>
  <c r="Q149" i="4"/>
  <c r="S149" i="4"/>
  <c r="AR73" i="4"/>
  <c r="Z200" i="4"/>
  <c r="Q61" i="4"/>
  <c r="S78" i="4"/>
  <c r="AR76" i="4"/>
  <c r="Q133" i="4"/>
  <c r="S181" i="4"/>
  <c r="Q181" i="4"/>
  <c r="Z100" i="4"/>
  <c r="S196" i="4"/>
  <c r="AT143" i="4"/>
  <c r="AR143" i="4"/>
  <c r="AT168" i="4"/>
  <c r="AR168" i="4"/>
  <c r="X21" i="4"/>
  <c r="AT209" i="4"/>
  <c r="AR209" i="4"/>
  <c r="AR130" i="4"/>
  <c r="X109" i="4"/>
  <c r="AR183" i="4"/>
  <c r="AR9" i="4"/>
  <c r="X73" i="4"/>
  <c r="Z211" i="4"/>
  <c r="AR141" i="4"/>
  <c r="AT111" i="4"/>
  <c r="Q179" i="4"/>
  <c r="S179" i="4"/>
  <c r="AR24" i="4"/>
  <c r="AT161" i="4"/>
  <c r="AR161" i="4"/>
  <c r="AR27" i="4"/>
  <c r="AT27" i="4"/>
  <c r="X103" i="4"/>
  <c r="X131" i="4"/>
  <c r="Z131" i="4"/>
  <c r="S141" i="4"/>
  <c r="Z141" i="4"/>
  <c r="X40" i="4"/>
  <c r="X68" i="4"/>
  <c r="Z68" i="4"/>
  <c r="S104" i="4"/>
  <c r="Q104" i="4"/>
  <c r="Q37" i="4"/>
  <c r="AR68" i="4"/>
  <c r="AR204" i="4"/>
  <c r="AT204" i="4"/>
  <c r="Q38" i="4"/>
  <c r="Q59" i="4"/>
  <c r="S88" i="4"/>
  <c r="Q88" i="4"/>
  <c r="Q91" i="4"/>
  <c r="Z91" i="4"/>
  <c r="S193" i="4"/>
  <c r="Q193" i="4"/>
  <c r="X134" i="4"/>
  <c r="Z161" i="4"/>
  <c r="AR91" i="4"/>
  <c r="AR48" i="4"/>
  <c r="AT84" i="4"/>
  <c r="AR198" i="4"/>
  <c r="AT198" i="4"/>
  <c r="AT92" i="4"/>
  <c r="AV92" i="4" s="1"/>
  <c r="AT60" i="4"/>
  <c r="X56" i="4"/>
  <c r="Z122" i="4"/>
  <c r="S158" i="4"/>
  <c r="AT94" i="4"/>
  <c r="AR94" i="4"/>
  <c r="Q46" i="4"/>
  <c r="AT113" i="4"/>
  <c r="AV113" i="4" s="1"/>
  <c r="AW113" i="4" s="1"/>
  <c r="Q82" i="4"/>
  <c r="S82" i="4"/>
  <c r="Z125" i="4"/>
  <c r="X125" i="4"/>
  <c r="X87" i="4"/>
  <c r="Z88" i="4"/>
  <c r="X34" i="4"/>
  <c r="Q43" i="4"/>
  <c r="AR186" i="4"/>
  <c r="X24" i="4"/>
  <c r="X119" i="4"/>
  <c r="Z119" i="4"/>
  <c r="S188" i="4"/>
  <c r="Q188" i="4"/>
  <c r="AR39" i="4"/>
  <c r="AT39" i="4"/>
  <c r="AT134" i="4"/>
  <c r="AR11" i="4"/>
  <c r="S172" i="4"/>
  <c r="AR196" i="4"/>
  <c r="S147" i="4"/>
  <c r="S148" i="4"/>
  <c r="Q148" i="4"/>
  <c r="X147" i="4"/>
  <c r="C375" i="12"/>
  <c r="C142" i="12"/>
  <c r="C447" i="12"/>
  <c r="C817" i="12"/>
  <c r="C206" i="12"/>
  <c r="C277" i="12"/>
  <c r="C763" i="12"/>
  <c r="C358" i="12"/>
  <c r="C191" i="12"/>
  <c r="C255" i="12"/>
  <c r="I18" i="31"/>
  <c r="I43" i="31"/>
  <c r="I19" i="31"/>
  <c r="C341" i="12"/>
  <c r="B308" i="12"/>
  <c r="C173" i="12"/>
  <c r="C505" i="12"/>
  <c r="C312" i="12"/>
  <c r="B127" i="14"/>
  <c r="A415" i="12"/>
  <c r="C226" i="12"/>
  <c r="C177" i="12"/>
  <c r="B517" i="12"/>
  <c r="C382" i="12"/>
  <c r="A1681" i="12"/>
  <c r="B1039" i="12"/>
  <c r="H112" i="14"/>
  <c r="C628" i="12"/>
  <c r="C223" i="12"/>
  <c r="C256" i="12"/>
  <c r="C769" i="12"/>
  <c r="G80" i="14"/>
  <c r="F112" i="14"/>
  <c r="C1747" i="12"/>
  <c r="C98" i="14"/>
  <c r="C524" i="12"/>
  <c r="A223" i="14"/>
  <c r="I107" i="14"/>
  <c r="D107" i="14"/>
  <c r="A146" i="14"/>
  <c r="A133" i="14"/>
  <c r="I104" i="14"/>
  <c r="A143" i="14"/>
  <c r="I143" i="14" s="1"/>
  <c r="B3006" i="12"/>
  <c r="C1298" i="12"/>
  <c r="C596" i="12"/>
  <c r="C205" i="12"/>
  <c r="D157" i="14"/>
  <c r="A122" i="14"/>
  <c r="B775" i="12"/>
  <c r="B910" i="12" s="1"/>
  <c r="B543" i="12"/>
  <c r="C543" i="12" s="1"/>
  <c r="A142" i="14"/>
  <c r="H103" i="14"/>
  <c r="B3403" i="12"/>
  <c r="A186" i="14"/>
  <c r="G186" i="14" s="1"/>
  <c r="G147" i="14"/>
  <c r="A169" i="14"/>
  <c r="A208" i="14" s="1"/>
  <c r="A2642" i="12"/>
  <c r="B1593" i="12"/>
  <c r="B2634" i="12"/>
  <c r="B2769" i="12" s="1"/>
  <c r="B2904" i="12" s="1"/>
  <c r="B3039" i="12" s="1"/>
  <c r="B443" i="12"/>
  <c r="B578" i="12" s="1"/>
  <c r="C308" i="12"/>
  <c r="A550" i="12"/>
  <c r="A685" i="12" s="1"/>
  <c r="A820" i="12" s="1"/>
  <c r="A955" i="12" s="1"/>
  <c r="A1090" i="12" s="1"/>
  <c r="A1225" i="12" s="1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 s="1"/>
  <c r="A2710" i="12" s="1"/>
  <c r="A2845" i="12" s="1"/>
  <c r="A2980" i="12" s="1"/>
  <c r="A3115" i="12" s="1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1816" i="12"/>
  <c r="A1951" i="12" s="1"/>
  <c r="A2086" i="12" s="1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3206" i="12"/>
  <c r="A3341" i="12" s="1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D186" i="14"/>
  <c r="B1728" i="12"/>
  <c r="B2124" i="12"/>
  <c r="B2259" i="12" s="1"/>
  <c r="B2394" i="12" s="1"/>
  <c r="B2529" i="12" s="1"/>
  <c r="C659" i="12"/>
  <c r="B3141" i="12"/>
  <c r="B3276" i="12" s="1"/>
  <c r="B3411" i="12" s="1"/>
  <c r="B3546" i="12" s="1"/>
  <c r="B3681" i="12" s="1"/>
  <c r="B3816" i="12" s="1"/>
  <c r="C1882" i="12"/>
  <c r="C443" i="12"/>
  <c r="B1863" i="12"/>
  <c r="B1998" i="12" s="1"/>
  <c r="A247" i="14"/>
  <c r="C1863" i="12"/>
  <c r="A3700" i="12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B2133" i="12"/>
  <c r="A4153" i="12"/>
  <c r="A4288" i="12" s="1"/>
  <c r="A4423" i="12" s="1"/>
  <c r="A4558" i="12" s="1"/>
  <c r="A4693" i="12"/>
  <c r="A4828" i="12" s="1"/>
  <c r="A4963" i="12" s="1"/>
  <c r="A5098" i="12" s="1"/>
  <c r="A5233" i="12" s="1"/>
  <c r="F10" i="14"/>
  <c r="F87" i="14"/>
  <c r="F14" i="14"/>
  <c r="F7" i="14"/>
  <c r="F51" i="14"/>
  <c r="F53" i="14"/>
  <c r="F16" i="14"/>
  <c r="F46" i="14"/>
  <c r="F50" i="14"/>
  <c r="F80" i="14" l="1"/>
  <c r="L2" i="5"/>
  <c r="L10" i="5" s="1"/>
  <c r="K91" i="5"/>
  <c r="C167" i="12"/>
  <c r="C370" i="12"/>
  <c r="D27" i="14"/>
  <c r="D68" i="14"/>
  <c r="F57" i="14"/>
  <c r="C108" i="14"/>
  <c r="H64" i="14"/>
  <c r="C49" i="14"/>
  <c r="C47" i="14"/>
  <c r="AM82" i="32"/>
  <c r="AM84" i="17"/>
  <c r="AE84" i="17"/>
  <c r="O84" i="17"/>
  <c r="G84" i="17"/>
  <c r="C45" i="12"/>
  <c r="C296" i="12"/>
  <c r="C415" i="12"/>
  <c r="C904" i="12"/>
  <c r="C87" i="12"/>
  <c r="AV86" i="4"/>
  <c r="AW86" i="4" s="1"/>
  <c r="Z29" i="4"/>
  <c r="Z116" i="4"/>
  <c r="T227" i="28"/>
  <c r="V227" i="28" s="1"/>
  <c r="I459" i="7"/>
  <c r="N1259" i="7"/>
  <c r="I1030" i="7"/>
  <c r="I1266" i="7"/>
  <c r="I1274" i="7"/>
  <c r="N1094" i="7"/>
  <c r="F2" i="14"/>
  <c r="AK100" i="18"/>
  <c r="AK46" i="16"/>
  <c r="AK49" i="16" s="1"/>
  <c r="AD46" i="16"/>
  <c r="AD49" i="16" s="1"/>
  <c r="AD100" i="18"/>
  <c r="M100" i="18"/>
  <c r="M46" i="16"/>
  <c r="M49" i="16" s="1"/>
  <c r="L46" i="16"/>
  <c r="L100" i="18"/>
  <c r="K46" i="16"/>
  <c r="K49" i="16" s="1"/>
  <c r="K100" i="18"/>
  <c r="E100" i="18"/>
  <c r="E46" i="16"/>
  <c r="E49" i="16" s="1"/>
  <c r="F43" i="14"/>
  <c r="F4" i="14"/>
  <c r="F107" i="14"/>
  <c r="F79" i="14"/>
  <c r="F63" i="14"/>
  <c r="F60" i="14"/>
  <c r="F48" i="14"/>
  <c r="F47" i="14"/>
  <c r="F45" i="14"/>
  <c r="F27" i="14"/>
  <c r="F25" i="14"/>
  <c r="F17" i="14"/>
  <c r="F13" i="14"/>
  <c r="F12" i="14"/>
  <c r="F5" i="14"/>
  <c r="F77" i="14"/>
  <c r="F28" i="14"/>
  <c r="F3" i="14"/>
  <c r="A178" i="14"/>
  <c r="B83" i="14"/>
  <c r="C83" i="14" s="1"/>
  <c r="G44" i="14"/>
  <c r="F44" i="14"/>
  <c r="X38" i="33"/>
  <c r="AL82" i="32"/>
  <c r="B1525" i="12"/>
  <c r="C1390" i="12"/>
  <c r="B170" i="12"/>
  <c r="B305" i="12" s="1"/>
  <c r="C35" i="12"/>
  <c r="B500" i="12"/>
  <c r="C365" i="12"/>
  <c r="A959" i="12"/>
  <c r="C824" i="12"/>
  <c r="X6" i="16"/>
  <c r="P6" i="16"/>
  <c r="P17" i="16" s="1"/>
  <c r="AN6" i="16"/>
  <c r="AN17" i="16" s="1"/>
  <c r="AF6" i="16"/>
  <c r="AF17" i="16" s="1"/>
  <c r="B315" i="12"/>
  <c r="C180" i="12"/>
  <c r="B701" i="12"/>
  <c r="C566" i="12"/>
  <c r="AG13" i="18"/>
  <c r="Y13" i="18"/>
  <c r="I13" i="18"/>
  <c r="AJ13" i="18"/>
  <c r="AB13" i="18"/>
  <c r="L13" i="18"/>
  <c r="AM13" i="18"/>
  <c r="AE13" i="18"/>
  <c r="W13" i="18"/>
  <c r="O13" i="18"/>
  <c r="G13" i="18"/>
  <c r="W6" i="16"/>
  <c r="W17" i="16" s="1"/>
  <c r="O6" i="16"/>
  <c r="O17" i="16" s="1"/>
  <c r="AM6" i="16"/>
  <c r="AM17" i="16" s="1"/>
  <c r="AE6" i="16"/>
  <c r="AE17" i="16" s="1"/>
  <c r="H110" i="14"/>
  <c r="D110" i="14"/>
  <c r="C110" i="14"/>
  <c r="I110" i="14"/>
  <c r="B455" i="12"/>
  <c r="C320" i="12"/>
  <c r="B950" i="12"/>
  <c r="C815" i="12"/>
  <c r="F142" i="14"/>
  <c r="C952" i="12"/>
  <c r="B1087" i="12"/>
  <c r="B1222" i="12" s="1"/>
  <c r="L8" i="5"/>
  <c r="L3" i="5"/>
  <c r="L4" i="5"/>
  <c r="L9" i="5"/>
  <c r="I67" i="14"/>
  <c r="G67" i="14"/>
  <c r="B872" i="12"/>
  <c r="B1007" i="12" s="1"/>
  <c r="C737" i="12"/>
  <c r="B515" i="12"/>
  <c r="C380" i="12"/>
  <c r="Q10" i="4"/>
  <c r="S10" i="4"/>
  <c r="Z10" i="4"/>
  <c r="Q26" i="4"/>
  <c r="S26" i="4"/>
  <c r="Q98" i="4"/>
  <c r="S98" i="4"/>
  <c r="G110" i="14"/>
  <c r="C105" i="14"/>
  <c r="C185" i="12"/>
  <c r="C513" i="12"/>
  <c r="C554" i="12"/>
  <c r="C614" i="12"/>
  <c r="C1153" i="12"/>
  <c r="I44" i="14"/>
  <c r="C499" i="12"/>
  <c r="B338" i="12"/>
  <c r="C203" i="12"/>
  <c r="B217" i="12"/>
  <c r="C82" i="12"/>
  <c r="X78" i="4"/>
  <c r="Z78" i="4"/>
  <c r="Q144" i="4"/>
  <c r="S144" i="4"/>
  <c r="Z144" i="4"/>
  <c r="S178" i="4"/>
  <c r="Z178" i="4"/>
  <c r="Q214" i="4"/>
  <c r="S214" i="4"/>
  <c r="B535" i="12"/>
  <c r="B670" i="12" s="1"/>
  <c r="B805" i="12" s="1"/>
  <c r="B940" i="12" s="1"/>
  <c r="B1075" i="12" s="1"/>
  <c r="C400" i="12"/>
  <c r="B169" i="14"/>
  <c r="G169" i="14" s="1"/>
  <c r="F130" i="14"/>
  <c r="G130" i="14"/>
  <c r="B526" i="12"/>
  <c r="C391" i="12"/>
  <c r="A300" i="12"/>
  <c r="C165" i="12"/>
  <c r="H142" i="14"/>
  <c r="A181" i="14"/>
  <c r="C775" i="12"/>
  <c r="A149" i="14"/>
  <c r="L5" i="5"/>
  <c r="C354" i="12"/>
  <c r="Q6" i="4"/>
  <c r="C2017" i="12"/>
  <c r="B2152" i="12"/>
  <c r="C245" i="12"/>
  <c r="C689" i="12"/>
  <c r="H44" i="14"/>
  <c r="B877" i="12"/>
  <c r="C742" i="12"/>
  <c r="B1135" i="12"/>
  <c r="B1270" i="12" s="1"/>
  <c r="C1000" i="12"/>
  <c r="H95" i="14"/>
  <c r="A134" i="14"/>
  <c r="A173" i="14" s="1"/>
  <c r="A123" i="14"/>
  <c r="F86" i="14"/>
  <c r="H86" i="14"/>
  <c r="L7" i="5"/>
  <c r="I93" i="14"/>
  <c r="F93" i="14"/>
  <c r="C680" i="12"/>
  <c r="P38" i="5"/>
  <c r="P37" i="5"/>
  <c r="P40" i="5"/>
  <c r="P44" i="5"/>
  <c r="L51" i="5"/>
  <c r="L50" i="5"/>
  <c r="N47" i="5"/>
  <c r="L55" i="5"/>
  <c r="L52" i="5"/>
  <c r="J81" i="5"/>
  <c r="J83" i="5"/>
  <c r="J87" i="5"/>
  <c r="J88" i="5"/>
  <c r="J82" i="5"/>
  <c r="J85" i="5"/>
  <c r="J84" i="5"/>
  <c r="C527" i="12"/>
  <c r="C563" i="12"/>
  <c r="C2031" i="12"/>
  <c r="C649" i="12"/>
  <c r="C488" i="12"/>
  <c r="C567" i="12"/>
  <c r="C1468" i="12"/>
  <c r="C809" i="12"/>
  <c r="C2323" i="12"/>
  <c r="C276" i="12"/>
  <c r="C597" i="12"/>
  <c r="C576" i="12"/>
  <c r="C286" i="12"/>
  <c r="C333" i="12"/>
  <c r="C3510" i="12"/>
  <c r="C899" i="12"/>
  <c r="C592" i="12"/>
  <c r="C306" i="12"/>
  <c r="C1365" i="12"/>
  <c r="C2099" i="12"/>
  <c r="C484" i="12"/>
  <c r="C658" i="12"/>
  <c r="C674" i="12"/>
  <c r="C2998" i="12"/>
  <c r="C546" i="12"/>
  <c r="C4860" i="12"/>
  <c r="C810" i="12"/>
  <c r="C758" i="12"/>
  <c r="C858" i="12"/>
  <c r="C1227" i="12"/>
  <c r="C3375" i="12"/>
  <c r="C322" i="12"/>
  <c r="C540" i="12"/>
  <c r="C937" i="12"/>
  <c r="C1477" i="12"/>
  <c r="C444" i="12"/>
  <c r="C588" i="12"/>
  <c r="C918" i="12"/>
  <c r="C1439" i="12"/>
  <c r="C675" i="12"/>
  <c r="C349" i="12"/>
  <c r="C327" i="12"/>
  <c r="C552" i="12"/>
  <c r="C1031" i="12"/>
  <c r="C1289" i="12"/>
  <c r="C510" i="12"/>
  <c r="C2199" i="12"/>
  <c r="C1033" i="12"/>
  <c r="C2706" i="12"/>
  <c r="C1230" i="12"/>
  <c r="C838" i="12"/>
  <c r="C802" i="12"/>
  <c r="C457" i="12"/>
  <c r="C508" i="12"/>
  <c r="C3381" i="12"/>
  <c r="C984" i="12"/>
  <c r="C293" i="12"/>
  <c r="C702" i="12"/>
  <c r="C793" i="12"/>
  <c r="C2417" i="12"/>
  <c r="C523" i="12"/>
  <c r="C1356" i="12"/>
  <c r="C623" i="12"/>
  <c r="C629" i="12"/>
  <c r="C662" i="12"/>
  <c r="C498" i="12"/>
  <c r="C426" i="12"/>
  <c r="C2696" i="12"/>
  <c r="C797" i="12"/>
  <c r="C381" i="12"/>
  <c r="C332" i="12"/>
  <c r="C462" i="12"/>
  <c r="C555" i="12"/>
  <c r="C2291" i="12"/>
  <c r="C1620" i="12"/>
  <c r="C933" i="12"/>
  <c r="C344" i="12"/>
  <c r="C411" i="12"/>
  <c r="C598" i="12"/>
  <c r="C275" i="12"/>
  <c r="C1742" i="12"/>
  <c r="C791" i="12"/>
  <c r="C2064" i="12"/>
  <c r="C493" i="12"/>
  <c r="C1794" i="12"/>
  <c r="C1458" i="12"/>
  <c r="C1574" i="12"/>
  <c r="C1149" i="12"/>
  <c r="C356" i="12"/>
  <c r="C419" i="12"/>
  <c r="C1028" i="12"/>
  <c r="C581" i="12"/>
  <c r="C1378" i="12"/>
  <c r="C428" i="12"/>
  <c r="C494" i="12"/>
  <c r="C727" i="12"/>
  <c r="C386" i="12"/>
  <c r="C373" i="12"/>
  <c r="C643" i="12"/>
  <c r="C884" i="12"/>
  <c r="C2436" i="12"/>
  <c r="C454" i="12"/>
  <c r="C714" i="12"/>
  <c r="C3246" i="12"/>
  <c r="C463" i="12"/>
  <c r="C2012" i="12"/>
  <c r="C1873" i="12"/>
  <c r="C318" i="12"/>
  <c r="C2166" i="12"/>
  <c r="C287" i="12"/>
  <c r="C1481" i="12"/>
  <c r="C2008" i="12"/>
  <c r="C392" i="12"/>
  <c r="C663" i="12"/>
  <c r="C298" i="12"/>
  <c r="C343" i="12"/>
  <c r="C724" i="12"/>
  <c r="C960" i="12"/>
  <c r="C397" i="12"/>
  <c r="C297" i="12"/>
  <c r="C648" i="12"/>
  <c r="C704" i="12"/>
  <c r="C1648" i="12"/>
  <c r="C359" i="12"/>
  <c r="C521" i="12"/>
  <c r="C460" i="12"/>
  <c r="C572" i="12"/>
  <c r="C1211" i="12"/>
  <c r="C325" i="12"/>
  <c r="C479" i="12"/>
  <c r="C619" i="12"/>
  <c r="C1173" i="12"/>
  <c r="C1435" i="12"/>
  <c r="C682" i="12"/>
  <c r="C412" i="12"/>
  <c r="C732" i="12"/>
  <c r="C313" i="12"/>
  <c r="C733" i="12"/>
  <c r="C1202" i="12"/>
  <c r="C378" i="12"/>
  <c r="C782" i="12"/>
  <c r="C1019" i="12"/>
  <c r="C410" i="12"/>
  <c r="C716" i="12"/>
  <c r="C401" i="12"/>
  <c r="C432" i="12"/>
  <c r="C830" i="12"/>
  <c r="C1829" i="12"/>
  <c r="C284" i="12"/>
  <c r="C1877" i="12"/>
  <c r="C816" i="12"/>
  <c r="C3133" i="12"/>
  <c r="C703" i="12"/>
  <c r="C328" i="12"/>
  <c r="C490" i="12"/>
  <c r="C507" i="12"/>
  <c r="C350" i="12"/>
  <c r="C656" i="12"/>
  <c r="C696" i="12"/>
  <c r="C3101" i="12"/>
  <c r="C402" i="12"/>
  <c r="C516" i="12"/>
  <c r="C417" i="12"/>
  <c r="C761" i="12"/>
  <c r="C2021" i="12"/>
  <c r="C2831" i="12"/>
  <c r="C394" i="12"/>
  <c r="C633" i="12"/>
  <c r="C434" i="12"/>
  <c r="C560" i="12"/>
  <c r="C528" i="12"/>
  <c r="C420" i="12"/>
  <c r="C783" i="12"/>
  <c r="C1187" i="12"/>
  <c r="C390" i="12"/>
  <c r="C476" i="12"/>
  <c r="C280" i="12"/>
  <c r="D26" i="14"/>
  <c r="D12" i="14"/>
  <c r="AD75" i="32"/>
  <c r="AD35" i="32"/>
  <c r="AD44" i="32"/>
  <c r="AD21" i="32"/>
  <c r="Y170" i="28"/>
  <c r="T170" i="28"/>
  <c r="V170" i="28" s="1"/>
  <c r="W170" i="28" s="1"/>
  <c r="T183" i="28"/>
  <c r="V183" i="28" s="1"/>
  <c r="W183" i="28" s="1"/>
  <c r="Y183" i="28"/>
  <c r="Y224" i="28"/>
  <c r="T224" i="28"/>
  <c r="V224" i="28" s="1"/>
  <c r="W224" i="28" s="1"/>
  <c r="Y255" i="28"/>
  <c r="T255" i="28"/>
  <c r="V255" i="28" s="1"/>
  <c r="W255" i="28" s="1"/>
  <c r="B553" i="12"/>
  <c r="C418" i="12"/>
  <c r="B278" i="12"/>
  <c r="C143" i="12"/>
  <c r="B96" i="14"/>
  <c r="G57" i="14"/>
  <c r="F105" i="14"/>
  <c r="A144" i="14"/>
  <c r="D144" i="14" s="1"/>
  <c r="D105" i="14"/>
  <c r="H105" i="14"/>
  <c r="B475" i="12"/>
  <c r="C340" i="12"/>
  <c r="I130" i="14"/>
  <c r="B713" i="12"/>
  <c r="C578" i="12"/>
  <c r="F95" i="14"/>
  <c r="B1776" i="12"/>
  <c r="L6" i="5"/>
  <c r="I89" i="14"/>
  <c r="D89" i="14"/>
  <c r="F89" i="14"/>
  <c r="C602" i="12"/>
  <c r="F147" i="14"/>
  <c r="C147" i="14"/>
  <c r="B496" i="12"/>
  <c r="C361" i="12"/>
  <c r="B934" i="12"/>
  <c r="B1069" i="12" s="1"/>
  <c r="C799" i="12"/>
  <c r="L80" i="5"/>
  <c r="AT145" i="4"/>
  <c r="AV145" i="4" s="1"/>
  <c r="AW145" i="4" s="1"/>
  <c r="AR145" i="4"/>
  <c r="C45" i="14"/>
  <c r="I45" i="14"/>
  <c r="G45" i="14"/>
  <c r="B84" i="14"/>
  <c r="I71" i="14"/>
  <c r="H71" i="14"/>
  <c r="D71" i="14"/>
  <c r="C63" i="14"/>
  <c r="A102" i="14"/>
  <c r="D102" i="14" s="1"/>
  <c r="H63" i="14"/>
  <c r="D56" i="14"/>
  <c r="I56" i="14"/>
  <c r="F56" i="14"/>
  <c r="C56" i="14"/>
  <c r="A126" i="14"/>
  <c r="I126" i="14" s="1"/>
  <c r="D87" i="14"/>
  <c r="X32" i="33"/>
  <c r="AF82" i="32"/>
  <c r="W39" i="33"/>
  <c r="B157" i="12"/>
  <c r="C22" i="12"/>
  <c r="K84" i="5"/>
  <c r="K82" i="5"/>
  <c r="K87" i="5"/>
  <c r="Q65" i="32"/>
  <c r="Q30" i="32"/>
  <c r="B621" i="12"/>
  <c r="C486" i="12"/>
  <c r="B399" i="12"/>
  <c r="C264" i="12"/>
  <c r="X2" i="16"/>
  <c r="X17" i="16" s="1"/>
  <c r="F54" i="14"/>
  <c r="F49" i="14"/>
  <c r="C1728" i="12"/>
  <c r="I80" i="14"/>
  <c r="C634" i="12"/>
  <c r="AR175" i="4"/>
  <c r="H66" i="14"/>
  <c r="C1233" i="12"/>
  <c r="F41" i="14"/>
  <c r="AF85" i="32"/>
  <c r="C879" i="12"/>
  <c r="D58" i="14"/>
  <c r="V252" i="28"/>
  <c r="W252" i="28" s="1"/>
  <c r="Q21" i="32"/>
  <c r="Q42" i="5"/>
  <c r="AM30" i="32"/>
  <c r="I65" i="5"/>
  <c r="K4" i="5"/>
  <c r="V245" i="28"/>
  <c r="X245" i="28" s="1"/>
  <c r="Q44" i="5"/>
  <c r="Y251" i="28"/>
  <c r="K33" i="5"/>
  <c r="K31" i="5"/>
  <c r="K32" i="5"/>
  <c r="K28" i="5"/>
  <c r="G42" i="14"/>
  <c r="B81" i="14"/>
  <c r="B120" i="14" s="1"/>
  <c r="B159" i="14" s="1"/>
  <c r="B198" i="14" s="1"/>
  <c r="B237" i="14" s="1"/>
  <c r="A92" i="14"/>
  <c r="C53" i="14"/>
  <c r="V85" i="32"/>
  <c r="V97" i="32"/>
  <c r="V35" i="32"/>
  <c r="I35" i="32"/>
  <c r="I21" i="32"/>
  <c r="C44" i="32"/>
  <c r="C97" i="32"/>
  <c r="C85" i="32"/>
  <c r="Y167" i="28"/>
  <c r="B1840" i="12"/>
  <c r="C1705" i="12"/>
  <c r="F55" i="14"/>
  <c r="F11" i="14"/>
  <c r="F18" i="14"/>
  <c r="M2" i="5"/>
  <c r="Z97" i="32"/>
  <c r="AD82" i="32"/>
  <c r="Z44" i="32"/>
  <c r="V82" i="32"/>
  <c r="V115" i="28"/>
  <c r="X115" i="28" s="1"/>
  <c r="G66" i="14"/>
  <c r="C384" i="12"/>
  <c r="C601" i="12"/>
  <c r="C474" i="12"/>
  <c r="C986" i="12"/>
  <c r="V181" i="28"/>
  <c r="W181" i="28" s="1"/>
  <c r="AF65" i="32"/>
  <c r="D38" i="14"/>
  <c r="C364" i="12"/>
  <c r="C963" i="12"/>
  <c r="F6" i="14"/>
  <c r="I16" i="5"/>
  <c r="D36" i="14"/>
  <c r="AR167" i="4"/>
  <c r="Z75" i="32"/>
  <c r="AK82" i="32"/>
  <c r="Q35" i="32"/>
  <c r="V148" i="28"/>
  <c r="X148" i="28" s="1"/>
  <c r="Z85" i="32"/>
  <c r="C67" i="12"/>
  <c r="Z30" i="32"/>
  <c r="U10" i="5"/>
  <c r="U8" i="5"/>
  <c r="U6" i="5"/>
  <c r="L40" i="5"/>
  <c r="L43" i="5"/>
  <c r="L38" i="5"/>
  <c r="J97" i="5"/>
  <c r="J99" i="5"/>
  <c r="J98" i="5"/>
  <c r="F26" i="14"/>
  <c r="D37" i="14"/>
  <c r="D4" i="14"/>
  <c r="D52" i="14"/>
  <c r="D70" i="14"/>
  <c r="B100" i="14"/>
  <c r="C61" i="14"/>
  <c r="I61" i="14"/>
  <c r="A114" i="14"/>
  <c r="H114" i="14" s="1"/>
  <c r="H75" i="14"/>
  <c r="Q75" i="32"/>
  <c r="AN21" i="32"/>
  <c r="AN54" i="32"/>
  <c r="AG44" i="32"/>
  <c r="AG65" i="32"/>
  <c r="AG35" i="32"/>
  <c r="Z21" i="32"/>
  <c r="AB34" i="33"/>
  <c r="T135" i="28"/>
  <c r="V135" i="28" s="1"/>
  <c r="X135" i="28" s="1"/>
  <c r="Y135" i="28"/>
  <c r="B212" i="12"/>
  <c r="C77" i="12"/>
  <c r="K8" i="5"/>
  <c r="K3" i="5"/>
  <c r="K7" i="5"/>
  <c r="S44" i="5"/>
  <c r="S39" i="5"/>
  <c r="AM85" i="32"/>
  <c r="AM21" i="32"/>
  <c r="AM44" i="32"/>
  <c r="Y204" i="28"/>
  <c r="T204" i="28"/>
  <c r="V204" i="28" s="1"/>
  <c r="X204" i="28" s="1"/>
  <c r="T237" i="28"/>
  <c r="V237" i="28" s="1"/>
  <c r="W237" i="28" s="1"/>
  <c r="Y237" i="28"/>
  <c r="B211" i="12"/>
  <c r="C76" i="12"/>
  <c r="Y55" i="28"/>
  <c r="T55" i="28"/>
  <c r="V55" i="28" s="1"/>
  <c r="X55" i="28" s="1"/>
  <c r="Y213" i="28"/>
  <c r="T213" i="28"/>
  <c r="V213" i="28" s="1"/>
  <c r="W213" i="28" s="1"/>
  <c r="F8" i="14"/>
  <c r="F9" i="14"/>
  <c r="C103" i="14"/>
  <c r="V124" i="28"/>
  <c r="X124" i="28" s="1"/>
  <c r="AB82" i="32"/>
  <c r="C1419" i="12"/>
  <c r="C744" i="12"/>
  <c r="C69" i="14"/>
  <c r="V2" i="5"/>
  <c r="I18" i="5"/>
  <c r="S40" i="5"/>
  <c r="F76" i="14"/>
  <c r="AJ82" i="32"/>
  <c r="U5" i="5"/>
  <c r="C736" i="12"/>
  <c r="C1514" i="12"/>
  <c r="C472" i="12"/>
  <c r="C666" i="12"/>
  <c r="F34" i="14"/>
  <c r="S43" i="5"/>
  <c r="H108" i="14"/>
  <c r="D20" i="14"/>
  <c r="D29" i="14"/>
  <c r="AV187" i="4"/>
  <c r="AX187" i="4" s="1"/>
  <c r="T169" i="28"/>
  <c r="V169" i="28" s="1"/>
  <c r="X169" i="28" s="1"/>
  <c r="Y244" i="28"/>
  <c r="AC82" i="32"/>
  <c r="V133" i="28"/>
  <c r="X133" i="28" s="1"/>
  <c r="H77" i="14"/>
  <c r="T185" i="28"/>
  <c r="V185" i="28" s="1"/>
  <c r="W185" i="28" s="1"/>
  <c r="K86" i="5"/>
  <c r="AN75" i="32"/>
  <c r="AF97" i="32"/>
  <c r="AM54" i="32"/>
  <c r="J92" i="5"/>
  <c r="P4" i="5"/>
  <c r="P9" i="5"/>
  <c r="J17" i="5"/>
  <c r="J19" i="5"/>
  <c r="Y291" i="28"/>
  <c r="T291" i="28"/>
  <c r="V291" i="28" s="1"/>
  <c r="W291" i="28" s="1"/>
  <c r="K83" i="5"/>
  <c r="I19" i="5"/>
  <c r="I17" i="5"/>
  <c r="I22" i="5"/>
  <c r="C2863" i="12"/>
  <c r="B1638" i="12"/>
  <c r="B1773" i="12" s="1"/>
  <c r="C1503" i="12"/>
  <c r="F15" i="14"/>
  <c r="F91" i="14"/>
  <c r="F52" i="14"/>
  <c r="C1998" i="12"/>
  <c r="C1593" i="12"/>
  <c r="B1121" i="12"/>
  <c r="B1256" i="12" s="1"/>
  <c r="C1256" i="12" s="1"/>
  <c r="AT95" i="4"/>
  <c r="AV95" i="4" s="1"/>
  <c r="AW95" i="4" s="1"/>
  <c r="C801" i="12"/>
  <c r="D69" i="14"/>
  <c r="H54" i="14"/>
  <c r="D59" i="14"/>
  <c r="L44" i="5"/>
  <c r="I21" i="5"/>
  <c r="C461" i="12"/>
  <c r="S41" i="5"/>
  <c r="G108" i="14"/>
  <c r="D13" i="14"/>
  <c r="V207" i="28"/>
  <c r="X207" i="28" s="1"/>
  <c r="G47" i="14"/>
  <c r="V149" i="28"/>
  <c r="X149" i="28" s="1"/>
  <c r="S37" i="5"/>
  <c r="K85" i="5"/>
  <c r="AN97" i="32"/>
  <c r="O85" i="32"/>
  <c r="AM97" i="32"/>
  <c r="G61" i="14"/>
  <c r="V11" i="28"/>
  <c r="X11" i="28" s="1"/>
  <c r="C72" i="14"/>
  <c r="A111" i="14"/>
  <c r="D57" i="14"/>
  <c r="A88" i="14"/>
  <c r="G49" i="14"/>
  <c r="X44" i="32"/>
  <c r="X54" i="32"/>
  <c r="B144" i="12"/>
  <c r="C9" i="12"/>
  <c r="Y94" i="28"/>
  <c r="T94" i="28"/>
  <c r="V94" i="28" s="1"/>
  <c r="W94" i="28" s="1"/>
  <c r="AL100" i="18"/>
  <c r="AL46" i="16"/>
  <c r="AL49" i="16" s="1"/>
  <c r="K85" i="32"/>
  <c r="C1607" i="12"/>
  <c r="C1659" i="12"/>
  <c r="AA85" i="32"/>
  <c r="C846" i="12"/>
  <c r="C582" i="12"/>
  <c r="C155" i="12"/>
  <c r="C213" i="12"/>
  <c r="C556" i="12"/>
  <c r="V199" i="28"/>
  <c r="X199" i="28" s="1"/>
  <c r="AV141" i="4"/>
  <c r="AX141" i="4" s="1"/>
  <c r="F21" i="32"/>
  <c r="B222" i="12"/>
  <c r="AV74" i="4"/>
  <c r="AX74" i="4" s="1"/>
  <c r="V166" i="28"/>
  <c r="X166" i="28" s="1"/>
  <c r="V119" i="28"/>
  <c r="X119" i="28" s="1"/>
  <c r="V19" i="28"/>
  <c r="X19" i="28" s="1"/>
  <c r="AA30" i="32"/>
  <c r="L44" i="32"/>
  <c r="L54" i="32"/>
  <c r="B888" i="12"/>
  <c r="C753" i="12"/>
  <c r="B289" i="12"/>
  <c r="C154" i="12"/>
  <c r="B227" i="12"/>
  <c r="C92" i="12"/>
  <c r="B241" i="12"/>
  <c r="C106" i="12"/>
  <c r="F46" i="16"/>
  <c r="F49" i="16" s="1"/>
  <c r="F100" i="18"/>
  <c r="AG46" i="16"/>
  <c r="AG49" i="16" s="1"/>
  <c r="AG100" i="18"/>
  <c r="C207" i="12"/>
  <c r="C145" i="12"/>
  <c r="AA35" i="32"/>
  <c r="AA44" i="32"/>
  <c r="AA54" i="32"/>
  <c r="AA65" i="32"/>
  <c r="AA97" i="32"/>
  <c r="AT64" i="4"/>
  <c r="AV64" i="4" s="1"/>
  <c r="AW64" i="4" s="1"/>
  <c r="AR64" i="4"/>
  <c r="AV24" i="4"/>
  <c r="AX24" i="4" s="1"/>
  <c r="S46" i="16"/>
  <c r="S49" i="16" s="1"/>
  <c r="S100" i="18"/>
  <c r="C11" i="12"/>
  <c r="C109" i="12"/>
  <c r="C103" i="12"/>
  <c r="C44" i="12"/>
  <c r="K55" i="5"/>
  <c r="K51" i="5"/>
  <c r="Z107" i="4"/>
  <c r="AT36" i="4"/>
  <c r="AV36" i="4" s="1"/>
  <c r="AW36" i="4" s="1"/>
  <c r="I100" i="18"/>
  <c r="I46" i="16"/>
  <c r="I49" i="16" s="1"/>
  <c r="T200" i="28"/>
  <c r="V200" i="28" s="1"/>
  <c r="W200" i="28" s="1"/>
  <c r="AT129" i="4"/>
  <c r="AV129" i="4" s="1"/>
  <c r="AX129" i="4" s="1"/>
  <c r="G6" i="16"/>
  <c r="G17" i="16" s="1"/>
  <c r="U6" i="16"/>
  <c r="U17" i="16" s="1"/>
  <c r="M6" i="16"/>
  <c r="M17" i="16" s="1"/>
  <c r="AK6" i="16"/>
  <c r="AK17" i="16" s="1"/>
  <c r="AC6" i="16"/>
  <c r="AC17" i="16" s="1"/>
  <c r="D13" i="18"/>
  <c r="E17" i="16"/>
  <c r="H6" i="16"/>
  <c r="H17" i="16" s="1"/>
  <c r="T6" i="16"/>
  <c r="T17" i="16" s="1"/>
  <c r="L6" i="16"/>
  <c r="L17" i="16" s="1"/>
  <c r="AJ6" i="16"/>
  <c r="AJ17" i="16" s="1"/>
  <c r="AB6" i="16"/>
  <c r="AB17" i="16" s="1"/>
  <c r="G79" i="14"/>
  <c r="C48" i="14"/>
  <c r="T117" i="28"/>
  <c r="V117" i="28" s="1"/>
  <c r="W117" i="28" s="1"/>
  <c r="B84" i="17"/>
  <c r="AL84" i="17"/>
  <c r="AD84" i="17"/>
  <c r="V84" i="17"/>
  <c r="N84" i="17"/>
  <c r="F84" i="17"/>
  <c r="AV121" i="4"/>
  <c r="AW121" i="4" s="1"/>
  <c r="Z145" i="4"/>
  <c r="X100" i="18"/>
  <c r="X46" i="16"/>
  <c r="X49" i="16" s="1"/>
  <c r="H100" i="18"/>
  <c r="H46" i="16"/>
  <c r="C17" i="16"/>
  <c r="F118" i="14"/>
  <c r="D25" i="14"/>
  <c r="T164" i="28"/>
  <c r="V164" i="28" s="1"/>
  <c r="W164" i="28" s="1"/>
  <c r="M46" i="40"/>
  <c r="C71" i="12"/>
  <c r="AT108" i="4"/>
  <c r="AV108" i="4" s="1"/>
  <c r="AW108" i="4" s="1"/>
  <c r="Z76" i="4"/>
  <c r="Z99" i="4"/>
  <c r="Z134" i="4"/>
  <c r="Z138" i="4"/>
  <c r="Z213" i="4"/>
  <c r="AM46" i="16"/>
  <c r="AM49" i="16" s="1"/>
  <c r="AM100" i="18"/>
  <c r="W46" i="16"/>
  <c r="W49" i="16" s="1"/>
  <c r="W100" i="18"/>
  <c r="O46" i="16"/>
  <c r="O49" i="16" s="1"/>
  <c r="O100" i="18"/>
  <c r="T47" i="28"/>
  <c r="V47" i="28" s="1"/>
  <c r="X47" i="28" s="1"/>
  <c r="N1095" i="7"/>
  <c r="B17" i="16"/>
  <c r="F17" i="16"/>
  <c r="V6" i="16"/>
  <c r="V17" i="16" s="1"/>
  <c r="N6" i="16"/>
  <c r="N17" i="16" s="1"/>
  <c r="AL6" i="16"/>
  <c r="AL17" i="16" s="1"/>
  <c r="AD6" i="16"/>
  <c r="AD17" i="16" s="1"/>
  <c r="AC46" i="16"/>
  <c r="AC49" i="16" s="1"/>
  <c r="AA6" i="16"/>
  <c r="AA17" i="16" s="1"/>
  <c r="S6" i="16"/>
  <c r="S17" i="16" s="1"/>
  <c r="K6" i="16"/>
  <c r="K17" i="16" s="1"/>
  <c r="AI6" i="16"/>
  <c r="AI17" i="16" s="1"/>
  <c r="Z6" i="16"/>
  <c r="Z17" i="16" s="1"/>
  <c r="R6" i="16"/>
  <c r="R17" i="16" s="1"/>
  <c r="J6" i="16"/>
  <c r="J17" i="16" s="1"/>
  <c r="AH6" i="16"/>
  <c r="AH17" i="16" s="1"/>
  <c r="D17" i="16"/>
  <c r="Y6" i="16"/>
  <c r="Y17" i="16" s="1"/>
  <c r="Q6" i="16"/>
  <c r="Q17" i="16" s="1"/>
  <c r="I6" i="16"/>
  <c r="I17" i="16" s="1"/>
  <c r="AG6" i="16"/>
  <c r="AG17" i="16" s="1"/>
  <c r="B243" i="14"/>
  <c r="C611" i="12"/>
  <c r="B746" i="12"/>
  <c r="B173" i="14"/>
  <c r="C173" i="14" s="1"/>
  <c r="H134" i="14"/>
  <c r="H49" i="16"/>
  <c r="AB65" i="32"/>
  <c r="AB30" i="32"/>
  <c r="AB35" i="32"/>
  <c r="AB21" i="32"/>
  <c r="AB85" i="32"/>
  <c r="AB44" i="32"/>
  <c r="AB54" i="32"/>
  <c r="AB97" i="32"/>
  <c r="AB75" i="32"/>
  <c r="Y191" i="28"/>
  <c r="T191" i="28"/>
  <c r="V191" i="28" s="1"/>
  <c r="X191" i="28" s="1"/>
  <c r="T84" i="17"/>
  <c r="Z84" i="17"/>
  <c r="AF84" i="17"/>
  <c r="A826" i="12"/>
  <c r="C691" i="12"/>
  <c r="Z46" i="16"/>
  <c r="Z49" i="16" s="1"/>
  <c r="Z100" i="18"/>
  <c r="B610" i="12"/>
  <c r="C475" i="12"/>
  <c r="Z17" i="33"/>
  <c r="Q82" i="32"/>
  <c r="AB100" i="18"/>
  <c r="AB46" i="16"/>
  <c r="AB49" i="16" s="1"/>
  <c r="Y174" i="28"/>
  <c r="T174" i="28"/>
  <c r="V174" i="28" s="1"/>
  <c r="W174" i="28" s="1"/>
  <c r="AJ84" i="17"/>
  <c r="L84" i="17"/>
  <c r="J84" i="17"/>
  <c r="H84" i="17"/>
  <c r="A1203" i="12"/>
  <c r="C1068" i="12"/>
  <c r="J46" i="16"/>
  <c r="J49" i="16" s="1"/>
  <c r="J100" i="18"/>
  <c r="A866" i="12"/>
  <c r="C731" i="12"/>
  <c r="B1104" i="12"/>
  <c r="AI44" i="32"/>
  <c r="AI97" i="32"/>
  <c r="AI21" i="32"/>
  <c r="AI54" i="32"/>
  <c r="AI85" i="32"/>
  <c r="AI65" i="32"/>
  <c r="AI35" i="32"/>
  <c r="AI30" i="32"/>
  <c r="AI75" i="32"/>
  <c r="T145" i="28"/>
  <c r="V145" i="28" s="1"/>
  <c r="W145" i="28" s="1"/>
  <c r="Y145" i="28"/>
  <c r="Y182" i="28"/>
  <c r="T182" i="28"/>
  <c r="V182" i="28" s="1"/>
  <c r="W182" i="28" s="1"/>
  <c r="Y195" i="28"/>
  <c r="T195" i="28"/>
  <c r="V195" i="28" s="1"/>
  <c r="X195" i="28" s="1"/>
  <c r="Y202" i="28"/>
  <c r="T202" i="28"/>
  <c r="V202" i="28" s="1"/>
  <c r="W202" i="28" s="1"/>
  <c r="T222" i="28"/>
  <c r="V222" i="28" s="1"/>
  <c r="X222" i="28" s="1"/>
  <c r="Y222" i="28"/>
  <c r="AB84" i="17"/>
  <c r="AH84" i="17"/>
  <c r="AN84" i="17"/>
  <c r="P84" i="17"/>
  <c r="R46" i="16"/>
  <c r="R49" i="16" s="1"/>
  <c r="R100" i="18"/>
  <c r="G134" i="14"/>
  <c r="A161" i="14"/>
  <c r="B188" i="12"/>
  <c r="C53" i="12"/>
  <c r="L49" i="16"/>
  <c r="A481" i="12"/>
  <c r="D84" i="17"/>
  <c r="R84" i="17"/>
  <c r="X84" i="17"/>
  <c r="AB19" i="33"/>
  <c r="S82" i="32"/>
  <c r="B271" i="12"/>
  <c r="C136" i="12"/>
  <c r="A755" i="12"/>
  <c r="C620" i="12"/>
  <c r="A1959" i="12"/>
  <c r="C1824" i="12"/>
  <c r="A429" i="12"/>
  <c r="C294" i="12"/>
  <c r="AH46" i="16"/>
  <c r="AH49" i="16" s="1"/>
  <c r="AH100" i="18"/>
  <c r="A217" i="14"/>
  <c r="C780" i="12"/>
  <c r="B915" i="12"/>
  <c r="F134" i="14"/>
  <c r="B2621" i="12"/>
  <c r="B3174" i="12"/>
  <c r="B170" i="14"/>
  <c r="B842" i="12"/>
  <c r="C707" i="12"/>
  <c r="B1045" i="12"/>
  <c r="C910" i="12"/>
  <c r="B473" i="12"/>
  <c r="C338" i="12"/>
  <c r="C1128" i="12"/>
  <c r="B1263" i="12"/>
  <c r="A1423" i="12"/>
  <c r="C1288" i="12"/>
  <c r="A218" i="14"/>
  <c r="B717" i="12"/>
  <c r="A182" i="14"/>
  <c r="G143" i="14"/>
  <c r="F143" i="14"/>
  <c r="H143" i="14"/>
  <c r="C143" i="14"/>
  <c r="D143" i="14"/>
  <c r="B685" i="12"/>
  <c r="C550" i="12"/>
  <c r="B398" i="12"/>
  <c r="C263" i="12"/>
  <c r="B672" i="12"/>
  <c r="C537" i="12"/>
  <c r="B1681" i="12"/>
  <c r="C1546" i="12"/>
  <c r="A416" i="12"/>
  <c r="C281" i="12"/>
  <c r="B158" i="14"/>
  <c r="E158" i="14" s="1"/>
  <c r="C119" i="14"/>
  <c r="B2278" i="12"/>
  <c r="C2143" i="12"/>
  <c r="C1411" i="12"/>
  <c r="B2268" i="12"/>
  <c r="C2133" i="12"/>
  <c r="A132" i="14"/>
  <c r="G93" i="14"/>
  <c r="H93" i="14"/>
  <c r="D93" i="14"/>
  <c r="C3044" i="12"/>
  <c r="B3179" i="12"/>
  <c r="C1002" i="12"/>
  <c r="B1137" i="12"/>
  <c r="C535" i="12"/>
  <c r="A2777" i="12"/>
  <c r="D134" i="14"/>
  <c r="C134" i="14"/>
  <c r="I134" i="14"/>
  <c r="B1174" i="12"/>
  <c r="C1039" i="12"/>
  <c r="A160" i="14"/>
  <c r="B225" i="14"/>
  <c r="B264" i="14" s="1"/>
  <c r="H186" i="14"/>
  <c r="B5078" i="12"/>
  <c r="A1568" i="12"/>
  <c r="I119" i="14"/>
  <c r="B316" i="12"/>
  <c r="C181" i="12"/>
  <c r="A940" i="12"/>
  <c r="B3951" i="12"/>
  <c r="B2664" i="12"/>
  <c r="B1391" i="12"/>
  <c r="A212" i="14"/>
  <c r="G173" i="14"/>
  <c r="G126" i="14"/>
  <c r="A163" i="14"/>
  <c r="B929" i="12"/>
  <c r="C794" i="12"/>
  <c r="B1970" i="12"/>
  <c r="B1123" i="12"/>
  <c r="B101" i="14"/>
  <c r="E101" i="14" s="1"/>
  <c r="C62" i="14"/>
  <c r="H62" i="14"/>
  <c r="I62" i="14"/>
  <c r="D62" i="14"/>
  <c r="F62" i="14"/>
  <c r="B994" i="12"/>
  <c r="C859" i="12"/>
  <c r="G87" i="14"/>
  <c r="H87" i="14"/>
  <c r="I87" i="14"/>
  <c r="C87" i="14"/>
  <c r="C157" i="14"/>
  <c r="I157" i="14"/>
  <c r="A196" i="14"/>
  <c r="E196" i="14" s="1"/>
  <c r="H157" i="14"/>
  <c r="G157" i="14"/>
  <c r="F157" i="14"/>
  <c r="I86" i="14"/>
  <c r="G86" i="14"/>
  <c r="D86" i="14"/>
  <c r="A125" i="14"/>
  <c r="D95" i="14"/>
  <c r="C95" i="14"/>
  <c r="I95" i="14"/>
  <c r="G95" i="14"/>
  <c r="AE82" i="32"/>
  <c r="W31" i="33"/>
  <c r="W25" i="33"/>
  <c r="Y82" i="32"/>
  <c r="Y6" i="28"/>
  <c r="T6" i="28"/>
  <c r="V6" i="28" s="1"/>
  <c r="W6" i="28" s="1"/>
  <c r="Y14" i="28"/>
  <c r="T14" i="28"/>
  <c r="V14" i="28" s="1"/>
  <c r="X14" i="28" s="1"/>
  <c r="T121" i="28"/>
  <c r="V121" i="28" s="1"/>
  <c r="W121" i="28" s="1"/>
  <c r="Y121" i="28"/>
  <c r="Y129" i="28"/>
  <c r="T129" i="28"/>
  <c r="V129" i="28" s="1"/>
  <c r="W129" i="28" s="1"/>
  <c r="B477" i="12"/>
  <c r="C342" i="12"/>
  <c r="B1635" i="12"/>
  <c r="C1500" i="12"/>
  <c r="B678" i="12"/>
  <c r="B624" i="12"/>
  <c r="C489" i="12"/>
  <c r="B166" i="14"/>
  <c r="B205" i="14" s="1"/>
  <c r="B244" i="14" s="1"/>
  <c r="B808" i="12"/>
  <c r="C673" i="12"/>
  <c r="B227" i="14"/>
  <c r="H60" i="14"/>
  <c r="C60" i="14"/>
  <c r="B99" i="14"/>
  <c r="I60" i="14"/>
  <c r="D60" i="14"/>
  <c r="B2469" i="12"/>
  <c r="C2334" i="12"/>
  <c r="B250" i="12"/>
  <c r="C115" i="12"/>
  <c r="B1911" i="12"/>
  <c r="C1776" i="12"/>
  <c r="I106" i="14"/>
  <c r="H106" i="14"/>
  <c r="B145" i="14"/>
  <c r="G106" i="14"/>
  <c r="D51" i="14"/>
  <c r="G51" i="14"/>
  <c r="I51" i="14"/>
  <c r="H51" i="14"/>
  <c r="A90" i="14"/>
  <c r="C51" i="14"/>
  <c r="AB21" i="33"/>
  <c r="U82" i="32"/>
  <c r="C106" i="14"/>
  <c r="A185" i="14"/>
  <c r="F106" i="14"/>
  <c r="D130" i="14"/>
  <c r="C130" i="14"/>
  <c r="H130" i="14"/>
  <c r="D96" i="14"/>
  <c r="I96" i="14"/>
  <c r="G96" i="14"/>
  <c r="A135" i="14"/>
  <c r="B660" i="12"/>
  <c r="C525" i="12"/>
  <c r="B2098" i="12"/>
  <c r="B833" i="12"/>
  <c r="C698" i="12"/>
  <c r="B1578" i="12"/>
  <c r="C1443" i="12"/>
  <c r="B779" i="12"/>
  <c r="C644" i="12"/>
  <c r="H158" i="14"/>
  <c r="C158" i="14"/>
  <c r="A197" i="14"/>
  <c r="A137" i="14"/>
  <c r="D98" i="14"/>
  <c r="G98" i="14"/>
  <c r="A177" i="14"/>
  <c r="B1061" i="12"/>
  <c r="C926" i="12"/>
  <c r="H147" i="14"/>
  <c r="I147" i="14"/>
  <c r="D147" i="14"/>
  <c r="C1087" i="12"/>
  <c r="B82" i="14"/>
  <c r="E82" i="14" s="1"/>
  <c r="H43" i="14"/>
  <c r="Z82" i="32"/>
  <c r="Y28" i="28"/>
  <c r="T28" i="28"/>
  <c r="V28" i="28" s="1"/>
  <c r="X28" i="28" s="1"/>
  <c r="Y127" i="28"/>
  <c r="T127" i="28"/>
  <c r="V127" i="28" s="1"/>
  <c r="W127" i="28" s="1"/>
  <c r="B1881" i="12"/>
  <c r="C1746" i="12"/>
  <c r="I158" i="14"/>
  <c r="B3538" i="12"/>
  <c r="C3403" i="12"/>
  <c r="I98" i="14"/>
  <c r="D118" i="14"/>
  <c r="F21" i="14"/>
  <c r="C898" i="12"/>
  <c r="C711" i="12"/>
  <c r="B4326" i="12"/>
  <c r="C4191" i="12"/>
  <c r="F33" i="14"/>
  <c r="D91" i="14"/>
  <c r="G112" i="14"/>
  <c r="A151" i="14"/>
  <c r="I112" i="14"/>
  <c r="D112" i="14"/>
  <c r="B153" i="14"/>
  <c r="I111" i="14"/>
  <c r="H111" i="14"/>
  <c r="G111" i="14"/>
  <c r="C111" i="14"/>
  <c r="F111" i="14"/>
  <c r="A981" i="12"/>
  <c r="C43" i="14"/>
  <c r="B2444" i="12"/>
  <c r="C945" i="12"/>
  <c r="C76" i="14"/>
  <c r="A115" i="14"/>
  <c r="E115" i="14" s="1"/>
  <c r="I76" i="14"/>
  <c r="G76" i="14"/>
  <c r="D76" i="14"/>
  <c r="I70" i="14"/>
  <c r="H70" i="14"/>
  <c r="G70" i="14"/>
  <c r="F70" i="14"/>
  <c r="A109" i="14"/>
  <c r="E109" i="14" s="1"/>
  <c r="A97" i="14"/>
  <c r="E97" i="14" s="1"/>
  <c r="G58" i="14"/>
  <c r="C58" i="14"/>
  <c r="I58" i="14"/>
  <c r="C50" i="14"/>
  <c r="D50" i="14"/>
  <c r="I50" i="14"/>
  <c r="B1515" i="12"/>
  <c r="B2150" i="12"/>
  <c r="B1484" i="12"/>
  <c r="C1349" i="12"/>
  <c r="A924" i="12"/>
  <c r="A1059" i="12" s="1"/>
  <c r="C789" i="12"/>
  <c r="C104" i="14"/>
  <c r="F104" i="14"/>
  <c r="G104" i="14"/>
  <c r="C89" i="14"/>
  <c r="G89" i="14"/>
  <c r="H89" i="14"/>
  <c r="F119" i="14"/>
  <c r="H119" i="14"/>
  <c r="D119" i="14"/>
  <c r="G119" i="14"/>
  <c r="B603" i="12"/>
  <c r="C468" i="12"/>
  <c r="B3796" i="12"/>
  <c r="B1303" i="12"/>
  <c r="C1168" i="12"/>
  <c r="C304" i="12"/>
  <c r="B439" i="12"/>
  <c r="B889" i="12"/>
  <c r="C754" i="12"/>
  <c r="B1599" i="12"/>
  <c r="F68" i="14"/>
  <c r="F75" i="14"/>
  <c r="F65" i="14"/>
  <c r="F72" i="14"/>
  <c r="F69" i="14"/>
  <c r="F108" i="14"/>
  <c r="F29" i="14"/>
  <c r="F36" i="14"/>
  <c r="F30" i="14"/>
  <c r="F38" i="14"/>
  <c r="F67" i="14"/>
  <c r="F23" i="14"/>
  <c r="F110" i="14"/>
  <c r="F149" i="14"/>
  <c r="F19" i="14"/>
  <c r="F31" i="14"/>
  <c r="F64" i="14"/>
  <c r="F39" i="14"/>
  <c r="F61" i="14"/>
  <c r="F37" i="14"/>
  <c r="F35" i="14"/>
  <c r="F73" i="14"/>
  <c r="F20" i="14"/>
  <c r="F71" i="14"/>
  <c r="F74" i="14"/>
  <c r="F78" i="14"/>
  <c r="D16" i="14"/>
  <c r="D11" i="14"/>
  <c r="D19" i="14"/>
  <c r="D15" i="14"/>
  <c r="D74" i="14"/>
  <c r="D79" i="14"/>
  <c r="D41" i="14"/>
  <c r="D48" i="14"/>
  <c r="D34" i="14"/>
  <c r="D108" i="14"/>
  <c r="D7" i="14"/>
  <c r="D55" i="14"/>
  <c r="D78" i="14"/>
  <c r="D67" i="14"/>
  <c r="D28" i="14"/>
  <c r="D32" i="14"/>
  <c r="D14" i="14"/>
  <c r="D21" i="14"/>
  <c r="D22" i="14"/>
  <c r="D44" i="14"/>
  <c r="D42" i="14"/>
  <c r="D92" i="14"/>
  <c r="D64" i="14"/>
  <c r="D10" i="14"/>
  <c r="D3" i="14"/>
  <c r="D35" i="14"/>
  <c r="D72" i="14"/>
  <c r="D33" i="14"/>
  <c r="D5" i="14"/>
  <c r="D17" i="14"/>
  <c r="D65" i="14"/>
  <c r="D84" i="14"/>
  <c r="D24" i="14"/>
  <c r="D2" i="14"/>
  <c r="D39" i="14"/>
  <c r="D40" i="14"/>
  <c r="D9" i="14"/>
  <c r="D47" i="14"/>
  <c r="B137" i="12"/>
  <c r="C2" i="12"/>
  <c r="H46" i="14"/>
  <c r="B85" i="14"/>
  <c r="G46" i="14"/>
  <c r="D46" i="14"/>
  <c r="C46" i="14"/>
  <c r="B471" i="12"/>
  <c r="C336" i="12"/>
  <c r="B777" i="12"/>
  <c r="C642" i="12"/>
  <c r="Y267" i="28"/>
  <c r="T267" i="28"/>
  <c r="V267" i="28" s="1"/>
  <c r="W267" i="28" s="1"/>
  <c r="Y273" i="28"/>
  <c r="T273" i="28"/>
  <c r="V273" i="28" s="1"/>
  <c r="X273" i="28" s="1"/>
  <c r="A225" i="14"/>
  <c r="F186" i="14"/>
  <c r="C186" i="14"/>
  <c r="I186" i="14"/>
  <c r="G142" i="14"/>
  <c r="I142" i="14"/>
  <c r="C142" i="14"/>
  <c r="D142" i="14"/>
  <c r="D104" i="14"/>
  <c r="A128" i="14"/>
  <c r="E128" i="14" s="1"/>
  <c r="A262" i="14"/>
  <c r="F98" i="14"/>
  <c r="B652" i="12"/>
  <c r="C517" i="12"/>
  <c r="F103" i="14"/>
  <c r="G103" i="14"/>
  <c r="I103" i="14"/>
  <c r="F40" i="14"/>
  <c r="D18" i="14"/>
  <c r="D73" i="14"/>
  <c r="D31" i="14"/>
  <c r="C80" i="14"/>
  <c r="D80" i="14"/>
  <c r="H80" i="14"/>
  <c r="B146" i="14"/>
  <c r="H146" i="14" s="1"/>
  <c r="C107" i="14"/>
  <c r="H107" i="14"/>
  <c r="G107" i="14"/>
  <c r="A583" i="12"/>
  <c r="C448" i="12"/>
  <c r="L54" i="5"/>
  <c r="L49" i="5"/>
  <c r="L48" i="5"/>
  <c r="C825" i="12"/>
  <c r="C2774" i="12"/>
  <c r="C1337" i="12"/>
  <c r="C2458" i="12"/>
  <c r="C4995" i="12"/>
  <c r="C4056" i="12"/>
  <c r="C1424" i="12"/>
  <c r="C3786" i="12"/>
  <c r="C1141" i="12"/>
  <c r="C2369" i="12"/>
  <c r="C3651" i="12"/>
  <c r="C2301" i="12"/>
  <c r="C1018" i="12"/>
  <c r="C867" i="12"/>
  <c r="C1300" i="12"/>
  <c r="C1457" i="12"/>
  <c r="C851" i="12"/>
  <c r="C1206" i="12"/>
  <c r="C837" i="12"/>
  <c r="C1169" i="12"/>
  <c r="C1559" i="12"/>
  <c r="C2700" i="12"/>
  <c r="C862" i="12"/>
  <c r="C1109" i="12"/>
  <c r="C1694" i="12"/>
  <c r="C2053" i="12"/>
  <c r="C1080" i="12"/>
  <c r="C972" i="12"/>
  <c r="C1198" i="12"/>
  <c r="C2966" i="12"/>
  <c r="C1929" i="12"/>
  <c r="C3268" i="12"/>
  <c r="C1491" i="12"/>
  <c r="C2037" i="12"/>
  <c r="C895" i="12"/>
  <c r="C1844" i="12"/>
  <c r="C1188" i="12"/>
  <c r="C2835" i="12"/>
  <c r="C1485" i="12"/>
  <c r="C941" i="12"/>
  <c r="C1709" i="12"/>
  <c r="C2160" i="12"/>
  <c r="C932" i="12"/>
  <c r="C1053" i="12"/>
  <c r="C1165" i="12"/>
  <c r="C1276" i="12"/>
  <c r="C1896" i="12"/>
  <c r="C1014" i="12"/>
  <c r="C1632" i="12"/>
  <c r="C1236" i="12"/>
  <c r="C1072" i="12"/>
  <c r="C1890" i="12"/>
  <c r="C1086" i="12"/>
  <c r="C896" i="12"/>
  <c r="C893" i="12"/>
  <c r="C966" i="12"/>
  <c r="C1154" i="12"/>
  <c r="C3105" i="12"/>
  <c r="C1255" i="12"/>
  <c r="C1964" i="12"/>
  <c r="C2188" i="12"/>
  <c r="C4320" i="12"/>
  <c r="C1342" i="12"/>
  <c r="C1095" i="12"/>
  <c r="C1727" i="12"/>
  <c r="C1612" i="12"/>
  <c r="C2571" i="12"/>
  <c r="C3915" i="12"/>
  <c r="C1755" i="12"/>
  <c r="C1214" i="12"/>
  <c r="C1076" i="12"/>
  <c r="C1362" i="12"/>
  <c r="C872" i="12"/>
  <c r="C2147" i="12"/>
  <c r="C1221" i="12"/>
  <c r="C3516" i="12"/>
  <c r="C871" i="12"/>
  <c r="C1333" i="12"/>
  <c r="C2282" i="12"/>
  <c r="C1389" i="12"/>
  <c r="C957" i="12"/>
  <c r="C2426" i="12"/>
  <c r="C1371" i="12"/>
  <c r="C1379" i="12"/>
  <c r="C1368" i="12"/>
  <c r="C4455" i="12"/>
  <c r="C3240" i="12"/>
  <c r="C2565" i="12"/>
  <c r="C849" i="12"/>
  <c r="C2156" i="12"/>
  <c r="C1497" i="12"/>
  <c r="C1689" i="12"/>
  <c r="C1322" i="12"/>
  <c r="C1603" i="12"/>
  <c r="C3780" i="12"/>
  <c r="C1003" i="12"/>
  <c r="C936" i="12"/>
  <c r="C839" i="12"/>
  <c r="C1119" i="12"/>
  <c r="C1918" i="12"/>
  <c r="C3236" i="12"/>
  <c r="C3371" i="12"/>
  <c r="C2909" i="12"/>
  <c r="C2561" i="12"/>
  <c r="C1341" i="12"/>
  <c r="C2728" i="12"/>
  <c r="C883" i="12"/>
  <c r="C1570" i="12"/>
  <c r="C3645" i="12"/>
  <c r="C828" i="12"/>
  <c r="C1006" i="12"/>
  <c r="C1120" i="12"/>
  <c r="C2639" i="12"/>
  <c r="C3921" i="12"/>
  <c r="C865" i="12"/>
  <c r="C1902" i="12"/>
  <c r="C1284" i="12"/>
  <c r="C2970" i="12"/>
  <c r="C1207" i="12"/>
  <c r="C1067" i="12"/>
  <c r="C917" i="12"/>
  <c r="C1738" i="12"/>
  <c r="C1767" i="12"/>
  <c r="C4185" i="12"/>
  <c r="C4590" i="12"/>
  <c r="C5265" i="12"/>
  <c r="C831" i="12"/>
  <c r="C934" i="12"/>
  <c r="C77" i="14"/>
  <c r="G77" i="14"/>
  <c r="I77" i="14"/>
  <c r="B116" i="14"/>
  <c r="D77" i="14"/>
  <c r="Z35" i="33"/>
  <c r="AI82" i="32"/>
  <c r="B480" i="12"/>
  <c r="C345" i="12"/>
  <c r="B495" i="12"/>
  <c r="C360" i="12"/>
  <c r="B786" i="12"/>
  <c r="C651" i="12"/>
  <c r="K70" i="5"/>
  <c r="K73" i="5"/>
  <c r="J108" i="5"/>
  <c r="J103" i="5"/>
  <c r="J110" i="5"/>
  <c r="J107" i="5"/>
  <c r="J104" i="5"/>
  <c r="H57" i="14"/>
  <c r="C57" i="14"/>
  <c r="I57" i="14"/>
  <c r="T44" i="32"/>
  <c r="T75" i="32"/>
  <c r="B1132" i="12"/>
  <c r="C997" i="12"/>
  <c r="C1773" i="12"/>
  <c r="B1908" i="12"/>
  <c r="B557" i="12"/>
  <c r="C422" i="12"/>
  <c r="B2307" i="12"/>
  <c r="C2172" i="12"/>
  <c r="B2132" i="12"/>
  <c r="C1997" i="12"/>
  <c r="C233" i="12"/>
  <c r="B368" i="12"/>
  <c r="Q157" i="4"/>
  <c r="S157" i="4"/>
  <c r="B2687" i="12"/>
  <c r="C2552" i="12"/>
  <c r="A172" i="14"/>
  <c r="G105" i="14"/>
  <c r="V21" i="28"/>
  <c r="W21" i="28" s="1"/>
  <c r="S114" i="5"/>
  <c r="Q9" i="5"/>
  <c r="R114" i="5"/>
  <c r="Q7" i="5"/>
  <c r="M40" i="5"/>
  <c r="M42" i="5"/>
  <c r="M43" i="5"/>
  <c r="T36" i="5"/>
  <c r="M38" i="5"/>
  <c r="B94" i="14"/>
  <c r="C55" i="14"/>
  <c r="O44" i="32"/>
  <c r="O97" i="32"/>
  <c r="O75" i="32"/>
  <c r="C21" i="32"/>
  <c r="C65" i="32"/>
  <c r="C35" i="32"/>
  <c r="C54" i="32"/>
  <c r="C30" i="32"/>
  <c r="B317" i="12"/>
  <c r="C182" i="12"/>
  <c r="B3776" i="12"/>
  <c r="C3641" i="12"/>
  <c r="V215" i="28"/>
  <c r="X215" i="28" s="1"/>
  <c r="K102" i="5"/>
  <c r="I78" i="14"/>
  <c r="A117" i="14"/>
  <c r="A81" i="14"/>
  <c r="E81" i="14" s="1"/>
  <c r="C42" i="14"/>
  <c r="B1919" i="12"/>
  <c r="C1784" i="12"/>
  <c r="C965" i="12"/>
  <c r="B1100" i="12"/>
  <c r="B2249" i="12"/>
  <c r="C2114" i="12"/>
  <c r="B1054" i="12"/>
  <c r="C919" i="12"/>
  <c r="B1210" i="12"/>
  <c r="B1473" i="12"/>
  <c r="J105" i="5"/>
  <c r="B189" i="12"/>
  <c r="C54" i="12"/>
  <c r="B321" i="12"/>
  <c r="C186" i="12"/>
  <c r="B1660" i="12"/>
  <c r="C1525" i="12"/>
  <c r="B1301" i="12"/>
  <c r="C1166" i="12"/>
  <c r="B1183" i="12"/>
  <c r="C1048" i="12"/>
  <c r="C1350" i="12"/>
  <c r="R3" i="5"/>
  <c r="R8" i="5"/>
  <c r="R7" i="5"/>
  <c r="U115" i="5"/>
  <c r="R115" i="5"/>
  <c r="F32" i="14"/>
  <c r="C178" i="12"/>
  <c r="B956" i="12"/>
  <c r="B544" i="12"/>
  <c r="C409" i="12"/>
  <c r="C247" i="12"/>
  <c r="C512" i="12"/>
  <c r="AF100" i="18"/>
  <c r="AF46" i="16"/>
  <c r="AF49" i="16" s="1"/>
  <c r="E13" i="18"/>
  <c r="M13" i="18"/>
  <c r="AN13" i="18"/>
  <c r="AF13" i="18"/>
  <c r="X13" i="18"/>
  <c r="P13" i="18"/>
  <c r="H13" i="18"/>
  <c r="AI13" i="18"/>
  <c r="AA13" i="18"/>
  <c r="S13" i="18"/>
  <c r="K13" i="18"/>
  <c r="AL13" i="18"/>
  <c r="AD13" i="18"/>
  <c r="V13" i="18"/>
  <c r="N13" i="18"/>
  <c r="F13" i="18"/>
  <c r="C545" i="12"/>
  <c r="N43" i="5"/>
  <c r="N40" i="5"/>
  <c r="N42" i="5"/>
  <c r="I62" i="5"/>
  <c r="I59" i="5"/>
  <c r="C269" i="12"/>
  <c r="C164" i="12"/>
  <c r="C141" i="12"/>
  <c r="C240" i="12"/>
  <c r="C218" i="12"/>
  <c r="C396" i="12"/>
  <c r="C195" i="12"/>
  <c r="C267" i="12"/>
  <c r="C538" i="12"/>
  <c r="C466" i="12"/>
  <c r="C260" i="12"/>
  <c r="C715" i="12"/>
  <c r="C170" i="12"/>
  <c r="C198" i="12"/>
  <c r="B231" i="12"/>
  <c r="C96" i="12"/>
  <c r="B776" i="12"/>
  <c r="C641" i="12"/>
  <c r="V18" i="28"/>
  <c r="W18" i="28" s="1"/>
  <c r="V192" i="28"/>
  <c r="X192" i="28" s="1"/>
  <c r="P41" i="5"/>
  <c r="P43" i="5"/>
  <c r="G75" i="14"/>
  <c r="C75" i="14"/>
  <c r="Y189" i="28"/>
  <c r="T189" i="28"/>
  <c r="V189" i="28" s="1"/>
  <c r="X189" i="28" s="1"/>
  <c r="B1242" i="12"/>
  <c r="C1107" i="12"/>
  <c r="B160" i="12"/>
  <c r="C25" i="12"/>
  <c r="C822" i="12"/>
  <c r="B252" i="12"/>
  <c r="C117" i="12"/>
  <c r="B232" i="12"/>
  <c r="C97" i="12"/>
  <c r="AT189" i="4"/>
  <c r="AV189" i="4" s="1"/>
  <c r="AW189" i="4" s="1"/>
  <c r="AR189" i="4"/>
  <c r="T118" i="5"/>
  <c r="P42" i="5"/>
  <c r="R10" i="5"/>
  <c r="P8" i="5"/>
  <c r="U113" i="5"/>
  <c r="Q40" i="5"/>
  <c r="Q43" i="5"/>
  <c r="Q37" i="5"/>
  <c r="J74" i="5"/>
  <c r="J73" i="5"/>
  <c r="J96" i="5"/>
  <c r="J94" i="5"/>
  <c r="A113" i="14"/>
  <c r="E113" i="14" s="1"/>
  <c r="C74" i="14"/>
  <c r="G68" i="14"/>
  <c r="AD85" i="32"/>
  <c r="AD65" i="32"/>
  <c r="X97" i="32"/>
  <c r="X65" i="32"/>
  <c r="X21" i="32"/>
  <c r="J44" i="32"/>
  <c r="J65" i="32"/>
  <c r="J54" i="32"/>
  <c r="AG82" i="32"/>
  <c r="X33" i="33"/>
  <c r="AA82" i="32"/>
  <c r="B200" i="12"/>
  <c r="C65" i="12"/>
  <c r="B1273" i="12"/>
  <c r="C1138" i="12"/>
  <c r="C169" i="12"/>
  <c r="C149" i="12"/>
  <c r="AR106" i="4"/>
  <c r="AT106" i="4"/>
  <c r="AV106" i="4" s="1"/>
  <c r="AW106" i="4" s="1"/>
  <c r="V188" i="28"/>
  <c r="W188" i="28" s="1"/>
  <c r="H48" i="14"/>
  <c r="T8" i="5"/>
  <c r="T10" i="5"/>
  <c r="U117" i="5"/>
  <c r="T3" i="5"/>
  <c r="C67" i="14"/>
  <c r="H67" i="14"/>
  <c r="S84" i="17"/>
  <c r="B199" i="12"/>
  <c r="C64" i="12"/>
  <c r="B465" i="12"/>
  <c r="C330" i="12"/>
  <c r="B449" i="12"/>
  <c r="C314" i="12"/>
  <c r="Z73" i="4"/>
  <c r="A369" i="12"/>
  <c r="C234" i="12"/>
  <c r="AL44" i="32"/>
  <c r="C66" i="14"/>
  <c r="D54" i="14"/>
  <c r="H44" i="32"/>
  <c r="H21" i="32"/>
  <c r="H35" i="32"/>
  <c r="W18" i="33"/>
  <c r="R82" i="32"/>
  <c r="B194" i="12"/>
  <c r="C59" i="12"/>
  <c r="A530" i="12"/>
  <c r="C395" i="12"/>
  <c r="AL85" i="32"/>
  <c r="AL97" i="32"/>
  <c r="L97" i="32"/>
  <c r="L75" i="32"/>
  <c r="L65" i="32"/>
  <c r="W23" i="33"/>
  <c r="W82" i="32"/>
  <c r="V7" i="28"/>
  <c r="X7" i="28" s="1"/>
  <c r="C33" i="12"/>
  <c r="B168" i="12"/>
  <c r="AL64" i="8"/>
  <c r="AN64" i="8" s="1"/>
  <c r="AL63" i="8"/>
  <c r="AN63" i="8" s="1"/>
  <c r="AP63" i="8" s="1"/>
  <c r="T284" i="28"/>
  <c r="V284" i="28" s="1"/>
  <c r="W284" i="28" s="1"/>
  <c r="T159" i="28"/>
  <c r="V159" i="28" s="1"/>
  <c r="X159" i="28" s="1"/>
  <c r="T196" i="28"/>
  <c r="V196" i="28" s="1"/>
  <c r="W196" i="28" s="1"/>
  <c r="T225" i="28"/>
  <c r="V225" i="28" s="1"/>
  <c r="X225" i="28" s="1"/>
  <c r="T16" i="28"/>
  <c r="V16" i="28" s="1"/>
  <c r="X16" i="28" s="1"/>
  <c r="T132" i="28"/>
  <c r="V132" i="28" s="1"/>
  <c r="X132" i="28" s="1"/>
  <c r="T184" i="28"/>
  <c r="V184" i="28" s="1"/>
  <c r="X184" i="28" s="1"/>
  <c r="T26" i="28"/>
  <c r="V26" i="28" s="1"/>
  <c r="X26" i="28" s="1"/>
  <c r="T12" i="28"/>
  <c r="V12" i="28" s="1"/>
  <c r="X12" i="28" s="1"/>
  <c r="T271" i="28"/>
  <c r="V271" i="28" s="1"/>
  <c r="W271" i="28" s="1"/>
  <c r="T37" i="28"/>
  <c r="V37" i="28" s="1"/>
  <c r="W37" i="28" s="1"/>
  <c r="T108" i="28"/>
  <c r="V108" i="28" s="1"/>
  <c r="X108" i="28" s="1"/>
  <c r="T285" i="28"/>
  <c r="V285" i="28" s="1"/>
  <c r="W285" i="28" s="1"/>
  <c r="T105" i="28"/>
  <c r="V105" i="28" s="1"/>
  <c r="X105" i="28" s="1"/>
  <c r="T84" i="28"/>
  <c r="V84" i="28" s="1"/>
  <c r="W84" i="28" s="1"/>
  <c r="T228" i="28"/>
  <c r="V228" i="28" s="1"/>
  <c r="X228" i="28" s="1"/>
  <c r="T179" i="28"/>
  <c r="V179" i="28" s="1"/>
  <c r="W179" i="28" s="1"/>
  <c r="T219" i="28"/>
  <c r="V219" i="28" s="1"/>
  <c r="W219" i="28" s="1"/>
  <c r="T3" i="28"/>
  <c r="V3" i="28" s="1"/>
  <c r="X3" i="28" s="1"/>
  <c r="T143" i="28"/>
  <c r="V143" i="28" s="1"/>
  <c r="X143" i="28" s="1"/>
  <c r="T101" i="28"/>
  <c r="V101" i="28" s="1"/>
  <c r="X101" i="28" s="1"/>
  <c r="H59" i="14"/>
  <c r="T193" i="28"/>
  <c r="V193" i="28" s="1"/>
  <c r="X193" i="28" s="1"/>
  <c r="Y193" i="28"/>
  <c r="B307" i="12"/>
  <c r="C172" i="12"/>
  <c r="B166" i="12"/>
  <c r="C31" i="12"/>
  <c r="B248" i="12"/>
  <c r="C113" i="12"/>
  <c r="Z196" i="4"/>
  <c r="Q196" i="4"/>
  <c r="Q135" i="4"/>
  <c r="S135" i="4"/>
  <c r="Z201" i="4"/>
  <c r="AE54" i="32"/>
  <c r="C214" i="12"/>
  <c r="I72" i="14"/>
  <c r="N21" i="32"/>
  <c r="C107" i="12"/>
  <c r="Z128" i="4"/>
  <c r="Z155" i="4"/>
  <c r="Q64" i="4"/>
  <c r="S64" i="4"/>
  <c r="Q199" i="4"/>
  <c r="S199" i="4"/>
  <c r="AL35" i="8"/>
  <c r="AN35" i="8" s="1"/>
  <c r="AP35" i="8" s="1"/>
  <c r="Z174" i="4"/>
  <c r="Z204" i="4"/>
  <c r="Z212" i="4"/>
  <c r="Z83" i="4"/>
  <c r="Z167" i="4"/>
  <c r="Z198" i="4"/>
  <c r="AT37" i="4"/>
  <c r="AV37" i="4" s="1"/>
  <c r="AW37" i="4" s="1"/>
  <c r="Z62" i="4"/>
  <c r="U100" i="18"/>
  <c r="U46" i="16"/>
  <c r="U49" i="16" s="1"/>
  <c r="V100" i="18"/>
  <c r="V46" i="16"/>
  <c r="V49" i="16" s="1"/>
  <c r="AN100" i="18"/>
  <c r="AN46" i="16"/>
  <c r="AN49" i="16" s="1"/>
  <c r="AH13" i="18"/>
  <c r="Z13" i="18"/>
  <c r="R13" i="18"/>
  <c r="J13" i="18"/>
  <c r="AA46" i="16"/>
  <c r="AA49" i="16" s="1"/>
  <c r="AA100" i="18"/>
  <c r="Q100" i="18"/>
  <c r="Q46" i="16"/>
  <c r="Q49" i="16" s="1"/>
  <c r="AK13" i="18"/>
  <c r="AC13" i="18"/>
  <c r="U13" i="18"/>
  <c r="P100" i="18"/>
  <c r="P46" i="16"/>
  <c r="P49" i="16" s="1"/>
  <c r="Z150" i="4"/>
  <c r="X150" i="4"/>
  <c r="AT152" i="4"/>
  <c r="AV152" i="4" s="1"/>
  <c r="AW152" i="4" s="1"/>
  <c r="B13" i="18"/>
  <c r="AJ46" i="16"/>
  <c r="AJ49" i="16" s="1"/>
  <c r="AJ100" i="18"/>
  <c r="AI100" i="18"/>
  <c r="AI46" i="16"/>
  <c r="AI49" i="16" s="1"/>
  <c r="AL56" i="8"/>
  <c r="AN56" i="8" s="1"/>
  <c r="AO56" i="8" s="1"/>
  <c r="Y46" i="16"/>
  <c r="Y49" i="16" s="1"/>
  <c r="Y100" i="18"/>
  <c r="AT147" i="4"/>
  <c r="AV147" i="4" s="1"/>
  <c r="AW147" i="4" s="1"/>
  <c r="AE46" i="16"/>
  <c r="AE49" i="16" s="1"/>
  <c r="AE100" i="18"/>
  <c r="G100" i="18"/>
  <c r="C13" i="18"/>
  <c r="T46" i="16"/>
  <c r="T49" i="16" s="1"/>
  <c r="N46" i="16"/>
  <c r="N49" i="16" s="1"/>
  <c r="N100" i="18"/>
  <c r="T13" i="18"/>
  <c r="Z152" i="4"/>
  <c r="Q13" i="18"/>
  <c r="Z147" i="4"/>
  <c r="Z151" i="4"/>
  <c r="Z109" i="4"/>
  <c r="Z153" i="4"/>
  <c r="AR185" i="4"/>
  <c r="AT132" i="4"/>
  <c r="AV132" i="4" s="1"/>
  <c r="AW132" i="4" s="1"/>
  <c r="AT125" i="4"/>
  <c r="AV125" i="4" s="1"/>
  <c r="AW125" i="4" s="1"/>
  <c r="S70" i="4"/>
  <c r="Q132" i="4"/>
  <c r="AT211" i="4"/>
  <c r="AV211" i="4" s="1"/>
  <c r="AX211" i="4" s="1"/>
  <c r="X204" i="4"/>
  <c r="Z135" i="4"/>
  <c r="Z56" i="4"/>
  <c r="Q52" i="4"/>
  <c r="AR74" i="4"/>
  <c r="Z52" i="4"/>
  <c r="AR51" i="4"/>
  <c r="Q182" i="4"/>
  <c r="AR44" i="4"/>
  <c r="Z199" i="4"/>
  <c r="Q166" i="4"/>
  <c r="Z67" i="4"/>
  <c r="AT194" i="4"/>
  <c r="AV194" i="4" s="1"/>
  <c r="AW194" i="4" s="1"/>
  <c r="S213" i="4"/>
  <c r="X212" i="4"/>
  <c r="X167" i="4"/>
  <c r="Q23" i="4"/>
  <c r="Z140" i="4"/>
  <c r="S67" i="4"/>
  <c r="Z48" i="4"/>
  <c r="Z69" i="4"/>
  <c r="Z72" i="4"/>
  <c r="Z159" i="4"/>
  <c r="Z166" i="4"/>
  <c r="S81" i="4"/>
  <c r="Q213" i="4"/>
  <c r="Z177" i="4"/>
  <c r="S4" i="4"/>
  <c r="Z16" i="4"/>
  <c r="Z4" i="4"/>
  <c r="Z160" i="4"/>
  <c r="Z170" i="4"/>
  <c r="Z191" i="4"/>
  <c r="Q210" i="4"/>
  <c r="AT202" i="4"/>
  <c r="AV202" i="4" s="1"/>
  <c r="AW202" i="4" s="1"/>
  <c r="Z87" i="4"/>
  <c r="AT122" i="4"/>
  <c r="AV122" i="4" s="1"/>
  <c r="AW122" i="4" s="1"/>
  <c r="Z206" i="4"/>
  <c r="AT22" i="4"/>
  <c r="AV22" i="4" s="1"/>
  <c r="AW22" i="4" s="1"/>
  <c r="Z11" i="4"/>
  <c r="S19" i="4"/>
  <c r="Z44" i="4"/>
  <c r="Q70" i="4"/>
  <c r="Q120" i="4"/>
  <c r="S160" i="4"/>
  <c r="S185" i="4"/>
  <c r="Z59" i="4"/>
  <c r="Q9" i="4"/>
  <c r="AV117" i="4"/>
  <c r="AX117" i="4" s="1"/>
  <c r="Z31" i="4"/>
  <c r="Z19" i="4"/>
  <c r="AT79" i="4"/>
  <c r="AV79" i="4" s="1"/>
  <c r="AW79" i="4" s="1"/>
  <c r="AR63" i="4"/>
  <c r="X116" i="4"/>
  <c r="AR103" i="4"/>
  <c r="Z210" i="4"/>
  <c r="Q85" i="4"/>
  <c r="AT41" i="4"/>
  <c r="AV41" i="4" s="1"/>
  <c r="AW41" i="4" s="1"/>
  <c r="AT109" i="4"/>
  <c r="AV109" i="4" s="1"/>
  <c r="AW109" i="4" s="1"/>
  <c r="AR129" i="4"/>
  <c r="S109" i="4"/>
  <c r="AT138" i="4"/>
  <c r="AV138" i="4" s="1"/>
  <c r="AX138" i="4" s="1"/>
  <c r="Q49" i="4"/>
  <c r="Z6" i="4"/>
  <c r="Z9" i="4"/>
  <c r="Z117" i="4"/>
  <c r="Z120" i="4"/>
  <c r="Z168" i="4"/>
  <c r="Z171" i="4"/>
  <c r="Z189" i="4"/>
  <c r="AV134" i="4"/>
  <c r="AX134" i="4" s="1"/>
  <c r="Z129" i="4"/>
  <c r="Q2" i="4"/>
  <c r="Q14" i="4"/>
  <c r="Q180" i="4"/>
  <c r="AR197" i="4"/>
  <c r="Z194" i="4"/>
  <c r="X83" i="4"/>
  <c r="Q216" i="4"/>
  <c r="Q174" i="4"/>
  <c r="Q92" i="4"/>
  <c r="S119" i="4"/>
  <c r="Z193" i="4"/>
  <c r="Z104" i="4"/>
  <c r="Z98" i="4"/>
  <c r="AR33" i="4"/>
  <c r="Q153" i="4"/>
  <c r="Q122" i="4"/>
  <c r="AT82" i="4"/>
  <c r="AV82" i="4" s="1"/>
  <c r="AW82" i="4" s="1"/>
  <c r="Z103" i="4"/>
  <c r="Z214" i="4"/>
  <c r="AT71" i="4"/>
  <c r="AV71" i="4" s="1"/>
  <c r="AW71" i="4" s="1"/>
  <c r="AR3" i="4"/>
  <c r="Z25" i="4"/>
  <c r="Q97" i="4"/>
  <c r="AT7" i="4"/>
  <c r="AV7" i="4" s="1"/>
  <c r="AX7" i="4" s="1"/>
  <c r="AT174" i="4"/>
  <c r="AV174" i="4" s="1"/>
  <c r="AW174" i="4" s="1"/>
  <c r="S18" i="4"/>
  <c r="Z181" i="4"/>
  <c r="AR36" i="4"/>
  <c r="AR156" i="4"/>
  <c r="AR117" i="4"/>
  <c r="AT70" i="4"/>
  <c r="AV70" i="4" s="1"/>
  <c r="AW70" i="4" s="1"/>
  <c r="AT171" i="4"/>
  <c r="AV171" i="4" s="1"/>
  <c r="AX171" i="4" s="1"/>
  <c r="Z79" i="4"/>
  <c r="Z114" i="4"/>
  <c r="AV35" i="4"/>
  <c r="AX35" i="4" s="1"/>
  <c r="AV10" i="4"/>
  <c r="AX10" i="4" s="1"/>
  <c r="AV213" i="4"/>
  <c r="AX213" i="4" s="1"/>
  <c r="AV176" i="4"/>
  <c r="AX176" i="4" s="1"/>
  <c r="AV49" i="4"/>
  <c r="AX49" i="4" s="1"/>
  <c r="AV30" i="4"/>
  <c r="AW30" i="4" s="1"/>
  <c r="AV111" i="4"/>
  <c r="AW111" i="4" s="1"/>
  <c r="AV54" i="4"/>
  <c r="AX54" i="4" s="1"/>
  <c r="AV62" i="4"/>
  <c r="AX62" i="4" s="1"/>
  <c r="AV2" i="4"/>
  <c r="AW2" i="4" s="1"/>
  <c r="AV158" i="4"/>
  <c r="AX158" i="4" s="1"/>
  <c r="AV143" i="4"/>
  <c r="AW143" i="4" s="1"/>
  <c r="AV144" i="4"/>
  <c r="AX144" i="4" s="1"/>
  <c r="AV173" i="4"/>
  <c r="AW173" i="4" s="1"/>
  <c r="AV58" i="4"/>
  <c r="AW58" i="4" s="1"/>
  <c r="AV101" i="4"/>
  <c r="AW101" i="4" s="1"/>
  <c r="AV169" i="4"/>
  <c r="AX169" i="4" s="1"/>
  <c r="AV60" i="4"/>
  <c r="AX60" i="4" s="1"/>
  <c r="AV209" i="4"/>
  <c r="AX209" i="4" s="1"/>
  <c r="AV26" i="4"/>
  <c r="AX26" i="4" s="1"/>
  <c r="AV200" i="4"/>
  <c r="AX200" i="4" s="1"/>
  <c r="AV48" i="4"/>
  <c r="AW48" i="4" s="1"/>
  <c r="AV182" i="4"/>
  <c r="AW182" i="4" s="1"/>
  <c r="AV103" i="4"/>
  <c r="AX103" i="4" s="1"/>
  <c r="AV69" i="4"/>
  <c r="AX69" i="4" s="1"/>
  <c r="AV63" i="4"/>
  <c r="AX63" i="4" s="1"/>
  <c r="AV123" i="4"/>
  <c r="AX123" i="4" s="1"/>
  <c r="AV34" i="4"/>
  <c r="AW34" i="4" s="1"/>
  <c r="AV175" i="4"/>
  <c r="AX175" i="4" s="1"/>
  <c r="AV185" i="4"/>
  <c r="AX185" i="4" s="1"/>
  <c r="AV16" i="4"/>
  <c r="AX16" i="4" s="1"/>
  <c r="AV80" i="4"/>
  <c r="AX80" i="4" s="1"/>
  <c r="AV178" i="4"/>
  <c r="AX178" i="4" s="1"/>
  <c r="AR142" i="4"/>
  <c r="AT142" i="4"/>
  <c r="AV142" i="4" s="1"/>
  <c r="AW142" i="4" s="1"/>
  <c r="AT133" i="4"/>
  <c r="AV133" i="4" s="1"/>
  <c r="AW133" i="4" s="1"/>
  <c r="AR133" i="4"/>
  <c r="AT139" i="4"/>
  <c r="AV139" i="4" s="1"/>
  <c r="AX139" i="4" s="1"/>
  <c r="AR139" i="4"/>
  <c r="X113" i="4"/>
  <c r="Z113" i="4"/>
  <c r="Z124" i="4"/>
  <c r="S124" i="4"/>
  <c r="Q162" i="4"/>
  <c r="Z162" i="4"/>
  <c r="Q186" i="4"/>
  <c r="S186" i="4"/>
  <c r="Q48" i="4"/>
  <c r="AT212" i="4"/>
  <c r="AV212" i="4" s="1"/>
  <c r="AX212" i="4" s="1"/>
  <c r="AV168" i="4"/>
  <c r="AW168" i="4" s="1"/>
  <c r="Z133" i="4"/>
  <c r="S173" i="4"/>
  <c r="S45" i="4"/>
  <c r="AV127" i="4"/>
  <c r="AX127" i="4" s="1"/>
  <c r="AR69" i="4"/>
  <c r="AV165" i="4"/>
  <c r="AW165" i="4" s="1"/>
  <c r="Z15" i="4"/>
  <c r="AT115" i="4"/>
  <c r="AV115" i="4" s="1"/>
  <c r="AW115" i="4" s="1"/>
  <c r="AR115" i="4"/>
  <c r="AT107" i="4"/>
  <c r="AV107" i="4" s="1"/>
  <c r="AX107" i="4" s="1"/>
  <c r="AR107" i="4"/>
  <c r="AR96" i="4"/>
  <c r="AT96" i="4"/>
  <c r="AV96" i="4" s="1"/>
  <c r="AW96" i="4" s="1"/>
  <c r="AR38" i="4"/>
  <c r="AT38" i="4"/>
  <c r="AV38" i="4" s="1"/>
  <c r="AW38" i="4" s="1"/>
  <c r="AT12" i="4"/>
  <c r="AV12" i="4" s="1"/>
  <c r="AW12" i="4" s="1"/>
  <c r="AR12" i="4"/>
  <c r="X50" i="4"/>
  <c r="Z50" i="4"/>
  <c r="S57" i="4"/>
  <c r="Z57" i="4"/>
  <c r="Z75" i="4"/>
  <c r="S75" i="4"/>
  <c r="Q99" i="4"/>
  <c r="S99" i="4"/>
  <c r="Q127" i="4"/>
  <c r="S127" i="4"/>
  <c r="Q155" i="4"/>
  <c r="S155" i="4"/>
  <c r="S209" i="4"/>
  <c r="Q209" i="4"/>
  <c r="Z209" i="4"/>
  <c r="X149" i="4"/>
  <c r="Z149" i="4"/>
  <c r="S48" i="4"/>
  <c r="AR182" i="4"/>
  <c r="Q129" i="4"/>
  <c r="Z34" i="4"/>
  <c r="Z2" i="4"/>
  <c r="S163" i="4"/>
  <c r="Z14" i="4"/>
  <c r="AV81" i="4"/>
  <c r="AW81" i="4" s="1"/>
  <c r="Z182" i="4"/>
  <c r="Z71" i="4"/>
  <c r="Q175" i="4"/>
  <c r="Z108" i="4"/>
  <c r="AV45" i="4"/>
  <c r="AX45" i="4" s="1"/>
  <c r="S162" i="4"/>
  <c r="AR86" i="4"/>
  <c r="AR34" i="4"/>
  <c r="AT126" i="4"/>
  <c r="AV126" i="4" s="1"/>
  <c r="AW126" i="4" s="1"/>
  <c r="AR126" i="4"/>
  <c r="AT118" i="4"/>
  <c r="AV118" i="4" s="1"/>
  <c r="AX118" i="4" s="1"/>
  <c r="AR118" i="4"/>
  <c r="AR110" i="4"/>
  <c r="AT110" i="4"/>
  <c r="AV110" i="4" s="1"/>
  <c r="AX110" i="4" s="1"/>
  <c r="AV33" i="4"/>
  <c r="AX33" i="4" s="1"/>
  <c r="AT5" i="4"/>
  <c r="AV5" i="4" s="1"/>
  <c r="AR5" i="4"/>
  <c r="Q15" i="4"/>
  <c r="S15" i="4"/>
  <c r="X44" i="4"/>
  <c r="S72" i="4"/>
  <c r="Q72" i="4"/>
  <c r="S79" i="4"/>
  <c r="S93" i="4"/>
  <c r="Z93" i="4"/>
  <c r="Q136" i="4"/>
  <c r="S136" i="4"/>
  <c r="Q138" i="4"/>
  <c r="S138" i="4"/>
  <c r="Q142" i="4"/>
  <c r="X155" i="4"/>
  <c r="X158" i="4"/>
  <c r="Z158" i="4"/>
  <c r="X185" i="4"/>
  <c r="Z185" i="4"/>
  <c r="Z202" i="4"/>
  <c r="Q202" i="4"/>
  <c r="Z12" i="4"/>
  <c r="X12" i="4"/>
  <c r="Z33" i="4"/>
  <c r="X33" i="4"/>
  <c r="X37" i="4"/>
  <c r="Z37" i="4"/>
  <c r="Q94" i="4"/>
  <c r="S94" i="4"/>
  <c r="Z142" i="4"/>
  <c r="Z169" i="4"/>
  <c r="X169" i="4"/>
  <c r="S190" i="4"/>
  <c r="Z190" i="4"/>
  <c r="Q190" i="4"/>
  <c r="Z172" i="4"/>
  <c r="AT154" i="4"/>
  <c r="AV154" i="4" s="1"/>
  <c r="AW154" i="4" s="1"/>
  <c r="AR154" i="4"/>
  <c r="Q20" i="4"/>
  <c r="S20" i="4"/>
  <c r="Q42" i="4"/>
  <c r="S42" i="4"/>
  <c r="Q107" i="4"/>
  <c r="S107" i="4"/>
  <c r="Q130" i="4"/>
  <c r="S130" i="4"/>
  <c r="Z130" i="4"/>
  <c r="S170" i="4"/>
  <c r="Q170" i="4"/>
  <c r="AV39" i="4"/>
  <c r="AW39" i="4" s="1"/>
  <c r="AV198" i="4"/>
  <c r="AX198" i="4" s="1"/>
  <c r="Z66" i="4"/>
  <c r="X166" i="4"/>
  <c r="Q62" i="4"/>
  <c r="Z45" i="4"/>
  <c r="Z176" i="4"/>
  <c r="AR173" i="4"/>
  <c r="Z22" i="4"/>
  <c r="AR162" i="4"/>
  <c r="S121" i="4"/>
  <c r="AT47" i="4"/>
  <c r="AV47" i="4" s="1"/>
  <c r="AW47" i="4" s="1"/>
  <c r="Z205" i="4"/>
  <c r="AT18" i="4"/>
  <c r="AV18" i="4" s="1"/>
  <c r="AW18" i="4" s="1"/>
  <c r="Q183" i="4"/>
  <c r="AV186" i="4"/>
  <c r="AW186" i="4" s="1"/>
  <c r="AT177" i="4"/>
  <c r="AV177" i="4" s="1"/>
  <c r="AV160" i="4"/>
  <c r="AX160" i="4" s="1"/>
  <c r="AT114" i="4"/>
  <c r="AV114" i="4" s="1"/>
  <c r="AW114" i="4" s="1"/>
  <c r="AR114" i="4"/>
  <c r="AT87" i="4"/>
  <c r="AV87" i="4" s="1"/>
  <c r="AW87" i="4" s="1"/>
  <c r="AV67" i="4"/>
  <c r="AX67" i="4" s="1"/>
  <c r="S7" i="4"/>
  <c r="Z7" i="4"/>
  <c r="Q7" i="4"/>
  <c r="S17" i="4"/>
  <c r="Q17" i="4"/>
  <c r="Q28" i="4"/>
  <c r="S28" i="4"/>
  <c r="Z38" i="4"/>
  <c r="S115" i="4"/>
  <c r="X118" i="4"/>
  <c r="Z118" i="4"/>
  <c r="Q167" i="4"/>
  <c r="S167" i="4"/>
  <c r="Z197" i="4"/>
  <c r="Q197" i="4"/>
  <c r="Q176" i="4"/>
  <c r="X145" i="4"/>
  <c r="AV124" i="4"/>
  <c r="AW124" i="4" s="1"/>
  <c r="AR83" i="4"/>
  <c r="AT83" i="4"/>
  <c r="AV83" i="4" s="1"/>
  <c r="AX83" i="4" s="1"/>
  <c r="AV61" i="4"/>
  <c r="AX61" i="4" s="1"/>
  <c r="Q124" i="4"/>
  <c r="Q79" i="4"/>
  <c r="AR100" i="4"/>
  <c r="AT100" i="4"/>
  <c r="AV100" i="4" s="1"/>
  <c r="AW100" i="4" s="1"/>
  <c r="AR23" i="4"/>
  <c r="AT23" i="4"/>
  <c r="AV23" i="4" s="1"/>
  <c r="AX23" i="4" s="1"/>
  <c r="Z148" i="4"/>
  <c r="Q76" i="4"/>
  <c r="S66" i="4"/>
  <c r="S62" i="4"/>
  <c r="Q16" i="4"/>
  <c r="Z180" i="4"/>
  <c r="Q118" i="4"/>
  <c r="S22" i="4"/>
  <c r="AV99" i="4"/>
  <c r="AX99" i="4" s="1"/>
  <c r="Z81" i="4"/>
  <c r="X142" i="4"/>
  <c r="AT28" i="4"/>
  <c r="AV28" i="4" s="1"/>
  <c r="AX28" i="4" s="1"/>
  <c r="AV42" i="4"/>
  <c r="AX42" i="4" s="1"/>
  <c r="AV116" i="4"/>
  <c r="AX116" i="4" s="1"/>
  <c r="AT66" i="4"/>
  <c r="AV66" i="4" s="1"/>
  <c r="AX66" i="4" s="1"/>
  <c r="Z94" i="4"/>
  <c r="Z110" i="4"/>
  <c r="Q40" i="4"/>
  <c r="AT98" i="4"/>
  <c r="AV98" i="4" s="1"/>
  <c r="AX98" i="4" s="1"/>
  <c r="AR98" i="4"/>
  <c r="AR40" i="4"/>
  <c r="AT40" i="4"/>
  <c r="AV40" i="4" s="1"/>
  <c r="AX40" i="4" s="1"/>
  <c r="Q21" i="4"/>
  <c r="S21" i="4"/>
  <c r="X49" i="4"/>
  <c r="Z49" i="4"/>
  <c r="S60" i="4"/>
  <c r="Q60" i="4"/>
  <c r="Q154" i="4"/>
  <c r="S154" i="4"/>
  <c r="S30" i="4"/>
  <c r="Q30" i="4"/>
  <c r="Z30" i="4"/>
  <c r="S41" i="4"/>
  <c r="Q41" i="4"/>
  <c r="Q12" i="4"/>
  <c r="AR121" i="4"/>
  <c r="AR152" i="4"/>
  <c r="Z65" i="4"/>
  <c r="AT136" i="4"/>
  <c r="AV136" i="4" s="1"/>
  <c r="AX136" i="4" s="1"/>
  <c r="AR136" i="4"/>
  <c r="AT89" i="4"/>
  <c r="AV89" i="4" s="1"/>
  <c r="AW89" i="4" s="1"/>
  <c r="AR89" i="4"/>
  <c r="Q33" i="4"/>
  <c r="Z23" i="4"/>
  <c r="AV75" i="4"/>
  <c r="AX75" i="4" s="1"/>
  <c r="AT53" i="4"/>
  <c r="AV53" i="4" s="1"/>
  <c r="AR53" i="4"/>
  <c r="S76" i="4"/>
  <c r="AV84" i="4"/>
  <c r="AX84" i="4" s="1"/>
  <c r="Z40" i="4"/>
  <c r="Q173" i="4"/>
  <c r="X114" i="4"/>
  <c r="X6" i="4"/>
  <c r="X171" i="4"/>
  <c r="AR50" i="4"/>
  <c r="Z18" i="4"/>
  <c r="X138" i="4"/>
  <c r="Z139" i="4"/>
  <c r="Z132" i="4"/>
  <c r="AT15" i="4"/>
  <c r="AV15" i="4" s="1"/>
  <c r="AW15" i="4" s="1"/>
  <c r="AT216" i="4"/>
  <c r="AV216" i="4" s="1"/>
  <c r="AW216" i="4" s="1"/>
  <c r="AR216" i="4"/>
  <c r="AR208" i="4"/>
  <c r="AT208" i="4"/>
  <c r="AV208" i="4" s="1"/>
  <c r="AX208" i="4" s="1"/>
  <c r="AT120" i="4"/>
  <c r="AV120" i="4" s="1"/>
  <c r="AW120" i="4" s="1"/>
  <c r="AR120" i="4"/>
  <c r="AT112" i="4"/>
  <c r="AV112" i="4" s="1"/>
  <c r="AW112" i="4" s="1"/>
  <c r="AR112" i="4"/>
  <c r="AT43" i="4"/>
  <c r="AV43" i="4" s="1"/>
  <c r="AW43" i="4" s="1"/>
  <c r="AR43" i="4"/>
  <c r="AR14" i="4"/>
  <c r="AT14" i="4"/>
  <c r="AV14" i="4" s="1"/>
  <c r="AX14" i="4" s="1"/>
  <c r="Z53" i="4"/>
  <c r="Q57" i="4"/>
  <c r="X101" i="4"/>
  <c r="Z101" i="4"/>
  <c r="Q161" i="4"/>
  <c r="S192" i="4"/>
  <c r="Z192" i="4"/>
  <c r="S205" i="4"/>
  <c r="AV197" i="4"/>
  <c r="AW197" i="4" s="1"/>
  <c r="AV78" i="4"/>
  <c r="AX78" i="4" s="1"/>
  <c r="AV172" i="4"/>
  <c r="AW172" i="4" s="1"/>
  <c r="AV130" i="4"/>
  <c r="AX130" i="4" s="1"/>
  <c r="AV215" i="4"/>
  <c r="AW215" i="4" s="1"/>
  <c r="AV52" i="4"/>
  <c r="AW52" i="4" s="1"/>
  <c r="Z17" i="4"/>
  <c r="Z154" i="4"/>
  <c r="AV56" i="4"/>
  <c r="AX56" i="4" s="1"/>
  <c r="AR128" i="4"/>
  <c r="Z54" i="4"/>
  <c r="Z85" i="4"/>
  <c r="Z112" i="4"/>
  <c r="Z183" i="4"/>
  <c r="AV77" i="4"/>
  <c r="AX77" i="4" s="1"/>
  <c r="AV85" i="4"/>
  <c r="AW85" i="4" s="1"/>
  <c r="AV191" i="4"/>
  <c r="AX191" i="4" s="1"/>
  <c r="AV188" i="4"/>
  <c r="AW188" i="4" s="1"/>
  <c r="AV4" i="4"/>
  <c r="AW4" i="4" s="1"/>
  <c r="AV184" i="4"/>
  <c r="AW184" i="4" s="1"/>
  <c r="AV140" i="4"/>
  <c r="AX140" i="4" s="1"/>
  <c r="AV206" i="4"/>
  <c r="AW206" i="4" s="1"/>
  <c r="AV128" i="4"/>
  <c r="AX128" i="4" s="1"/>
  <c r="AV51" i="4"/>
  <c r="AX51" i="4" s="1"/>
  <c r="AV11" i="4"/>
  <c r="AX11" i="4" s="1"/>
  <c r="S68" i="4"/>
  <c r="X168" i="4"/>
  <c r="S171" i="4"/>
  <c r="AV203" i="4"/>
  <c r="AW203" i="4" s="1"/>
  <c r="AV179" i="4"/>
  <c r="AX179" i="4" s="1"/>
  <c r="AT137" i="4"/>
  <c r="AV137" i="4" s="1"/>
  <c r="AX137" i="4" s="1"/>
  <c r="AR137" i="4"/>
  <c r="AT150" i="4"/>
  <c r="AV150" i="4" s="1"/>
  <c r="AX150" i="4" s="1"/>
  <c r="AV94" i="4"/>
  <c r="AW94" i="4" s="1"/>
  <c r="Z115" i="4"/>
  <c r="Z27" i="4"/>
  <c r="AV204" i="4"/>
  <c r="AW204" i="4" s="1"/>
  <c r="X201" i="4"/>
  <c r="AR215" i="4"/>
  <c r="S24" i="4"/>
  <c r="Z92" i="4"/>
  <c r="AV44" i="4"/>
  <c r="AX44" i="4" s="1"/>
  <c r="AR67" i="4"/>
  <c r="Z123" i="4"/>
  <c r="S174" i="4"/>
  <c r="X154" i="4"/>
  <c r="X38" i="4"/>
  <c r="AR147" i="4"/>
  <c r="AT93" i="4"/>
  <c r="AV93" i="4" s="1"/>
  <c r="AW93" i="4" s="1"/>
  <c r="Q187" i="4"/>
  <c r="AT8" i="4"/>
  <c r="AV8" i="4" s="1"/>
  <c r="AX8" i="4" s="1"/>
  <c r="AV131" i="4"/>
  <c r="AX131" i="4" s="1"/>
  <c r="Z24" i="4"/>
  <c r="AV161" i="4"/>
  <c r="AX161" i="4" s="1"/>
  <c r="AR55" i="4"/>
  <c r="Z63" i="4"/>
  <c r="Z137" i="4"/>
  <c r="AR158" i="4"/>
  <c r="Z80" i="4"/>
  <c r="Z186" i="4"/>
  <c r="AT192" i="4"/>
  <c r="AV192" i="4" s="1"/>
  <c r="AX192" i="4" s="1"/>
  <c r="AV162" i="4"/>
  <c r="AX162" i="4" s="1"/>
  <c r="AT104" i="4"/>
  <c r="AV104" i="4" s="1"/>
  <c r="AW104" i="4" s="1"/>
  <c r="Z121" i="4"/>
  <c r="AV180" i="4"/>
  <c r="AX180" i="4" s="1"/>
  <c r="AV97" i="4"/>
  <c r="AW97" i="4" s="1"/>
  <c r="Z187" i="4"/>
  <c r="Z42" i="4"/>
  <c r="Q189" i="4"/>
  <c r="Z165" i="4"/>
  <c r="Z77" i="4"/>
  <c r="AV59" i="4"/>
  <c r="AW59" i="4" s="1"/>
  <c r="AR179" i="4"/>
  <c r="AV167" i="4"/>
  <c r="AW167" i="4" s="1"/>
  <c r="AT90" i="4"/>
  <c r="AV90" i="4" s="1"/>
  <c r="AW90" i="4" s="1"/>
  <c r="AV72" i="4"/>
  <c r="AX72" i="4" s="1"/>
  <c r="AR49" i="4"/>
  <c r="AT46" i="4"/>
  <c r="AV46" i="4" s="1"/>
  <c r="AW46" i="4" s="1"/>
  <c r="AV21" i="4"/>
  <c r="AX21" i="4" s="1"/>
  <c r="AR2" i="4"/>
  <c r="S3" i="4"/>
  <c r="X29" i="4"/>
  <c r="Q75" i="4"/>
  <c r="X117" i="4"/>
  <c r="X159" i="4"/>
  <c r="X189" i="4"/>
  <c r="S51" i="4"/>
  <c r="AV91" i="4"/>
  <c r="AX91" i="4" s="1"/>
  <c r="AT151" i="4"/>
  <c r="AV151" i="4" s="1"/>
  <c r="AW151" i="4" s="1"/>
  <c r="Z51" i="4"/>
  <c r="X183" i="4"/>
  <c r="AV105" i="4"/>
  <c r="AX105" i="4" s="1"/>
  <c r="AR144" i="4"/>
  <c r="AV9" i="4"/>
  <c r="AW9" i="4" s="1"/>
  <c r="AT146" i="4"/>
  <c r="AV146" i="4" s="1"/>
  <c r="AW146" i="4" s="1"/>
  <c r="AT214" i="4"/>
  <c r="AV214" i="4" s="1"/>
  <c r="AX214" i="4" s="1"/>
  <c r="Q145" i="4"/>
  <c r="Q54" i="4"/>
  <c r="AT148" i="4"/>
  <c r="AV148" i="4" s="1"/>
  <c r="AW148" i="4" s="1"/>
  <c r="AT149" i="4"/>
  <c r="AV149" i="4" s="1"/>
  <c r="AX149" i="4" s="1"/>
  <c r="AT19" i="4"/>
  <c r="AV19" i="4" s="1"/>
  <c r="AW19" i="4" s="1"/>
  <c r="Z106" i="4"/>
  <c r="X85" i="4"/>
  <c r="Z105" i="4"/>
  <c r="Z157" i="4"/>
  <c r="Z3" i="4"/>
  <c r="Z32" i="4"/>
  <c r="Z96" i="4"/>
  <c r="AT135" i="4"/>
  <c r="AV135" i="4" s="1"/>
  <c r="AW135" i="4" s="1"/>
  <c r="Z164" i="4"/>
  <c r="AT170" i="4"/>
  <c r="AV170" i="4" s="1"/>
  <c r="AX170" i="4" s="1"/>
  <c r="AT29" i="4"/>
  <c r="AV29" i="4" s="1"/>
  <c r="AX29" i="4" s="1"/>
  <c r="X112" i="4"/>
  <c r="AT102" i="4"/>
  <c r="AV102" i="4" s="1"/>
  <c r="AX102" i="4" s="1"/>
  <c r="S123" i="4"/>
  <c r="S108" i="4"/>
  <c r="AR124" i="4"/>
  <c r="AT163" i="4"/>
  <c r="AV163" i="4" s="1"/>
  <c r="AX163" i="4" s="1"/>
  <c r="Q27" i="4"/>
  <c r="AV196" i="4"/>
  <c r="AX196" i="4" s="1"/>
  <c r="AR159" i="4"/>
  <c r="AT159" i="4"/>
  <c r="AV159" i="4" s="1"/>
  <c r="AX159" i="4" s="1"/>
  <c r="AV153" i="4"/>
  <c r="AX153" i="4" s="1"/>
  <c r="AV68" i="4"/>
  <c r="AX68" i="4" s="1"/>
  <c r="AV65" i="4"/>
  <c r="AX65" i="4" s="1"/>
  <c r="AV17" i="4"/>
  <c r="AW17" i="4" s="1"/>
  <c r="S58" i="4"/>
  <c r="Z58" i="4"/>
  <c r="S110" i="4"/>
  <c r="Q110" i="4"/>
  <c r="AR13" i="4"/>
  <c r="AT13" i="4"/>
  <c r="AV13" i="4" s="1"/>
  <c r="AX13" i="4" s="1"/>
  <c r="AV201" i="4"/>
  <c r="AX201" i="4" s="1"/>
  <c r="X17" i="4"/>
  <c r="Q165" i="4"/>
  <c r="AT207" i="4"/>
  <c r="AV207" i="4" s="1"/>
  <c r="AX207" i="4" s="1"/>
  <c r="AR207" i="4"/>
  <c r="AV55" i="4"/>
  <c r="AW55" i="4" s="1"/>
  <c r="AV3" i="4"/>
  <c r="AW3" i="4" s="1"/>
  <c r="Q112" i="4"/>
  <c r="S112" i="4"/>
  <c r="S106" i="4"/>
  <c r="Z39" i="4"/>
  <c r="AR210" i="4"/>
  <c r="AT210" i="4"/>
  <c r="AV210" i="4" s="1"/>
  <c r="AX210" i="4" s="1"/>
  <c r="AV183" i="4"/>
  <c r="AX183" i="4" s="1"/>
  <c r="AV156" i="4"/>
  <c r="AW156" i="4" s="1"/>
  <c r="Z146" i="4"/>
  <c r="Z127" i="4"/>
  <c r="AR140" i="4"/>
  <c r="AV27" i="4"/>
  <c r="AW27" i="4" s="1"/>
  <c r="Z179" i="4"/>
  <c r="Q103" i="4"/>
  <c r="Z208" i="4"/>
  <c r="Z21" i="4"/>
  <c r="AT195" i="4"/>
  <c r="AV195" i="4" s="1"/>
  <c r="AW195" i="4" s="1"/>
  <c r="X198" i="4"/>
  <c r="AR176" i="4"/>
  <c r="S207" i="4"/>
  <c r="AR131" i="4"/>
  <c r="S126" i="4"/>
  <c r="AV119" i="4"/>
  <c r="AW119" i="4" s="1"/>
  <c r="AV193" i="4"/>
  <c r="AW193" i="4" s="1"/>
  <c r="Z90" i="4"/>
  <c r="AR52" i="4"/>
  <c r="Q164" i="4"/>
  <c r="Z111" i="4"/>
  <c r="Q201" i="4"/>
  <c r="Q178" i="4"/>
  <c r="S80" i="4"/>
  <c r="Z35" i="4"/>
  <c r="AV205" i="4"/>
  <c r="AX205" i="4" s="1"/>
  <c r="Q34" i="4"/>
  <c r="AV164" i="4"/>
  <c r="AW164" i="4" s="1"/>
  <c r="AT166" i="4"/>
  <c r="AV166" i="4" s="1"/>
  <c r="AW166" i="4" s="1"/>
  <c r="Q96" i="4"/>
  <c r="Q192" i="4"/>
  <c r="AR20" i="4"/>
  <c r="Z163" i="4"/>
  <c r="X163" i="4"/>
  <c r="AV6" i="4"/>
  <c r="AW6" i="4" s="1"/>
  <c r="AV50" i="4"/>
  <c r="AW50" i="4" s="1"/>
  <c r="Z95" i="4"/>
  <c r="Q32" i="4"/>
  <c r="AV31" i="4"/>
  <c r="AW31" i="4" s="1"/>
  <c r="AV190" i="4"/>
  <c r="AW190" i="4" s="1"/>
  <c r="Z41" i="4"/>
  <c r="AT25" i="4"/>
  <c r="AV25" i="4" s="1"/>
  <c r="AX25" i="4" s="1"/>
  <c r="Z5" i="4"/>
  <c r="S90" i="4"/>
  <c r="Z60" i="4"/>
  <c r="Q208" i="4"/>
  <c r="Q105" i="4"/>
  <c r="Z82" i="4"/>
  <c r="AR181" i="4"/>
  <c r="AT181" i="4"/>
  <c r="AV181" i="4" s="1"/>
  <c r="AX181" i="4" s="1"/>
  <c r="AR160" i="4"/>
  <c r="AV157" i="4"/>
  <c r="AX157" i="4" s="1"/>
  <c r="AV20" i="4"/>
  <c r="AX20" i="4" s="1"/>
  <c r="X188" i="4"/>
  <c r="Z188" i="4"/>
  <c r="AV155" i="4"/>
  <c r="AW155" i="4" s="1"/>
  <c r="AV76" i="4"/>
  <c r="AW76" i="4" s="1"/>
  <c r="AV73" i="4"/>
  <c r="AW73" i="4" s="1"/>
  <c r="AV57" i="4"/>
  <c r="AW57" i="4" s="1"/>
  <c r="E43" i="14"/>
  <c r="E37" i="14"/>
  <c r="E3" i="14"/>
  <c r="E80" i="14"/>
  <c r="E119" i="14"/>
  <c r="E41" i="14"/>
  <c r="E42" i="14"/>
  <c r="E4" i="14"/>
  <c r="E112" i="14"/>
  <c r="E24" i="14"/>
  <c r="E17" i="14"/>
  <c r="E182" i="14"/>
  <c r="E18" i="14"/>
  <c r="E89" i="14"/>
  <c r="E87" i="14"/>
  <c r="AO92" i="32"/>
  <c r="E54" i="14"/>
  <c r="E63" i="14"/>
  <c r="E25" i="14"/>
  <c r="E86" i="14"/>
  <c r="E46" i="14"/>
  <c r="E22" i="14"/>
  <c r="E88" i="14"/>
  <c r="E16" i="14"/>
  <c r="E64" i="14"/>
  <c r="AI20" i="33"/>
  <c r="E59" i="14"/>
  <c r="E60" i="14"/>
  <c r="E151" i="14"/>
  <c r="E132" i="14"/>
  <c r="E79" i="14"/>
  <c r="E144" i="14"/>
  <c r="E77" i="14"/>
  <c r="E19" i="14"/>
  <c r="E40" i="14"/>
  <c r="E27" i="14"/>
  <c r="E58" i="14"/>
  <c r="E35" i="14"/>
  <c r="E116" i="14"/>
  <c r="E39" i="14"/>
  <c r="E61" i="14"/>
  <c r="E49" i="14"/>
  <c r="E65" i="14"/>
  <c r="E130" i="14"/>
  <c r="E106" i="14"/>
  <c r="E91" i="14"/>
  <c r="E84" i="14"/>
  <c r="E92" i="14"/>
  <c r="E9" i="14"/>
  <c r="E53" i="14"/>
  <c r="E13" i="14"/>
  <c r="E93" i="14"/>
  <c r="E73" i="14"/>
  <c r="E100" i="14"/>
  <c r="E68" i="14"/>
  <c r="E66" i="14"/>
  <c r="E107" i="14"/>
  <c r="E10" i="14"/>
  <c r="E157" i="14"/>
  <c r="E75" i="14"/>
  <c r="E48" i="14"/>
  <c r="E186" i="14"/>
  <c r="E83" i="14"/>
  <c r="E78" i="14"/>
  <c r="E5" i="14"/>
  <c r="E47" i="14"/>
  <c r="E55" i="14"/>
  <c r="E125" i="14"/>
  <c r="E117" i="14"/>
  <c r="E76" i="14"/>
  <c r="E111" i="14"/>
  <c r="E57" i="14"/>
  <c r="E62" i="14"/>
  <c r="E33" i="14"/>
  <c r="E11" i="14"/>
  <c r="E21" i="14"/>
  <c r="E143" i="14"/>
  <c r="E12" i="14"/>
  <c r="E45" i="14"/>
  <c r="E74" i="14"/>
  <c r="E102" i="14"/>
  <c r="E8" i="14"/>
  <c r="E147" i="14"/>
  <c r="E38" i="14"/>
  <c r="E29" i="14"/>
  <c r="E145" i="14"/>
  <c r="E28" i="14"/>
  <c r="E44" i="14"/>
  <c r="E72" i="14"/>
  <c r="E134" i="14"/>
  <c r="E15" i="14"/>
  <c r="E14" i="14"/>
  <c r="E104" i="14"/>
  <c r="E56" i="14"/>
  <c r="E108" i="14"/>
  <c r="E34" i="14"/>
  <c r="E98" i="14"/>
  <c r="E94" i="14"/>
  <c r="E110" i="14"/>
  <c r="E7" i="14"/>
  <c r="E142" i="14"/>
  <c r="E118" i="14"/>
  <c r="E50" i="14"/>
  <c r="E23" i="14"/>
  <c r="E6" i="14"/>
  <c r="E36" i="14"/>
  <c r="E31" i="14"/>
  <c r="E71" i="14"/>
  <c r="E51" i="14"/>
  <c r="E95" i="14"/>
  <c r="E20" i="14"/>
  <c r="E90" i="14"/>
  <c r="E149" i="14"/>
  <c r="E26" i="14"/>
  <c r="E69" i="14"/>
  <c r="E67" i="14"/>
  <c r="E52" i="14"/>
  <c r="E105" i="14"/>
  <c r="E30" i="14"/>
  <c r="E103" i="14"/>
  <c r="E70" i="14"/>
  <c r="E32" i="14"/>
  <c r="AL28" i="8"/>
  <c r="AN28" i="8" s="1"/>
  <c r="AP28" i="8" s="1"/>
  <c r="AK28" i="8"/>
  <c r="AK62" i="8"/>
  <c r="AL62" i="8"/>
  <c r="AN62" i="8" s="1"/>
  <c r="AP62" i="8" s="1"/>
  <c r="AL3" i="8"/>
  <c r="AN3" i="8" s="1"/>
  <c r="AP3" i="8" s="1"/>
  <c r="AK3" i="8"/>
  <c r="AL12" i="8"/>
  <c r="AN12" i="8" s="1"/>
  <c r="AO12" i="8" s="1"/>
  <c r="AK12" i="8"/>
  <c r="AL20" i="8"/>
  <c r="AN20" i="8" s="1"/>
  <c r="AP20" i="8" s="1"/>
  <c r="AK20" i="8"/>
  <c r="AL18" i="8"/>
  <c r="AN18" i="8" s="1"/>
  <c r="AO18" i="8" s="1"/>
  <c r="AK18" i="8"/>
  <c r="AK9" i="8"/>
  <c r="AL9" i="8"/>
  <c r="AN9" i="8" s="1"/>
  <c r="AO9" i="8" s="1"/>
  <c r="AK25" i="8"/>
  <c r="AL25" i="8"/>
  <c r="AN25" i="8" s="1"/>
  <c r="AP25" i="8" s="1"/>
  <c r="AL15" i="8"/>
  <c r="AN15" i="8" s="1"/>
  <c r="AP15" i="8" s="1"/>
  <c r="AK15" i="8"/>
  <c r="AK11" i="8"/>
  <c r="AL11" i="8"/>
  <c r="AN11" i="8" s="1"/>
  <c r="I33" i="31" s="1"/>
  <c r="AL8" i="8"/>
  <c r="AN8" i="8" s="1"/>
  <c r="I27" i="31" s="1"/>
  <c r="AN27" i="8"/>
  <c r="AP27" i="8" s="1"/>
  <c r="AL16" i="8"/>
  <c r="AN16" i="8" s="1"/>
  <c r="AO16" i="8" s="1"/>
  <c r="AK16" i="8"/>
  <c r="AL37" i="8"/>
  <c r="AN37" i="8" s="1"/>
  <c r="AP37" i="8" s="1"/>
  <c r="AK37" i="8"/>
  <c r="AK32" i="8"/>
  <c r="AL32" i="8"/>
  <c r="AN32" i="8" s="1"/>
  <c r="AO32" i="8" s="1"/>
  <c r="AK24" i="8"/>
  <c r="AL24" i="8"/>
  <c r="AN24" i="8" s="1"/>
  <c r="AP24" i="8" s="1"/>
  <c r="AL10" i="8"/>
  <c r="AN10" i="8" s="1"/>
  <c r="AO10" i="8" s="1"/>
  <c r="AK10" i="8"/>
  <c r="AK53" i="8"/>
  <c r="AL53" i="8"/>
  <c r="AN53" i="8" s="1"/>
  <c r="AO53" i="8" s="1"/>
  <c r="AL26" i="8"/>
  <c r="AN26" i="8" s="1"/>
  <c r="AO26" i="8" s="1"/>
  <c r="AK26" i="8"/>
  <c r="AK14" i="8"/>
  <c r="AL14" i="8"/>
  <c r="AN14" i="8" s="1"/>
  <c r="I37" i="31" s="1"/>
  <c r="AL39" i="8"/>
  <c r="AN39" i="8" s="1"/>
  <c r="AO39" i="8" s="1"/>
  <c r="AK39" i="8"/>
  <c r="AK31" i="8"/>
  <c r="AL31" i="8"/>
  <c r="AN31" i="8" s="1"/>
  <c r="AP31" i="8" s="1"/>
  <c r="AL61" i="8"/>
  <c r="AN61" i="8" s="1"/>
  <c r="AO61" i="8" s="1"/>
  <c r="AK61" i="8"/>
  <c r="AK21" i="8"/>
  <c r="AL21" i="8"/>
  <c r="AN21" i="8" s="1"/>
  <c r="AP21" i="8" s="1"/>
  <c r="AK33" i="8"/>
  <c r="AL33" i="8"/>
  <c r="AN33" i="8" s="1"/>
  <c r="AP33" i="8" s="1"/>
  <c r="AK4" i="8"/>
  <c r="AL4" i="8"/>
  <c r="AN4" i="8" s="1"/>
  <c r="AO4" i="8" s="1"/>
  <c r="AL38" i="8"/>
  <c r="AN38" i="8" s="1"/>
  <c r="AO38" i="8" s="1"/>
  <c r="AK38" i="8"/>
  <c r="AK17" i="8"/>
  <c r="AL17" i="8"/>
  <c r="AN17" i="8" s="1"/>
  <c r="AO17" i="8" s="1"/>
  <c r="AL60" i="8"/>
  <c r="AN60" i="8" s="1"/>
  <c r="AO60" i="8" s="1"/>
  <c r="AK60" i="8"/>
  <c r="AK36" i="8"/>
  <c r="AL36" i="8"/>
  <c r="AN36" i="8" s="1"/>
  <c r="AP36" i="8" s="1"/>
  <c r="AL7" i="8"/>
  <c r="AN7" i="8" s="1"/>
  <c r="AP7" i="8" s="1"/>
  <c r="AK7" i="8"/>
  <c r="AL54" i="8"/>
  <c r="AN54" i="8" s="1"/>
  <c r="AO54" i="8" s="1"/>
  <c r="AK54" i="8"/>
  <c r="AK19" i="8"/>
  <c r="AL19" i="8"/>
  <c r="AN19" i="8" s="1"/>
  <c r="AP19" i="8" s="1"/>
  <c r="AL57" i="8"/>
  <c r="AN57" i="8" s="1"/>
  <c r="AO57" i="8" s="1"/>
  <c r="AK57" i="8"/>
  <c r="AL6" i="8"/>
  <c r="AN6" i="8" s="1"/>
  <c r="I26" i="31" s="1"/>
  <c r="AK6" i="8"/>
  <c r="AK40" i="8"/>
  <c r="AL40" i="8"/>
  <c r="AN40" i="8" s="1"/>
  <c r="AO40" i="8" s="1"/>
  <c r="AL29" i="8"/>
  <c r="AN29" i="8" s="1"/>
  <c r="AP29" i="8" s="1"/>
  <c r="AK29" i="8"/>
  <c r="AL23" i="8"/>
  <c r="AN23" i="8" s="1"/>
  <c r="I13" i="31" s="1"/>
  <c r="AK23" i="8"/>
  <c r="AL2" i="8"/>
  <c r="AN2" i="8" s="1"/>
  <c r="AP2" i="8" s="1"/>
  <c r="AK2" i="8"/>
  <c r="AL55" i="8"/>
  <c r="AN55" i="8" s="1"/>
  <c r="AP55" i="8" s="1"/>
  <c r="AV55" i="8" s="1"/>
  <c r="AK55" i="8"/>
  <c r="AK58" i="8"/>
  <c r="AL58" i="8"/>
  <c r="AN58" i="8" s="1"/>
  <c r="AP58" i="8" s="1"/>
  <c r="AL13" i="8"/>
  <c r="AN13" i="8" s="1"/>
  <c r="I31" i="31" s="1"/>
  <c r="AL22" i="8"/>
  <c r="AN22" i="8" s="1"/>
  <c r="AO22" i="8" s="1"/>
  <c r="AK27" i="8"/>
  <c r="AK56" i="8"/>
  <c r="AK35" i="8"/>
  <c r="AL5" i="8"/>
  <c r="AN5" i="8" s="1"/>
  <c r="I28" i="31" s="1"/>
  <c r="AL34" i="8"/>
  <c r="AN34" i="8" s="1"/>
  <c r="AP34" i="8" s="1"/>
  <c r="AL30" i="8"/>
  <c r="AN30" i="8" s="1"/>
  <c r="AP30" i="8" s="1"/>
  <c r="AL59" i="8"/>
  <c r="AN59" i="8" s="1"/>
  <c r="AO59" i="8" s="1"/>
  <c r="X86" i="28"/>
  <c r="W311" i="28"/>
  <c r="X317" i="28"/>
  <c r="X138" i="28"/>
  <c r="X305" i="28"/>
  <c r="W89" i="28"/>
  <c r="X95" i="28"/>
  <c r="W244" i="28"/>
  <c r="W131" i="28"/>
  <c r="X20" i="28"/>
  <c r="X258" i="28"/>
  <c r="W297" i="28"/>
  <c r="X17" i="28"/>
  <c r="X36" i="28"/>
  <c r="W114" i="28"/>
  <c r="X238" i="28"/>
  <c r="W293" i="28"/>
  <c r="X294" i="28"/>
  <c r="W72" i="28"/>
  <c r="W61" i="28"/>
  <c r="X64" i="28"/>
  <c r="X201" i="28"/>
  <c r="W201" i="28"/>
  <c r="X241" i="28"/>
  <c r="W241" i="28"/>
  <c r="X156" i="28"/>
  <c r="W156" i="28"/>
  <c r="W221" i="28"/>
  <c r="W288" i="28"/>
  <c r="X268" i="28"/>
  <c r="X82" i="28"/>
  <c r="X173" i="28"/>
  <c r="W57" i="28"/>
  <c r="AX88" i="4"/>
  <c r="W91" i="28"/>
  <c r="X91" i="28"/>
  <c r="W70" i="28"/>
  <c r="X70" i="28"/>
  <c r="W298" i="28"/>
  <c r="X298" i="28"/>
  <c r="W220" i="28"/>
  <c r="W270" i="28"/>
  <c r="X136" i="28"/>
  <c r="X259" i="28"/>
  <c r="X4" i="28"/>
  <c r="W24" i="28"/>
  <c r="W45" i="28"/>
  <c r="W97" i="28"/>
  <c r="X256" i="28"/>
  <c r="W85" i="28"/>
  <c r="X78" i="28"/>
  <c r="X160" i="28"/>
  <c r="X41" i="28"/>
  <c r="W41" i="28"/>
  <c r="X103" i="28"/>
  <c r="W103" i="28"/>
  <c r="X67" i="28"/>
  <c r="W67" i="28"/>
  <c r="X147" i="28"/>
  <c r="W147" i="28"/>
  <c r="X44" i="28"/>
  <c r="W304" i="28"/>
  <c r="W307" i="28"/>
  <c r="W313" i="28"/>
  <c r="W128" i="28"/>
  <c r="X206" i="28"/>
  <c r="W172" i="28"/>
  <c r="W116" i="28"/>
  <c r="W212" i="28"/>
  <c r="W309" i="28"/>
  <c r="X281" i="28"/>
  <c r="W60" i="28"/>
  <c r="W141" i="28"/>
  <c r="X314" i="28"/>
  <c r="W139" i="28"/>
  <c r="X142" i="28"/>
  <c r="X118" i="28"/>
  <c r="W295" i="28"/>
  <c r="X30" i="28"/>
  <c r="X120" i="28"/>
  <c r="W92" i="28"/>
  <c r="W102" i="28"/>
  <c r="X125" i="28"/>
  <c r="X35" i="28"/>
  <c r="W154" i="28"/>
  <c r="W236" i="28"/>
  <c r="W76" i="28"/>
  <c r="X249" i="28"/>
  <c r="W208" i="28"/>
  <c r="X168" i="28"/>
  <c r="X65" i="28"/>
  <c r="W40" i="28"/>
  <c r="X106" i="28"/>
  <c r="W214" i="28"/>
  <c r="X261" i="28"/>
  <c r="W261" i="28"/>
  <c r="W233" i="28"/>
  <c r="X233" i="28"/>
  <c r="X171" i="28"/>
  <c r="W171" i="28"/>
  <c r="W34" i="28"/>
  <c r="X34" i="28"/>
  <c r="W203" i="28"/>
  <c r="X203" i="28"/>
  <c r="X83" i="28"/>
  <c r="W83" i="28"/>
  <c r="W75" i="28"/>
  <c r="X75" i="28"/>
  <c r="X306" i="28"/>
  <c r="W306" i="28"/>
  <c r="W248" i="28"/>
  <c r="X248" i="28"/>
  <c r="X242" i="28"/>
  <c r="W242" i="28"/>
  <c r="W107" i="28"/>
  <c r="W48" i="28"/>
  <c r="W257" i="28"/>
  <c r="X99" i="28"/>
  <c r="W144" i="28"/>
  <c r="W50" i="28"/>
  <c r="W209" i="28"/>
  <c r="X58" i="28"/>
  <c r="W277" i="28"/>
  <c r="W100" i="28"/>
  <c r="W77" i="28"/>
  <c r="X155" i="28"/>
  <c r="X158" i="28"/>
  <c r="X123" i="28"/>
  <c r="W81" i="28"/>
  <c r="W43" i="28"/>
  <c r="W66" i="28"/>
  <c r="X315" i="28"/>
  <c r="X302" i="28"/>
  <c r="X126" i="28"/>
  <c r="X63" i="28"/>
  <c r="W272" i="28"/>
  <c r="X194" i="28"/>
  <c r="X80" i="28"/>
  <c r="X163" i="28"/>
  <c r="W260" i="28"/>
  <c r="X260" i="28"/>
  <c r="X22" i="28"/>
  <c r="W22" i="28"/>
  <c r="X137" i="28"/>
  <c r="W137" i="28"/>
  <c r="X187" i="28"/>
  <c r="W187" i="28"/>
  <c r="W250" i="28"/>
  <c r="X250" i="28"/>
  <c r="X167" i="28"/>
  <c r="W167" i="28"/>
  <c r="X218" i="28"/>
  <c r="W218" i="28"/>
  <c r="W264" i="28"/>
  <c r="X264" i="28"/>
  <c r="X2" i="28"/>
  <c r="W2" i="28"/>
  <c r="X151" i="28"/>
  <c r="W151" i="28"/>
  <c r="X289" i="28"/>
  <c r="W289" i="28"/>
  <c r="X312" i="28"/>
  <c r="X165" i="28"/>
  <c r="W165" i="28"/>
  <c r="X280" i="28"/>
  <c r="W280" i="28"/>
  <c r="X32" i="28"/>
  <c r="W32" i="28"/>
  <c r="W318" i="28"/>
  <c r="X318" i="28"/>
  <c r="W25" i="28"/>
  <c r="X25" i="28"/>
  <c r="W190" i="28"/>
  <c r="X190" i="28"/>
  <c r="X13" i="28"/>
  <c r="W13" i="28"/>
  <c r="X246" i="28"/>
  <c r="W246" i="28"/>
  <c r="W235" i="28"/>
  <c r="W278" i="28"/>
  <c r="X278" i="28"/>
  <c r="W229" i="28"/>
  <c r="X229" i="28"/>
  <c r="W157" i="28"/>
  <c r="X157" i="28"/>
  <c r="X153" i="28"/>
  <c r="W153" i="28"/>
  <c r="W308" i="28"/>
  <c r="W292" i="28"/>
  <c r="X292" i="28"/>
  <c r="X198" i="28"/>
  <c r="W198" i="28"/>
  <c r="X180" i="28"/>
  <c r="W180" i="28"/>
  <c r="W296" i="28"/>
  <c r="X262" i="28"/>
  <c r="X56" i="28"/>
  <c r="W56" i="28"/>
  <c r="W23" i="28"/>
  <c r="X23" i="28"/>
  <c r="X152" i="28"/>
  <c r="W152" i="28"/>
  <c r="W216" i="28"/>
  <c r="X216" i="28"/>
  <c r="X234" i="28"/>
  <c r="W234" i="28"/>
  <c r="X300" i="28"/>
  <c r="W300" i="28"/>
  <c r="W251" i="28"/>
  <c r="X10" i="28"/>
  <c r="W10" i="28"/>
  <c r="X301" i="28"/>
  <c r="X290" i="28"/>
  <c r="X282" i="28"/>
  <c r="W269" i="28"/>
  <c r="X269" i="28"/>
  <c r="X186" i="28"/>
  <c r="W186" i="28"/>
  <c r="W287" i="28"/>
  <c r="X33" i="28"/>
  <c r="AX199" i="4"/>
  <c r="AW199" i="4"/>
  <c r="X9" i="28"/>
  <c r="W9" i="28"/>
  <c r="X113" i="28"/>
  <c r="W113" i="28"/>
  <c r="W74" i="28"/>
  <c r="X74" i="28"/>
  <c r="X59" i="28"/>
  <c r="X49" i="28"/>
  <c r="W279" i="28"/>
  <c r="X27" i="28"/>
  <c r="W177" i="28"/>
  <c r="X177" i="28"/>
  <c r="X130" i="28"/>
  <c r="W130" i="28"/>
  <c r="X239" i="28"/>
  <c r="W239" i="28"/>
  <c r="W243" i="28"/>
  <c r="X146" i="28"/>
  <c r="X211" i="28"/>
  <c r="X175" i="28"/>
  <c r="X5" i="28"/>
  <c r="W68" i="28"/>
  <c r="X54" i="28"/>
  <c r="W54" i="28"/>
  <c r="W254" i="28"/>
  <c r="X254" i="28"/>
  <c r="W231" i="28"/>
  <c r="W223" i="28"/>
  <c r="W8" i="28"/>
  <c r="X8" i="28"/>
  <c r="X253" i="28"/>
  <c r="W253" i="28"/>
  <c r="W52" i="28"/>
  <c r="X52" i="28"/>
  <c r="W111" i="28"/>
  <c r="X111" i="28"/>
  <c r="X42" i="28"/>
  <c r="W42" i="28"/>
  <c r="W176" i="28"/>
  <c r="X176" i="28"/>
  <c r="W230" i="28"/>
  <c r="X230" i="28"/>
  <c r="X162" i="28"/>
  <c r="W162" i="28"/>
  <c r="X283" i="28"/>
  <c r="W283" i="28"/>
  <c r="W161" i="28"/>
  <c r="X161" i="28"/>
  <c r="AX113" i="4"/>
  <c r="X90" i="28"/>
  <c r="W90" i="28"/>
  <c r="X87" i="28"/>
  <c r="W87" i="28"/>
  <c r="W197" i="28"/>
  <c r="X197" i="28"/>
  <c r="W15" i="28"/>
  <c r="X15" i="28"/>
  <c r="X93" i="28"/>
  <c r="X79" i="28"/>
  <c r="X51" i="28"/>
  <c r="W110" i="28"/>
  <c r="X110" i="28"/>
  <c r="X31" i="28"/>
  <c r="W31" i="28"/>
  <c r="W38" i="28"/>
  <c r="X38" i="28"/>
  <c r="W240" i="28"/>
  <c r="X240" i="28"/>
  <c r="X217" i="28"/>
  <c r="W217" i="28"/>
  <c r="W46" i="28"/>
  <c r="X46" i="28"/>
  <c r="W122" i="28"/>
  <c r="X122" i="28"/>
  <c r="X178" i="28"/>
  <c r="W178" i="28"/>
  <c r="W274" i="28"/>
  <c r="X274" i="28"/>
  <c r="W134" i="28"/>
  <c r="W299" i="28"/>
  <c r="X299" i="28"/>
  <c r="X39" i="28"/>
  <c r="W39" i="28"/>
  <c r="W109" i="28"/>
  <c r="X109" i="28"/>
  <c r="X73" i="28"/>
  <c r="W73" i="28"/>
  <c r="W263" i="28"/>
  <c r="X263" i="28"/>
  <c r="X226" i="28"/>
  <c r="W226" i="28"/>
  <c r="W227" i="28"/>
  <c r="X227" i="28"/>
  <c r="W205" i="28"/>
  <c r="X205" i="28"/>
  <c r="AX32" i="4"/>
  <c r="AW32" i="4"/>
  <c r="W104" i="28"/>
  <c r="X104" i="28"/>
  <c r="X53" i="28"/>
  <c r="W53" i="28"/>
  <c r="W210" i="28"/>
  <c r="X210" i="28"/>
  <c r="W98" i="28"/>
  <c r="W310" i="28"/>
  <c r="AX92" i="4"/>
  <c r="AW92" i="4"/>
  <c r="X71" i="28"/>
  <c r="W71" i="28"/>
  <c r="W303" i="28"/>
  <c r="X303" i="28"/>
  <c r="X62" i="28"/>
  <c r="W62" i="28"/>
  <c r="W286" i="28"/>
  <c r="X286" i="28"/>
  <c r="W29" i="28"/>
  <c r="X29" i="28"/>
  <c r="W232" i="28"/>
  <c r="X232" i="28"/>
  <c r="W96" i="28"/>
  <c r="W112" i="28"/>
  <c r="X112" i="28"/>
  <c r="X316" i="28"/>
  <c r="W140" i="28"/>
  <c r="X247" i="28"/>
  <c r="W265" i="28"/>
  <c r="X265" i="28"/>
  <c r="W276" i="28"/>
  <c r="X276" i="28"/>
  <c r="X88" i="28"/>
  <c r="W88" i="28"/>
  <c r="W275" i="28"/>
  <c r="X69" i="28"/>
  <c r="X266" i="28"/>
  <c r="W266" i="28"/>
  <c r="X150" i="28"/>
  <c r="W150" i="28"/>
  <c r="AX86" i="4" l="1"/>
  <c r="F100" i="14"/>
  <c r="H100" i="14"/>
  <c r="D100" i="14"/>
  <c r="B123" i="14"/>
  <c r="C84" i="14"/>
  <c r="I84" i="14"/>
  <c r="F123" i="14"/>
  <c r="W124" i="28"/>
  <c r="W207" i="28"/>
  <c r="W11" i="28"/>
  <c r="X170" i="28"/>
  <c r="W148" i="28"/>
  <c r="W133" i="28"/>
  <c r="X224" i="28"/>
  <c r="W245" i="28"/>
  <c r="W149" i="28"/>
  <c r="X183" i="28"/>
  <c r="AW74" i="4"/>
  <c r="X94" i="28"/>
  <c r="X252" i="28"/>
  <c r="W55" i="28"/>
  <c r="AW24" i="4"/>
  <c r="W199" i="28"/>
  <c r="AW141" i="4"/>
  <c r="H181" i="14"/>
  <c r="D181" i="14"/>
  <c r="C181" i="14"/>
  <c r="A220" i="14"/>
  <c r="F146" i="14"/>
  <c r="W204" i="28"/>
  <c r="C169" i="14"/>
  <c r="C670" i="12"/>
  <c r="B135" i="14"/>
  <c r="C96" i="14"/>
  <c r="F96" i="14"/>
  <c r="B1405" i="12"/>
  <c r="C1270" i="12"/>
  <c r="A435" i="12"/>
  <c r="C300" i="12"/>
  <c r="W19" i="28"/>
  <c r="C924" i="12"/>
  <c r="F144" i="14"/>
  <c r="G181" i="14"/>
  <c r="H83" i="14"/>
  <c r="I114" i="14"/>
  <c r="D173" i="14"/>
  <c r="B1023" i="12"/>
  <c r="C888" i="12"/>
  <c r="C222" i="12"/>
  <c r="B357" i="12"/>
  <c r="D111" i="14"/>
  <c r="A150" i="14"/>
  <c r="B139" i="14"/>
  <c r="C100" i="14"/>
  <c r="B534" i="12"/>
  <c r="C399" i="12"/>
  <c r="H96" i="14"/>
  <c r="B1142" i="12"/>
  <c r="C1007" i="12"/>
  <c r="B362" i="12"/>
  <c r="C227" i="12"/>
  <c r="B208" i="14"/>
  <c r="F169" i="14"/>
  <c r="B635" i="12"/>
  <c r="C500" i="12"/>
  <c r="B1975" i="12"/>
  <c r="C1840" i="12"/>
  <c r="A165" i="14"/>
  <c r="F126" i="14"/>
  <c r="E146" i="14"/>
  <c r="E169" i="14"/>
  <c r="I181" i="14"/>
  <c r="B440" i="12"/>
  <c r="C305" i="12"/>
  <c r="W119" i="28"/>
  <c r="X291" i="28"/>
  <c r="X200" i="28"/>
  <c r="AW187" i="4"/>
  <c r="E126" i="14"/>
  <c r="F24" i="14"/>
  <c r="F181" i="14"/>
  <c r="D169" i="14"/>
  <c r="H126" i="14"/>
  <c r="I173" i="14"/>
  <c r="C805" i="12"/>
  <c r="C1121" i="12"/>
  <c r="B347" i="12"/>
  <c r="C212" i="12"/>
  <c r="A131" i="14"/>
  <c r="C92" i="14"/>
  <c r="G92" i="14"/>
  <c r="F92" i="14"/>
  <c r="I92" i="14"/>
  <c r="H92" i="14"/>
  <c r="B292" i="12"/>
  <c r="C157" i="12"/>
  <c r="B1204" i="12"/>
  <c r="C1069" i="12"/>
  <c r="B1012" i="12"/>
  <c r="C877" i="12"/>
  <c r="B661" i="12"/>
  <c r="C526" i="12"/>
  <c r="B352" i="12"/>
  <c r="C217" i="12"/>
  <c r="B450" i="12"/>
  <c r="C315" i="12"/>
  <c r="I144" i="14"/>
  <c r="C144" i="14"/>
  <c r="G144" i="14"/>
  <c r="A183" i="14"/>
  <c r="B688" i="12"/>
  <c r="C553" i="12"/>
  <c r="B1085" i="12"/>
  <c r="C950" i="12"/>
  <c r="F114" i="14"/>
  <c r="A153" i="14"/>
  <c r="G114" i="14"/>
  <c r="X164" i="28"/>
  <c r="W169" i="28"/>
  <c r="I146" i="14"/>
  <c r="B424" i="12"/>
  <c r="C289" i="12"/>
  <c r="I88" i="14"/>
  <c r="F88" i="14"/>
  <c r="H88" i="14"/>
  <c r="G88" i="14"/>
  <c r="A127" i="14"/>
  <c r="C88" i="14"/>
  <c r="B122" i="14"/>
  <c r="I83" i="14"/>
  <c r="G83" i="14"/>
  <c r="F83" i="14"/>
  <c r="W166" i="28"/>
  <c r="X181" i="28"/>
  <c r="E96" i="14"/>
  <c r="E114" i="14"/>
  <c r="E173" i="14"/>
  <c r="C1135" i="12"/>
  <c r="H144" i="14"/>
  <c r="D88" i="14"/>
  <c r="D83" i="14"/>
  <c r="D114" i="14"/>
  <c r="H169" i="14"/>
  <c r="D126" i="14"/>
  <c r="H173" i="14"/>
  <c r="B376" i="12"/>
  <c r="C241" i="12"/>
  <c r="B279" i="12"/>
  <c r="C144" i="12"/>
  <c r="B756" i="12"/>
  <c r="C621" i="12"/>
  <c r="B413" i="12"/>
  <c r="C278" i="12"/>
  <c r="G84" i="14"/>
  <c r="I100" i="14"/>
  <c r="I149" i="14"/>
  <c r="G149" i="14"/>
  <c r="C149" i="14"/>
  <c r="A188" i="14"/>
  <c r="D149" i="14"/>
  <c r="H149" i="14"/>
  <c r="A141" i="14"/>
  <c r="I102" i="14"/>
  <c r="G102" i="14"/>
  <c r="C102" i="14"/>
  <c r="H102" i="14"/>
  <c r="B2287" i="12"/>
  <c r="C2152" i="12"/>
  <c r="X117" i="28"/>
  <c r="E181" i="14"/>
  <c r="B848" i="12"/>
  <c r="C713" i="12"/>
  <c r="A162" i="14"/>
  <c r="A201" i="14" s="1"/>
  <c r="A240" i="14" s="1"/>
  <c r="C123" i="14"/>
  <c r="G123" i="14"/>
  <c r="H123" i="14"/>
  <c r="B650" i="12"/>
  <c r="C515" i="12"/>
  <c r="B590" i="12"/>
  <c r="C455" i="12"/>
  <c r="X237" i="28"/>
  <c r="E225" i="14"/>
  <c r="B836" i="12"/>
  <c r="C701" i="12"/>
  <c r="W115" i="28"/>
  <c r="AX121" i="4"/>
  <c r="X213" i="28"/>
  <c r="X185" i="28"/>
  <c r="W47" i="28"/>
  <c r="X255" i="28"/>
  <c r="C1638" i="12"/>
  <c r="F102" i="14"/>
  <c r="C114" i="14"/>
  <c r="C126" i="14"/>
  <c r="I169" i="14"/>
  <c r="B346" i="12"/>
  <c r="C211" i="12"/>
  <c r="B631" i="12"/>
  <c r="C496" i="12"/>
  <c r="H84" i="14"/>
  <c r="G100" i="14"/>
  <c r="A1094" i="12"/>
  <c r="C959" i="12"/>
  <c r="F84" i="14"/>
  <c r="W273" i="28"/>
  <c r="W14" i="28"/>
  <c r="W222" i="28"/>
  <c r="W228" i="28"/>
  <c r="W191" i="28"/>
  <c r="X284" i="28"/>
  <c r="X127" i="28"/>
  <c r="X21" i="28"/>
  <c r="X179" i="28"/>
  <c r="W184" i="28"/>
  <c r="X84" i="28"/>
  <c r="X188" i="28"/>
  <c r="X182" i="28"/>
  <c r="X174" i="28"/>
  <c r="W193" i="28"/>
  <c r="X6" i="28"/>
  <c r="X285" i="28"/>
  <c r="W12" i="28"/>
  <c r="W215" i="28"/>
  <c r="W108" i="28"/>
  <c r="X219" i="28"/>
  <c r="W105" i="28"/>
  <c r="W192" i="28"/>
  <c r="W132" i="28"/>
  <c r="X129" i="28"/>
  <c r="X267" i="28"/>
  <c r="W101" i="28"/>
  <c r="W195" i="28"/>
  <c r="AP56" i="8"/>
  <c r="W159" i="28"/>
  <c r="W26" i="28"/>
  <c r="W189" i="28"/>
  <c r="X271" i="28"/>
  <c r="W16" i="28"/>
  <c r="AO35" i="8"/>
  <c r="AO63" i="8"/>
  <c r="B1377" i="12"/>
  <c r="C1242" i="12"/>
  <c r="B1024" i="12"/>
  <c r="C889" i="12"/>
  <c r="C603" i="12"/>
  <c r="B738" i="12"/>
  <c r="B138" i="14"/>
  <c r="F99" i="14"/>
  <c r="H99" i="14"/>
  <c r="I99" i="14"/>
  <c r="C99" i="14"/>
  <c r="G99" i="14"/>
  <c r="D99" i="14"/>
  <c r="B1770" i="12"/>
  <c r="C1635" i="12"/>
  <c r="C3179" i="12"/>
  <c r="B3314" i="12"/>
  <c r="W143" i="28"/>
  <c r="A665" i="12"/>
  <c r="C530" i="12"/>
  <c r="C137" i="12"/>
  <c r="B272" i="12"/>
  <c r="C439" i="12"/>
  <c r="B574" i="12"/>
  <c r="B943" i="12"/>
  <c r="C808" i="12"/>
  <c r="A202" i="14"/>
  <c r="A1703" i="12"/>
  <c r="C1568" i="12"/>
  <c r="A199" i="14"/>
  <c r="B600" i="12"/>
  <c r="C465" i="12"/>
  <c r="B1189" i="12"/>
  <c r="C1054" i="12"/>
  <c r="I81" i="14"/>
  <c r="A120" i="14"/>
  <c r="C81" i="14"/>
  <c r="G81" i="14"/>
  <c r="F81" i="14"/>
  <c r="D81" i="14"/>
  <c r="H81" i="14"/>
  <c r="A257" i="14"/>
  <c r="B608" i="12"/>
  <c r="C473" i="12"/>
  <c r="B1050" i="12"/>
  <c r="C915" i="12"/>
  <c r="B442" i="12"/>
  <c r="C307" i="12"/>
  <c r="B329" i="12"/>
  <c r="C194" i="12"/>
  <c r="B387" i="12"/>
  <c r="C252" i="12"/>
  <c r="B1318" i="12"/>
  <c r="C1183" i="12"/>
  <c r="C189" i="12"/>
  <c r="B324" i="12"/>
  <c r="H117" i="14"/>
  <c r="A156" i="14"/>
  <c r="I117" i="14"/>
  <c r="G117" i="14"/>
  <c r="D117" i="14"/>
  <c r="C117" i="14"/>
  <c r="F117" i="14"/>
  <c r="B452" i="12"/>
  <c r="C317" i="12"/>
  <c r="B2267" i="12"/>
  <c r="C2132" i="12"/>
  <c r="B615" i="12"/>
  <c r="C480" i="12"/>
  <c r="A167" i="14"/>
  <c r="I128" i="14"/>
  <c r="D128" i="14"/>
  <c r="H128" i="14"/>
  <c r="C128" i="14"/>
  <c r="F128" i="14"/>
  <c r="G128" i="14"/>
  <c r="B2285" i="12"/>
  <c r="B2579" i="12"/>
  <c r="C3538" i="12"/>
  <c r="B3673" i="12"/>
  <c r="A236" i="14"/>
  <c r="C250" i="12"/>
  <c r="B385" i="12"/>
  <c r="B759" i="12"/>
  <c r="C624" i="12"/>
  <c r="B5213" i="12"/>
  <c r="B1816" i="12"/>
  <c r="C1681" i="12"/>
  <c r="B1239" i="12"/>
  <c r="A718" i="12"/>
  <c r="C583" i="12"/>
  <c r="A224" i="14"/>
  <c r="B140" i="14"/>
  <c r="I101" i="14"/>
  <c r="D101" i="14"/>
  <c r="G101" i="14"/>
  <c r="F101" i="14"/>
  <c r="H101" i="14"/>
  <c r="C101" i="14"/>
  <c r="A251" i="14"/>
  <c r="A1075" i="12"/>
  <c r="C940" i="12"/>
  <c r="B209" i="14"/>
  <c r="B2756" i="12"/>
  <c r="A564" i="12"/>
  <c r="C429" i="12"/>
  <c r="B301" i="12"/>
  <c r="C166" i="12"/>
  <c r="B1619" i="12"/>
  <c r="C1484" i="12"/>
  <c r="A1001" i="12"/>
  <c r="C866" i="12"/>
  <c r="X202" i="28"/>
  <c r="B911" i="12"/>
  <c r="C776" i="12"/>
  <c r="A211" i="14"/>
  <c r="C1908" i="12"/>
  <c r="B2043" i="12"/>
  <c r="H151" i="14"/>
  <c r="I151" i="14"/>
  <c r="F151" i="14"/>
  <c r="A190" i="14"/>
  <c r="D151" i="14"/>
  <c r="G151" i="14"/>
  <c r="C151" i="14"/>
  <c r="B1713" i="12"/>
  <c r="C1578" i="12"/>
  <c r="B795" i="12"/>
  <c r="C660" i="12"/>
  <c r="B1129" i="12"/>
  <c r="C994" i="12"/>
  <c r="B1258" i="12"/>
  <c r="B2799" i="12"/>
  <c r="A961" i="12"/>
  <c r="C826" i="12"/>
  <c r="W225" i="28"/>
  <c r="X18" i="28"/>
  <c r="W7" i="28"/>
  <c r="W28" i="28"/>
  <c r="X196" i="28"/>
  <c r="W3" i="28"/>
  <c r="X121" i="28"/>
  <c r="X145" i="28"/>
  <c r="B334" i="12"/>
  <c r="C199" i="12"/>
  <c r="B366" i="12"/>
  <c r="C231" i="12"/>
  <c r="B2384" i="12"/>
  <c r="C2249" i="12"/>
  <c r="B185" i="14"/>
  <c r="G146" i="14"/>
  <c r="B1438" i="12"/>
  <c r="C1303" i="12"/>
  <c r="B2016" i="12"/>
  <c r="C1881" i="12"/>
  <c r="B121" i="14"/>
  <c r="G82" i="14"/>
  <c r="I82" i="14"/>
  <c r="F82" i="14"/>
  <c r="C82" i="14"/>
  <c r="D82" i="14"/>
  <c r="H82" i="14"/>
  <c r="B968" i="12"/>
  <c r="C833" i="12"/>
  <c r="D146" i="14"/>
  <c r="B2046" i="12"/>
  <c r="C1911" i="12"/>
  <c r="B2105" i="12"/>
  <c r="B4086" i="12"/>
  <c r="B1180" i="12"/>
  <c r="C1045" i="12"/>
  <c r="A890" i="12"/>
  <c r="C755" i="12"/>
  <c r="B584" i="12"/>
  <c r="C449" i="12"/>
  <c r="B1091" i="12"/>
  <c r="B2054" i="12"/>
  <c r="C1919" i="12"/>
  <c r="B503" i="12"/>
  <c r="C368" i="12"/>
  <c r="B912" i="12"/>
  <c r="C777" i="12"/>
  <c r="B914" i="12"/>
  <c r="C779" i="12"/>
  <c r="B456" i="12"/>
  <c r="C321" i="12"/>
  <c r="B3911" i="12"/>
  <c r="C3776" i="12"/>
  <c r="B692" i="12"/>
  <c r="C557" i="12"/>
  <c r="B787" i="12"/>
  <c r="C652" i="12"/>
  <c r="B813" i="12"/>
  <c r="C678" i="12"/>
  <c r="B2403" i="12"/>
  <c r="C2268" i="12"/>
  <c r="A551" i="12"/>
  <c r="C416" i="12"/>
  <c r="A256" i="14"/>
  <c r="B323" i="12"/>
  <c r="C188" i="12"/>
  <c r="B606" i="12"/>
  <c r="C471" i="12"/>
  <c r="A176" i="14"/>
  <c r="F137" i="14"/>
  <c r="I137" i="14"/>
  <c r="G137" i="14"/>
  <c r="H137" i="14"/>
  <c r="C137" i="14"/>
  <c r="D137" i="14"/>
  <c r="A2912" i="12"/>
  <c r="A2094" i="12"/>
  <c r="C1959" i="12"/>
  <c r="X37" i="28"/>
  <c r="E137" i="14"/>
  <c r="E99" i="14"/>
  <c r="AP64" i="8"/>
  <c r="AO64" i="8"/>
  <c r="A504" i="12"/>
  <c r="C369" i="12"/>
  <c r="B1408" i="12"/>
  <c r="C1273" i="12"/>
  <c r="G113" i="14"/>
  <c r="C113" i="14"/>
  <c r="D113" i="14"/>
  <c r="H113" i="14"/>
  <c r="F113" i="14"/>
  <c r="I113" i="14"/>
  <c r="A152" i="14"/>
  <c r="B1436" i="12"/>
  <c r="C1301" i="12"/>
  <c r="B1235" i="12"/>
  <c r="C1100" i="12"/>
  <c r="B133" i="14"/>
  <c r="D94" i="14"/>
  <c r="H94" i="14"/>
  <c r="G94" i="14"/>
  <c r="C94" i="14"/>
  <c r="I94" i="14"/>
  <c r="F94" i="14"/>
  <c r="B2822" i="12"/>
  <c r="C2687" i="12"/>
  <c r="B1267" i="12"/>
  <c r="C1132" i="12"/>
  <c r="B921" i="12"/>
  <c r="C786" i="12"/>
  <c r="B1650" i="12"/>
  <c r="A1116" i="12"/>
  <c r="C981" i="12"/>
  <c r="B1196" i="12"/>
  <c r="C1061" i="12"/>
  <c r="D135" i="14"/>
  <c r="H135" i="14"/>
  <c r="A174" i="14"/>
  <c r="G135" i="14"/>
  <c r="I135" i="14"/>
  <c r="C135" i="14"/>
  <c r="F135" i="14"/>
  <c r="B2604" i="12"/>
  <c r="C2469" i="12"/>
  <c r="B266" i="14"/>
  <c r="C1174" i="12"/>
  <c r="B1309" i="12"/>
  <c r="A171" i="14"/>
  <c r="H132" i="14"/>
  <c r="G132" i="14"/>
  <c r="D132" i="14"/>
  <c r="C132" i="14"/>
  <c r="I132" i="14"/>
  <c r="F132" i="14"/>
  <c r="B2413" i="12"/>
  <c r="C2278" i="12"/>
  <c r="B807" i="12"/>
  <c r="C672" i="12"/>
  <c r="I182" i="14"/>
  <c r="G182" i="14"/>
  <c r="C182" i="14"/>
  <c r="D182" i="14"/>
  <c r="H182" i="14"/>
  <c r="A221" i="14"/>
  <c r="F182" i="14"/>
  <c r="B3309" i="12"/>
  <c r="A616" i="12"/>
  <c r="B212" i="14"/>
  <c r="F173" i="14"/>
  <c r="B367" i="12"/>
  <c r="C232" i="12"/>
  <c r="B383" i="12"/>
  <c r="C248" i="12"/>
  <c r="B303" i="12"/>
  <c r="C168" i="12"/>
  <c r="B295" i="12"/>
  <c r="C160" i="12"/>
  <c r="B1608" i="12"/>
  <c r="K103" i="5"/>
  <c r="K104" i="5"/>
  <c r="K106" i="5"/>
  <c r="K109" i="5"/>
  <c r="L102" i="5"/>
  <c r="K108" i="5"/>
  <c r="K105" i="5"/>
  <c r="K110" i="5"/>
  <c r="K107" i="5"/>
  <c r="B124" i="14"/>
  <c r="I85" i="14"/>
  <c r="D85" i="14"/>
  <c r="C85" i="14"/>
  <c r="H85" i="14"/>
  <c r="G85" i="14"/>
  <c r="F85" i="14"/>
  <c r="B1734" i="12"/>
  <c r="B3931" i="12"/>
  <c r="A136" i="14"/>
  <c r="I97" i="14"/>
  <c r="G97" i="14"/>
  <c r="C97" i="14"/>
  <c r="H97" i="14"/>
  <c r="F97" i="14"/>
  <c r="D97" i="14"/>
  <c r="B1357" i="12"/>
  <c r="C1222" i="12"/>
  <c r="A216" i="14"/>
  <c r="B2233" i="12"/>
  <c r="B612" i="12"/>
  <c r="C477" i="12"/>
  <c r="H196" i="14"/>
  <c r="G196" i="14"/>
  <c r="I196" i="14"/>
  <c r="C196" i="14"/>
  <c r="D196" i="14"/>
  <c r="A235" i="14"/>
  <c r="F196" i="14"/>
  <c r="B1064" i="12"/>
  <c r="C929" i="12"/>
  <c r="C1391" i="12"/>
  <c r="B1526" i="12"/>
  <c r="B451" i="12"/>
  <c r="C316" i="12"/>
  <c r="B1272" i="12"/>
  <c r="C1137" i="12"/>
  <c r="C717" i="12"/>
  <c r="B852" i="12"/>
  <c r="A1558" i="12"/>
  <c r="C1423" i="12"/>
  <c r="B977" i="12"/>
  <c r="C842" i="12"/>
  <c r="B406" i="12"/>
  <c r="C271" i="12"/>
  <c r="B745" i="12"/>
  <c r="C610" i="12"/>
  <c r="B881" i="12"/>
  <c r="C746" i="12"/>
  <c r="W135" i="28"/>
  <c r="E85" i="14"/>
  <c r="B335" i="12"/>
  <c r="C200" i="12"/>
  <c r="C544" i="12"/>
  <c r="B679" i="12"/>
  <c r="B1795" i="12"/>
  <c r="C1660" i="12"/>
  <c r="B1345" i="12"/>
  <c r="B2442" i="12"/>
  <c r="C2307" i="12"/>
  <c r="B630" i="12"/>
  <c r="C495" i="12"/>
  <c r="B155" i="14"/>
  <c r="G116" i="14"/>
  <c r="I116" i="14"/>
  <c r="C116" i="14"/>
  <c r="F116" i="14"/>
  <c r="H116" i="14"/>
  <c r="D116" i="14"/>
  <c r="A264" i="14"/>
  <c r="C225" i="14"/>
  <c r="G225" i="14"/>
  <c r="F225" i="14"/>
  <c r="D225" i="14"/>
  <c r="I225" i="14"/>
  <c r="H225" i="14"/>
  <c r="A1194" i="12"/>
  <c r="C1059" i="12"/>
  <c r="D109" i="14"/>
  <c r="F109" i="14"/>
  <c r="H109" i="14"/>
  <c r="I109" i="14"/>
  <c r="G109" i="14"/>
  <c r="C109" i="14"/>
  <c r="A148" i="14"/>
  <c r="D115" i="14"/>
  <c r="H115" i="14"/>
  <c r="G115" i="14"/>
  <c r="C115" i="14"/>
  <c r="F115" i="14"/>
  <c r="A154" i="14"/>
  <c r="I115" i="14"/>
  <c r="B192" i="14"/>
  <c r="I153" i="14"/>
  <c r="H153" i="14"/>
  <c r="F153" i="14"/>
  <c r="C153" i="14"/>
  <c r="D153" i="14"/>
  <c r="G153" i="14"/>
  <c r="B4461" i="12"/>
  <c r="C4326" i="12"/>
  <c r="C146" i="14"/>
  <c r="A129" i="14"/>
  <c r="C90" i="14"/>
  <c r="I90" i="14"/>
  <c r="H90" i="14"/>
  <c r="G90" i="14"/>
  <c r="D90" i="14"/>
  <c r="F90" i="14"/>
  <c r="I145" i="14"/>
  <c r="D145" i="14"/>
  <c r="G145" i="14"/>
  <c r="B184" i="14"/>
  <c r="F145" i="14"/>
  <c r="C145" i="14"/>
  <c r="H145" i="14"/>
  <c r="H125" i="14"/>
  <c r="D125" i="14"/>
  <c r="A164" i="14"/>
  <c r="I125" i="14"/>
  <c r="C125" i="14"/>
  <c r="G125" i="14"/>
  <c r="F125" i="14"/>
  <c r="B197" i="14"/>
  <c r="G197" i="14" s="1"/>
  <c r="D158" i="14"/>
  <c r="G158" i="14"/>
  <c r="F158" i="14"/>
  <c r="B533" i="12"/>
  <c r="C398" i="12"/>
  <c r="C685" i="12"/>
  <c r="B820" i="12"/>
  <c r="B1398" i="12"/>
  <c r="C1263" i="12"/>
  <c r="A200" i="14"/>
  <c r="A1338" i="12"/>
  <c r="C1203" i="12"/>
  <c r="AW35" i="4"/>
  <c r="AX48" i="4"/>
  <c r="AW16" i="4"/>
  <c r="AX111" i="4"/>
  <c r="AX70" i="4"/>
  <c r="AW134" i="4"/>
  <c r="AX89" i="4"/>
  <c r="AW117" i="4"/>
  <c r="AW7" i="4"/>
  <c r="AX189" i="4"/>
  <c r="AX37" i="4"/>
  <c r="AW158" i="4"/>
  <c r="AW180" i="4"/>
  <c r="AX87" i="4"/>
  <c r="AX4" i="4"/>
  <c r="AX94" i="4"/>
  <c r="AW44" i="4"/>
  <c r="AW54" i="4"/>
  <c r="AX2" i="4"/>
  <c r="AW103" i="4"/>
  <c r="AW176" i="4"/>
  <c r="AW60" i="4"/>
  <c r="AW49" i="4"/>
  <c r="AW10" i="4"/>
  <c r="AX143" i="4"/>
  <c r="AW69" i="4"/>
  <c r="AW63" i="4"/>
  <c r="AW209" i="4"/>
  <c r="AX30" i="4"/>
  <c r="AX132" i="4"/>
  <c r="AW40" i="4"/>
  <c r="AW80" i="4"/>
  <c r="AX142" i="4"/>
  <c r="AW67" i="4"/>
  <c r="AW201" i="4"/>
  <c r="AX22" i="4"/>
  <c r="AX173" i="4"/>
  <c r="AX115" i="4"/>
  <c r="AW200" i="4"/>
  <c r="AW62" i="4"/>
  <c r="AW213" i="4"/>
  <c r="AX82" i="4"/>
  <c r="AW178" i="4"/>
  <c r="AX79" i="4"/>
  <c r="AX168" i="4"/>
  <c r="AW14" i="4"/>
  <c r="AW208" i="4"/>
  <c r="AX95" i="4"/>
  <c r="AX202" i="4"/>
  <c r="AW123" i="4"/>
  <c r="AX193" i="4"/>
  <c r="AW84" i="4"/>
  <c r="AW110" i="4"/>
  <c r="AX34" i="4"/>
  <c r="AW175" i="4"/>
  <c r="AX184" i="4"/>
  <c r="AX58" i="4"/>
  <c r="AW33" i="4"/>
  <c r="AX101" i="4"/>
  <c r="AX182" i="4"/>
  <c r="AW169" i="4"/>
  <c r="AW26" i="4"/>
  <c r="AW25" i="4"/>
  <c r="AX120" i="4"/>
  <c r="AW144" i="4"/>
  <c r="AW28" i="4"/>
  <c r="AW185" i="4"/>
  <c r="AX71" i="4"/>
  <c r="AX133" i="4"/>
  <c r="AW77" i="4"/>
  <c r="AX166" i="4"/>
  <c r="AX31" i="4"/>
  <c r="AX172" i="4"/>
  <c r="AW183" i="4"/>
  <c r="AX174" i="4"/>
  <c r="AX43" i="4"/>
  <c r="AW162" i="4"/>
  <c r="AW98" i="4"/>
  <c r="AW210" i="4"/>
  <c r="AX81" i="4"/>
  <c r="AW181" i="4"/>
  <c r="AX52" i="4"/>
  <c r="AW128" i="4"/>
  <c r="AX46" i="4"/>
  <c r="AW78" i="4"/>
  <c r="AX155" i="4"/>
  <c r="AX197" i="4"/>
  <c r="AX124" i="4"/>
  <c r="AX165" i="4"/>
  <c r="AX114" i="4"/>
  <c r="AX93" i="4"/>
  <c r="AW191" i="4"/>
  <c r="AX164" i="4"/>
  <c r="AX126" i="4"/>
  <c r="AW11" i="4"/>
  <c r="AW91" i="4"/>
  <c r="AX122" i="4"/>
  <c r="AW136" i="4"/>
  <c r="AX59" i="4"/>
  <c r="AW130" i="4"/>
  <c r="AW83" i="4"/>
  <c r="AX154" i="4"/>
  <c r="AW99" i="4"/>
  <c r="AX9" i="4"/>
  <c r="AW150" i="4"/>
  <c r="AX215" i="4"/>
  <c r="AW138" i="4"/>
  <c r="AX194" i="4"/>
  <c r="AW153" i="4"/>
  <c r="AW160" i="4"/>
  <c r="AW198" i="4"/>
  <c r="AX6" i="4"/>
  <c r="AW53" i="4"/>
  <c r="AX53" i="4"/>
  <c r="AX177" i="4"/>
  <c r="AW177" i="4"/>
  <c r="AW192" i="4"/>
  <c r="AW212" i="4"/>
  <c r="AW66" i="4"/>
  <c r="AW75" i="4"/>
  <c r="AX109" i="4"/>
  <c r="AX17" i="4"/>
  <c r="AW137" i="4"/>
  <c r="AW161" i="4"/>
  <c r="AW179" i="4"/>
  <c r="AW139" i="4"/>
  <c r="AX39" i="4"/>
  <c r="AW211" i="4"/>
  <c r="AX15" i="4"/>
  <c r="AW127" i="4"/>
  <c r="AW159" i="4"/>
  <c r="AX108" i="4"/>
  <c r="AX18" i="4"/>
  <c r="AX96" i="4"/>
  <c r="AX90" i="4"/>
  <c r="AX135" i="4"/>
  <c r="AX19" i="4"/>
  <c r="AW170" i="4"/>
  <c r="AW21" i="4"/>
  <c r="AW56" i="4"/>
  <c r="AW51" i="4"/>
  <c r="AX195" i="4"/>
  <c r="AX112" i="4"/>
  <c r="AX188" i="4"/>
  <c r="AX12" i="4"/>
  <c r="AW196" i="4"/>
  <c r="AW205" i="4"/>
  <c r="AW5" i="4"/>
  <c r="AX5" i="4"/>
  <c r="AW61" i="4"/>
  <c r="AX85" i="4"/>
  <c r="AX36" i="4"/>
  <c r="AX204" i="4"/>
  <c r="AW20" i="4"/>
  <c r="AW131" i="4"/>
  <c r="AW116" i="4"/>
  <c r="AW140" i="4"/>
  <c r="AX38" i="4"/>
  <c r="AX186" i="4"/>
  <c r="AW129" i="4"/>
  <c r="AX203" i="4"/>
  <c r="AX47" i="4"/>
  <c r="AX206" i="4"/>
  <c r="AX50" i="4"/>
  <c r="AW102" i="4"/>
  <c r="AW171" i="4"/>
  <c r="AW45" i="4"/>
  <c r="AX27" i="4"/>
  <c r="AX57" i="4"/>
  <c r="AW207" i="4"/>
  <c r="AW118" i="4"/>
  <c r="AX104" i="4"/>
  <c r="AX64" i="4"/>
  <c r="AX216" i="4"/>
  <c r="AW42" i="4"/>
  <c r="AW107" i="4"/>
  <c r="AW23" i="4"/>
  <c r="AW105" i="4"/>
  <c r="AX41" i="4"/>
  <c r="AX100" i="4"/>
  <c r="AW163" i="4"/>
  <c r="AW13" i="4"/>
  <c r="AX156" i="4"/>
  <c r="AX55" i="4"/>
  <c r="AW157" i="4"/>
  <c r="AW65" i="4"/>
  <c r="AX119" i="4"/>
  <c r="AX145" i="4"/>
  <c r="AW72" i="4"/>
  <c r="AX106" i="4"/>
  <c r="AW29" i="4"/>
  <c r="AX76" i="4"/>
  <c r="AW214" i="4"/>
  <c r="AX3" i="4"/>
  <c r="AX73" i="4"/>
  <c r="AX97" i="4"/>
  <c r="AW68" i="4"/>
  <c r="AX190" i="4"/>
  <c r="AW8" i="4"/>
  <c r="AX125" i="4"/>
  <c r="AX167" i="4"/>
  <c r="AX148" i="4"/>
  <c r="AW149" i="4"/>
  <c r="AX151" i="4"/>
  <c r="AX146" i="4"/>
  <c r="AX152" i="4"/>
  <c r="AX147" i="4"/>
  <c r="AO28" i="8"/>
  <c r="I34" i="31"/>
  <c r="AP12" i="8"/>
  <c r="AO25" i="8"/>
  <c r="AP26" i="8"/>
  <c r="AO55" i="8"/>
  <c r="AO31" i="8"/>
  <c r="AP11" i="8"/>
  <c r="AO27" i="8"/>
  <c r="AP8" i="8"/>
  <c r="AO13" i="8"/>
  <c r="AO8" i="8"/>
  <c r="AO21" i="8"/>
  <c r="AP14" i="8"/>
  <c r="AO11" i="8"/>
  <c r="AO20" i="8"/>
  <c r="AO14" i="8"/>
  <c r="AP32" i="8"/>
  <c r="AO58" i="8"/>
  <c r="AP16" i="8"/>
  <c r="I32" i="31"/>
  <c r="AP40" i="8"/>
  <c r="AP57" i="8"/>
  <c r="AP9" i="8"/>
  <c r="AV9" i="8" s="1"/>
  <c r="AP5" i="8"/>
  <c r="AO37" i="8"/>
  <c r="I40" i="31"/>
  <c r="AO5" i="8"/>
  <c r="AP10" i="8"/>
  <c r="AO19" i="8"/>
  <c r="AO15" i="8"/>
  <c r="AO34" i="8"/>
  <c r="AO30" i="8"/>
  <c r="AP59" i="8"/>
  <c r="AO6" i="8"/>
  <c r="AP6" i="8"/>
  <c r="AP18" i="8"/>
  <c r="AO23" i="8"/>
  <c r="AO3" i="8"/>
  <c r="AP53" i="8"/>
  <c r="AO62" i="8"/>
  <c r="AP17" i="8"/>
  <c r="I12" i="31"/>
  <c r="AP38" i="8"/>
  <c r="I11" i="31"/>
  <c r="AO2" i="8"/>
  <c r="AP39" i="8"/>
  <c r="AP13" i="8"/>
  <c r="AV13" i="8" s="1"/>
  <c r="AP23" i="8"/>
  <c r="AO7" i="8"/>
  <c r="AO36" i="8"/>
  <c r="AO33" i="8"/>
  <c r="AP61" i="8"/>
  <c r="AP4" i="8"/>
  <c r="AO24" i="8"/>
  <c r="AO29" i="8"/>
  <c r="AP54" i="8"/>
  <c r="AP60" i="8"/>
  <c r="AP22" i="8"/>
  <c r="B251" i="14" l="1"/>
  <c r="C212" i="14"/>
  <c r="B224" i="14"/>
  <c r="B263" i="14" s="1"/>
  <c r="F185" i="14"/>
  <c r="I185" i="14"/>
  <c r="D123" i="14"/>
  <c r="I123" i="14"/>
  <c r="B162" i="14"/>
  <c r="E123" i="14"/>
  <c r="A227" i="14"/>
  <c r="I188" i="14"/>
  <c r="C188" i="14"/>
  <c r="F188" i="14"/>
  <c r="H188" i="14"/>
  <c r="D188" i="14"/>
  <c r="E188" i="14"/>
  <c r="G188" i="14"/>
  <c r="B891" i="12"/>
  <c r="C756" i="12"/>
  <c r="D162" i="14"/>
  <c r="B414" i="12"/>
  <c r="C279" i="12"/>
  <c r="A192" i="14"/>
  <c r="A231" i="14" s="1"/>
  <c r="A270" i="14" s="1"/>
  <c r="E153" i="14"/>
  <c r="A204" i="14"/>
  <c r="G165" i="14"/>
  <c r="C165" i="14"/>
  <c r="D165" i="14"/>
  <c r="H165" i="14"/>
  <c r="I165" i="14"/>
  <c r="F165" i="14"/>
  <c r="E165" i="14"/>
  <c r="C362" i="12"/>
  <c r="B497" i="12"/>
  <c r="C150" i="14"/>
  <c r="E150" i="14"/>
  <c r="F150" i="14"/>
  <c r="G150" i="14"/>
  <c r="H150" i="14"/>
  <c r="D150" i="14"/>
  <c r="I150" i="14"/>
  <c r="A189" i="14"/>
  <c r="B1540" i="12"/>
  <c r="C1405" i="12"/>
  <c r="C220" i="14"/>
  <c r="G220" i="14"/>
  <c r="D220" i="14"/>
  <c r="H220" i="14"/>
  <c r="A259" i="14"/>
  <c r="F220" i="14"/>
  <c r="I220" i="14"/>
  <c r="E220" i="14"/>
  <c r="B766" i="12"/>
  <c r="C631" i="12"/>
  <c r="B971" i="12"/>
  <c r="C836" i="12"/>
  <c r="B823" i="12"/>
  <c r="C688" i="12"/>
  <c r="B427" i="12"/>
  <c r="C292" i="12"/>
  <c r="B669" i="12"/>
  <c r="C534" i="12"/>
  <c r="B481" i="12"/>
  <c r="C346" i="12"/>
  <c r="B178" i="14"/>
  <c r="I139" i="14"/>
  <c r="F139" i="14"/>
  <c r="C139" i="14"/>
  <c r="H139" i="14"/>
  <c r="D139" i="14"/>
  <c r="G139" i="14"/>
  <c r="E139" i="14"/>
  <c r="I162" i="14"/>
  <c r="H197" i="14"/>
  <c r="A1229" i="12"/>
  <c r="C1094" i="12"/>
  <c r="B725" i="12"/>
  <c r="C590" i="12"/>
  <c r="B983" i="12"/>
  <c r="C848" i="12"/>
  <c r="B1147" i="12"/>
  <c r="C1012" i="12"/>
  <c r="B482" i="12"/>
  <c r="C347" i="12"/>
  <c r="C183" i="14"/>
  <c r="G183" i="14"/>
  <c r="D183" i="14"/>
  <c r="I183" i="14"/>
  <c r="F183" i="14"/>
  <c r="H183" i="14"/>
  <c r="E183" i="14"/>
  <c r="A222" i="14"/>
  <c r="C661" i="12"/>
  <c r="B796" i="12"/>
  <c r="G162" i="14"/>
  <c r="A180" i="14"/>
  <c r="H141" i="14"/>
  <c r="D141" i="14"/>
  <c r="I141" i="14"/>
  <c r="C141" i="14"/>
  <c r="F141" i="14"/>
  <c r="G141" i="14"/>
  <c r="E141" i="14"/>
  <c r="B511" i="12"/>
  <c r="C376" i="12"/>
  <c r="B2110" i="12"/>
  <c r="C1975" i="12"/>
  <c r="B1277" i="12"/>
  <c r="C1142" i="12"/>
  <c r="B492" i="12"/>
  <c r="C357" i="12"/>
  <c r="B548" i="12"/>
  <c r="C413" i="12"/>
  <c r="B770" i="12"/>
  <c r="C635" i="12"/>
  <c r="B2422" i="12"/>
  <c r="C2287" i="12"/>
  <c r="F127" i="14"/>
  <c r="G127" i="14"/>
  <c r="D127" i="14"/>
  <c r="I127" i="14"/>
  <c r="H127" i="14"/>
  <c r="E127" i="14"/>
  <c r="C127" i="14"/>
  <c r="A166" i="14"/>
  <c r="B487" i="12"/>
  <c r="C352" i="12"/>
  <c r="B1158" i="12"/>
  <c r="C1023" i="12"/>
  <c r="B247" i="14"/>
  <c r="C208" i="14"/>
  <c r="G208" i="14"/>
  <c r="D208" i="14"/>
  <c r="F208" i="14"/>
  <c r="E208" i="14"/>
  <c r="H208" i="14"/>
  <c r="I208" i="14"/>
  <c r="A570" i="12"/>
  <c r="C435" i="12"/>
  <c r="B785" i="12"/>
  <c r="C650" i="12"/>
  <c r="B161" i="14"/>
  <c r="I122" i="14"/>
  <c r="H122" i="14"/>
  <c r="D122" i="14"/>
  <c r="G122" i="14"/>
  <c r="F122" i="14"/>
  <c r="E122" i="14"/>
  <c r="C122" i="14"/>
  <c r="B559" i="12"/>
  <c r="C424" i="12"/>
  <c r="B1220" i="12"/>
  <c r="C1085" i="12"/>
  <c r="B585" i="12"/>
  <c r="C450" i="12"/>
  <c r="C1204" i="12"/>
  <c r="B1339" i="12"/>
  <c r="A170" i="14"/>
  <c r="F131" i="14"/>
  <c r="G131" i="14"/>
  <c r="D131" i="14"/>
  <c r="I131" i="14"/>
  <c r="C131" i="14"/>
  <c r="H131" i="14"/>
  <c r="E131" i="14"/>
  <c r="B575" i="12"/>
  <c r="C440" i="12"/>
  <c r="B174" i="14"/>
  <c r="B213" i="14" s="1"/>
  <c r="B252" i="14" s="1"/>
  <c r="E135" i="14"/>
  <c r="B942" i="12"/>
  <c r="C807" i="12"/>
  <c r="B458" i="12"/>
  <c r="C323" i="12"/>
  <c r="C1713" i="12"/>
  <c r="B1848" i="12"/>
  <c r="A250" i="14"/>
  <c r="C1001" i="12"/>
  <c r="A1136" i="12"/>
  <c r="C1398" i="12"/>
  <c r="B1533" i="12"/>
  <c r="C679" i="12"/>
  <c r="B814" i="12"/>
  <c r="C1526" i="12"/>
  <c r="B1661" i="12"/>
  <c r="B502" i="12"/>
  <c r="C367" i="12"/>
  <c r="H221" i="14"/>
  <c r="D221" i="14"/>
  <c r="F221" i="14"/>
  <c r="A260" i="14"/>
  <c r="G221" i="14"/>
  <c r="C221" i="14"/>
  <c r="I221" i="14"/>
  <c r="E221" i="14"/>
  <c r="D171" i="14"/>
  <c r="I171" i="14"/>
  <c r="C171" i="14"/>
  <c r="A210" i="14"/>
  <c r="H171" i="14"/>
  <c r="G171" i="14"/>
  <c r="F171" i="14"/>
  <c r="E171" i="14"/>
  <c r="I174" i="14"/>
  <c r="A213" i="14"/>
  <c r="E174" i="14"/>
  <c r="A639" i="12"/>
  <c r="C504" i="12"/>
  <c r="A686" i="12"/>
  <c r="C551" i="12"/>
  <c r="B469" i="12"/>
  <c r="C334" i="12"/>
  <c r="B2891" i="12"/>
  <c r="H212" i="14"/>
  <c r="H185" i="14"/>
  <c r="B1951" i="12"/>
  <c r="C1816" i="12"/>
  <c r="B520" i="12"/>
  <c r="C385" i="12"/>
  <c r="B2714" i="12"/>
  <c r="B577" i="12"/>
  <c r="C442" i="12"/>
  <c r="C272" i="12"/>
  <c r="B407" i="12"/>
  <c r="C1770" i="12"/>
  <c r="B1905" i="12"/>
  <c r="B873" i="12"/>
  <c r="C738" i="12"/>
  <c r="C820" i="12"/>
  <c r="B955" i="12"/>
  <c r="C129" i="14"/>
  <c r="H129" i="14"/>
  <c r="A168" i="14"/>
  <c r="I129" i="14"/>
  <c r="D129" i="14"/>
  <c r="G129" i="14"/>
  <c r="F129" i="14"/>
  <c r="E129" i="14"/>
  <c r="B765" i="12"/>
  <c r="C630" i="12"/>
  <c r="B1016" i="12"/>
  <c r="C881" i="12"/>
  <c r="A1693" i="12"/>
  <c r="C1558" i="12"/>
  <c r="B430" i="12"/>
  <c r="C295" i="12"/>
  <c r="B2548" i="12"/>
  <c r="C2413" i="12"/>
  <c r="B1444" i="12"/>
  <c r="C1309" i="12"/>
  <c r="B172" i="14"/>
  <c r="G133" i="14"/>
  <c r="H133" i="14"/>
  <c r="C133" i="14"/>
  <c r="F133" i="14"/>
  <c r="E133" i="14"/>
  <c r="I133" i="14"/>
  <c r="D133" i="14"/>
  <c r="B1226" i="12"/>
  <c r="B1315" i="12"/>
  <c r="C1180" i="12"/>
  <c r="B1264" i="12"/>
  <c r="C1129" i="12"/>
  <c r="B2178" i="12"/>
  <c r="C2043" i="12"/>
  <c r="B1754" i="12"/>
  <c r="C1619" i="12"/>
  <c r="D212" i="14"/>
  <c r="A206" i="14"/>
  <c r="H167" i="14"/>
  <c r="D167" i="14"/>
  <c r="I167" i="14"/>
  <c r="G167" i="14"/>
  <c r="F167" i="14"/>
  <c r="C167" i="14"/>
  <c r="E167" i="14"/>
  <c r="B735" i="12"/>
  <c r="C600" i="12"/>
  <c r="A241" i="14"/>
  <c r="B2189" i="12"/>
  <c r="C2054" i="12"/>
  <c r="B1393" i="12"/>
  <c r="A239" i="14"/>
  <c r="B236" i="14"/>
  <c r="E197" i="14"/>
  <c r="B2577" i="12"/>
  <c r="C2442" i="12"/>
  <c r="B470" i="12"/>
  <c r="C335" i="12"/>
  <c r="C745" i="12"/>
  <c r="B880" i="12"/>
  <c r="C1064" i="12"/>
  <c r="B1199" i="12"/>
  <c r="B1370" i="12"/>
  <c r="C1235" i="12"/>
  <c r="B1103" i="12"/>
  <c r="C968" i="12"/>
  <c r="A1096" i="12"/>
  <c r="C961" i="12"/>
  <c r="C251" i="14"/>
  <c r="D251" i="14"/>
  <c r="G251" i="14"/>
  <c r="H251" i="14"/>
  <c r="I251" i="14"/>
  <c r="F251" i="14"/>
  <c r="E251" i="14"/>
  <c r="C224" i="14"/>
  <c r="F224" i="14"/>
  <c r="H224" i="14"/>
  <c r="I224" i="14"/>
  <c r="A263" i="14"/>
  <c r="G224" i="14"/>
  <c r="D224" i="14"/>
  <c r="E224" i="14"/>
  <c r="A238" i="14"/>
  <c r="B668" i="12"/>
  <c r="C533" i="12"/>
  <c r="B231" i="14"/>
  <c r="D192" i="14"/>
  <c r="H192" i="14"/>
  <c r="I192" i="14"/>
  <c r="C148" i="14"/>
  <c r="I148" i="14"/>
  <c r="F148" i="14"/>
  <c r="A187" i="14"/>
  <c r="G148" i="14"/>
  <c r="D148" i="14"/>
  <c r="H148" i="14"/>
  <c r="E148" i="14"/>
  <c r="B1480" i="12"/>
  <c r="A751" i="12"/>
  <c r="B1331" i="12"/>
  <c r="C1196" i="12"/>
  <c r="B1056" i="12"/>
  <c r="C921" i="12"/>
  <c r="H176" i="14"/>
  <c r="C176" i="14"/>
  <c r="A215" i="14"/>
  <c r="F176" i="14"/>
  <c r="D176" i="14"/>
  <c r="I176" i="14"/>
  <c r="G176" i="14"/>
  <c r="E176" i="14"/>
  <c r="C813" i="12"/>
  <c r="B948" i="12"/>
  <c r="C3911" i="12"/>
  <c r="B4046" i="12"/>
  <c r="B1047" i="12"/>
  <c r="C912" i="12"/>
  <c r="B2181" i="12"/>
  <c r="C2046" i="12"/>
  <c r="B2151" i="12"/>
  <c r="C2016" i="12"/>
  <c r="B501" i="12"/>
  <c r="C366" i="12"/>
  <c r="B2934" i="12"/>
  <c r="E185" i="14"/>
  <c r="B436" i="12"/>
  <c r="C301" i="12"/>
  <c r="B248" i="14"/>
  <c r="G212" i="14"/>
  <c r="D185" i="14"/>
  <c r="B1374" i="12"/>
  <c r="D197" i="14"/>
  <c r="B522" i="12"/>
  <c r="C387" i="12"/>
  <c r="A159" i="14"/>
  <c r="D120" i="14"/>
  <c r="C120" i="14"/>
  <c r="H120" i="14"/>
  <c r="G120" i="14"/>
  <c r="F120" i="14"/>
  <c r="I120" i="14"/>
  <c r="E120" i="14"/>
  <c r="A1473" i="12"/>
  <c r="C1338" i="12"/>
  <c r="D155" i="14"/>
  <c r="G155" i="14"/>
  <c r="I155" i="14"/>
  <c r="F155" i="14"/>
  <c r="H155" i="14"/>
  <c r="B194" i="14"/>
  <c r="C155" i="14"/>
  <c r="E155" i="14"/>
  <c r="B586" i="12"/>
  <c r="C451" i="12"/>
  <c r="C1357" i="12"/>
  <c r="B1492" i="12"/>
  <c r="B1785" i="12"/>
  <c r="B987" i="12"/>
  <c r="C852" i="12"/>
  <c r="A255" i="14"/>
  <c r="F136" i="14"/>
  <c r="D136" i="14"/>
  <c r="G136" i="14"/>
  <c r="A175" i="14"/>
  <c r="H136" i="14"/>
  <c r="I136" i="14"/>
  <c r="C136" i="14"/>
  <c r="E136" i="14"/>
  <c r="B2957" i="12"/>
  <c r="C2822" i="12"/>
  <c r="C2403" i="12"/>
  <c r="B2538" i="12"/>
  <c r="B2519" i="12"/>
  <c r="C2384" i="12"/>
  <c r="I212" i="14"/>
  <c r="C718" i="12"/>
  <c r="A853" i="12"/>
  <c r="I197" i="14"/>
  <c r="B2420" i="12"/>
  <c r="B1453" i="12"/>
  <c r="C1318" i="12"/>
  <c r="A1838" i="12"/>
  <c r="C1703" i="12"/>
  <c r="B4066" i="12"/>
  <c r="B438" i="12"/>
  <c r="C303" i="12"/>
  <c r="E212" i="14"/>
  <c r="A2229" i="12"/>
  <c r="C2094" i="12"/>
  <c r="B719" i="12"/>
  <c r="C584" i="12"/>
  <c r="B4221" i="12"/>
  <c r="C190" i="14"/>
  <c r="G190" i="14"/>
  <c r="F190" i="14"/>
  <c r="A229" i="14"/>
  <c r="D190" i="14"/>
  <c r="H190" i="14"/>
  <c r="I190" i="14"/>
  <c r="E190" i="14"/>
  <c r="B1046" i="12"/>
  <c r="C911" i="12"/>
  <c r="B179" i="14"/>
  <c r="I140" i="14"/>
  <c r="G140" i="14"/>
  <c r="F140" i="14"/>
  <c r="E140" i="14"/>
  <c r="H140" i="14"/>
  <c r="C140" i="14"/>
  <c r="D140" i="14"/>
  <c r="B750" i="12"/>
  <c r="C615" i="12"/>
  <c r="B1185" i="12"/>
  <c r="C1050" i="12"/>
  <c r="A800" i="12"/>
  <c r="C665" i="12"/>
  <c r="B1159" i="12"/>
  <c r="C1024" i="12"/>
  <c r="B4596" i="12"/>
  <c r="C4461" i="12"/>
  <c r="I264" i="14"/>
  <c r="C264" i="14"/>
  <c r="H264" i="14"/>
  <c r="G264" i="14"/>
  <c r="D264" i="14"/>
  <c r="F264" i="14"/>
  <c r="E264" i="14"/>
  <c r="B541" i="12"/>
  <c r="C406" i="12"/>
  <c r="B1407" i="12"/>
  <c r="C1272" i="12"/>
  <c r="B163" i="14"/>
  <c r="H124" i="14"/>
  <c r="F124" i="14"/>
  <c r="C124" i="14"/>
  <c r="G124" i="14"/>
  <c r="D124" i="14"/>
  <c r="E124" i="14"/>
  <c r="I124" i="14"/>
  <c r="B518" i="12"/>
  <c r="C383" i="12"/>
  <c r="B1571" i="12"/>
  <c r="C1436" i="12"/>
  <c r="B741" i="12"/>
  <c r="C606" i="12"/>
  <c r="A1025" i="12"/>
  <c r="C890" i="12"/>
  <c r="B2240" i="12"/>
  <c r="B930" i="12"/>
  <c r="C795" i="12"/>
  <c r="A1210" i="12"/>
  <c r="C1075" i="12"/>
  <c r="C185" i="14"/>
  <c r="F197" i="14"/>
  <c r="B3808" i="12"/>
  <c r="C3673" i="12"/>
  <c r="B2402" i="12"/>
  <c r="C2267" i="12"/>
  <c r="A195" i="14"/>
  <c r="H156" i="14"/>
  <c r="F156" i="14"/>
  <c r="D156" i="14"/>
  <c r="C156" i="14"/>
  <c r="I156" i="14"/>
  <c r="G156" i="14"/>
  <c r="E156" i="14"/>
  <c r="B743" i="12"/>
  <c r="C608" i="12"/>
  <c r="C943" i="12"/>
  <c r="B1078" i="12"/>
  <c r="B3449" i="12"/>
  <c r="C3314" i="12"/>
  <c r="B1512" i="12"/>
  <c r="C1377" i="12"/>
  <c r="A203" i="14"/>
  <c r="G164" i="14"/>
  <c r="C164" i="14"/>
  <c r="D164" i="14"/>
  <c r="I164" i="14"/>
  <c r="F164" i="14"/>
  <c r="H164" i="14"/>
  <c r="E164" i="14"/>
  <c r="B223" i="14"/>
  <c r="H184" i="14"/>
  <c r="G184" i="14"/>
  <c r="C184" i="14"/>
  <c r="D184" i="14"/>
  <c r="I184" i="14"/>
  <c r="F184" i="14"/>
  <c r="E184" i="14"/>
  <c r="B1930" i="12"/>
  <c r="C1795" i="12"/>
  <c r="B1112" i="12"/>
  <c r="C977" i="12"/>
  <c r="G235" i="14"/>
  <c r="I235" i="14"/>
  <c r="D235" i="14"/>
  <c r="F235" i="14"/>
  <c r="H235" i="14"/>
  <c r="A274" i="14"/>
  <c r="C235" i="14"/>
  <c r="E235" i="14"/>
  <c r="B1743" i="12"/>
  <c r="C452" i="12"/>
  <c r="B587" i="12"/>
  <c r="B459" i="12"/>
  <c r="C324" i="12"/>
  <c r="B1324" i="12"/>
  <c r="C1189" i="12"/>
  <c r="B177" i="14"/>
  <c r="H138" i="14"/>
  <c r="C138" i="14"/>
  <c r="E138" i="14"/>
  <c r="D138" i="14"/>
  <c r="G138" i="14"/>
  <c r="F138" i="14"/>
  <c r="I138" i="14"/>
  <c r="B827" i="12"/>
  <c r="C692" i="12"/>
  <c r="B1049" i="12"/>
  <c r="C914" i="12"/>
  <c r="B160" i="14"/>
  <c r="D121" i="14"/>
  <c r="H121" i="14"/>
  <c r="C121" i="14"/>
  <c r="E121" i="14"/>
  <c r="G121" i="14"/>
  <c r="F121" i="14"/>
  <c r="I121" i="14"/>
  <c r="B2739" i="12"/>
  <c r="C2604" i="12"/>
  <c r="A3047" i="12"/>
  <c r="F154" i="14"/>
  <c r="G154" i="14"/>
  <c r="C154" i="14"/>
  <c r="I154" i="14"/>
  <c r="D154" i="14"/>
  <c r="H154" i="14"/>
  <c r="A193" i="14"/>
  <c r="E154" i="14"/>
  <c r="A1329" i="12"/>
  <c r="C1194" i="12"/>
  <c r="B747" i="12"/>
  <c r="C612" i="12"/>
  <c r="B2368" i="12"/>
  <c r="B1869" i="12"/>
  <c r="B3444" i="12"/>
  <c r="A1251" i="12"/>
  <c r="C1116" i="12"/>
  <c r="B1402" i="12"/>
  <c r="C1267" i="12"/>
  <c r="A191" i="14"/>
  <c r="F152" i="14"/>
  <c r="G152" i="14"/>
  <c r="I152" i="14"/>
  <c r="H152" i="14"/>
  <c r="C152" i="14"/>
  <c r="D152" i="14"/>
  <c r="E152" i="14"/>
  <c r="B1543" i="12"/>
  <c r="C1408" i="12"/>
  <c r="C787" i="12"/>
  <c r="B922" i="12"/>
  <c r="B591" i="12"/>
  <c r="C456" i="12"/>
  <c r="B638" i="12"/>
  <c r="C503" i="12"/>
  <c r="C1438" i="12"/>
  <c r="B1573" i="12"/>
  <c r="A699" i="12"/>
  <c r="C564" i="12"/>
  <c r="F212" i="14"/>
  <c r="G185" i="14"/>
  <c r="B894" i="12"/>
  <c r="C759" i="12"/>
  <c r="C197" i="14"/>
  <c r="B464" i="12"/>
  <c r="C329" i="12"/>
  <c r="B709" i="12"/>
  <c r="C574" i="12"/>
  <c r="C236" i="14" l="1"/>
  <c r="I236" i="14"/>
  <c r="D236" i="14"/>
  <c r="E236" i="14"/>
  <c r="C162" i="14"/>
  <c r="F162" i="14"/>
  <c r="B201" i="14"/>
  <c r="H162" i="14"/>
  <c r="E162" i="14"/>
  <c r="B217" i="14"/>
  <c r="H178" i="14"/>
  <c r="I178" i="14"/>
  <c r="C178" i="14"/>
  <c r="E178" i="14"/>
  <c r="F178" i="14"/>
  <c r="G178" i="14"/>
  <c r="D178" i="14"/>
  <c r="B958" i="12"/>
  <c r="C823" i="12"/>
  <c r="E259" i="14"/>
  <c r="I259" i="14"/>
  <c r="H259" i="14"/>
  <c r="D259" i="14"/>
  <c r="G259" i="14"/>
  <c r="F259" i="14"/>
  <c r="C259" i="14"/>
  <c r="A243" i="14"/>
  <c r="C204" i="14"/>
  <c r="H204" i="14"/>
  <c r="I204" i="14"/>
  <c r="F204" i="14"/>
  <c r="E204" i="14"/>
  <c r="D204" i="14"/>
  <c r="G204" i="14"/>
  <c r="F192" i="14"/>
  <c r="H174" i="14"/>
  <c r="B1474" i="12"/>
  <c r="C1339" i="12"/>
  <c r="F166" i="14"/>
  <c r="C166" i="14"/>
  <c r="D166" i="14"/>
  <c r="A205" i="14"/>
  <c r="I166" i="14"/>
  <c r="E166" i="14"/>
  <c r="G166" i="14"/>
  <c r="H166" i="14"/>
  <c r="B860" i="12"/>
  <c r="C725" i="12"/>
  <c r="B804" i="12"/>
  <c r="C669" i="12"/>
  <c r="B901" i="12"/>
  <c r="C766" i="12"/>
  <c r="B549" i="12"/>
  <c r="C414" i="12"/>
  <c r="C511" i="12"/>
  <c r="B646" i="12"/>
  <c r="B710" i="12"/>
  <c r="C575" i="12"/>
  <c r="B694" i="12"/>
  <c r="C559" i="12"/>
  <c r="B200" i="14"/>
  <c r="E161" i="14"/>
  <c r="G161" i="14"/>
  <c r="I161" i="14"/>
  <c r="D161" i="14"/>
  <c r="F161" i="14"/>
  <c r="H161" i="14"/>
  <c r="C161" i="14"/>
  <c r="B622" i="12"/>
  <c r="C487" i="12"/>
  <c r="E192" i="14"/>
  <c r="D174" i="14"/>
  <c r="B920" i="12"/>
  <c r="C785" i="12"/>
  <c r="B2557" i="12"/>
  <c r="C2422" i="12"/>
  <c r="B1412" i="12"/>
  <c r="C1277" i="12"/>
  <c r="E222" i="14"/>
  <c r="F222" i="14"/>
  <c r="H222" i="14"/>
  <c r="D222" i="14"/>
  <c r="G222" i="14"/>
  <c r="C222" i="14"/>
  <c r="A261" i="14"/>
  <c r="I222" i="14"/>
  <c r="C1158" i="12"/>
  <c r="B1293" i="12"/>
  <c r="C548" i="12"/>
  <c r="B683" i="12"/>
  <c r="H180" i="14"/>
  <c r="I180" i="14"/>
  <c r="A219" i="14"/>
  <c r="G180" i="14"/>
  <c r="C180" i="14"/>
  <c r="D180" i="14"/>
  <c r="E180" i="14"/>
  <c r="F180" i="14"/>
  <c r="B616" i="12"/>
  <c r="C481" i="12"/>
  <c r="F174" i="14"/>
  <c r="B627" i="12"/>
  <c r="C492" i="12"/>
  <c r="B931" i="12"/>
  <c r="C796" i="12"/>
  <c r="C192" i="14"/>
  <c r="C174" i="14"/>
  <c r="B617" i="12"/>
  <c r="C482" i="12"/>
  <c r="A1364" i="12"/>
  <c r="C1229" i="12"/>
  <c r="B562" i="12"/>
  <c r="C427" i="12"/>
  <c r="C1540" i="12"/>
  <c r="B1675" i="12"/>
  <c r="B1282" i="12"/>
  <c r="C1147" i="12"/>
  <c r="B1355" i="12"/>
  <c r="C1220" i="12"/>
  <c r="G174" i="14"/>
  <c r="B1118" i="12"/>
  <c r="C983" i="12"/>
  <c r="B1106" i="12"/>
  <c r="C971" i="12"/>
  <c r="A209" i="14"/>
  <c r="H170" i="14"/>
  <c r="D170" i="14"/>
  <c r="C170" i="14"/>
  <c r="F170" i="14"/>
  <c r="E170" i="14"/>
  <c r="G170" i="14"/>
  <c r="I170" i="14"/>
  <c r="G192" i="14"/>
  <c r="B720" i="12"/>
  <c r="C585" i="12"/>
  <c r="C570" i="12"/>
  <c r="A705" i="12"/>
  <c r="D247" i="14"/>
  <c r="H247" i="14"/>
  <c r="F247" i="14"/>
  <c r="G247" i="14"/>
  <c r="C247" i="14"/>
  <c r="I247" i="14"/>
  <c r="E247" i="14"/>
  <c r="B905" i="12"/>
  <c r="C770" i="12"/>
  <c r="C2110" i="12"/>
  <c r="B2245" i="12"/>
  <c r="E189" i="14"/>
  <c r="D189" i="14"/>
  <c r="A228" i="14"/>
  <c r="C189" i="14"/>
  <c r="H189" i="14"/>
  <c r="F189" i="14"/>
  <c r="G189" i="14"/>
  <c r="I189" i="14"/>
  <c r="C497" i="12"/>
  <c r="B632" i="12"/>
  <c r="B1026" i="12"/>
  <c r="C891" i="12"/>
  <c r="A266" i="14"/>
  <c r="E227" i="14"/>
  <c r="I227" i="14"/>
  <c r="G227" i="14"/>
  <c r="F227" i="14"/>
  <c r="H227" i="14"/>
  <c r="C227" i="14"/>
  <c r="D227" i="14"/>
  <c r="B1509" i="12"/>
  <c r="H206" i="14"/>
  <c r="C206" i="14"/>
  <c r="G206" i="14"/>
  <c r="I206" i="14"/>
  <c r="F206" i="14"/>
  <c r="A245" i="14"/>
  <c r="D206" i="14"/>
  <c r="E206" i="14"/>
  <c r="B949" i="12"/>
  <c r="C814" i="12"/>
  <c r="B3579" i="12"/>
  <c r="A1464" i="12"/>
  <c r="C1329" i="12"/>
  <c r="B216" i="14"/>
  <c r="E177" i="14"/>
  <c r="F177" i="14"/>
  <c r="I177" i="14"/>
  <c r="C177" i="14"/>
  <c r="D177" i="14"/>
  <c r="H177" i="14"/>
  <c r="G177" i="14"/>
  <c r="B1647" i="12"/>
  <c r="C1512" i="12"/>
  <c r="B2537" i="12"/>
  <c r="C2402" i="12"/>
  <c r="C930" i="12"/>
  <c r="B1065" i="12"/>
  <c r="B876" i="12"/>
  <c r="C741" i="12"/>
  <c r="B1588" i="12"/>
  <c r="C1453" i="12"/>
  <c r="G194" i="14"/>
  <c r="D194" i="14"/>
  <c r="B233" i="14"/>
  <c r="H194" i="14"/>
  <c r="I194" i="14"/>
  <c r="F194" i="14"/>
  <c r="C194" i="14"/>
  <c r="E194" i="14"/>
  <c r="C4046" i="12"/>
  <c r="B4181" i="12"/>
  <c r="A254" i="14"/>
  <c r="C215" i="14"/>
  <c r="F215" i="14"/>
  <c r="I215" i="14"/>
  <c r="H215" i="14"/>
  <c r="G215" i="14"/>
  <c r="D215" i="14"/>
  <c r="E215" i="14"/>
  <c r="A886" i="12"/>
  <c r="B803" i="12"/>
  <c r="C668" i="12"/>
  <c r="B1015" i="12"/>
  <c r="C880" i="12"/>
  <c r="B565" i="12"/>
  <c r="C430" i="12"/>
  <c r="B712" i="12"/>
  <c r="C577" i="12"/>
  <c r="B3026" i="12"/>
  <c r="B844" i="12"/>
  <c r="C709" i="12"/>
  <c r="C1573" i="12"/>
  <c r="B1708" i="12"/>
  <c r="A3182" i="12"/>
  <c r="A935" i="12"/>
  <c r="C800" i="12"/>
  <c r="B1181" i="12"/>
  <c r="C1046" i="12"/>
  <c r="B854" i="12"/>
  <c r="C719" i="12"/>
  <c r="B1920" i="12"/>
  <c r="B657" i="12"/>
  <c r="C522" i="12"/>
  <c r="B636" i="12"/>
  <c r="C501" i="12"/>
  <c r="A1231" i="12"/>
  <c r="C1096" i="12"/>
  <c r="B1889" i="12"/>
  <c r="C1754" i="12"/>
  <c r="C1315" i="12"/>
  <c r="B1450" i="12"/>
  <c r="H236" i="14"/>
  <c r="C1533" i="12"/>
  <c r="B1668" i="12"/>
  <c r="B1294" i="12"/>
  <c r="C1159" i="12"/>
  <c r="B218" i="14"/>
  <c r="I179" i="14"/>
  <c r="G179" i="14"/>
  <c r="H179" i="14"/>
  <c r="C179" i="14"/>
  <c r="F179" i="14"/>
  <c r="E179" i="14"/>
  <c r="D179" i="14"/>
  <c r="B1182" i="12"/>
  <c r="C1047" i="12"/>
  <c r="B1090" i="12"/>
  <c r="C955" i="12"/>
  <c r="G213" i="14"/>
  <c r="I213" i="14"/>
  <c r="C213" i="14"/>
  <c r="A252" i="14"/>
  <c r="D213" i="14"/>
  <c r="H213" i="14"/>
  <c r="F213" i="14"/>
  <c r="E213" i="14"/>
  <c r="D191" i="14"/>
  <c r="G191" i="14"/>
  <c r="F191" i="14"/>
  <c r="H191" i="14"/>
  <c r="I191" i="14"/>
  <c r="C191" i="14"/>
  <c r="A230" i="14"/>
  <c r="E191" i="14"/>
  <c r="I193" i="14"/>
  <c r="D193" i="14"/>
  <c r="H193" i="14"/>
  <c r="G193" i="14"/>
  <c r="A232" i="14"/>
  <c r="F193" i="14"/>
  <c r="C193" i="14"/>
  <c r="E193" i="14"/>
  <c r="B1459" i="12"/>
  <c r="C1324" i="12"/>
  <c r="B4201" i="12"/>
  <c r="B1627" i="12"/>
  <c r="C1492" i="12"/>
  <c r="B1083" i="12"/>
  <c r="C948" i="12"/>
  <c r="C1693" i="12"/>
  <c r="A1828" i="12"/>
  <c r="B2849" i="12"/>
  <c r="B2874" i="12"/>
  <c r="C2739" i="12"/>
  <c r="G274" i="14"/>
  <c r="F274" i="14"/>
  <c r="I274" i="14"/>
  <c r="C274" i="14"/>
  <c r="H274" i="14"/>
  <c r="D274" i="14"/>
  <c r="E274" i="14"/>
  <c r="A2364" i="12"/>
  <c r="C2229" i="12"/>
  <c r="C2151" i="12"/>
  <c r="B2286" i="12"/>
  <c r="B655" i="12"/>
  <c r="C520" i="12"/>
  <c r="B1537" i="12"/>
  <c r="C1402" i="12"/>
  <c r="B2503" i="12"/>
  <c r="B199" i="14"/>
  <c r="C160" i="14"/>
  <c r="H160" i="14"/>
  <c r="D160" i="14"/>
  <c r="F160" i="14"/>
  <c r="G160" i="14"/>
  <c r="E160" i="14"/>
  <c r="I160" i="14"/>
  <c r="B594" i="12"/>
  <c r="C459" i="12"/>
  <c r="B2065" i="12"/>
  <c r="C1930" i="12"/>
  <c r="B1706" i="12"/>
  <c r="C1571" i="12"/>
  <c r="B676" i="12"/>
  <c r="C541" i="12"/>
  <c r="C2538" i="12"/>
  <c r="B2673" i="12"/>
  <c r="B571" i="12"/>
  <c r="C436" i="12"/>
  <c r="B1191" i="12"/>
  <c r="C1056" i="12"/>
  <c r="B1615" i="12"/>
  <c r="D263" i="14"/>
  <c r="I263" i="14"/>
  <c r="G263" i="14"/>
  <c r="C263" i="14"/>
  <c r="H263" i="14"/>
  <c r="F263" i="14"/>
  <c r="E263" i="14"/>
  <c r="C1444" i="12"/>
  <c r="B1579" i="12"/>
  <c r="B1151" i="12"/>
  <c r="C1016" i="12"/>
  <c r="I168" i="14"/>
  <c r="G168" i="14"/>
  <c r="D168" i="14"/>
  <c r="H168" i="14"/>
  <c r="A207" i="14"/>
  <c r="C168" i="14"/>
  <c r="F168" i="14"/>
  <c r="E168" i="14"/>
  <c r="G236" i="14"/>
  <c r="B593" i="12"/>
  <c r="C458" i="12"/>
  <c r="B962" i="12"/>
  <c r="C827" i="12"/>
  <c r="B1878" i="12"/>
  <c r="B1678" i="12"/>
  <c r="C1543" i="12"/>
  <c r="B2004" i="12"/>
  <c r="B2555" i="12"/>
  <c r="C873" i="12"/>
  <c r="B1008" i="12"/>
  <c r="B1320" i="12"/>
  <c r="C1185" i="12"/>
  <c r="A226" i="14"/>
  <c r="D187" i="14"/>
  <c r="I187" i="14"/>
  <c r="H187" i="14"/>
  <c r="C187" i="14"/>
  <c r="F187" i="14"/>
  <c r="G187" i="14"/>
  <c r="E187" i="14"/>
  <c r="B1238" i="12"/>
  <c r="C1103" i="12"/>
  <c r="B773" i="12"/>
  <c r="C638" i="12"/>
  <c r="B599" i="12"/>
  <c r="C464" i="12"/>
  <c r="C587" i="12"/>
  <c r="B722" i="12"/>
  <c r="B4731" i="12"/>
  <c r="C4596" i="12"/>
  <c r="B885" i="12"/>
  <c r="C750" i="12"/>
  <c r="B4356" i="12"/>
  <c r="C987" i="12"/>
  <c r="B1122" i="12"/>
  <c r="B721" i="12"/>
  <c r="C586" i="12"/>
  <c r="B2316" i="12"/>
  <c r="C2181" i="12"/>
  <c r="B1505" i="12"/>
  <c r="C1370" i="12"/>
  <c r="C2577" i="12"/>
  <c r="B2712" i="12"/>
  <c r="B2324" i="12"/>
  <c r="C2189" i="12"/>
  <c r="B1399" i="12"/>
  <c r="C1264" i="12"/>
  <c r="B542" i="12"/>
  <c r="C407" i="12"/>
  <c r="F236" i="14"/>
  <c r="B2086" i="12"/>
  <c r="C1951" i="12"/>
  <c r="B604" i="12"/>
  <c r="C469" i="12"/>
  <c r="A821" i="12"/>
  <c r="C686" i="12"/>
  <c r="A249" i="14"/>
  <c r="C210" i="14"/>
  <c r="H210" i="14"/>
  <c r="G210" i="14"/>
  <c r="D210" i="14"/>
  <c r="I210" i="14"/>
  <c r="F210" i="14"/>
  <c r="E210" i="14"/>
  <c r="G260" i="14"/>
  <c r="C260" i="14"/>
  <c r="H260" i="14"/>
  <c r="D260" i="14"/>
  <c r="F260" i="14"/>
  <c r="I260" i="14"/>
  <c r="E260" i="14"/>
  <c r="B1796" i="12"/>
  <c r="C1661" i="12"/>
  <c r="B1983" i="12"/>
  <c r="C1848" i="12"/>
  <c r="B1057" i="12"/>
  <c r="C922" i="12"/>
  <c r="A988" i="12"/>
  <c r="C853" i="12"/>
  <c r="B3092" i="12"/>
  <c r="C2957" i="12"/>
  <c r="A1608" i="12"/>
  <c r="C1473" i="12"/>
  <c r="D159" i="14"/>
  <c r="C159" i="14"/>
  <c r="F159" i="14"/>
  <c r="H159" i="14"/>
  <c r="G159" i="14"/>
  <c r="A198" i="14"/>
  <c r="I159" i="14"/>
  <c r="E159" i="14"/>
  <c r="B3069" i="12"/>
  <c r="C735" i="12"/>
  <c r="B870" i="12"/>
  <c r="B1029" i="12"/>
  <c r="C894" i="12"/>
  <c r="B1247" i="12"/>
  <c r="C1112" i="12"/>
  <c r="C3449" i="12"/>
  <c r="B3584" i="12"/>
  <c r="B3943" i="12"/>
  <c r="C3808" i="12"/>
  <c r="B1542" i="12"/>
  <c r="C1407" i="12"/>
  <c r="B637" i="12"/>
  <c r="C502" i="12"/>
  <c r="B1213" i="12"/>
  <c r="C1078" i="12"/>
  <c r="B2375" i="12"/>
  <c r="B2654" i="12"/>
  <c r="C2519" i="12"/>
  <c r="B605" i="12"/>
  <c r="C470" i="12"/>
  <c r="B1528" i="12"/>
  <c r="B2313" i="12"/>
  <c r="C2178" i="12"/>
  <c r="B1361" i="12"/>
  <c r="B211" i="14"/>
  <c r="C172" i="14"/>
  <c r="H172" i="14"/>
  <c r="F172" i="14"/>
  <c r="E172" i="14"/>
  <c r="D172" i="14"/>
  <c r="I172" i="14"/>
  <c r="G172" i="14"/>
  <c r="C1905" i="12"/>
  <c r="B2040" i="12"/>
  <c r="A1271" i="12"/>
  <c r="C1136" i="12"/>
  <c r="A834" i="12"/>
  <c r="C699" i="12"/>
  <c r="B726" i="12"/>
  <c r="C591" i="12"/>
  <c r="C1251" i="12"/>
  <c r="A1386" i="12"/>
  <c r="B882" i="12"/>
  <c r="C747" i="12"/>
  <c r="B1184" i="12"/>
  <c r="C1049" i="12"/>
  <c r="H223" i="14"/>
  <c r="F223" i="14"/>
  <c r="B262" i="14"/>
  <c r="I223" i="14"/>
  <c r="C223" i="14"/>
  <c r="G223" i="14"/>
  <c r="E223" i="14"/>
  <c r="D223" i="14"/>
  <c r="H203" i="14"/>
  <c r="C203" i="14"/>
  <c r="D203" i="14"/>
  <c r="G203" i="14"/>
  <c r="A242" i="14"/>
  <c r="I203" i="14"/>
  <c r="F203" i="14"/>
  <c r="E203" i="14"/>
  <c r="B878" i="12"/>
  <c r="C743" i="12"/>
  <c r="G195" i="14"/>
  <c r="A234" i="14"/>
  <c r="D195" i="14"/>
  <c r="F195" i="14"/>
  <c r="H195" i="14"/>
  <c r="I195" i="14"/>
  <c r="C195" i="14"/>
  <c r="E195" i="14"/>
  <c r="A1345" i="12"/>
  <c r="C1210" i="12"/>
  <c r="A1160" i="12"/>
  <c r="C1025" i="12"/>
  <c r="B653" i="12"/>
  <c r="C518" i="12"/>
  <c r="B202" i="14"/>
  <c r="H163" i="14"/>
  <c r="I163" i="14"/>
  <c r="C163" i="14"/>
  <c r="F163" i="14"/>
  <c r="E163" i="14"/>
  <c r="D163" i="14"/>
  <c r="G163" i="14"/>
  <c r="F229" i="14"/>
  <c r="G229" i="14"/>
  <c r="C229" i="14"/>
  <c r="D229" i="14"/>
  <c r="H229" i="14"/>
  <c r="I229" i="14"/>
  <c r="A268" i="14"/>
  <c r="E229" i="14"/>
  <c r="B573" i="12"/>
  <c r="C438" i="12"/>
  <c r="A1973" i="12"/>
  <c r="C1838" i="12"/>
  <c r="A214" i="14"/>
  <c r="I175" i="14"/>
  <c r="C175" i="14"/>
  <c r="H175" i="14"/>
  <c r="D175" i="14"/>
  <c r="F175" i="14"/>
  <c r="G175" i="14"/>
  <c r="E175" i="14"/>
  <c r="C1331" i="12"/>
  <c r="B1466" i="12"/>
  <c r="B270" i="14"/>
  <c r="E231" i="14"/>
  <c r="C231" i="14"/>
  <c r="D231" i="14"/>
  <c r="H231" i="14"/>
  <c r="G231" i="14"/>
  <c r="F231" i="14"/>
  <c r="I231" i="14"/>
  <c r="B1334" i="12"/>
  <c r="C1199" i="12"/>
  <c r="C2548" i="12"/>
  <c r="B2683" i="12"/>
  <c r="C765" i="12"/>
  <c r="B900" i="12"/>
  <c r="A774" i="12"/>
  <c r="C639" i="12"/>
  <c r="B1077" i="12"/>
  <c r="C942" i="12"/>
  <c r="B240" i="14" l="1"/>
  <c r="I201" i="14"/>
  <c r="G201" i="14"/>
  <c r="F201" i="14"/>
  <c r="E201" i="14"/>
  <c r="D201" i="14"/>
  <c r="C201" i="14"/>
  <c r="H201" i="14"/>
  <c r="B1161" i="12"/>
  <c r="C1026" i="12"/>
  <c r="E228" i="14"/>
  <c r="A267" i="14"/>
  <c r="C228" i="14"/>
  <c r="G228" i="14"/>
  <c r="I228" i="14"/>
  <c r="F228" i="14"/>
  <c r="H228" i="14"/>
  <c r="D228" i="14"/>
  <c r="C860" i="12"/>
  <c r="B995" i="12"/>
  <c r="G266" i="14"/>
  <c r="D266" i="14"/>
  <c r="C266" i="14"/>
  <c r="E266" i="14"/>
  <c r="F266" i="14"/>
  <c r="I266" i="14"/>
  <c r="H266" i="14"/>
  <c r="C1118" i="12"/>
  <c r="B1253" i="12"/>
  <c r="B1055" i="12"/>
  <c r="C920" i="12"/>
  <c r="C1293" i="12"/>
  <c r="B1428" i="12"/>
  <c r="B781" i="12"/>
  <c r="C646" i="12"/>
  <c r="H219" i="14"/>
  <c r="C219" i="14"/>
  <c r="I219" i="14"/>
  <c r="E219" i="14"/>
  <c r="A258" i="14"/>
  <c r="G219" i="14"/>
  <c r="D219" i="14"/>
  <c r="F219" i="14"/>
  <c r="C1412" i="12"/>
  <c r="B1547" i="12"/>
  <c r="B757" i="12"/>
  <c r="C622" i="12"/>
  <c r="B239" i="14"/>
  <c r="D200" i="14"/>
  <c r="H200" i="14"/>
  <c r="G200" i="14"/>
  <c r="E200" i="14"/>
  <c r="I200" i="14"/>
  <c r="F200" i="14"/>
  <c r="C200" i="14"/>
  <c r="B684" i="12"/>
  <c r="C549" i="12"/>
  <c r="B1609" i="12"/>
  <c r="C1474" i="12"/>
  <c r="B2380" i="12"/>
  <c r="C2245" i="12"/>
  <c r="B1417" i="12"/>
  <c r="C1282" i="12"/>
  <c r="B752" i="12"/>
  <c r="C617" i="12"/>
  <c r="C710" i="12"/>
  <c r="B845" i="12"/>
  <c r="B855" i="12"/>
  <c r="C720" i="12"/>
  <c r="B1490" i="12"/>
  <c r="C1355" i="12"/>
  <c r="B762" i="12"/>
  <c r="C627" i="12"/>
  <c r="A248" i="14"/>
  <c r="H209" i="14"/>
  <c r="E209" i="14"/>
  <c r="D209" i="14"/>
  <c r="I209" i="14"/>
  <c r="C209" i="14"/>
  <c r="F209" i="14"/>
  <c r="G209" i="14"/>
  <c r="I261" i="14"/>
  <c r="G261" i="14"/>
  <c r="C261" i="14"/>
  <c r="E261" i="14"/>
  <c r="D261" i="14"/>
  <c r="F261" i="14"/>
  <c r="H261" i="14"/>
  <c r="B1241" i="12"/>
  <c r="C1106" i="12"/>
  <c r="B1810" i="12"/>
  <c r="C1675" i="12"/>
  <c r="B751" i="12"/>
  <c r="C616" i="12"/>
  <c r="C2557" i="12"/>
  <c r="B2692" i="12"/>
  <c r="B829" i="12"/>
  <c r="C694" i="12"/>
  <c r="B1036" i="12"/>
  <c r="C901" i="12"/>
  <c r="E243" i="14"/>
  <c r="F243" i="14"/>
  <c r="I243" i="14"/>
  <c r="H243" i="14"/>
  <c r="C243" i="14"/>
  <c r="D243" i="14"/>
  <c r="G243" i="14"/>
  <c r="C905" i="12"/>
  <c r="B1040" i="12"/>
  <c r="C705" i="12"/>
  <c r="A840" i="12"/>
  <c r="B939" i="12"/>
  <c r="C804" i="12"/>
  <c r="C562" i="12"/>
  <c r="B697" i="12"/>
  <c r="B1066" i="12"/>
  <c r="C931" i="12"/>
  <c r="B767" i="12"/>
  <c r="C632" i="12"/>
  <c r="A1499" i="12"/>
  <c r="C1364" i="12"/>
  <c r="C683" i="12"/>
  <c r="B818" i="12"/>
  <c r="I205" i="14"/>
  <c r="H205" i="14"/>
  <c r="A244" i="14"/>
  <c r="F205" i="14"/>
  <c r="E205" i="14"/>
  <c r="D205" i="14"/>
  <c r="C205" i="14"/>
  <c r="G205" i="14"/>
  <c r="C958" i="12"/>
  <c r="B1093" i="12"/>
  <c r="B256" i="14"/>
  <c r="D217" i="14"/>
  <c r="C217" i="14"/>
  <c r="G217" i="14"/>
  <c r="E217" i="14"/>
  <c r="F217" i="14"/>
  <c r="H217" i="14"/>
  <c r="I217" i="14"/>
  <c r="B700" i="12"/>
  <c r="C565" i="12"/>
  <c r="B1782" i="12"/>
  <c r="C1647" i="12"/>
  <c r="B255" i="14"/>
  <c r="G216" i="14"/>
  <c r="C216" i="14"/>
  <c r="H216" i="14"/>
  <c r="D216" i="14"/>
  <c r="F216" i="14"/>
  <c r="E216" i="14"/>
  <c r="I216" i="14"/>
  <c r="C214" i="14"/>
  <c r="I214" i="14"/>
  <c r="G214" i="14"/>
  <c r="A253" i="14"/>
  <c r="F214" i="14"/>
  <c r="D214" i="14"/>
  <c r="H214" i="14"/>
  <c r="E214" i="14"/>
  <c r="B241" i="14"/>
  <c r="E202" i="14"/>
  <c r="C202" i="14"/>
  <c r="I202" i="14"/>
  <c r="G202" i="14"/>
  <c r="F202" i="14"/>
  <c r="H202" i="14"/>
  <c r="D202" i="14"/>
  <c r="B1013" i="12"/>
  <c r="C878" i="12"/>
  <c r="B250" i="14"/>
  <c r="G211" i="14"/>
  <c r="E211" i="14"/>
  <c r="C211" i="14"/>
  <c r="I211" i="14"/>
  <c r="H211" i="14"/>
  <c r="D211" i="14"/>
  <c r="F211" i="14"/>
  <c r="B740" i="12"/>
  <c r="C605" i="12"/>
  <c r="B1348" i="12"/>
  <c r="C1213" i="12"/>
  <c r="C198" i="14"/>
  <c r="D198" i="14"/>
  <c r="F198" i="14"/>
  <c r="A237" i="14"/>
  <c r="G198" i="14"/>
  <c r="I198" i="14"/>
  <c r="H198" i="14"/>
  <c r="E198" i="14"/>
  <c r="B2221" i="12"/>
  <c r="C2086" i="12"/>
  <c r="C2712" i="12"/>
  <c r="B2847" i="12"/>
  <c r="C207" i="14"/>
  <c r="H207" i="14"/>
  <c r="I207" i="14"/>
  <c r="F207" i="14"/>
  <c r="A246" i="14"/>
  <c r="G207" i="14"/>
  <c r="D207" i="14"/>
  <c r="E207" i="14"/>
  <c r="B2984" i="12"/>
  <c r="H252" i="14"/>
  <c r="D252" i="14"/>
  <c r="G252" i="14"/>
  <c r="C252" i="14"/>
  <c r="I252" i="14"/>
  <c r="F252" i="14"/>
  <c r="E252" i="14"/>
  <c r="B1803" i="12"/>
  <c r="C1668" i="12"/>
  <c r="B2024" i="12"/>
  <c r="C1889" i="12"/>
  <c r="B2055" i="12"/>
  <c r="A3317" i="12"/>
  <c r="H245" i="14"/>
  <c r="I245" i="14"/>
  <c r="C245" i="14"/>
  <c r="F245" i="14"/>
  <c r="D245" i="14"/>
  <c r="G245" i="14"/>
  <c r="E245" i="14"/>
  <c r="B2510" i="12"/>
  <c r="B772" i="12"/>
  <c r="C637" i="12"/>
  <c r="C604" i="12"/>
  <c r="B739" i="12"/>
  <c r="B4316" i="12"/>
  <c r="C4181" i="12"/>
  <c r="C1386" i="12"/>
  <c r="A1521" i="12"/>
  <c r="C2040" i="12"/>
  <c r="B2175" i="12"/>
  <c r="A1743" i="12"/>
  <c r="C1608" i="12"/>
  <c r="B1192" i="12"/>
  <c r="C1057" i="12"/>
  <c r="C2316" i="12"/>
  <c r="B2451" i="12"/>
  <c r="B1020" i="12"/>
  <c r="C885" i="12"/>
  <c r="B734" i="12"/>
  <c r="C599" i="12"/>
  <c r="C1678" i="12"/>
  <c r="B1813" i="12"/>
  <c r="C1579" i="12"/>
  <c r="B1714" i="12"/>
  <c r="B1750" i="12"/>
  <c r="B1429" i="12"/>
  <c r="C1294" i="12"/>
  <c r="C2683" i="12"/>
  <c r="B2818" i="12"/>
  <c r="C1542" i="12"/>
  <c r="B1677" i="12"/>
  <c r="C1029" i="12"/>
  <c r="B1164" i="12"/>
  <c r="B2118" i="12"/>
  <c r="C1983" i="12"/>
  <c r="C721" i="12"/>
  <c r="B856" i="12"/>
  <c r="C4731" i="12"/>
  <c r="B4866" i="12"/>
  <c r="B908" i="12"/>
  <c r="C773" i="12"/>
  <c r="B1672" i="12"/>
  <c r="C1537" i="12"/>
  <c r="B989" i="12"/>
  <c r="C854" i="12"/>
  <c r="C1015" i="12"/>
  <c r="B1150" i="12"/>
  <c r="B1257" i="12"/>
  <c r="C1122" i="12"/>
  <c r="C722" i="12"/>
  <c r="B857" i="12"/>
  <c r="A1366" i="12"/>
  <c r="C1231" i="12"/>
  <c r="B1200" i="12"/>
  <c r="C1065" i="12"/>
  <c r="B4078" i="12"/>
  <c r="C3943" i="12"/>
  <c r="B3227" i="12"/>
  <c r="C3092" i="12"/>
  <c r="C1796" i="12"/>
  <c r="B1931" i="12"/>
  <c r="B677" i="12"/>
  <c r="C542" i="12"/>
  <c r="C1505" i="12"/>
  <c r="B1640" i="12"/>
  <c r="B1373" i="12"/>
  <c r="C1238" i="12"/>
  <c r="D226" i="14"/>
  <c r="G226" i="14"/>
  <c r="H226" i="14"/>
  <c r="F226" i="14"/>
  <c r="C226" i="14"/>
  <c r="I226" i="14"/>
  <c r="A265" i="14"/>
  <c r="E226" i="14"/>
  <c r="B2013" i="12"/>
  <c r="B706" i="12"/>
  <c r="C571" i="12"/>
  <c r="B2200" i="12"/>
  <c r="C2065" i="12"/>
  <c r="A2499" i="12"/>
  <c r="C2364" i="12"/>
  <c r="B1594" i="12"/>
  <c r="C1459" i="12"/>
  <c r="B1317" i="12"/>
  <c r="C1182" i="12"/>
  <c r="B257" i="14"/>
  <c r="E218" i="14"/>
  <c r="F218" i="14"/>
  <c r="C218" i="14"/>
  <c r="G218" i="14"/>
  <c r="I218" i="14"/>
  <c r="H218" i="14"/>
  <c r="D218" i="14"/>
  <c r="B1316" i="12"/>
  <c r="C1181" i="12"/>
  <c r="B3161" i="12"/>
  <c r="B938" i="12"/>
  <c r="C803" i="12"/>
  <c r="B1723" i="12"/>
  <c r="C1588" i="12"/>
  <c r="B708" i="12"/>
  <c r="C573" i="12"/>
  <c r="A1480" i="12"/>
  <c r="C1345" i="12"/>
  <c r="E262" i="14"/>
  <c r="D262" i="14"/>
  <c r="H262" i="14"/>
  <c r="C262" i="14"/>
  <c r="G262" i="14"/>
  <c r="F262" i="14"/>
  <c r="I262" i="14"/>
  <c r="B1017" i="12"/>
  <c r="C882" i="12"/>
  <c r="A1406" i="12"/>
  <c r="C1271" i="12"/>
  <c r="B1663" i="12"/>
  <c r="B1286" i="12"/>
  <c r="C1151" i="12"/>
  <c r="B2421" i="12"/>
  <c r="C2286" i="12"/>
  <c r="B3009" i="12"/>
  <c r="C2874" i="12"/>
  <c r="C1627" i="12"/>
  <c r="B1762" i="12"/>
  <c r="B792" i="12"/>
  <c r="C657" i="12"/>
  <c r="B1035" i="12"/>
  <c r="C900" i="12"/>
  <c r="B1382" i="12"/>
  <c r="C1247" i="12"/>
  <c r="B2459" i="12"/>
  <c r="C2324" i="12"/>
  <c r="B1143" i="12"/>
  <c r="C1008" i="12"/>
  <c r="B811" i="12"/>
  <c r="C676" i="12"/>
  <c r="B2638" i="12"/>
  <c r="B4336" i="12"/>
  <c r="H232" i="14"/>
  <c r="F232" i="14"/>
  <c r="A271" i="14"/>
  <c r="G232" i="14"/>
  <c r="D232" i="14"/>
  <c r="I232" i="14"/>
  <c r="C232" i="14"/>
  <c r="E232" i="14"/>
  <c r="B1496" i="12"/>
  <c r="B728" i="12"/>
  <c r="C593" i="12"/>
  <c r="B1326" i="12"/>
  <c r="C1191" i="12"/>
  <c r="B1841" i="12"/>
  <c r="C1706" i="12"/>
  <c r="A1963" i="12"/>
  <c r="C1828" i="12"/>
  <c r="B1011" i="12"/>
  <c r="C876" i="12"/>
  <c r="B788" i="12"/>
  <c r="C653" i="12"/>
  <c r="C249" i="14"/>
  <c r="I249" i="14"/>
  <c r="D249" i="14"/>
  <c r="G249" i="14"/>
  <c r="F249" i="14"/>
  <c r="H249" i="14"/>
  <c r="E249" i="14"/>
  <c r="B1843" i="12"/>
  <c r="C1708" i="12"/>
  <c r="B3714" i="12"/>
  <c r="A909" i="12"/>
  <c r="C774" i="12"/>
  <c r="B1469" i="12"/>
  <c r="C1334" i="12"/>
  <c r="H270" i="14"/>
  <c r="D270" i="14"/>
  <c r="I270" i="14"/>
  <c r="G270" i="14"/>
  <c r="C270" i="14"/>
  <c r="F270" i="14"/>
  <c r="E270" i="14"/>
  <c r="C1973" i="12"/>
  <c r="A2108" i="12"/>
  <c r="A1295" i="12"/>
  <c r="C1160" i="12"/>
  <c r="H242" i="14"/>
  <c r="C242" i="14"/>
  <c r="G242" i="14"/>
  <c r="D242" i="14"/>
  <c r="I242" i="14"/>
  <c r="F242" i="14"/>
  <c r="E242" i="14"/>
  <c r="B1319" i="12"/>
  <c r="C1184" i="12"/>
  <c r="A969" i="12"/>
  <c r="C834" i="12"/>
  <c r="C2313" i="12"/>
  <c r="B2448" i="12"/>
  <c r="B3719" i="12"/>
  <c r="C3584" i="12"/>
  <c r="B3204" i="12"/>
  <c r="A956" i="12"/>
  <c r="C821" i="12"/>
  <c r="B2690" i="12"/>
  <c r="C2673" i="12"/>
  <c r="B2808" i="12"/>
  <c r="B1218" i="12"/>
  <c r="C1083" i="12"/>
  <c r="B771" i="12"/>
  <c r="C636" i="12"/>
  <c r="A1021" i="12"/>
  <c r="B1644" i="12"/>
  <c r="A1599" i="12"/>
  <c r="C1464" i="12"/>
  <c r="B1212" i="12"/>
  <c r="C1077" i="12"/>
  <c r="F268" i="14"/>
  <c r="H268" i="14"/>
  <c r="D268" i="14"/>
  <c r="C268" i="14"/>
  <c r="I268" i="14"/>
  <c r="G268" i="14"/>
  <c r="E268" i="14"/>
  <c r="B861" i="12"/>
  <c r="C726" i="12"/>
  <c r="B2789" i="12"/>
  <c r="C2654" i="12"/>
  <c r="B1005" i="12"/>
  <c r="C870" i="12"/>
  <c r="B1601" i="12"/>
  <c r="C1466" i="12"/>
  <c r="H234" i="14"/>
  <c r="I234" i="14"/>
  <c r="D234" i="14"/>
  <c r="F234" i="14"/>
  <c r="A273" i="14"/>
  <c r="G234" i="14"/>
  <c r="C234" i="14"/>
  <c r="E234" i="14"/>
  <c r="A1123" i="12"/>
  <c r="C988" i="12"/>
  <c r="B1534" i="12"/>
  <c r="C1399" i="12"/>
  <c r="B4491" i="12"/>
  <c r="B1455" i="12"/>
  <c r="C1320" i="12"/>
  <c r="B2139" i="12"/>
  <c r="B1097" i="12"/>
  <c r="C962" i="12"/>
  <c r="B729" i="12"/>
  <c r="C594" i="12"/>
  <c r="B238" i="14"/>
  <c r="H199" i="14"/>
  <c r="I199" i="14"/>
  <c r="G199" i="14"/>
  <c r="D199" i="14"/>
  <c r="E199" i="14"/>
  <c r="C199" i="14"/>
  <c r="F199" i="14"/>
  <c r="B790" i="12"/>
  <c r="C655" i="12"/>
  <c r="D230" i="14"/>
  <c r="G230" i="14"/>
  <c r="A269" i="14"/>
  <c r="F230" i="14"/>
  <c r="C230" i="14"/>
  <c r="H230" i="14"/>
  <c r="I230" i="14"/>
  <c r="E230" i="14"/>
  <c r="B1225" i="12"/>
  <c r="C1090" i="12"/>
  <c r="C1450" i="12"/>
  <c r="B1585" i="12"/>
  <c r="A1070" i="12"/>
  <c r="C935" i="12"/>
  <c r="C844" i="12"/>
  <c r="B979" i="12"/>
  <c r="B847" i="12"/>
  <c r="C712" i="12"/>
  <c r="D254" i="14"/>
  <c r="I254" i="14"/>
  <c r="H254" i="14"/>
  <c r="G254" i="14"/>
  <c r="F254" i="14"/>
  <c r="C254" i="14"/>
  <c r="E254" i="14"/>
  <c r="B272" i="14"/>
  <c r="C233" i="14"/>
  <c r="I233" i="14"/>
  <c r="H233" i="14"/>
  <c r="G233" i="14"/>
  <c r="F233" i="14"/>
  <c r="D233" i="14"/>
  <c r="E233" i="14"/>
  <c r="C2537" i="12"/>
  <c r="B2672" i="12"/>
  <c r="B1084" i="12"/>
  <c r="C949" i="12"/>
  <c r="E240" i="14" l="1"/>
  <c r="H240" i="14"/>
  <c r="I240" i="14"/>
  <c r="F240" i="14"/>
  <c r="D240" i="14"/>
  <c r="C240" i="14"/>
  <c r="G240" i="14"/>
  <c r="B887" i="12"/>
  <c r="C752" i="12"/>
  <c r="E258" i="14"/>
  <c r="H258" i="14"/>
  <c r="F258" i="14"/>
  <c r="C258" i="14"/>
  <c r="D258" i="14"/>
  <c r="G258" i="14"/>
  <c r="I258" i="14"/>
  <c r="A975" i="12"/>
  <c r="C840" i="12"/>
  <c r="D256" i="14"/>
  <c r="G256" i="14"/>
  <c r="F256" i="14"/>
  <c r="I256" i="14"/>
  <c r="H256" i="14"/>
  <c r="C256" i="14"/>
  <c r="E256" i="14"/>
  <c r="G244" i="14"/>
  <c r="F244" i="14"/>
  <c r="H244" i="14"/>
  <c r="E244" i="14"/>
  <c r="I244" i="14"/>
  <c r="C244" i="14"/>
  <c r="D244" i="14"/>
  <c r="C767" i="12"/>
  <c r="B902" i="12"/>
  <c r="B1552" i="12"/>
  <c r="C1417" i="12"/>
  <c r="C1253" i="12"/>
  <c r="B1388" i="12"/>
  <c r="C1066" i="12"/>
  <c r="B1201" i="12"/>
  <c r="C855" i="12"/>
  <c r="B990" i="12"/>
  <c r="B2515" i="12"/>
  <c r="C2380" i="12"/>
  <c r="C995" i="12"/>
  <c r="B1130" i="12"/>
  <c r="F267" i="14"/>
  <c r="E267" i="14"/>
  <c r="G267" i="14"/>
  <c r="H267" i="14"/>
  <c r="I267" i="14"/>
  <c r="D267" i="14"/>
  <c r="C267" i="14"/>
  <c r="B819" i="12"/>
  <c r="C684" i="12"/>
  <c r="C1093" i="12"/>
  <c r="B1228" i="12"/>
  <c r="C1547" i="12"/>
  <c r="B1682" i="12"/>
  <c r="C818" i="12"/>
  <c r="B953" i="12"/>
  <c r="B832" i="12"/>
  <c r="C697" i="12"/>
  <c r="B1171" i="12"/>
  <c r="C1036" i="12"/>
  <c r="B1945" i="12"/>
  <c r="C1810" i="12"/>
  <c r="C845" i="12"/>
  <c r="B980" i="12"/>
  <c r="C1490" i="12"/>
  <c r="B1625" i="12"/>
  <c r="C1040" i="12"/>
  <c r="B1175" i="12"/>
  <c r="G248" i="14"/>
  <c r="E248" i="14"/>
  <c r="H248" i="14"/>
  <c r="I248" i="14"/>
  <c r="C248" i="14"/>
  <c r="D248" i="14"/>
  <c r="F248" i="14"/>
  <c r="B1744" i="12"/>
  <c r="C1609" i="12"/>
  <c r="B916" i="12"/>
  <c r="C781" i="12"/>
  <c r="A1634" i="12"/>
  <c r="C1499" i="12"/>
  <c r="B1074" i="12"/>
  <c r="C939" i="12"/>
  <c r="B2827" i="12"/>
  <c r="C2692" i="12"/>
  <c r="B897" i="12"/>
  <c r="C762" i="12"/>
  <c r="I239" i="14"/>
  <c r="H239" i="14"/>
  <c r="F239" i="14"/>
  <c r="D239" i="14"/>
  <c r="C239" i="14"/>
  <c r="G239" i="14"/>
  <c r="E239" i="14"/>
  <c r="C757" i="12"/>
  <c r="B892" i="12"/>
  <c r="B1190" i="12"/>
  <c r="C1055" i="12"/>
  <c r="B886" i="12"/>
  <c r="C751" i="12"/>
  <c r="B964" i="12"/>
  <c r="C829" i="12"/>
  <c r="B1376" i="12"/>
  <c r="C1241" i="12"/>
  <c r="B1563" i="12"/>
  <c r="C1428" i="12"/>
  <c r="B1296" i="12"/>
  <c r="C1161" i="12"/>
  <c r="A1430" i="12"/>
  <c r="C1295" i="12"/>
  <c r="A2098" i="12"/>
  <c r="C1963" i="12"/>
  <c r="B2310" i="12"/>
  <c r="C2175" i="12"/>
  <c r="B1938" i="12"/>
  <c r="C1803" i="12"/>
  <c r="A1734" i="12"/>
  <c r="C1599" i="12"/>
  <c r="C2108" i="12"/>
  <c r="A2243" i="12"/>
  <c r="C1316" i="12"/>
  <c r="B1451" i="12"/>
  <c r="E257" i="14"/>
  <c r="G257" i="14"/>
  <c r="D257" i="14"/>
  <c r="I257" i="14"/>
  <c r="F257" i="14"/>
  <c r="C257" i="14"/>
  <c r="H257" i="14"/>
  <c r="G265" i="14"/>
  <c r="C265" i="14"/>
  <c r="H265" i="14"/>
  <c r="I265" i="14"/>
  <c r="D265" i="14"/>
  <c r="F265" i="14"/>
  <c r="E265" i="14"/>
  <c r="B1508" i="12"/>
  <c r="C1373" i="12"/>
  <c r="B1335" i="12"/>
  <c r="C1200" i="12"/>
  <c r="B1392" i="12"/>
  <c r="C1257" i="12"/>
  <c r="B1155" i="12"/>
  <c r="C1020" i="12"/>
  <c r="B2645" i="12"/>
  <c r="C255" i="14"/>
  <c r="D255" i="14"/>
  <c r="I255" i="14"/>
  <c r="F255" i="14"/>
  <c r="H255" i="14"/>
  <c r="E255" i="14"/>
  <c r="G255" i="14"/>
  <c r="A1205" i="12"/>
  <c r="C1070" i="12"/>
  <c r="C790" i="12"/>
  <c r="B925" i="12"/>
  <c r="F238" i="14"/>
  <c r="D238" i="14"/>
  <c r="E238" i="14"/>
  <c r="I238" i="14"/>
  <c r="G238" i="14"/>
  <c r="H238" i="14"/>
  <c r="C238" i="14"/>
  <c r="B1590" i="12"/>
  <c r="C1455" i="12"/>
  <c r="A1258" i="12"/>
  <c r="C1123" i="12"/>
  <c r="B2924" i="12"/>
  <c r="C2789" i="12"/>
  <c r="B1779" i="12"/>
  <c r="C2448" i="12"/>
  <c r="B2583" i="12"/>
  <c r="B1976" i="12"/>
  <c r="C1841" i="12"/>
  <c r="B1278" i="12"/>
  <c r="C1143" i="12"/>
  <c r="B3144" i="12"/>
  <c r="C3009" i="12"/>
  <c r="A1541" i="12"/>
  <c r="C1406" i="12"/>
  <c r="B1775" i="12"/>
  <c r="C1640" i="12"/>
  <c r="B1285" i="12"/>
  <c r="C1150" i="12"/>
  <c r="C856" i="12"/>
  <c r="B991" i="12"/>
  <c r="B2953" i="12"/>
  <c r="C2818" i="12"/>
  <c r="B2586" i="12"/>
  <c r="C2451" i="12"/>
  <c r="C1521" i="12"/>
  <c r="A1656" i="12"/>
  <c r="A3452" i="12"/>
  <c r="B2982" i="12"/>
  <c r="C2847" i="12"/>
  <c r="B1669" i="12"/>
  <c r="C1534" i="12"/>
  <c r="B1140" i="12"/>
  <c r="C1005" i="12"/>
  <c r="B1146" i="12"/>
  <c r="C1011" i="12"/>
  <c r="B1631" i="12"/>
  <c r="H271" i="14"/>
  <c r="D271" i="14"/>
  <c r="G271" i="14"/>
  <c r="F271" i="14"/>
  <c r="I271" i="14"/>
  <c r="C271" i="14"/>
  <c r="E271" i="14"/>
  <c r="B946" i="12"/>
  <c r="C811" i="12"/>
  <c r="B1170" i="12"/>
  <c r="C1035" i="12"/>
  <c r="B5001" i="12"/>
  <c r="C4866" i="12"/>
  <c r="C1677" i="12"/>
  <c r="B1812" i="12"/>
  <c r="B1849" i="12"/>
  <c r="C1714" i="12"/>
  <c r="B3119" i="12"/>
  <c r="B906" i="12"/>
  <c r="C771" i="12"/>
  <c r="B2825" i="12"/>
  <c r="B3854" i="12"/>
  <c r="C3719" i="12"/>
  <c r="B1978" i="12"/>
  <c r="C1843" i="12"/>
  <c r="C3227" i="12"/>
  <c r="B3362" i="12"/>
  <c r="B1219" i="12"/>
  <c r="C1084" i="12"/>
  <c r="B1720" i="12"/>
  <c r="C1585" i="12"/>
  <c r="B4626" i="12"/>
  <c r="C1218" i="12"/>
  <c r="B1353" i="12"/>
  <c r="C1469" i="12"/>
  <c r="B1604" i="12"/>
  <c r="B4471" i="12"/>
  <c r="B1858" i="12"/>
  <c r="C1723" i="12"/>
  <c r="B1452" i="12"/>
  <c r="C1317" i="12"/>
  <c r="B2335" i="12"/>
  <c r="C2200" i="12"/>
  <c r="B4213" i="12"/>
  <c r="C4078" i="12"/>
  <c r="A1501" i="12"/>
  <c r="C1366" i="12"/>
  <c r="B1807" i="12"/>
  <c r="C1672" i="12"/>
  <c r="B1483" i="12"/>
  <c r="C1348" i="12"/>
  <c r="C1782" i="12"/>
  <c r="B1917" i="12"/>
  <c r="C1225" i="12"/>
  <c r="B1360" i="12"/>
  <c r="B2274" i="12"/>
  <c r="B2807" i="12"/>
  <c r="C2672" i="12"/>
  <c r="C1601" i="12"/>
  <c r="B1736" i="12"/>
  <c r="B996" i="12"/>
  <c r="C861" i="12"/>
  <c r="B2594" i="12"/>
  <c r="C2459" i="12"/>
  <c r="B2556" i="12"/>
  <c r="C2421" i="12"/>
  <c r="B2190" i="12"/>
  <c r="C253" i="14"/>
  <c r="H253" i="14"/>
  <c r="D253" i="14"/>
  <c r="F253" i="14"/>
  <c r="I253" i="14"/>
  <c r="G253" i="14"/>
  <c r="E253" i="14"/>
  <c r="B2356" i="12"/>
  <c r="C2221" i="12"/>
  <c r="B875" i="12"/>
  <c r="C740" i="12"/>
  <c r="I250" i="14"/>
  <c r="H250" i="14"/>
  <c r="D250" i="14"/>
  <c r="C250" i="14"/>
  <c r="G250" i="14"/>
  <c r="E250" i="14"/>
  <c r="F250" i="14"/>
  <c r="I269" i="14"/>
  <c r="H269" i="14"/>
  <c r="D269" i="14"/>
  <c r="C269" i="14"/>
  <c r="G269" i="14"/>
  <c r="F269" i="14"/>
  <c r="E269" i="14"/>
  <c r="B1232" i="12"/>
  <c r="C1097" i="12"/>
  <c r="D273" i="14"/>
  <c r="I273" i="14"/>
  <c r="F273" i="14"/>
  <c r="C273" i="14"/>
  <c r="H273" i="14"/>
  <c r="G273" i="14"/>
  <c r="E273" i="14"/>
  <c r="A1156" i="12"/>
  <c r="B2943" i="12"/>
  <c r="C2808" i="12"/>
  <c r="B3339" i="12"/>
  <c r="B923" i="12"/>
  <c r="C788" i="12"/>
  <c r="B863" i="12"/>
  <c r="C728" i="12"/>
  <c r="B2773" i="12"/>
  <c r="B1517" i="12"/>
  <c r="C1382" i="12"/>
  <c r="B927" i="12"/>
  <c r="C792" i="12"/>
  <c r="B1421" i="12"/>
  <c r="C1286" i="12"/>
  <c r="B2066" i="12"/>
  <c r="C1931" i="12"/>
  <c r="C857" i="12"/>
  <c r="B992" i="12"/>
  <c r="C1164" i="12"/>
  <c r="B1299" i="12"/>
  <c r="B2159" i="12"/>
  <c r="C2024" i="12"/>
  <c r="B864" i="12"/>
  <c r="C729" i="12"/>
  <c r="C1326" i="12"/>
  <c r="B1461" i="12"/>
  <c r="B1152" i="12"/>
  <c r="C1017" i="12"/>
  <c r="B1948" i="12"/>
  <c r="C1813" i="12"/>
  <c r="B874" i="12"/>
  <c r="C739" i="12"/>
  <c r="C237" i="14"/>
  <c r="F237" i="14"/>
  <c r="D237" i="14"/>
  <c r="G237" i="14"/>
  <c r="H237" i="14"/>
  <c r="I237" i="14"/>
  <c r="E237" i="14"/>
  <c r="I272" i="14"/>
  <c r="H272" i="14"/>
  <c r="F272" i="14"/>
  <c r="E272" i="14"/>
  <c r="G272" i="14"/>
  <c r="D272" i="14"/>
  <c r="C272" i="14"/>
  <c r="A1091" i="12"/>
  <c r="C956" i="12"/>
  <c r="A1104" i="12"/>
  <c r="C969" i="12"/>
  <c r="A1044" i="12"/>
  <c r="C909" i="12"/>
  <c r="A1615" i="12"/>
  <c r="C1480" i="12"/>
  <c r="C938" i="12"/>
  <c r="B1073" i="12"/>
  <c r="B1729" i="12"/>
  <c r="C1594" i="12"/>
  <c r="B841" i="12"/>
  <c r="C706" i="12"/>
  <c r="B812" i="12"/>
  <c r="C677" i="12"/>
  <c r="B1124" i="12"/>
  <c r="C989" i="12"/>
  <c r="B2253" i="12"/>
  <c r="C2118" i="12"/>
  <c r="B1564" i="12"/>
  <c r="C1429" i="12"/>
  <c r="B1327" i="12"/>
  <c r="C1192" i="12"/>
  <c r="C246" i="14"/>
  <c r="I246" i="14"/>
  <c r="D246" i="14"/>
  <c r="G246" i="14"/>
  <c r="H246" i="14"/>
  <c r="F246" i="14"/>
  <c r="E246" i="14"/>
  <c r="B835" i="12"/>
  <c r="C700" i="12"/>
  <c r="B982" i="12"/>
  <c r="C847" i="12"/>
  <c r="C979" i="12"/>
  <c r="B1114" i="12"/>
  <c r="B1347" i="12"/>
  <c r="C1212" i="12"/>
  <c r="B1454" i="12"/>
  <c r="C1319" i="12"/>
  <c r="B3849" i="12"/>
  <c r="B1897" i="12"/>
  <c r="C1762" i="12"/>
  <c r="B1798" i="12"/>
  <c r="B843" i="12"/>
  <c r="C708" i="12"/>
  <c r="B3296" i="12"/>
  <c r="A2634" i="12"/>
  <c r="C2499" i="12"/>
  <c r="B2148" i="12"/>
  <c r="B1043" i="12"/>
  <c r="C908" i="12"/>
  <c r="B1885" i="12"/>
  <c r="B869" i="12"/>
  <c r="C734" i="12"/>
  <c r="A1878" i="12"/>
  <c r="C1743" i="12"/>
  <c r="B4451" i="12"/>
  <c r="C4316" i="12"/>
  <c r="B907" i="12"/>
  <c r="C772" i="12"/>
  <c r="B1148" i="12"/>
  <c r="C1013" i="12"/>
  <c r="H241" i="14"/>
  <c r="C241" i="14"/>
  <c r="F241" i="14"/>
  <c r="D241" i="14"/>
  <c r="I241" i="14"/>
  <c r="G241" i="14"/>
  <c r="E241" i="14"/>
  <c r="B1698" i="12" l="1"/>
  <c r="C1563" i="12"/>
  <c r="B1325" i="12"/>
  <c r="C1190" i="12"/>
  <c r="B967" i="12"/>
  <c r="C832" i="12"/>
  <c r="B954" i="12"/>
  <c r="C819" i="12"/>
  <c r="C1130" i="12"/>
  <c r="B1265" i="12"/>
  <c r="C1388" i="12"/>
  <c r="B1523" i="12"/>
  <c r="B1027" i="12"/>
  <c r="C892" i="12"/>
  <c r="A1769" i="12"/>
  <c r="C1634" i="12"/>
  <c r="B1115" i="12"/>
  <c r="C980" i="12"/>
  <c r="C953" i="12"/>
  <c r="B1088" i="12"/>
  <c r="B1032" i="12"/>
  <c r="C897" i="12"/>
  <c r="C916" i="12"/>
  <c r="B1051" i="12"/>
  <c r="B2650" i="12"/>
  <c r="C2515" i="12"/>
  <c r="B1687" i="12"/>
  <c r="C1552" i="12"/>
  <c r="B1099" i="12"/>
  <c r="C964" i="12"/>
  <c r="B2080" i="12"/>
  <c r="C1945" i="12"/>
  <c r="C990" i="12"/>
  <c r="B1125" i="12"/>
  <c r="C902" i="12"/>
  <c r="B1037" i="12"/>
  <c r="C1625" i="12"/>
  <c r="B1760" i="12"/>
  <c r="B1817" i="12"/>
  <c r="C1682" i="12"/>
  <c r="B2962" i="12"/>
  <c r="C2827" i="12"/>
  <c r="C1744" i="12"/>
  <c r="B1879" i="12"/>
  <c r="B1310" i="12"/>
  <c r="C1175" i="12"/>
  <c r="B1363" i="12"/>
  <c r="C1228" i="12"/>
  <c r="C975" i="12"/>
  <c r="A1110" i="12"/>
  <c r="B1209" i="12"/>
  <c r="C1074" i="12"/>
  <c r="B1511" i="12"/>
  <c r="C1376" i="12"/>
  <c r="B1431" i="12"/>
  <c r="C1296" i="12"/>
  <c r="B1021" i="12"/>
  <c r="C886" i="12"/>
  <c r="B1306" i="12"/>
  <c r="C1171" i="12"/>
  <c r="B1336" i="12"/>
  <c r="C1201" i="12"/>
  <c r="B1022" i="12"/>
  <c r="C887" i="12"/>
  <c r="C812" i="12"/>
  <c r="B947" i="12"/>
  <c r="C2066" i="12"/>
  <c r="B2201" i="12"/>
  <c r="B2325" i="12"/>
  <c r="B1804" i="12"/>
  <c r="C1669" i="12"/>
  <c r="B1420" i="12"/>
  <c r="C1285" i="12"/>
  <c r="C2924" i="12"/>
  <c r="B3059" i="12"/>
  <c r="B1470" i="12"/>
  <c r="C1335" i="12"/>
  <c r="B2388" i="12"/>
  <c r="C2253" i="12"/>
  <c r="B976" i="12"/>
  <c r="C841" i="12"/>
  <c r="A1179" i="12"/>
  <c r="C1044" i="12"/>
  <c r="B2083" i="12"/>
  <c r="C1948" i="12"/>
  <c r="B2294" i="12"/>
  <c r="C2159" i="12"/>
  <c r="B1556" i="12"/>
  <c r="C1421" i="12"/>
  <c r="B998" i="12"/>
  <c r="C863" i="12"/>
  <c r="C2943" i="12"/>
  <c r="B3078" i="12"/>
  <c r="B1131" i="12"/>
  <c r="C996" i="12"/>
  <c r="B1942" i="12"/>
  <c r="C1807" i="12"/>
  <c r="B1587" i="12"/>
  <c r="C1452" i="12"/>
  <c r="B1354" i="12"/>
  <c r="C1219" i="12"/>
  <c r="B2960" i="12"/>
  <c r="B1081" i="12"/>
  <c r="C946" i="12"/>
  <c r="B2409" i="12"/>
  <c r="B2470" i="12"/>
  <c r="C2335" i="12"/>
  <c r="B1984" i="12"/>
  <c r="C1849" i="12"/>
  <c r="A1340" i="12"/>
  <c r="C1205" i="12"/>
  <c r="C2243" i="12"/>
  <c r="A2378" i="12"/>
  <c r="C875" i="12"/>
  <c r="B1010" i="12"/>
  <c r="B1495" i="12"/>
  <c r="C1360" i="12"/>
  <c r="B1004" i="12"/>
  <c r="C869" i="12"/>
  <c r="B978" i="12"/>
  <c r="C843" i="12"/>
  <c r="B1589" i="12"/>
  <c r="C1454" i="12"/>
  <c r="B1766" i="12"/>
  <c r="C2586" i="12"/>
  <c r="B2721" i="12"/>
  <c r="B1910" i="12"/>
  <c r="C1775" i="12"/>
  <c r="B1413" i="12"/>
  <c r="C1278" i="12"/>
  <c r="A1869" i="12"/>
  <c r="C1734" i="12"/>
  <c r="B1993" i="12"/>
  <c r="C1858" i="12"/>
  <c r="B1042" i="12"/>
  <c r="C907" i="12"/>
  <c r="B2020" i="12"/>
  <c r="B2283" i="12"/>
  <c r="B1933" i="12"/>
  <c r="B1482" i="12"/>
  <c r="C1347" i="12"/>
  <c r="B1208" i="12"/>
  <c r="C1073" i="12"/>
  <c r="C992" i="12"/>
  <c r="B1127" i="12"/>
  <c r="B1281" i="12"/>
  <c r="C1146" i="12"/>
  <c r="A3587" i="12"/>
  <c r="B3088" i="12"/>
  <c r="C2953" i="12"/>
  <c r="A1676" i="12"/>
  <c r="C1541" i="12"/>
  <c r="B1725" i="12"/>
  <c r="C1590" i="12"/>
  <c r="C925" i="12"/>
  <c r="B1060" i="12"/>
  <c r="B1290" i="12"/>
  <c r="C1155" i="12"/>
  <c r="A2233" i="12"/>
  <c r="C2098" i="12"/>
  <c r="B3431" i="12"/>
  <c r="B1699" i="12"/>
  <c r="C1564" i="12"/>
  <c r="A1750" i="12"/>
  <c r="C1615" i="12"/>
  <c r="B1855" i="12"/>
  <c r="C1720" i="12"/>
  <c r="C3854" i="12"/>
  <c r="B3989" i="12"/>
  <c r="C1170" i="12"/>
  <c r="B1305" i="12"/>
  <c r="C1656" i="12"/>
  <c r="A1791" i="12"/>
  <c r="B1283" i="12"/>
  <c r="C1148" i="12"/>
  <c r="A2013" i="12"/>
  <c r="C1878" i="12"/>
  <c r="B3984" i="12"/>
  <c r="B1117" i="12"/>
  <c r="C982" i="12"/>
  <c r="B1596" i="12"/>
  <c r="C1461" i="12"/>
  <c r="C1812" i="12"/>
  <c r="B1947" i="12"/>
  <c r="B970" i="12"/>
  <c r="C835" i="12"/>
  <c r="B1434" i="12"/>
  <c r="C1299" i="12"/>
  <c r="B2491" i="12"/>
  <c r="C2356" i="12"/>
  <c r="B1871" i="12"/>
  <c r="C1736" i="12"/>
  <c r="B2052" i="12"/>
  <c r="C1917" i="12"/>
  <c r="C1353" i="12"/>
  <c r="B1488" i="12"/>
  <c r="B3497" i="12"/>
  <c r="C3362" i="12"/>
  <c r="C2982" i="12"/>
  <c r="B3117" i="12"/>
  <c r="A1393" i="12"/>
  <c r="C1258" i="12"/>
  <c r="B2780" i="12"/>
  <c r="B1643" i="12"/>
  <c r="C1508" i="12"/>
  <c r="B2445" i="12"/>
  <c r="C2310" i="12"/>
  <c r="B1864" i="12"/>
  <c r="C1729" i="12"/>
  <c r="A1239" i="12"/>
  <c r="C1104" i="12"/>
  <c r="B1062" i="12"/>
  <c r="C927" i="12"/>
  <c r="A1291" i="12"/>
  <c r="B2691" i="12"/>
  <c r="C2556" i="12"/>
  <c r="B1041" i="12"/>
  <c r="C906" i="12"/>
  <c r="B5136" i="12"/>
  <c r="C5136" i="12" s="1"/>
  <c r="C5001" i="12"/>
  <c r="B2718" i="12"/>
  <c r="C2583" i="12"/>
  <c r="B1586" i="12"/>
  <c r="C1451" i="12"/>
  <c r="B1249" i="12"/>
  <c r="C1114" i="12"/>
  <c r="B1462" i="12"/>
  <c r="C1327" i="12"/>
  <c r="C1124" i="12"/>
  <c r="B1259" i="12"/>
  <c r="A1226" i="12"/>
  <c r="C1091" i="12"/>
  <c r="B1287" i="12"/>
  <c r="C1152" i="12"/>
  <c r="B1652" i="12"/>
  <c r="C1517" i="12"/>
  <c r="B1058" i="12"/>
  <c r="C923" i="12"/>
  <c r="B2729" i="12"/>
  <c r="C2594" i="12"/>
  <c r="C2807" i="12"/>
  <c r="B2942" i="12"/>
  <c r="B1618" i="12"/>
  <c r="C1483" i="12"/>
  <c r="C4213" i="12"/>
  <c r="B4348" i="12"/>
  <c r="B4606" i="12"/>
  <c r="B4761" i="12"/>
  <c r="C1978" i="12"/>
  <c r="B2113" i="12"/>
  <c r="B3254" i="12"/>
  <c r="B1126" i="12"/>
  <c r="C991" i="12"/>
  <c r="C874" i="12"/>
  <c r="B1009" i="12"/>
  <c r="B999" i="12"/>
  <c r="C864" i="12"/>
  <c r="B2908" i="12"/>
  <c r="B3474" i="12"/>
  <c r="A1636" i="12"/>
  <c r="C1501" i="12"/>
  <c r="C4451" i="12"/>
  <c r="B4586" i="12"/>
  <c r="B1178" i="12"/>
  <c r="C1043" i="12"/>
  <c r="A2769" i="12"/>
  <c r="C2634" i="12"/>
  <c r="B2032" i="12"/>
  <c r="C1897" i="12"/>
  <c r="B1367" i="12"/>
  <c r="C1232" i="12"/>
  <c r="C1604" i="12"/>
  <c r="B1739" i="12"/>
  <c r="B1275" i="12"/>
  <c r="C1140" i="12"/>
  <c r="B3279" i="12"/>
  <c r="C3144" i="12"/>
  <c r="C1976" i="12"/>
  <c r="B2111" i="12"/>
  <c r="B1914" i="12"/>
  <c r="B1527" i="12"/>
  <c r="C1392" i="12"/>
  <c r="C1938" i="12"/>
  <c r="B2073" i="12"/>
  <c r="A1565" i="12"/>
  <c r="C1430" i="12"/>
  <c r="B1157" i="12" l="1"/>
  <c r="C1022" i="12"/>
  <c r="B1566" i="12"/>
  <c r="C1431" i="12"/>
  <c r="C1363" i="12"/>
  <c r="B1498" i="12"/>
  <c r="C1817" i="12"/>
  <c r="B1952" i="12"/>
  <c r="C2080" i="12"/>
  <c r="B2215" i="12"/>
  <c r="A1904" i="12"/>
  <c r="C1769" i="12"/>
  <c r="B1089" i="12"/>
  <c r="C954" i="12"/>
  <c r="C1760" i="12"/>
  <c r="B1895" i="12"/>
  <c r="B1186" i="12"/>
  <c r="C1051" i="12"/>
  <c r="B1471" i="12"/>
  <c r="C1336" i="12"/>
  <c r="B1646" i="12"/>
  <c r="C1511" i="12"/>
  <c r="B1445" i="12"/>
  <c r="C1310" i="12"/>
  <c r="B1234" i="12"/>
  <c r="C1099" i="12"/>
  <c r="C1027" i="12"/>
  <c r="B1162" i="12"/>
  <c r="B2014" i="12"/>
  <c r="C1879" i="12"/>
  <c r="B1172" i="12"/>
  <c r="C1037" i="12"/>
  <c r="B1223" i="12"/>
  <c r="C1088" i="12"/>
  <c r="C1523" i="12"/>
  <c r="B1658" i="12"/>
  <c r="B1441" i="12"/>
  <c r="C1306" i="12"/>
  <c r="B1344" i="12"/>
  <c r="C1209" i="12"/>
  <c r="B1822" i="12"/>
  <c r="C1687" i="12"/>
  <c r="B1460" i="12"/>
  <c r="C1325" i="12"/>
  <c r="B1167" i="12"/>
  <c r="C1032" i="12"/>
  <c r="A1245" i="12"/>
  <c r="C1110" i="12"/>
  <c r="B1260" i="12"/>
  <c r="C1125" i="12"/>
  <c r="B1400" i="12"/>
  <c r="C1265" i="12"/>
  <c r="B1102" i="12"/>
  <c r="C967" i="12"/>
  <c r="B1156" i="12"/>
  <c r="C1021" i="12"/>
  <c r="C2962" i="12"/>
  <c r="B3097" i="12"/>
  <c r="B2785" i="12"/>
  <c r="C2650" i="12"/>
  <c r="B1250" i="12"/>
  <c r="C1115" i="12"/>
  <c r="C1698" i="12"/>
  <c r="B1833" i="12"/>
  <c r="C1009" i="12"/>
  <c r="B1144" i="12"/>
  <c r="B4741" i="12"/>
  <c r="B3194" i="12"/>
  <c r="C3059" i="12"/>
  <c r="B1252" i="12"/>
  <c r="C1117" i="12"/>
  <c r="A1885" i="12"/>
  <c r="C1750" i="12"/>
  <c r="A2368" i="12"/>
  <c r="C2233" i="12"/>
  <c r="A3722" i="12"/>
  <c r="B1343" i="12"/>
  <c r="C1208" i="12"/>
  <c r="C1910" i="12"/>
  <c r="B2045" i="12"/>
  <c r="C1495" i="12"/>
  <c r="B1630" i="12"/>
  <c r="B2119" i="12"/>
  <c r="C1984" i="12"/>
  <c r="B1489" i="12"/>
  <c r="C1354" i="12"/>
  <c r="C1305" i="12"/>
  <c r="B1440" i="12"/>
  <c r="B2856" i="12"/>
  <c r="C2721" i="12"/>
  <c r="C1010" i="12"/>
  <c r="B1145" i="12"/>
  <c r="B3213" i="12"/>
  <c r="C3078" i="12"/>
  <c r="B2460" i="12"/>
  <c r="B3252" i="12"/>
  <c r="C3117" i="12"/>
  <c r="C1791" i="12"/>
  <c r="A1926" i="12"/>
  <c r="C1527" i="12"/>
  <c r="B1662" i="12"/>
  <c r="A2904" i="12"/>
  <c r="C2769" i="12"/>
  <c r="C2729" i="12"/>
  <c r="B2864" i="12"/>
  <c r="B1422" i="12"/>
  <c r="C1287" i="12"/>
  <c r="B1384" i="12"/>
  <c r="C1249" i="12"/>
  <c r="B1176" i="12"/>
  <c r="C1041" i="12"/>
  <c r="B1197" i="12"/>
  <c r="C1062" i="12"/>
  <c r="C2445" i="12"/>
  <c r="B2580" i="12"/>
  <c r="B2006" i="12"/>
  <c r="C1871" i="12"/>
  <c r="B1860" i="12"/>
  <c r="C1725" i="12"/>
  <c r="B2155" i="12"/>
  <c r="B1724" i="12"/>
  <c r="C1589" i="12"/>
  <c r="B2429" i="12"/>
  <c r="C2294" i="12"/>
  <c r="B2523" i="12"/>
  <c r="C2388" i="12"/>
  <c r="B1939" i="12"/>
  <c r="C1804" i="12"/>
  <c r="C4348" i="12"/>
  <c r="B4483" i="12"/>
  <c r="B2049" i="12"/>
  <c r="B1410" i="12"/>
  <c r="C1275" i="12"/>
  <c r="B1502" i="12"/>
  <c r="C1367" i="12"/>
  <c r="B1313" i="12"/>
  <c r="C1178" i="12"/>
  <c r="B3609" i="12"/>
  <c r="B3389" i="12"/>
  <c r="B1193" i="12"/>
  <c r="C1058" i="12"/>
  <c r="A1361" i="12"/>
  <c r="C1226" i="12"/>
  <c r="B1721" i="12"/>
  <c r="C1586" i="12"/>
  <c r="B2826" i="12"/>
  <c r="C2691" i="12"/>
  <c r="A1374" i="12"/>
  <c r="C1239" i="12"/>
  <c r="B1778" i="12"/>
  <c r="C1643" i="12"/>
  <c r="B3632" i="12"/>
  <c r="C3497" i="12"/>
  <c r="B2626" i="12"/>
  <c r="C2491" i="12"/>
  <c r="B4119" i="12"/>
  <c r="B1834" i="12"/>
  <c r="C1699" i="12"/>
  <c r="B1416" i="12"/>
  <c r="C1281" i="12"/>
  <c r="B1617" i="12"/>
  <c r="C1482" i="12"/>
  <c r="B1177" i="12"/>
  <c r="C1042" i="12"/>
  <c r="B1113" i="12"/>
  <c r="C978" i="12"/>
  <c r="B2605" i="12"/>
  <c r="C2470" i="12"/>
  <c r="B1722" i="12"/>
  <c r="C1587" i="12"/>
  <c r="B2218" i="12"/>
  <c r="C2083" i="12"/>
  <c r="B1874" i="12"/>
  <c r="C1739" i="12"/>
  <c r="B1394" i="12"/>
  <c r="C1259" i="12"/>
  <c r="B1623" i="12"/>
  <c r="C1488" i="12"/>
  <c r="C1947" i="12"/>
  <c r="B2082" i="12"/>
  <c r="B4124" i="12"/>
  <c r="C3989" i="12"/>
  <c r="A1700" i="12"/>
  <c r="C1565" i="12"/>
  <c r="C1618" i="12"/>
  <c r="B1753" i="12"/>
  <c r="B1787" i="12"/>
  <c r="C1652" i="12"/>
  <c r="B2853" i="12"/>
  <c r="C2718" i="12"/>
  <c r="B2915" i="12"/>
  <c r="A2148" i="12"/>
  <c r="C2013" i="12"/>
  <c r="A1811" i="12"/>
  <c r="C1676" i="12"/>
  <c r="B2077" i="12"/>
  <c r="C1942" i="12"/>
  <c r="C998" i="12"/>
  <c r="B1133" i="12"/>
  <c r="A1314" i="12"/>
  <c r="C1179" i="12"/>
  <c r="C1470" i="12"/>
  <c r="B1605" i="12"/>
  <c r="B2208" i="12"/>
  <c r="C2073" i="12"/>
  <c r="B1195" i="12"/>
  <c r="C1060" i="12"/>
  <c r="B1262" i="12"/>
  <c r="C1127" i="12"/>
  <c r="B3095" i="12"/>
  <c r="B1082" i="12"/>
  <c r="C947" i="12"/>
  <c r="B2246" i="12"/>
  <c r="C2111" i="12"/>
  <c r="B4721" i="12"/>
  <c r="C4586" i="12"/>
  <c r="B2248" i="12"/>
  <c r="C2113" i="12"/>
  <c r="A2513" i="12"/>
  <c r="C2378" i="12"/>
  <c r="B2336" i="12"/>
  <c r="C2201" i="12"/>
  <c r="B3043" i="12"/>
  <c r="A1426" i="12"/>
  <c r="B1999" i="12"/>
  <c r="C1864" i="12"/>
  <c r="B1569" i="12"/>
  <c r="C1434" i="12"/>
  <c r="B3566" i="12"/>
  <c r="B1425" i="12"/>
  <c r="C1290" i="12"/>
  <c r="B2068" i="12"/>
  <c r="A2004" i="12"/>
  <c r="C1869" i="12"/>
  <c r="B1901" i="12"/>
  <c r="B1139" i="12"/>
  <c r="C1004" i="12"/>
  <c r="B1216" i="12"/>
  <c r="C1081" i="12"/>
  <c r="B4896" i="12"/>
  <c r="B3077" i="12"/>
  <c r="C2942" i="12"/>
  <c r="B3414" i="12"/>
  <c r="C3279" i="12"/>
  <c r="B2167" i="12"/>
  <c r="C2032" i="12"/>
  <c r="A1771" i="12"/>
  <c r="C1636" i="12"/>
  <c r="C999" i="12"/>
  <c r="B1134" i="12"/>
  <c r="B1261" i="12"/>
  <c r="C1126" i="12"/>
  <c r="B1597" i="12"/>
  <c r="C1462" i="12"/>
  <c r="A1528" i="12"/>
  <c r="C1393" i="12"/>
  <c r="B2187" i="12"/>
  <c r="C2052" i="12"/>
  <c r="B1105" i="12"/>
  <c r="C970" i="12"/>
  <c r="C1596" i="12"/>
  <c r="B1731" i="12"/>
  <c r="B1418" i="12"/>
  <c r="C1283" i="12"/>
  <c r="B1990" i="12"/>
  <c r="C1855" i="12"/>
  <c r="C3088" i="12"/>
  <c r="B3223" i="12"/>
  <c r="B2418" i="12"/>
  <c r="B2128" i="12"/>
  <c r="C1993" i="12"/>
  <c r="B1548" i="12"/>
  <c r="C1413" i="12"/>
  <c r="A1475" i="12"/>
  <c r="C1340" i="12"/>
  <c r="B2544" i="12"/>
  <c r="B1266" i="12"/>
  <c r="C1131" i="12"/>
  <c r="C1556" i="12"/>
  <c r="B1691" i="12"/>
  <c r="B1111" i="12"/>
  <c r="C976" i="12"/>
  <c r="B1555" i="12"/>
  <c r="C1420" i="12"/>
  <c r="C1952" i="12" l="1"/>
  <c r="B2087" i="12"/>
  <c r="B1793" i="12"/>
  <c r="C1658" i="12"/>
  <c r="C1162" i="12"/>
  <c r="B1297" i="12"/>
  <c r="B1968" i="12"/>
  <c r="C1833" i="12"/>
  <c r="B2149" i="12"/>
  <c r="C2014" i="12"/>
  <c r="B2920" i="12"/>
  <c r="C2785" i="12"/>
  <c r="C1400" i="12"/>
  <c r="B1535" i="12"/>
  <c r="B1595" i="12"/>
  <c r="C1460" i="12"/>
  <c r="B1606" i="12"/>
  <c r="C1471" i="12"/>
  <c r="A2039" i="12"/>
  <c r="C1904" i="12"/>
  <c r="B1701" i="12"/>
  <c r="C1566" i="12"/>
  <c r="C1245" i="12"/>
  <c r="A1380" i="12"/>
  <c r="B1307" i="12"/>
  <c r="C1172" i="12"/>
  <c r="C1102" i="12"/>
  <c r="B1237" i="12"/>
  <c r="C1441" i="12"/>
  <c r="B1576" i="12"/>
  <c r="C1646" i="12"/>
  <c r="B1781" i="12"/>
  <c r="B3232" i="12"/>
  <c r="C3097" i="12"/>
  <c r="B2350" i="12"/>
  <c r="C2215" i="12"/>
  <c r="B2030" i="12"/>
  <c r="C1895" i="12"/>
  <c r="B1291" i="12"/>
  <c r="C1156" i="12"/>
  <c r="B1479" i="12"/>
  <c r="C1344" i="12"/>
  <c r="C1445" i="12"/>
  <c r="B1580" i="12"/>
  <c r="B1633" i="12"/>
  <c r="C1498" i="12"/>
  <c r="B1385" i="12"/>
  <c r="C1250" i="12"/>
  <c r="C1167" i="12"/>
  <c r="B1302" i="12"/>
  <c r="B1224" i="12"/>
  <c r="C1089" i="12"/>
  <c r="B1395" i="12"/>
  <c r="C1260" i="12"/>
  <c r="B1957" i="12"/>
  <c r="C1822" i="12"/>
  <c r="B1358" i="12"/>
  <c r="C1223" i="12"/>
  <c r="B1369" i="12"/>
  <c r="C1234" i="12"/>
  <c r="C1186" i="12"/>
  <c r="B1321" i="12"/>
  <c r="B1292" i="12"/>
  <c r="C1157" i="12"/>
  <c r="B1740" i="12"/>
  <c r="C1605" i="12"/>
  <c r="B2553" i="12"/>
  <c r="B1351" i="12"/>
  <c r="C1216" i="12"/>
  <c r="B1529" i="12"/>
  <c r="C1394" i="12"/>
  <c r="B1752" i="12"/>
  <c r="C1617" i="12"/>
  <c r="B4254" i="12"/>
  <c r="A1509" i="12"/>
  <c r="C1374" i="12"/>
  <c r="C1193" i="12"/>
  <c r="B1328" i="12"/>
  <c r="B1448" i="12"/>
  <c r="C1313" i="12"/>
  <c r="B2564" i="12"/>
  <c r="C2429" i="12"/>
  <c r="C1384" i="12"/>
  <c r="B1519" i="12"/>
  <c r="A3039" i="12"/>
  <c r="C2904" i="12"/>
  <c r="B1624" i="12"/>
  <c r="C1489" i="12"/>
  <c r="A2503" i="12"/>
  <c r="C2368" i="12"/>
  <c r="B3329" i="12"/>
  <c r="C3194" i="12"/>
  <c r="B1826" i="12"/>
  <c r="C1691" i="12"/>
  <c r="B3358" i="12"/>
  <c r="C3223" i="12"/>
  <c r="B1866" i="12"/>
  <c r="C1731" i="12"/>
  <c r="B1269" i="12"/>
  <c r="C1134" i="12"/>
  <c r="B4618" i="12"/>
  <c r="C4483" i="12"/>
  <c r="B2715" i="12"/>
  <c r="C2580" i="12"/>
  <c r="B3212" i="12"/>
  <c r="C3077" i="12"/>
  <c r="B3230" i="12"/>
  <c r="A1946" i="12"/>
  <c r="C1811" i="12"/>
  <c r="B1922" i="12"/>
  <c r="C1787" i="12"/>
  <c r="C4124" i="12"/>
  <c r="B4259" i="12"/>
  <c r="B2009" i="12"/>
  <c r="C1874" i="12"/>
  <c r="C1113" i="12"/>
  <c r="B1248" i="12"/>
  <c r="B1551" i="12"/>
  <c r="C1416" i="12"/>
  <c r="B2761" i="12"/>
  <c r="C2626" i="12"/>
  <c r="B2961" i="12"/>
  <c r="C2826" i="12"/>
  <c r="B3524" i="12"/>
  <c r="B1637" i="12"/>
  <c r="C1502" i="12"/>
  <c r="B1859" i="12"/>
  <c r="C1724" i="12"/>
  <c r="B1557" i="12"/>
  <c r="C1422" i="12"/>
  <c r="C2856" i="12"/>
  <c r="B2991" i="12"/>
  <c r="A2020" i="12"/>
  <c r="C1885" i="12"/>
  <c r="C1753" i="12"/>
  <c r="B1888" i="12"/>
  <c r="C2082" i="12"/>
  <c r="B2217" i="12"/>
  <c r="B2999" i="12"/>
  <c r="C2864" i="12"/>
  <c r="C1662" i="12"/>
  <c r="B1797" i="12"/>
  <c r="B4876" i="12"/>
  <c r="B1401" i="12"/>
  <c r="C1266" i="12"/>
  <c r="C1548" i="12"/>
  <c r="B1683" i="12"/>
  <c r="B1240" i="12"/>
  <c r="C1105" i="12"/>
  <c r="B1732" i="12"/>
  <c r="C1597" i="12"/>
  <c r="A1906" i="12"/>
  <c r="C1771" i="12"/>
  <c r="B5031" i="12"/>
  <c r="C1425" i="12"/>
  <c r="B1560" i="12"/>
  <c r="A1561" i="12"/>
  <c r="C2513" i="12"/>
  <c r="A2648" i="12"/>
  <c r="B2381" i="12"/>
  <c r="C2246" i="12"/>
  <c r="C2208" i="12"/>
  <c r="B2343" i="12"/>
  <c r="A2283" i="12"/>
  <c r="C2148" i="12"/>
  <c r="B1857" i="12"/>
  <c r="C1722" i="12"/>
  <c r="B3767" i="12"/>
  <c r="C3632" i="12"/>
  <c r="B1856" i="12"/>
  <c r="C1721" i="12"/>
  <c r="B1545" i="12"/>
  <c r="C1410" i="12"/>
  <c r="B2074" i="12"/>
  <c r="C1939" i="12"/>
  <c r="B2290" i="12"/>
  <c r="B1332" i="12"/>
  <c r="C1197" i="12"/>
  <c r="B2595" i="12"/>
  <c r="B2254" i="12"/>
  <c r="C2119" i="12"/>
  <c r="B1478" i="12"/>
  <c r="C1343" i="12"/>
  <c r="B1387" i="12"/>
  <c r="C1252" i="12"/>
  <c r="B1246" i="12"/>
  <c r="C1111" i="12"/>
  <c r="A1610" i="12"/>
  <c r="C1475" i="12"/>
  <c r="A1663" i="12"/>
  <c r="C1528" i="12"/>
  <c r="B1396" i="12"/>
  <c r="C1261" i="12"/>
  <c r="B3549" i="12"/>
  <c r="C3414" i="12"/>
  <c r="B3178" i="12"/>
  <c r="B4856" i="12"/>
  <c r="C4721" i="12"/>
  <c r="C1195" i="12"/>
  <c r="B1330" i="12"/>
  <c r="B2988" i="12"/>
  <c r="C2853" i="12"/>
  <c r="B2740" i="12"/>
  <c r="C2605" i="12"/>
  <c r="C2006" i="12"/>
  <c r="B2141" i="12"/>
  <c r="B2353" i="12"/>
  <c r="C2218" i="12"/>
  <c r="B3387" i="12"/>
  <c r="C3252" i="12"/>
  <c r="B1268" i="12"/>
  <c r="C1133" i="12"/>
  <c r="B3701" i="12"/>
  <c r="A2061" i="12"/>
  <c r="C1926" i="12"/>
  <c r="B1575" i="12"/>
  <c r="C1440" i="12"/>
  <c r="B1765" i="12"/>
  <c r="C1630" i="12"/>
  <c r="B1279" i="12"/>
  <c r="C1144" i="12"/>
  <c r="B1280" i="12"/>
  <c r="C1145" i="12"/>
  <c r="C2045" i="12"/>
  <c r="B2180" i="12"/>
  <c r="C1418" i="12"/>
  <c r="B1553" i="12"/>
  <c r="B1704" i="12"/>
  <c r="C1569" i="12"/>
  <c r="B1274" i="12"/>
  <c r="C1139" i="12"/>
  <c r="B2203" i="12"/>
  <c r="B2134" i="12"/>
  <c r="C1999" i="12"/>
  <c r="B2471" i="12"/>
  <c r="C2336" i="12"/>
  <c r="A1449" i="12"/>
  <c r="C1314" i="12"/>
  <c r="B2036" i="12"/>
  <c r="B1690" i="12"/>
  <c r="C1555" i="12"/>
  <c r="B2679" i="12"/>
  <c r="B2263" i="12"/>
  <c r="C2128" i="12"/>
  <c r="C1990" i="12"/>
  <c r="B2125" i="12"/>
  <c r="C2187" i="12"/>
  <c r="B2322" i="12"/>
  <c r="B2302" i="12"/>
  <c r="C2167" i="12"/>
  <c r="A2139" i="12"/>
  <c r="C2004" i="12"/>
  <c r="B2383" i="12"/>
  <c r="C2248" i="12"/>
  <c r="B1217" i="12"/>
  <c r="C1082" i="12"/>
  <c r="B1397" i="12"/>
  <c r="C1262" i="12"/>
  <c r="B2212" i="12"/>
  <c r="C2077" i="12"/>
  <c r="B3050" i="12"/>
  <c r="A1835" i="12"/>
  <c r="C1700" i="12"/>
  <c r="B1758" i="12"/>
  <c r="C1623" i="12"/>
  <c r="B1312" i="12"/>
  <c r="C1177" i="12"/>
  <c r="B1969" i="12"/>
  <c r="C1834" i="12"/>
  <c r="B1913" i="12"/>
  <c r="C1778" i="12"/>
  <c r="A1496" i="12"/>
  <c r="C1361" i="12"/>
  <c r="B3744" i="12"/>
  <c r="B2184" i="12"/>
  <c r="C2523" i="12"/>
  <c r="B2658" i="12"/>
  <c r="B1995" i="12"/>
  <c r="C1860" i="12"/>
  <c r="C1176" i="12"/>
  <c r="B1311" i="12"/>
  <c r="B3348" i="12"/>
  <c r="C3213" i="12"/>
  <c r="A3857" i="12"/>
  <c r="B1711" i="12" l="1"/>
  <c r="C1576" i="12"/>
  <c r="C1395" i="12"/>
  <c r="B1530" i="12"/>
  <c r="B1768" i="12"/>
  <c r="C1633" i="12"/>
  <c r="C2030" i="12"/>
  <c r="B2165" i="12"/>
  <c r="C1701" i="12"/>
  <c r="B1836" i="12"/>
  <c r="B1715" i="12"/>
  <c r="C1580" i="12"/>
  <c r="C1237" i="12"/>
  <c r="B1372" i="12"/>
  <c r="A1515" i="12"/>
  <c r="C1380" i="12"/>
  <c r="B1427" i="12"/>
  <c r="C1292" i="12"/>
  <c r="B1520" i="12"/>
  <c r="C1385" i="12"/>
  <c r="B1426" i="12"/>
  <c r="C1291" i="12"/>
  <c r="B1730" i="12"/>
  <c r="C1595" i="12"/>
  <c r="C1321" i="12"/>
  <c r="B1456" i="12"/>
  <c r="B1432" i="12"/>
  <c r="C1297" i="12"/>
  <c r="B1504" i="12"/>
  <c r="C1369" i="12"/>
  <c r="B1359" i="12"/>
  <c r="C1224" i="12"/>
  <c r="B2485" i="12"/>
  <c r="C2350" i="12"/>
  <c r="A2174" i="12"/>
  <c r="C2039" i="12"/>
  <c r="B3055" i="12"/>
  <c r="C2920" i="12"/>
  <c r="B1928" i="12"/>
  <c r="C1793" i="12"/>
  <c r="B2103" i="12"/>
  <c r="C1968" i="12"/>
  <c r="B1437" i="12"/>
  <c r="C1302" i="12"/>
  <c r="C2087" i="12"/>
  <c r="B2222" i="12"/>
  <c r="B1916" i="12"/>
  <c r="C1781" i="12"/>
  <c r="B2092" i="12"/>
  <c r="C1957" i="12"/>
  <c r="B1670" i="12"/>
  <c r="C1535" i="12"/>
  <c r="B1493" i="12"/>
  <c r="C1358" i="12"/>
  <c r="B1614" i="12"/>
  <c r="C1479" i="12"/>
  <c r="C3232" i="12"/>
  <c r="B3367" i="12"/>
  <c r="C1307" i="12"/>
  <c r="B1442" i="12"/>
  <c r="B1741" i="12"/>
  <c r="C1606" i="12"/>
  <c r="C2149" i="12"/>
  <c r="B2284" i="12"/>
  <c r="A2783" i="12"/>
  <c r="C2648" i="12"/>
  <c r="B1818" i="12"/>
  <c r="C1683" i="12"/>
  <c r="B3483" i="12"/>
  <c r="C3348" i="12"/>
  <c r="B2048" i="12"/>
  <c r="C1913" i="12"/>
  <c r="C1758" i="12"/>
  <c r="B1893" i="12"/>
  <c r="A2274" i="12"/>
  <c r="C2139" i="12"/>
  <c r="A1584" i="12"/>
  <c r="C1449" i="12"/>
  <c r="C1274" i="12"/>
  <c r="B1409" i="12"/>
  <c r="B1900" i="12"/>
  <c r="C1765" i="12"/>
  <c r="C2740" i="12"/>
  <c r="B2875" i="12"/>
  <c r="C4856" i="12"/>
  <c r="B4991" i="12"/>
  <c r="B1531" i="12"/>
  <c r="C1396" i="12"/>
  <c r="B1522" i="12"/>
  <c r="C1387" i="12"/>
  <c r="B2730" i="12"/>
  <c r="B1680" i="12"/>
  <c r="C1545" i="12"/>
  <c r="A2041" i="12"/>
  <c r="C1906" i="12"/>
  <c r="C2999" i="12"/>
  <c r="B3134" i="12"/>
  <c r="B1772" i="12"/>
  <c r="C1637" i="12"/>
  <c r="B1686" i="12"/>
  <c r="C1551" i="12"/>
  <c r="B2057" i="12"/>
  <c r="C1922" i="12"/>
  <c r="B2850" i="12"/>
  <c r="C2715" i="12"/>
  <c r="C1269" i="12"/>
  <c r="B1404" i="12"/>
  <c r="C1826" i="12"/>
  <c r="B1961" i="12"/>
  <c r="B2171" i="12"/>
  <c r="C1248" i="12"/>
  <c r="B1383" i="12"/>
  <c r="C1969" i="12"/>
  <c r="B2104" i="12"/>
  <c r="A1970" i="12"/>
  <c r="C1835" i="12"/>
  <c r="B1532" i="12"/>
  <c r="C1397" i="12"/>
  <c r="B2437" i="12"/>
  <c r="C2302" i="12"/>
  <c r="B2398" i="12"/>
  <c r="C2263" i="12"/>
  <c r="B2606" i="12"/>
  <c r="C2471" i="12"/>
  <c r="C1280" i="12"/>
  <c r="B1415" i="12"/>
  <c r="C1575" i="12"/>
  <c r="B1710" i="12"/>
  <c r="B2488" i="12"/>
  <c r="C2353" i="12"/>
  <c r="B3313" i="12"/>
  <c r="C1478" i="12"/>
  <c r="B1613" i="12"/>
  <c r="B1467" i="12"/>
  <c r="C1332" i="12"/>
  <c r="B1867" i="12"/>
  <c r="C1732" i="12"/>
  <c r="B1536" i="12"/>
  <c r="C1401" i="12"/>
  <c r="A2081" i="12"/>
  <c r="C1946" i="12"/>
  <c r="B4753" i="12"/>
  <c r="C4618" i="12"/>
  <c r="B2001" i="12"/>
  <c r="C1866" i="12"/>
  <c r="C3329" i="12"/>
  <c r="B3464" i="12"/>
  <c r="B1446" i="12"/>
  <c r="C1311" i="12"/>
  <c r="B2814" i="12"/>
  <c r="B1695" i="12"/>
  <c r="C1560" i="12"/>
  <c r="B2023" i="12"/>
  <c r="C1888" i="12"/>
  <c r="B3365" i="12"/>
  <c r="B1654" i="12"/>
  <c r="C1519" i="12"/>
  <c r="C3387" i="12"/>
  <c r="B3522" i="12"/>
  <c r="A2418" i="12"/>
  <c r="C2283" i="12"/>
  <c r="B2319" i="12"/>
  <c r="B3836" i="12"/>
  <c r="B2478" i="12"/>
  <c r="C2343" i="12"/>
  <c r="A1696" i="12"/>
  <c r="B2352" i="12"/>
  <c r="C2217" i="12"/>
  <c r="B3126" i="12"/>
  <c r="C2991" i="12"/>
  <c r="C1328" i="12"/>
  <c r="B1463" i="12"/>
  <c r="B3123" i="12"/>
  <c r="C2988" i="12"/>
  <c r="A1798" i="12"/>
  <c r="C1663" i="12"/>
  <c r="B3659" i="12"/>
  <c r="B3879" i="12"/>
  <c r="B1447" i="12"/>
  <c r="C1312" i="12"/>
  <c r="B3185" i="12"/>
  <c r="B1352" i="12"/>
  <c r="C1217" i="12"/>
  <c r="B2269" i="12"/>
  <c r="C2134" i="12"/>
  <c r="B1839" i="12"/>
  <c r="C1704" i="12"/>
  <c r="B1414" i="12"/>
  <c r="C1279" i="12"/>
  <c r="A2196" i="12"/>
  <c r="C2061" i="12"/>
  <c r="B1403" i="12"/>
  <c r="C1268" i="12"/>
  <c r="A1745" i="12"/>
  <c r="C1610" i="12"/>
  <c r="B2389" i="12"/>
  <c r="C2254" i="12"/>
  <c r="B2425" i="12"/>
  <c r="B1991" i="12"/>
  <c r="C1856" i="12"/>
  <c r="B1992" i="12"/>
  <c r="C1857" i="12"/>
  <c r="B1375" i="12"/>
  <c r="C1240" i="12"/>
  <c r="B5011" i="12"/>
  <c r="B1692" i="12"/>
  <c r="C1557" i="12"/>
  <c r="B3096" i="12"/>
  <c r="C2961" i="12"/>
  <c r="C2009" i="12"/>
  <c r="B2144" i="12"/>
  <c r="B3493" i="12"/>
  <c r="C3358" i="12"/>
  <c r="A2638" i="12"/>
  <c r="C2503" i="12"/>
  <c r="A1644" i="12"/>
  <c r="C1509" i="12"/>
  <c r="B1486" i="12"/>
  <c r="C1351" i="12"/>
  <c r="B1875" i="12"/>
  <c r="C1740" i="12"/>
  <c r="B2793" i="12"/>
  <c r="C2658" i="12"/>
  <c r="B2260" i="12"/>
  <c r="C2125" i="12"/>
  <c r="C2180" i="12"/>
  <c r="B2315" i="12"/>
  <c r="B1583" i="12"/>
  <c r="C1448" i="12"/>
  <c r="A3174" i="12"/>
  <c r="C3039" i="12"/>
  <c r="B2457" i="12"/>
  <c r="C2322" i="12"/>
  <c r="B2338" i="12"/>
  <c r="C1553" i="12"/>
  <c r="B1688" i="12"/>
  <c r="C2141" i="12"/>
  <c r="B2276" i="12"/>
  <c r="B1465" i="12"/>
  <c r="C1330" i="12"/>
  <c r="B1932" i="12"/>
  <c r="C1797" i="12"/>
  <c r="B4394" i="12"/>
  <c r="C4259" i="12"/>
  <c r="B1887" i="12"/>
  <c r="C1752" i="12"/>
  <c r="B1664" i="12"/>
  <c r="C1529" i="12"/>
  <c r="A3992" i="12"/>
  <c r="B2130" i="12"/>
  <c r="C1995" i="12"/>
  <c r="A1631" i="12"/>
  <c r="C1496" i="12"/>
  <c r="B2347" i="12"/>
  <c r="C2212" i="12"/>
  <c r="B2518" i="12"/>
  <c r="C2383" i="12"/>
  <c r="B1825" i="12"/>
  <c r="C1690" i="12"/>
  <c r="B3684" i="12"/>
  <c r="C3549" i="12"/>
  <c r="B1381" i="12"/>
  <c r="C1246" i="12"/>
  <c r="B2209" i="12"/>
  <c r="C2074" i="12"/>
  <c r="C3767" i="12"/>
  <c r="B3902" i="12"/>
  <c r="B2516" i="12"/>
  <c r="C2381" i="12"/>
  <c r="B5166" i="12"/>
  <c r="A2155" i="12"/>
  <c r="C2020" i="12"/>
  <c r="B1994" i="12"/>
  <c r="C1859" i="12"/>
  <c r="B2896" i="12"/>
  <c r="C2761" i="12"/>
  <c r="B3347" i="12"/>
  <c r="C3212" i="12"/>
  <c r="C1624" i="12"/>
  <c r="B1759" i="12"/>
  <c r="B2699" i="12"/>
  <c r="C2564" i="12"/>
  <c r="B4389" i="12"/>
  <c r="B2688" i="12"/>
  <c r="B1749" i="12" l="1"/>
  <c r="C1614" i="12"/>
  <c r="C1916" i="12"/>
  <c r="B2051" i="12"/>
  <c r="C1928" i="12"/>
  <c r="B2063" i="12"/>
  <c r="A1650" i="12"/>
  <c r="C1515" i="12"/>
  <c r="C1741" i="12"/>
  <c r="B1876" i="12"/>
  <c r="B1628" i="12"/>
  <c r="C1493" i="12"/>
  <c r="C3055" i="12"/>
  <c r="B3190" i="12"/>
  <c r="B1639" i="12"/>
  <c r="C1504" i="12"/>
  <c r="B1561" i="12"/>
  <c r="C1426" i="12"/>
  <c r="B1903" i="12"/>
  <c r="C1768" i="12"/>
  <c r="C1442" i="12"/>
  <c r="B1577" i="12"/>
  <c r="B1665" i="12"/>
  <c r="C1530" i="12"/>
  <c r="C2284" i="12"/>
  <c r="B2419" i="12"/>
  <c r="B2300" i="12"/>
  <c r="C2165" i="12"/>
  <c r="B1865" i="12"/>
  <c r="C1730" i="12"/>
  <c r="C2222" i="12"/>
  <c r="B2357" i="12"/>
  <c r="B1507" i="12"/>
  <c r="C1372" i="12"/>
  <c r="B1805" i="12"/>
  <c r="C1670" i="12"/>
  <c r="C1437" i="12"/>
  <c r="B1572" i="12"/>
  <c r="C2174" i="12"/>
  <c r="A2309" i="12"/>
  <c r="C1432" i="12"/>
  <c r="B1567" i="12"/>
  <c r="B1655" i="12"/>
  <c r="C1520" i="12"/>
  <c r="B1850" i="12"/>
  <c r="C1715" i="12"/>
  <c r="B1494" i="12"/>
  <c r="C1359" i="12"/>
  <c r="C3367" i="12"/>
  <c r="B3502" i="12"/>
  <c r="B1591" i="12"/>
  <c r="C1456" i="12"/>
  <c r="C1836" i="12"/>
  <c r="B1971" i="12"/>
  <c r="B2227" i="12"/>
  <c r="C2092" i="12"/>
  <c r="B2238" i="12"/>
  <c r="C2103" i="12"/>
  <c r="C2485" i="12"/>
  <c r="B2620" i="12"/>
  <c r="B1562" i="12"/>
  <c r="C1427" i="12"/>
  <c r="B1846" i="12"/>
  <c r="C1711" i="12"/>
  <c r="A1831" i="12"/>
  <c r="B3657" i="12"/>
  <c r="C3522" i="12"/>
  <c r="B2239" i="12"/>
  <c r="C2104" i="12"/>
  <c r="B3269" i="12"/>
  <c r="C3134" i="12"/>
  <c r="B4524" i="12"/>
  <c r="B3819" i="12"/>
  <c r="C3684" i="12"/>
  <c r="B2592" i="12"/>
  <c r="C2457" i="12"/>
  <c r="B1621" i="12"/>
  <c r="C1486" i="12"/>
  <c r="B5146" i="12"/>
  <c r="B1487" i="12"/>
  <c r="C1352" i="12"/>
  <c r="B3794" i="12"/>
  <c r="B2192" i="12"/>
  <c r="C2057" i="12"/>
  <c r="A2409" i="12"/>
  <c r="C2274" i="12"/>
  <c r="B2834" i="12"/>
  <c r="C2699" i="12"/>
  <c r="B3031" i="12"/>
  <c r="C2896" i="12"/>
  <c r="B2344" i="12"/>
  <c r="C2209" i="12"/>
  <c r="B2653" i="12"/>
  <c r="C2518" i="12"/>
  <c r="B2265" i="12"/>
  <c r="C2130" i="12"/>
  <c r="C4394" i="12"/>
  <c r="B4529" i="12"/>
  <c r="A3309" i="12"/>
  <c r="C3174" i="12"/>
  <c r="C2260" i="12"/>
  <c r="B2395" i="12"/>
  <c r="A1779" i="12"/>
  <c r="C1644" i="12"/>
  <c r="B1510" i="12"/>
  <c r="C1375" i="12"/>
  <c r="C2389" i="12"/>
  <c r="B2524" i="12"/>
  <c r="C1839" i="12"/>
  <c r="B1974" i="12"/>
  <c r="B3261" i="12"/>
  <c r="C3126" i="12"/>
  <c r="B1830" i="12"/>
  <c r="C1695" i="12"/>
  <c r="B1581" i="12"/>
  <c r="C1446" i="12"/>
  <c r="C2081" i="12"/>
  <c r="A2216" i="12"/>
  <c r="B1602" i="12"/>
  <c r="C1467" i="12"/>
  <c r="B2572" i="12"/>
  <c r="C2437" i="12"/>
  <c r="B1821" i="12"/>
  <c r="C1686" i="12"/>
  <c r="A2176" i="12"/>
  <c r="C2041" i="12"/>
  <c r="C1531" i="12"/>
  <c r="B1666" i="12"/>
  <c r="B2035" i="12"/>
  <c r="C1900" i="12"/>
  <c r="B3500" i="12"/>
  <c r="B4037" i="12"/>
  <c r="C3902" i="12"/>
  <c r="B3482" i="12"/>
  <c r="C3347" i="12"/>
  <c r="C1825" i="12"/>
  <c r="B1960" i="12"/>
  <c r="A1766" i="12"/>
  <c r="C1631" i="12"/>
  <c r="B2560" i="12"/>
  <c r="B1549" i="12"/>
  <c r="C1414" i="12"/>
  <c r="C2478" i="12"/>
  <c r="B2613" i="12"/>
  <c r="B2158" i="12"/>
  <c r="C2023" i="12"/>
  <c r="B2949" i="12"/>
  <c r="B4888" i="12"/>
  <c r="C4753" i="12"/>
  <c r="B2623" i="12"/>
  <c r="C2488" i="12"/>
  <c r="B2533" i="12"/>
  <c r="C2398" i="12"/>
  <c r="B1657" i="12"/>
  <c r="C1522" i="12"/>
  <c r="B3618" i="12"/>
  <c r="C3483" i="12"/>
  <c r="B2279" i="12"/>
  <c r="C2144" i="12"/>
  <c r="B3320" i="12"/>
  <c r="B3971" i="12"/>
  <c r="B1845" i="12"/>
  <c r="C1710" i="12"/>
  <c r="B1518" i="12"/>
  <c r="C1383" i="12"/>
  <c r="B2096" i="12"/>
  <c r="C1961" i="12"/>
  <c r="B1894" i="12"/>
  <c r="C1759" i="12"/>
  <c r="B1823" i="12"/>
  <c r="C1688" i="12"/>
  <c r="C3464" i="12"/>
  <c r="B3599" i="12"/>
  <c r="B1748" i="12"/>
  <c r="C1613" i="12"/>
  <c r="C1415" i="12"/>
  <c r="B1550" i="12"/>
  <c r="B1539" i="12"/>
  <c r="C1404" i="12"/>
  <c r="B5126" i="12"/>
  <c r="C4991" i="12"/>
  <c r="B1544" i="12"/>
  <c r="C1409" i="12"/>
  <c r="B2028" i="12"/>
  <c r="C1893" i="12"/>
  <c r="B2450" i="12"/>
  <c r="C2315" i="12"/>
  <c r="B2411" i="12"/>
  <c r="C2276" i="12"/>
  <c r="B1598" i="12"/>
  <c r="C1463" i="12"/>
  <c r="B2129" i="12"/>
  <c r="C1994" i="12"/>
  <c r="B2651" i="12"/>
  <c r="C2516" i="12"/>
  <c r="B2482" i="12"/>
  <c r="C2347" i="12"/>
  <c r="A4127" i="12"/>
  <c r="B2022" i="12"/>
  <c r="C1887" i="12"/>
  <c r="B2067" i="12"/>
  <c r="C1932" i="12"/>
  <c r="B1718" i="12"/>
  <c r="C1583" i="12"/>
  <c r="C2793" i="12"/>
  <c r="B2928" i="12"/>
  <c r="A2773" i="12"/>
  <c r="C2638" i="12"/>
  <c r="B3231" i="12"/>
  <c r="C3096" i="12"/>
  <c r="B2127" i="12"/>
  <c r="C1992" i="12"/>
  <c r="A1880" i="12"/>
  <c r="C1745" i="12"/>
  <c r="B1538" i="12"/>
  <c r="C1403" i="12"/>
  <c r="B2404" i="12"/>
  <c r="C2269" i="12"/>
  <c r="B1582" i="12"/>
  <c r="C1447" i="12"/>
  <c r="A1933" i="12"/>
  <c r="C1798" i="12"/>
  <c r="B2487" i="12"/>
  <c r="C2352" i="12"/>
  <c r="B2454" i="12"/>
  <c r="B1789" i="12"/>
  <c r="C1654" i="12"/>
  <c r="B1671" i="12"/>
  <c r="C1536" i="12"/>
  <c r="C1532" i="12"/>
  <c r="B1667" i="12"/>
  <c r="B1907" i="12"/>
  <c r="C1772" i="12"/>
  <c r="B1815" i="12"/>
  <c r="C1680" i="12"/>
  <c r="B1953" i="12"/>
  <c r="C1818" i="12"/>
  <c r="B3010" i="12"/>
  <c r="C2875" i="12"/>
  <c r="B2823" i="12"/>
  <c r="A2290" i="12"/>
  <c r="C2155" i="12"/>
  <c r="B1516" i="12"/>
  <c r="C1381" i="12"/>
  <c r="B1799" i="12"/>
  <c r="C1664" i="12"/>
  <c r="B1600" i="12"/>
  <c r="C1465" i="12"/>
  <c r="B2473" i="12"/>
  <c r="B2010" i="12"/>
  <c r="C1875" i="12"/>
  <c r="B3628" i="12"/>
  <c r="C3493" i="12"/>
  <c r="B1827" i="12"/>
  <c r="C1692" i="12"/>
  <c r="B2126" i="12"/>
  <c r="C1991" i="12"/>
  <c r="A2331" i="12"/>
  <c r="C2196" i="12"/>
  <c r="B4014" i="12"/>
  <c r="B3258" i="12"/>
  <c r="C3123" i="12"/>
  <c r="A2553" i="12"/>
  <c r="C2418" i="12"/>
  <c r="C2001" i="12"/>
  <c r="B2136" i="12"/>
  <c r="C1867" i="12"/>
  <c r="B2002" i="12"/>
  <c r="B3448" i="12"/>
  <c r="B2741" i="12"/>
  <c r="C2606" i="12"/>
  <c r="A2105" i="12"/>
  <c r="C1970" i="12"/>
  <c r="B2306" i="12"/>
  <c r="B2985" i="12"/>
  <c r="C2850" i="12"/>
  <c r="B2865" i="12"/>
  <c r="A1719" i="12"/>
  <c r="C1584" i="12"/>
  <c r="B2183" i="12"/>
  <c r="C2048" i="12"/>
  <c r="C2783" i="12"/>
  <c r="A2918" i="12"/>
  <c r="C1572" i="12" l="1"/>
  <c r="B1707" i="12"/>
  <c r="B2198" i="12"/>
  <c r="C2063" i="12"/>
  <c r="B1697" i="12"/>
  <c r="C1562" i="12"/>
  <c r="B1985" i="12"/>
  <c r="C1850" i="12"/>
  <c r="B2000" i="12"/>
  <c r="C1865" i="12"/>
  <c r="B2755" i="12"/>
  <c r="C2620" i="12"/>
  <c r="C2051" i="12"/>
  <c r="B2186" i="12"/>
  <c r="C2357" i="12"/>
  <c r="B2492" i="12"/>
  <c r="C1846" i="12"/>
  <c r="B1981" i="12"/>
  <c r="B1629" i="12"/>
  <c r="C1494" i="12"/>
  <c r="B1774" i="12"/>
  <c r="C1639" i="12"/>
  <c r="B2106" i="12"/>
  <c r="C1971" i="12"/>
  <c r="C1577" i="12"/>
  <c r="B1712" i="12"/>
  <c r="B1726" i="12"/>
  <c r="C1591" i="12"/>
  <c r="C1655" i="12"/>
  <c r="B1790" i="12"/>
  <c r="C1805" i="12"/>
  <c r="B1940" i="12"/>
  <c r="B2435" i="12"/>
  <c r="C2300" i="12"/>
  <c r="C1903" i="12"/>
  <c r="B2038" i="12"/>
  <c r="C1628" i="12"/>
  <c r="B1763" i="12"/>
  <c r="A1785" i="12"/>
  <c r="C1650" i="12"/>
  <c r="C3502" i="12"/>
  <c r="B3637" i="12"/>
  <c r="C1567" i="12"/>
  <c r="B1702" i="12"/>
  <c r="C2419" i="12"/>
  <c r="B2554" i="12"/>
  <c r="C1876" i="12"/>
  <c r="B2011" i="12"/>
  <c r="A2444" i="12"/>
  <c r="C2309" i="12"/>
  <c r="B2362" i="12"/>
  <c r="C2227" i="12"/>
  <c r="C1665" i="12"/>
  <c r="B1800" i="12"/>
  <c r="B3325" i="12"/>
  <c r="C3190" i="12"/>
  <c r="B2373" i="12"/>
  <c r="C2238" i="12"/>
  <c r="B1642" i="12"/>
  <c r="C1507" i="12"/>
  <c r="B1696" i="12"/>
  <c r="C1561" i="12"/>
  <c r="B1884" i="12"/>
  <c r="C1749" i="12"/>
  <c r="C2010" i="12"/>
  <c r="B2145" i="12"/>
  <c r="B1950" i="12"/>
  <c r="C1815" i="12"/>
  <c r="B2622" i="12"/>
  <c r="C2487" i="12"/>
  <c r="C2022" i="12"/>
  <c r="B2157" i="12"/>
  <c r="A2311" i="12"/>
  <c r="C2176" i="12"/>
  <c r="A3444" i="12"/>
  <c r="C3309" i="12"/>
  <c r="A2544" i="12"/>
  <c r="C2409" i="12"/>
  <c r="B3000" i="12"/>
  <c r="B2271" i="12"/>
  <c r="C2136" i="12"/>
  <c r="C2928" i="12"/>
  <c r="B3063" i="12"/>
  <c r="C2450" i="12"/>
  <c r="B2585" i="12"/>
  <c r="B1674" i="12"/>
  <c r="C1539" i="12"/>
  <c r="C1823" i="12"/>
  <c r="B1958" i="12"/>
  <c r="C1518" i="12"/>
  <c r="B1653" i="12"/>
  <c r="B2414" i="12"/>
  <c r="C2279" i="12"/>
  <c r="A2240" i="12"/>
  <c r="C2105" i="12"/>
  <c r="B4149" i="12"/>
  <c r="B2261" i="12"/>
  <c r="C2126" i="12"/>
  <c r="B2608" i="12"/>
  <c r="B1651" i="12"/>
  <c r="C1516" i="12"/>
  <c r="B2958" i="12"/>
  <c r="B2042" i="12"/>
  <c r="C1907" i="12"/>
  <c r="A2068" i="12"/>
  <c r="C1933" i="12"/>
  <c r="A2015" i="12"/>
  <c r="C1880" i="12"/>
  <c r="A4262" i="12"/>
  <c r="B1685" i="12"/>
  <c r="C1550" i="12"/>
  <c r="C1657" i="12"/>
  <c r="B1792" i="12"/>
  <c r="B5023" i="12"/>
  <c r="C4888" i="12"/>
  <c r="C1549" i="12"/>
  <c r="B1684" i="12"/>
  <c r="A1901" i="12"/>
  <c r="C1766" i="12"/>
  <c r="B4172" i="12"/>
  <c r="C4037" i="12"/>
  <c r="B1956" i="12"/>
  <c r="C1821" i="12"/>
  <c r="B1716" i="12"/>
  <c r="C1581" i="12"/>
  <c r="C1510" i="12"/>
  <c r="B1645" i="12"/>
  <c r="B2788" i="12"/>
  <c r="C2653" i="12"/>
  <c r="B2969" i="12"/>
  <c r="C2834" i="12"/>
  <c r="B2327" i="12"/>
  <c r="C2192" i="12"/>
  <c r="B3954" i="12"/>
  <c r="C3819" i="12"/>
  <c r="C3657" i="12"/>
  <c r="B3792" i="12"/>
  <c r="B2441" i="12"/>
  <c r="B3393" i="12"/>
  <c r="C3258" i="12"/>
  <c r="C1538" i="12"/>
  <c r="B1673" i="12"/>
  <c r="B2264" i="12"/>
  <c r="C2129" i="12"/>
  <c r="B2400" i="12"/>
  <c r="C2265" i="12"/>
  <c r="B1622" i="12"/>
  <c r="C1487" i="12"/>
  <c r="B2095" i="12"/>
  <c r="C1960" i="12"/>
  <c r="B2109" i="12"/>
  <c r="C1974" i="12"/>
  <c r="B4664" i="12"/>
  <c r="C4529" i="12"/>
  <c r="B2876" i="12"/>
  <c r="C2741" i="12"/>
  <c r="B1717" i="12"/>
  <c r="C1582" i="12"/>
  <c r="B2262" i="12"/>
  <c r="C2127" i="12"/>
  <c r="B2617" i="12"/>
  <c r="C2482" i="12"/>
  <c r="B4106" i="12"/>
  <c r="B2668" i="12"/>
  <c r="C2533" i="12"/>
  <c r="B2170" i="12"/>
  <c r="C2035" i="12"/>
  <c r="B2707" i="12"/>
  <c r="C2572" i="12"/>
  <c r="B1965" i="12"/>
  <c r="C1830" i="12"/>
  <c r="A1914" i="12"/>
  <c r="C1779" i="12"/>
  <c r="B4659" i="12"/>
  <c r="C1667" i="12"/>
  <c r="B1802" i="12"/>
  <c r="B1679" i="12"/>
  <c r="C1544" i="12"/>
  <c r="B1883" i="12"/>
  <c r="C1748" i="12"/>
  <c r="C1666" i="12"/>
  <c r="B1801" i="12"/>
  <c r="B2530" i="12"/>
  <c r="C2395" i="12"/>
  <c r="A1966" i="12"/>
  <c r="A1854" i="12"/>
  <c r="C1719" i="12"/>
  <c r="B1806" i="12"/>
  <c r="C1671" i="12"/>
  <c r="A2908" i="12"/>
  <c r="C2773" i="12"/>
  <c r="C3261" i="12"/>
  <c r="B3396" i="12"/>
  <c r="C2239" i="12"/>
  <c r="B2374" i="12"/>
  <c r="B1733" i="12"/>
  <c r="C1598" i="12"/>
  <c r="B2163" i="12"/>
  <c r="C2028" i="12"/>
  <c r="B2695" i="12"/>
  <c r="B1735" i="12"/>
  <c r="C1600" i="12"/>
  <c r="B3145" i="12"/>
  <c r="C3010" i="12"/>
  <c r="B1924" i="12"/>
  <c r="C1789" i="12"/>
  <c r="C1718" i="12"/>
  <c r="B1853" i="12"/>
  <c r="B2318" i="12"/>
  <c r="C2183" i="12"/>
  <c r="B3120" i="12"/>
  <c r="C2985" i="12"/>
  <c r="B3583" i="12"/>
  <c r="A2688" i="12"/>
  <c r="C2553" i="12"/>
  <c r="A2466" i="12"/>
  <c r="C2331" i="12"/>
  <c r="C3628" i="12"/>
  <c r="B3763" i="12"/>
  <c r="B1934" i="12"/>
  <c r="C1799" i="12"/>
  <c r="A2425" i="12"/>
  <c r="C2290" i="12"/>
  <c r="B2088" i="12"/>
  <c r="C1953" i="12"/>
  <c r="B2589" i="12"/>
  <c r="C2404" i="12"/>
  <c r="B2539" i="12"/>
  <c r="B3366" i="12"/>
  <c r="C3231" i="12"/>
  <c r="B2202" i="12"/>
  <c r="C2067" i="12"/>
  <c r="B2786" i="12"/>
  <c r="C2651" i="12"/>
  <c r="B3734" i="12"/>
  <c r="C3599" i="12"/>
  <c r="B3753" i="12"/>
  <c r="C3618" i="12"/>
  <c r="B2758" i="12"/>
  <c r="C2623" i="12"/>
  <c r="B2293" i="12"/>
  <c r="C2158" i="12"/>
  <c r="B3617" i="12"/>
  <c r="C3482" i="12"/>
  <c r="B3635" i="12"/>
  <c r="B1737" i="12"/>
  <c r="C1602" i="12"/>
  <c r="B2479" i="12"/>
  <c r="C2344" i="12"/>
  <c r="B3929" i="12"/>
  <c r="B1756" i="12"/>
  <c r="C1621" i="12"/>
  <c r="C3269" i="12"/>
  <c r="B3404" i="12"/>
  <c r="B3166" i="12"/>
  <c r="C3031" i="12"/>
  <c r="B2727" i="12"/>
  <c r="C2592" i="12"/>
  <c r="C2918" i="12"/>
  <c r="A3053" i="12"/>
  <c r="B1980" i="12"/>
  <c r="C1845" i="12"/>
  <c r="B3084" i="12"/>
  <c r="B1962" i="12"/>
  <c r="C1827" i="12"/>
  <c r="C2002" i="12"/>
  <c r="B2137" i="12"/>
  <c r="C2411" i="12"/>
  <c r="B2546" i="12"/>
  <c r="B5261" i="12"/>
  <c r="C5261" i="12" s="1"/>
  <c r="C5126" i="12"/>
  <c r="B2029" i="12"/>
  <c r="C1894" i="12"/>
  <c r="B2231" i="12"/>
  <c r="C2096" i="12"/>
  <c r="B3455" i="12"/>
  <c r="B2748" i="12"/>
  <c r="C2613" i="12"/>
  <c r="A2351" i="12"/>
  <c r="C2216" i="12"/>
  <c r="B2659" i="12"/>
  <c r="C2524" i="12"/>
  <c r="B1925" i="12" l="1"/>
  <c r="C1790" i="12"/>
  <c r="B1831" i="12"/>
  <c r="C1696" i="12"/>
  <c r="B1832" i="12"/>
  <c r="C1697" i="12"/>
  <c r="B1837" i="12"/>
  <c r="C1702" i="12"/>
  <c r="C2038" i="12"/>
  <c r="B2173" i="12"/>
  <c r="B2146" i="12"/>
  <c r="C2011" i="12"/>
  <c r="C1940" i="12"/>
  <c r="B2075" i="12"/>
  <c r="C1884" i="12"/>
  <c r="B2019" i="12"/>
  <c r="B3460" i="12"/>
  <c r="C3325" i="12"/>
  <c r="C2106" i="12"/>
  <c r="B2241" i="12"/>
  <c r="B1909" i="12"/>
  <c r="C1774" i="12"/>
  <c r="B1777" i="12"/>
  <c r="C1642" i="12"/>
  <c r="B2497" i="12"/>
  <c r="C2362" i="12"/>
  <c r="B1861" i="12"/>
  <c r="C1726" i="12"/>
  <c r="C1629" i="12"/>
  <c r="B1764" i="12"/>
  <c r="C2755" i="12"/>
  <c r="B2890" i="12"/>
  <c r="C2198" i="12"/>
  <c r="B2333" i="12"/>
  <c r="C1800" i="12"/>
  <c r="B1935" i="12"/>
  <c r="C2554" i="12"/>
  <c r="B2689" i="12"/>
  <c r="B1898" i="12"/>
  <c r="C1763" i="12"/>
  <c r="B2321" i="12"/>
  <c r="C2186" i="12"/>
  <c r="B3772" i="12"/>
  <c r="C3637" i="12"/>
  <c r="B1847" i="12"/>
  <c r="C1712" i="12"/>
  <c r="B2116" i="12"/>
  <c r="C1981" i="12"/>
  <c r="B1842" i="12"/>
  <c r="C1707" i="12"/>
  <c r="B2627" i="12"/>
  <c r="C2492" i="12"/>
  <c r="A1920" i="12"/>
  <c r="C1785" i="12"/>
  <c r="B2120" i="12"/>
  <c r="C1985" i="12"/>
  <c r="C2373" i="12"/>
  <c r="B2508" i="12"/>
  <c r="A2579" i="12"/>
  <c r="C2444" i="12"/>
  <c r="C2435" i="12"/>
  <c r="B2570" i="12"/>
  <c r="B2135" i="12"/>
  <c r="C2000" i="12"/>
  <c r="C2029" i="12"/>
  <c r="B2164" i="12"/>
  <c r="B3255" i="12"/>
  <c r="C3120" i="12"/>
  <c r="C3145" i="12"/>
  <c r="B3280" i="12"/>
  <c r="A3043" i="12"/>
  <c r="C2908" i="12"/>
  <c r="C2157" i="12"/>
  <c r="B2292" i="12"/>
  <c r="B3770" i="12"/>
  <c r="B2893" i="12"/>
  <c r="C2758" i="12"/>
  <c r="B2337" i="12"/>
  <c r="C2202" i="12"/>
  <c r="C2088" i="12"/>
  <c r="B2223" i="12"/>
  <c r="C2466" i="12"/>
  <c r="A2601" i="12"/>
  <c r="B2453" i="12"/>
  <c r="C2318" i="12"/>
  <c r="C1735" i="12"/>
  <c r="B1870" i="12"/>
  <c r="B2298" i="12"/>
  <c r="C2163" i="12"/>
  <c r="B1941" i="12"/>
  <c r="C1806" i="12"/>
  <c r="C2530" i="12"/>
  <c r="B2665" i="12"/>
  <c r="B2018" i="12"/>
  <c r="C1883" i="12"/>
  <c r="B1819" i="12"/>
  <c r="C1684" i="12"/>
  <c r="B2093" i="12"/>
  <c r="C1958" i="12"/>
  <c r="B2681" i="12"/>
  <c r="C2546" i="12"/>
  <c r="B1988" i="12"/>
  <c r="C1853" i="12"/>
  <c r="B1936" i="12"/>
  <c r="C1801" i="12"/>
  <c r="C2170" i="12"/>
  <c r="B2305" i="12"/>
  <c r="B2752" i="12"/>
  <c r="C2617" i="12"/>
  <c r="B2244" i="12"/>
  <c r="C2109" i="12"/>
  <c r="C2400" i="12"/>
  <c r="B2535" i="12"/>
  <c r="B3528" i="12"/>
  <c r="C3393" i="12"/>
  <c r="B2091" i="12"/>
  <c r="C1956" i="12"/>
  <c r="A4397" i="12"/>
  <c r="B3093" i="12"/>
  <c r="B4284" i="12"/>
  <c r="A3579" i="12"/>
  <c r="C3444" i="12"/>
  <c r="B2757" i="12"/>
  <c r="C2622" i="12"/>
  <c r="B1872" i="12"/>
  <c r="C1737" i="12"/>
  <c r="B4794" i="12"/>
  <c r="B3590" i="12"/>
  <c r="B3219" i="12"/>
  <c r="A2560" i="12"/>
  <c r="C2425" i="12"/>
  <c r="B1814" i="12"/>
  <c r="C1679" i="12"/>
  <c r="C1645" i="12"/>
  <c r="B1780" i="12"/>
  <c r="B2272" i="12"/>
  <c r="C2137" i="12"/>
  <c r="B2674" i="12"/>
  <c r="C2539" i="12"/>
  <c r="B2509" i="12"/>
  <c r="C2374" i="12"/>
  <c r="C1802" i="12"/>
  <c r="B1937" i="12"/>
  <c r="A2049" i="12"/>
  <c r="C1914" i="12"/>
  <c r="B2803" i="12"/>
  <c r="C2668" i="12"/>
  <c r="B2397" i="12"/>
  <c r="C2262" i="12"/>
  <c r="B2399" i="12"/>
  <c r="C2264" i="12"/>
  <c r="B2576" i="12"/>
  <c r="B2462" i="12"/>
  <c r="C2327" i="12"/>
  <c r="B5158" i="12"/>
  <c r="C5158" i="12" s="1"/>
  <c r="C5023" i="12"/>
  <c r="A2150" i="12"/>
  <c r="C2015" i="12"/>
  <c r="B1786" i="12"/>
  <c r="C1651" i="12"/>
  <c r="A2375" i="12"/>
  <c r="C2240" i="12"/>
  <c r="B1809" i="12"/>
  <c r="C1674" i="12"/>
  <c r="C2271" i="12"/>
  <c r="B2406" i="12"/>
  <c r="A2446" i="12"/>
  <c r="C2311" i="12"/>
  <c r="B2085" i="12"/>
  <c r="C1950" i="12"/>
  <c r="C2748" i="12"/>
  <c r="B2883" i="12"/>
  <c r="B2097" i="12"/>
  <c r="C1962" i="12"/>
  <c r="C2293" i="12"/>
  <c r="B2428" i="12"/>
  <c r="B3198" i="12"/>
  <c r="C3063" i="12"/>
  <c r="B3539" i="12"/>
  <c r="C3404" i="12"/>
  <c r="B4799" i="12"/>
  <c r="C4664" i="12"/>
  <c r="B4089" i="12"/>
  <c r="C3954" i="12"/>
  <c r="C2788" i="12"/>
  <c r="B2923" i="12"/>
  <c r="B1851" i="12"/>
  <c r="C1716" i="12"/>
  <c r="A2036" i="12"/>
  <c r="C1901" i="12"/>
  <c r="B1820" i="12"/>
  <c r="C1685" i="12"/>
  <c r="B2177" i="12"/>
  <c r="C2042" i="12"/>
  <c r="B2396" i="12"/>
  <c r="C2261" i="12"/>
  <c r="A2679" i="12"/>
  <c r="C2544" i="12"/>
  <c r="B2794" i="12"/>
  <c r="C2659" i="12"/>
  <c r="C1733" i="12"/>
  <c r="B1868" i="12"/>
  <c r="C2351" i="12"/>
  <c r="A2486" i="12"/>
  <c r="C2231" i="12"/>
  <c r="B2366" i="12"/>
  <c r="B2115" i="12"/>
  <c r="C1980" i="12"/>
  <c r="C3166" i="12"/>
  <c r="B3301" i="12"/>
  <c r="B4064" i="12"/>
  <c r="B3869" i="12"/>
  <c r="C3734" i="12"/>
  <c r="B2069" i="12"/>
  <c r="C1934" i="12"/>
  <c r="B3718" i="12"/>
  <c r="B2059" i="12"/>
  <c r="C1924" i="12"/>
  <c r="B2830" i="12"/>
  <c r="A1989" i="12"/>
  <c r="C1854" i="12"/>
  <c r="B1808" i="12"/>
  <c r="C1673" i="12"/>
  <c r="C3792" i="12"/>
  <c r="B3927" i="12"/>
  <c r="B1927" i="12"/>
  <c r="C1792" i="12"/>
  <c r="B2720" i="12"/>
  <c r="C2585" i="12"/>
  <c r="B2280" i="12"/>
  <c r="C2145" i="12"/>
  <c r="B2614" i="12"/>
  <c r="C2479" i="12"/>
  <c r="B2921" i="12"/>
  <c r="C2786" i="12"/>
  <c r="B1788" i="12"/>
  <c r="C1653" i="12"/>
  <c r="C3053" i="12"/>
  <c r="A3188" i="12"/>
  <c r="B2842" i="12"/>
  <c r="C2707" i="12"/>
  <c r="B1757" i="12"/>
  <c r="C1622" i="12"/>
  <c r="B2862" i="12"/>
  <c r="C2727" i="12"/>
  <c r="B1891" i="12"/>
  <c r="C1756" i="12"/>
  <c r="B3752" i="12"/>
  <c r="C3617" i="12"/>
  <c r="C3753" i="12"/>
  <c r="B3888" i="12"/>
  <c r="B3501" i="12"/>
  <c r="C3366" i="12"/>
  <c r="A2823" i="12"/>
  <c r="C2688" i="12"/>
  <c r="B2724" i="12"/>
  <c r="B3898" i="12"/>
  <c r="C3763" i="12"/>
  <c r="B3531" i="12"/>
  <c r="C3396" i="12"/>
  <c r="A2101" i="12"/>
  <c r="C1965" i="12"/>
  <c r="B2100" i="12"/>
  <c r="B4241" i="12"/>
  <c r="B1852" i="12"/>
  <c r="C1717" i="12"/>
  <c r="C2876" i="12"/>
  <c r="B3011" i="12"/>
  <c r="B2230" i="12"/>
  <c r="C2095" i="12"/>
  <c r="B3104" i="12"/>
  <c r="C2969" i="12"/>
  <c r="B4307" i="12"/>
  <c r="C4172" i="12"/>
  <c r="A2203" i="12"/>
  <c r="C2068" i="12"/>
  <c r="B2743" i="12"/>
  <c r="B2549" i="12"/>
  <c r="C2414" i="12"/>
  <c r="B3135" i="12"/>
  <c r="B2270" i="12" l="1"/>
  <c r="C2135" i="12"/>
  <c r="C2120" i="12"/>
  <c r="B2255" i="12"/>
  <c r="B2251" i="12"/>
  <c r="C2116" i="12"/>
  <c r="B2033" i="12"/>
  <c r="C1898" i="12"/>
  <c r="C1777" i="12"/>
  <c r="B1912" i="12"/>
  <c r="B1972" i="12"/>
  <c r="C1837" i="12"/>
  <c r="C2570" i="12"/>
  <c r="B2705" i="12"/>
  <c r="B2824" i="12"/>
  <c r="C2689" i="12"/>
  <c r="C1764" i="12"/>
  <c r="B1899" i="12"/>
  <c r="B2210" i="12"/>
  <c r="C2075" i="12"/>
  <c r="C2890" i="12"/>
  <c r="B3025" i="12"/>
  <c r="B1982" i="12"/>
  <c r="C1847" i="12"/>
  <c r="B2044" i="12"/>
  <c r="C1909" i="12"/>
  <c r="B2070" i="12"/>
  <c r="C1935" i="12"/>
  <c r="B2376" i="12"/>
  <c r="C2241" i="12"/>
  <c r="A2714" i="12"/>
  <c r="C2579" i="12"/>
  <c r="B2762" i="12"/>
  <c r="C2627" i="12"/>
  <c r="B3907" i="12"/>
  <c r="C3772" i="12"/>
  <c r="B1996" i="12"/>
  <c r="C1861" i="12"/>
  <c r="B2281" i="12"/>
  <c r="C2146" i="12"/>
  <c r="B1966" i="12"/>
  <c r="C1831" i="12"/>
  <c r="B2154" i="12"/>
  <c r="C2019" i="12"/>
  <c r="C2508" i="12"/>
  <c r="B2643" i="12"/>
  <c r="C2333" i="12"/>
  <c r="B2468" i="12"/>
  <c r="B2308" i="12"/>
  <c r="C2173" i="12"/>
  <c r="A2055" i="12"/>
  <c r="C1920" i="12"/>
  <c r="B1967" i="12"/>
  <c r="C1832" i="12"/>
  <c r="B1977" i="12"/>
  <c r="C1842" i="12"/>
  <c r="B2456" i="12"/>
  <c r="C2321" i="12"/>
  <c r="C2497" i="12"/>
  <c r="B2632" i="12"/>
  <c r="C3460" i="12"/>
  <c r="B3595" i="12"/>
  <c r="C1925" i="12"/>
  <c r="B2060" i="12"/>
  <c r="B4376" i="12"/>
  <c r="B2878" i="12"/>
  <c r="B3239" i="12"/>
  <c r="C3104" i="12"/>
  <c r="B3636" i="12"/>
  <c r="C3501" i="12"/>
  <c r="C2862" i="12"/>
  <c r="B2997" i="12"/>
  <c r="B2415" i="12"/>
  <c r="C2280" i="12"/>
  <c r="B4004" i="12"/>
  <c r="C3869" i="12"/>
  <c r="C2794" i="12"/>
  <c r="B2929" i="12"/>
  <c r="B1955" i="12"/>
  <c r="C1820" i="12"/>
  <c r="B4224" i="12"/>
  <c r="C4089" i="12"/>
  <c r="A2581" i="12"/>
  <c r="C2446" i="12"/>
  <c r="B1921" i="12"/>
  <c r="C1786" i="12"/>
  <c r="B2597" i="12"/>
  <c r="C2462" i="12"/>
  <c r="B1949" i="12"/>
  <c r="C1814" i="12"/>
  <c r="B3725" i="12"/>
  <c r="C2757" i="12"/>
  <c r="B2892" i="12"/>
  <c r="B3228" i="12"/>
  <c r="B2071" i="12"/>
  <c r="C1936" i="12"/>
  <c r="B1954" i="12"/>
  <c r="C1819" i="12"/>
  <c r="B3905" i="12"/>
  <c r="A3178" i="12"/>
  <c r="C3043" i="12"/>
  <c r="C2100" i="12"/>
  <c r="B2235" i="12"/>
  <c r="B4023" i="12"/>
  <c r="C3888" i="12"/>
  <c r="A2621" i="12"/>
  <c r="C2486" i="12"/>
  <c r="B2541" i="12"/>
  <c r="C2406" i="12"/>
  <c r="B2711" i="12"/>
  <c r="C2223" i="12"/>
  <c r="B2358" i="12"/>
  <c r="C3280" i="12"/>
  <c r="B3415" i="12"/>
  <c r="B2072" i="12"/>
  <c r="C1937" i="12"/>
  <c r="C2601" i="12"/>
  <c r="A2736" i="12"/>
  <c r="A2338" i="12"/>
  <c r="C2203" i="12"/>
  <c r="B2365" i="12"/>
  <c r="C2230" i="12"/>
  <c r="B4033" i="12"/>
  <c r="C3898" i="12"/>
  <c r="C1757" i="12"/>
  <c r="B1892" i="12"/>
  <c r="B2532" i="12"/>
  <c r="C2397" i="12"/>
  <c r="A3714" i="12"/>
  <c r="C3579" i="12"/>
  <c r="B2887" i="12"/>
  <c r="C2752" i="12"/>
  <c r="C2298" i="12"/>
  <c r="B2433" i="12"/>
  <c r="B3270" i="12"/>
  <c r="B4929" i="12"/>
  <c r="B2670" i="12"/>
  <c r="C2535" i="12"/>
  <c r="C2305" i="12"/>
  <c r="B2440" i="12"/>
  <c r="B2800" i="12"/>
  <c r="C2665" i="12"/>
  <c r="C1870" i="12"/>
  <c r="B2005" i="12"/>
  <c r="C4307" i="12"/>
  <c r="B4442" i="12"/>
  <c r="A2236" i="12"/>
  <c r="C3752" i="12"/>
  <c r="B3887" i="12"/>
  <c r="C2842" i="12"/>
  <c r="B2977" i="12"/>
  <c r="C2921" i="12"/>
  <c r="B3056" i="12"/>
  <c r="C2720" i="12"/>
  <c r="B2855" i="12"/>
  <c r="B3853" i="12"/>
  <c r="B2531" i="12"/>
  <c r="C2396" i="12"/>
  <c r="B1986" i="12"/>
  <c r="C1851" i="12"/>
  <c r="C3198" i="12"/>
  <c r="B3333" i="12"/>
  <c r="B1944" i="12"/>
  <c r="C1809" i="12"/>
  <c r="B2534" i="12"/>
  <c r="C2399" i="12"/>
  <c r="B2938" i="12"/>
  <c r="C2803" i="12"/>
  <c r="C2509" i="12"/>
  <c r="B2644" i="12"/>
  <c r="C2272" i="12"/>
  <c r="B2407" i="12"/>
  <c r="B2226" i="12"/>
  <c r="C2091" i="12"/>
  <c r="B2816" i="12"/>
  <c r="C2681" i="12"/>
  <c r="C2337" i="12"/>
  <c r="B2472" i="12"/>
  <c r="C3255" i="12"/>
  <c r="B3390" i="12"/>
  <c r="A3323" i="12"/>
  <c r="C3188" i="12"/>
  <c r="A2171" i="12"/>
  <c r="C2036" i="12"/>
  <c r="C4799" i="12"/>
  <c r="B4934" i="12"/>
  <c r="B2232" i="12"/>
  <c r="C2097" i="12"/>
  <c r="A2285" i="12"/>
  <c r="C2150" i="12"/>
  <c r="C3528" i="12"/>
  <c r="B3663" i="12"/>
  <c r="B2153" i="12"/>
  <c r="C2018" i="12"/>
  <c r="B2859" i="12"/>
  <c r="C1868" i="12"/>
  <c r="B2003" i="12"/>
  <c r="B3058" i="12"/>
  <c r="C2923" i="12"/>
  <c r="B1915" i="12"/>
  <c r="C1780" i="12"/>
  <c r="B3354" i="12"/>
  <c r="B2427" i="12"/>
  <c r="C2292" i="12"/>
  <c r="B2299" i="12"/>
  <c r="C2164" i="12"/>
  <c r="B4062" i="12"/>
  <c r="C3927" i="12"/>
  <c r="B2965" i="12"/>
  <c r="B2501" i="12"/>
  <c r="C2366" i="12"/>
  <c r="B2563" i="12"/>
  <c r="C2428" i="12"/>
  <c r="B1923" i="12"/>
  <c r="C1788" i="12"/>
  <c r="B1943" i="12"/>
  <c r="C1808" i="12"/>
  <c r="C2059" i="12"/>
  <c r="B2194" i="12"/>
  <c r="B4199" i="12"/>
  <c r="A2814" i="12"/>
  <c r="C2679" i="12"/>
  <c r="A2695" i="12"/>
  <c r="C2560" i="12"/>
  <c r="A4532" i="12"/>
  <c r="B2123" i="12"/>
  <c r="C1988" i="12"/>
  <c r="B3146" i="12"/>
  <c r="C3011" i="12"/>
  <c r="C3301" i="12"/>
  <c r="B3436" i="12"/>
  <c r="B3018" i="12"/>
  <c r="C2883" i="12"/>
  <c r="B2684" i="12"/>
  <c r="C2549" i="12"/>
  <c r="B1987" i="12"/>
  <c r="C1852" i="12"/>
  <c r="C3531" i="12"/>
  <c r="B3666" i="12"/>
  <c r="A2958" i="12"/>
  <c r="C2823" i="12"/>
  <c r="B2026" i="12"/>
  <c r="C1891" i="12"/>
  <c r="B2749" i="12"/>
  <c r="C2614" i="12"/>
  <c r="C1927" i="12"/>
  <c r="B2062" i="12"/>
  <c r="A2124" i="12"/>
  <c r="C1989" i="12"/>
  <c r="B2204" i="12"/>
  <c r="C2069" i="12"/>
  <c r="C2115" i="12"/>
  <c r="B2250" i="12"/>
  <c r="B2312" i="12"/>
  <c r="C2177" i="12"/>
  <c r="B3674" i="12"/>
  <c r="C3539" i="12"/>
  <c r="B2220" i="12"/>
  <c r="C2085" i="12"/>
  <c r="A2510" i="12"/>
  <c r="C2375" i="12"/>
  <c r="A2184" i="12"/>
  <c r="C2049" i="12"/>
  <c r="B2809" i="12"/>
  <c r="C2674" i="12"/>
  <c r="B2007" i="12"/>
  <c r="C1872" i="12"/>
  <c r="B4419" i="12"/>
  <c r="B2379" i="12"/>
  <c r="C2244" i="12"/>
  <c r="B2228" i="12"/>
  <c r="C2093" i="12"/>
  <c r="B2076" i="12"/>
  <c r="C1941" i="12"/>
  <c r="B2588" i="12"/>
  <c r="C2453" i="12"/>
  <c r="B3028" i="12"/>
  <c r="C2893" i="12"/>
  <c r="B2195" i="12" l="1"/>
  <c r="C2060" i="12"/>
  <c r="C1977" i="12"/>
  <c r="B2112" i="12"/>
  <c r="B2416" i="12"/>
  <c r="C2281" i="12"/>
  <c r="A2849" i="12"/>
  <c r="C2714" i="12"/>
  <c r="B2117" i="12"/>
  <c r="C1982" i="12"/>
  <c r="B2959" i="12"/>
  <c r="C2824" i="12"/>
  <c r="C2033" i="12"/>
  <c r="B2168" i="12"/>
  <c r="B3730" i="12"/>
  <c r="C3595" i="12"/>
  <c r="C2643" i="12"/>
  <c r="B2778" i="12"/>
  <c r="B3160" i="12"/>
  <c r="C3025" i="12"/>
  <c r="B2840" i="12"/>
  <c r="C2705" i="12"/>
  <c r="C1996" i="12"/>
  <c r="B2131" i="12"/>
  <c r="C2376" i="12"/>
  <c r="B2511" i="12"/>
  <c r="C2251" i="12"/>
  <c r="B2386" i="12"/>
  <c r="B2767" i="12"/>
  <c r="C2632" i="12"/>
  <c r="B2390" i="12"/>
  <c r="C2255" i="12"/>
  <c r="A2190" i="12"/>
  <c r="C2055" i="12"/>
  <c r="B2289" i="12"/>
  <c r="C2154" i="12"/>
  <c r="B4042" i="12"/>
  <c r="C3907" i="12"/>
  <c r="B2205" i="12"/>
  <c r="C2070" i="12"/>
  <c r="B2345" i="12"/>
  <c r="C2210" i="12"/>
  <c r="C1972" i="12"/>
  <c r="B2107" i="12"/>
  <c r="B2102" i="12"/>
  <c r="C1967" i="12"/>
  <c r="B2034" i="12"/>
  <c r="C1899" i="12"/>
  <c r="B2047" i="12"/>
  <c r="C1912" i="12"/>
  <c r="B2603" i="12"/>
  <c r="C2468" i="12"/>
  <c r="C2456" i="12"/>
  <c r="B2591" i="12"/>
  <c r="B2443" i="12"/>
  <c r="C2308" i="12"/>
  <c r="B2101" i="12"/>
  <c r="C1966" i="12"/>
  <c r="B2897" i="12"/>
  <c r="C2762" i="12"/>
  <c r="B2179" i="12"/>
  <c r="C2044" i="12"/>
  <c r="B2405" i="12"/>
  <c r="C2270" i="12"/>
  <c r="C3887" i="12"/>
  <c r="B4022" i="12"/>
  <c r="B2723" i="12"/>
  <c r="C2588" i="12"/>
  <c r="C2379" i="12"/>
  <c r="B2514" i="12"/>
  <c r="A2319" i="12"/>
  <c r="C2184" i="12"/>
  <c r="B2355" i="12"/>
  <c r="C2220" i="12"/>
  <c r="B2339" i="12"/>
  <c r="C2204" i="12"/>
  <c r="B2161" i="12"/>
  <c r="C2026" i="12"/>
  <c r="B2122" i="12"/>
  <c r="C1987" i="12"/>
  <c r="A4667" i="12"/>
  <c r="B4334" i="12"/>
  <c r="B2698" i="12"/>
  <c r="C2563" i="12"/>
  <c r="C2299" i="12"/>
  <c r="B2434" i="12"/>
  <c r="B2050" i="12"/>
  <c r="C1915" i="12"/>
  <c r="B2361" i="12"/>
  <c r="C2226" i="12"/>
  <c r="B3073" i="12"/>
  <c r="C2938" i="12"/>
  <c r="B2121" i="12"/>
  <c r="C1986" i="12"/>
  <c r="C2887" i="12"/>
  <c r="B3022" i="12"/>
  <c r="C2541" i="12"/>
  <c r="B2676" i="12"/>
  <c r="C1954" i="12"/>
  <c r="B2089" i="12"/>
  <c r="B4139" i="12"/>
  <c r="C4004" i="12"/>
  <c r="B4554" i="12"/>
  <c r="B3571" i="12"/>
  <c r="C3436" i="12"/>
  <c r="B2329" i="12"/>
  <c r="C2194" i="12"/>
  <c r="B2990" i="12"/>
  <c r="C2855" i="12"/>
  <c r="C2005" i="12"/>
  <c r="B2140" i="12"/>
  <c r="B2211" i="12"/>
  <c r="C2076" i="12"/>
  <c r="A2830" i="12"/>
  <c r="C2695" i="12"/>
  <c r="B2562" i="12"/>
  <c r="C2427" i="12"/>
  <c r="B2935" i="12"/>
  <c r="C2800" i="12"/>
  <c r="A3849" i="12"/>
  <c r="C3714" i="12"/>
  <c r="B4168" i="12"/>
  <c r="C4033" i="12"/>
  <c r="A2756" i="12"/>
  <c r="C2621" i="12"/>
  <c r="B2206" i="12"/>
  <c r="C2071" i="12"/>
  <c r="B2732" i="12"/>
  <c r="C2597" i="12"/>
  <c r="C2415" i="12"/>
  <c r="B2550" i="12"/>
  <c r="B2542" i="12"/>
  <c r="C2407" i="12"/>
  <c r="B2363" i="12"/>
  <c r="C2228" i="12"/>
  <c r="B2142" i="12"/>
  <c r="C2007" i="12"/>
  <c r="B2447" i="12"/>
  <c r="C2312" i="12"/>
  <c r="B2819" i="12"/>
  <c r="C2684" i="12"/>
  <c r="C3146" i="12"/>
  <c r="B3281" i="12"/>
  <c r="B2078" i="12"/>
  <c r="C1943" i="12"/>
  <c r="C3058" i="12"/>
  <c r="B3193" i="12"/>
  <c r="B2288" i="12"/>
  <c r="C2153" i="12"/>
  <c r="A2420" i="12"/>
  <c r="C2285" i="12"/>
  <c r="B2079" i="12"/>
  <c r="C1944" i="12"/>
  <c r="B3405" i="12"/>
  <c r="B2500" i="12"/>
  <c r="C2365" i="12"/>
  <c r="B2207" i="12"/>
  <c r="C2072" i="12"/>
  <c r="B4040" i="12"/>
  <c r="B2084" i="12"/>
  <c r="C1949" i="12"/>
  <c r="C1921" i="12"/>
  <c r="B2056" i="12"/>
  <c r="B2090" i="12"/>
  <c r="C1955" i="12"/>
  <c r="B3013" i="12"/>
  <c r="B5069" i="12"/>
  <c r="C4934" i="12"/>
  <c r="B3525" i="12"/>
  <c r="C3390" i="12"/>
  <c r="A3093" i="12"/>
  <c r="C2958" i="12"/>
  <c r="A2306" i="12"/>
  <c r="C2171" i="12"/>
  <c r="B2669" i="12"/>
  <c r="C2534" i="12"/>
  <c r="B2666" i="12"/>
  <c r="C2531" i="12"/>
  <c r="B5064" i="12"/>
  <c r="B4359" i="12"/>
  <c r="C4224" i="12"/>
  <c r="B2197" i="12"/>
  <c r="C2062" i="12"/>
  <c r="C2472" i="12"/>
  <c r="B2607" i="12"/>
  <c r="A2371" i="12"/>
  <c r="C2997" i="12"/>
  <c r="B3132" i="12"/>
  <c r="B2385" i="12"/>
  <c r="C2250" i="12"/>
  <c r="B3801" i="12"/>
  <c r="C3666" i="12"/>
  <c r="B2138" i="12"/>
  <c r="C2003" i="12"/>
  <c r="B3798" i="12"/>
  <c r="C3663" i="12"/>
  <c r="B2779" i="12"/>
  <c r="C2644" i="12"/>
  <c r="C3333" i="12"/>
  <c r="B3468" i="12"/>
  <c r="B3112" i="12"/>
  <c r="C2977" i="12"/>
  <c r="B4577" i="12"/>
  <c r="C4442" i="12"/>
  <c r="B2568" i="12"/>
  <c r="C2433" i="12"/>
  <c r="B3363" i="12"/>
  <c r="B3064" i="12"/>
  <c r="C2929" i="12"/>
  <c r="C1892" i="12"/>
  <c r="B2027" i="12"/>
  <c r="C2736" i="12"/>
  <c r="A2871" i="12"/>
  <c r="C3415" i="12"/>
  <c r="B3550" i="12"/>
  <c r="C2235" i="12"/>
  <c r="B2370" i="12"/>
  <c r="B3027" i="12"/>
  <c r="C2892" i="12"/>
  <c r="C3674" i="12"/>
  <c r="B3809" i="12"/>
  <c r="A2259" i="12"/>
  <c r="C2124" i="12"/>
  <c r="B2636" i="12"/>
  <c r="C2501" i="12"/>
  <c r="B2994" i="12"/>
  <c r="A3313" i="12"/>
  <c r="C3178" i="12"/>
  <c r="B3860" i="12"/>
  <c r="B3374" i="12"/>
  <c r="C3239" i="12"/>
  <c r="B3100" i="12"/>
  <c r="C3056" i="12"/>
  <c r="B3191" i="12"/>
  <c r="C2440" i="12"/>
  <c r="B2575" i="12"/>
  <c r="B2493" i="12"/>
  <c r="C2358" i="12"/>
  <c r="B3163" i="12"/>
  <c r="C3028" i="12"/>
  <c r="B2944" i="12"/>
  <c r="C2809" i="12"/>
  <c r="A2645" i="12"/>
  <c r="C2510" i="12"/>
  <c r="C2749" i="12"/>
  <c r="B2884" i="12"/>
  <c r="B3153" i="12"/>
  <c r="C3018" i="12"/>
  <c r="B2258" i="12"/>
  <c r="C2123" i="12"/>
  <c r="A2949" i="12"/>
  <c r="C2814" i="12"/>
  <c r="B2058" i="12"/>
  <c r="C1923" i="12"/>
  <c r="B4197" i="12"/>
  <c r="C4062" i="12"/>
  <c r="B3489" i="12"/>
  <c r="B2367" i="12"/>
  <c r="C2232" i="12"/>
  <c r="A3458" i="12"/>
  <c r="C3323" i="12"/>
  <c r="B2951" i="12"/>
  <c r="C2816" i="12"/>
  <c r="B3988" i="12"/>
  <c r="B2805" i="12"/>
  <c r="C2670" i="12"/>
  <c r="B2667" i="12"/>
  <c r="C2532" i="12"/>
  <c r="A2473" i="12"/>
  <c r="C2338" i="12"/>
  <c r="B2846" i="12"/>
  <c r="B4158" i="12"/>
  <c r="C4023" i="12"/>
  <c r="A2716" i="12"/>
  <c r="C2581" i="12"/>
  <c r="B3771" i="12"/>
  <c r="C3636" i="12"/>
  <c r="B4511" i="12"/>
  <c r="C2131" i="12" l="1"/>
  <c r="B2266" i="12"/>
  <c r="B2237" i="12"/>
  <c r="C2102" i="12"/>
  <c r="B4177" i="12"/>
  <c r="C4042" i="12"/>
  <c r="C2767" i="12"/>
  <c r="B2902" i="12"/>
  <c r="B2975" i="12"/>
  <c r="C2840" i="12"/>
  <c r="C2416" i="12"/>
  <c r="B2551" i="12"/>
  <c r="C2107" i="12"/>
  <c r="B2242" i="12"/>
  <c r="C2386" i="12"/>
  <c r="B2521" i="12"/>
  <c r="B2247" i="12"/>
  <c r="C2112" i="12"/>
  <c r="B2525" i="12"/>
  <c r="C2390" i="12"/>
  <c r="B2726" i="12"/>
  <c r="C2591" i="12"/>
  <c r="C2179" i="12"/>
  <c r="B2314" i="12"/>
  <c r="C2897" i="12"/>
  <c r="B3032" i="12"/>
  <c r="B2738" i="12"/>
  <c r="C2603" i="12"/>
  <c r="C2289" i="12"/>
  <c r="B2424" i="12"/>
  <c r="C3160" i="12"/>
  <c r="B3295" i="12"/>
  <c r="C2959" i="12"/>
  <c r="B3094" i="12"/>
  <c r="B2578" i="12"/>
  <c r="C2443" i="12"/>
  <c r="B2340" i="12"/>
  <c r="C2205" i="12"/>
  <c r="A2984" i="12"/>
  <c r="C2849" i="12"/>
  <c r="B2303" i="12"/>
  <c r="C2168" i="12"/>
  <c r="C2511" i="12"/>
  <c r="B2646" i="12"/>
  <c r="B2913" i="12"/>
  <c r="C2778" i="12"/>
  <c r="B2540" i="12"/>
  <c r="C2405" i="12"/>
  <c r="C2034" i="12"/>
  <c r="B2169" i="12"/>
  <c r="B3865" i="12"/>
  <c r="C3730" i="12"/>
  <c r="B2236" i="12"/>
  <c r="C2101" i="12"/>
  <c r="C2047" i="12"/>
  <c r="B2182" i="12"/>
  <c r="C2345" i="12"/>
  <c r="B2480" i="12"/>
  <c r="A2325" i="12"/>
  <c r="C2190" i="12"/>
  <c r="C2117" i="12"/>
  <c r="B2252" i="12"/>
  <c r="B2330" i="12"/>
  <c r="C2195" i="12"/>
  <c r="C2575" i="12"/>
  <c r="B2710" i="12"/>
  <c r="B3906" i="12"/>
  <c r="C3771" i="12"/>
  <c r="B2981" i="12"/>
  <c r="C2805" i="12"/>
  <c r="B2940" i="12"/>
  <c r="B2502" i="12"/>
  <c r="C2367" i="12"/>
  <c r="A3084" i="12"/>
  <c r="C2949" i="12"/>
  <c r="A2780" i="12"/>
  <c r="C2645" i="12"/>
  <c r="C2636" i="12"/>
  <c r="B2771" i="12"/>
  <c r="B3162" i="12"/>
  <c r="C3027" i="12"/>
  <c r="B2703" i="12"/>
  <c r="C2568" i="12"/>
  <c r="B2914" i="12"/>
  <c r="C2779" i="12"/>
  <c r="B2520" i="12"/>
  <c r="C2385" i="12"/>
  <c r="B2801" i="12"/>
  <c r="C2666" i="12"/>
  <c r="C5069" i="12"/>
  <c r="B5204" i="12"/>
  <c r="C5204" i="12" s="1"/>
  <c r="B2219" i="12"/>
  <c r="C2084" i="12"/>
  <c r="B2635" i="12"/>
  <c r="C2500" i="12"/>
  <c r="C2079" i="12"/>
  <c r="B2214" i="12"/>
  <c r="B2954" i="12"/>
  <c r="C2819" i="12"/>
  <c r="B2277" i="12"/>
  <c r="C2142" i="12"/>
  <c r="A2891" i="12"/>
  <c r="C2756" i="12"/>
  <c r="B3070" i="12"/>
  <c r="C2935" i="12"/>
  <c r="B2346" i="12"/>
  <c r="C2211" i="12"/>
  <c r="C2990" i="12"/>
  <c r="B3125" i="12"/>
  <c r="B4689" i="12"/>
  <c r="B2256" i="12"/>
  <c r="C2121" i="12"/>
  <c r="B4469" i="12"/>
  <c r="B2474" i="12"/>
  <c r="C2339" i="12"/>
  <c r="B2858" i="12"/>
  <c r="C2723" i="12"/>
  <c r="B4123" i="12"/>
  <c r="C3191" i="12"/>
  <c r="B3326" i="12"/>
  <c r="C2370" i="12"/>
  <c r="B2505" i="12"/>
  <c r="B3148" i="12"/>
  <c r="C2550" i="12"/>
  <c r="B2685" i="12"/>
  <c r="B2275" i="12"/>
  <c r="C2140" i="12"/>
  <c r="B2224" i="12"/>
  <c r="C2089" i="12"/>
  <c r="B3995" i="12"/>
  <c r="C2607" i="12"/>
  <c r="B2742" i="12"/>
  <c r="A2851" i="12"/>
  <c r="C2716" i="12"/>
  <c r="B2393" i="12"/>
  <c r="C2258" i="12"/>
  <c r="B3079" i="12"/>
  <c r="C2944" i="12"/>
  <c r="A3448" i="12"/>
  <c r="C3313" i="12"/>
  <c r="C2363" i="12"/>
  <c r="B2498" i="12"/>
  <c r="B3208" i="12"/>
  <c r="C3073" i="12"/>
  <c r="C2050" i="12"/>
  <c r="B2185" i="12"/>
  <c r="B2490" i="12"/>
  <c r="C2355" i="12"/>
  <c r="C2676" i="12"/>
  <c r="B2811" i="12"/>
  <c r="B2569" i="12"/>
  <c r="C2434" i="12"/>
  <c r="C4022" i="12"/>
  <c r="B4157" i="12"/>
  <c r="A2608" i="12"/>
  <c r="C2473" i="12"/>
  <c r="B3086" i="12"/>
  <c r="C2951" i="12"/>
  <c r="C4197" i="12"/>
  <c r="B4332" i="12"/>
  <c r="C3153" i="12"/>
  <c r="B3288" i="12"/>
  <c r="B3298" i="12"/>
  <c r="C3163" i="12"/>
  <c r="A2394" i="12"/>
  <c r="C2259" i="12"/>
  <c r="B3247" i="12"/>
  <c r="C3112" i="12"/>
  <c r="C2138" i="12"/>
  <c r="B2273" i="12"/>
  <c r="B4494" i="12"/>
  <c r="C4359" i="12"/>
  <c r="C2090" i="12"/>
  <c r="B2225" i="12"/>
  <c r="B4175" i="12"/>
  <c r="B3540" i="12"/>
  <c r="A2555" i="12"/>
  <c r="C2420" i="12"/>
  <c r="B2213" i="12"/>
  <c r="C2078" i="12"/>
  <c r="B2582" i="12"/>
  <c r="C2447" i="12"/>
  <c r="B2867" i="12"/>
  <c r="C2732" i="12"/>
  <c r="B4303" i="12"/>
  <c r="C4168" i="12"/>
  <c r="C2562" i="12"/>
  <c r="B2697" i="12"/>
  <c r="C2329" i="12"/>
  <c r="B2464" i="12"/>
  <c r="C4139" i="12"/>
  <c r="B4274" i="12"/>
  <c r="B2496" i="12"/>
  <c r="C2361" i="12"/>
  <c r="C2122" i="12"/>
  <c r="B2257" i="12"/>
  <c r="A2454" i="12"/>
  <c r="C2319" i="12"/>
  <c r="C2027" i="12"/>
  <c r="B2162" i="12"/>
  <c r="C3064" i="12"/>
  <c r="B3199" i="12"/>
  <c r="B3933" i="12"/>
  <c r="C3798" i="12"/>
  <c r="B2804" i="12"/>
  <c r="C2669" i="12"/>
  <c r="A3228" i="12"/>
  <c r="C3093" i="12"/>
  <c r="A4802" i="12"/>
  <c r="B3235" i="12"/>
  <c r="B3944" i="12"/>
  <c r="C3809" i="12"/>
  <c r="A3006" i="12"/>
  <c r="C2871" i="12"/>
  <c r="B3603" i="12"/>
  <c r="C3468" i="12"/>
  <c r="B2191" i="12"/>
  <c r="C2056" i="12"/>
  <c r="B3416" i="12"/>
  <c r="C3281" i="12"/>
  <c r="C3022" i="12"/>
  <c r="B3157" i="12"/>
  <c r="C2514" i="12"/>
  <c r="B2649" i="12"/>
  <c r="C3193" i="12"/>
  <c r="B3328" i="12"/>
  <c r="B3624" i="12"/>
  <c r="C4577" i="12"/>
  <c r="B4712" i="12"/>
  <c r="B2332" i="12"/>
  <c r="C2197" i="12"/>
  <c r="B3685" i="12"/>
  <c r="C3550" i="12"/>
  <c r="C3132" i="12"/>
  <c r="B3267" i="12"/>
  <c r="B3019" i="12"/>
  <c r="C2884" i="12"/>
  <c r="B4646" i="12"/>
  <c r="C4158" i="12"/>
  <c r="B4293" i="12"/>
  <c r="B2802" i="12"/>
  <c r="C2667" i="12"/>
  <c r="A3593" i="12"/>
  <c r="C3458" i="12"/>
  <c r="B2193" i="12"/>
  <c r="C2058" i="12"/>
  <c r="C2493" i="12"/>
  <c r="B2628" i="12"/>
  <c r="B3509" i="12"/>
  <c r="C3374" i="12"/>
  <c r="B3129" i="12"/>
  <c r="B3498" i="12"/>
  <c r="B3936" i="12"/>
  <c r="C3801" i="12"/>
  <c r="A2506" i="12"/>
  <c r="B5199" i="12"/>
  <c r="A2441" i="12"/>
  <c r="C2306" i="12"/>
  <c r="C3525" i="12"/>
  <c r="B3660" i="12"/>
  <c r="C2207" i="12"/>
  <c r="B2342" i="12"/>
  <c r="C2288" i="12"/>
  <c r="B2423" i="12"/>
  <c r="B2677" i="12"/>
  <c r="C2542" i="12"/>
  <c r="B2341" i="12"/>
  <c r="C2206" i="12"/>
  <c r="A3984" i="12"/>
  <c r="C3849" i="12"/>
  <c r="A2965" i="12"/>
  <c r="C2830" i="12"/>
  <c r="B3706" i="12"/>
  <c r="C3571" i="12"/>
  <c r="B2833" i="12"/>
  <c r="C2698" i="12"/>
  <c r="B2296" i="12"/>
  <c r="C2161" i="12"/>
  <c r="B2317" i="12" l="1"/>
  <c r="C2182" i="12"/>
  <c r="B2449" i="12"/>
  <c r="C2314" i="12"/>
  <c r="B2465" i="12"/>
  <c r="C2330" i="12"/>
  <c r="B2675" i="12"/>
  <c r="C2540" i="12"/>
  <c r="A3119" i="12"/>
  <c r="C2984" i="12"/>
  <c r="B2371" i="12"/>
  <c r="C2236" i="12"/>
  <c r="B3048" i="12"/>
  <c r="C2913" i="12"/>
  <c r="B2475" i="12"/>
  <c r="C2340" i="12"/>
  <c r="C2726" i="12"/>
  <c r="B2861" i="12"/>
  <c r="B4312" i="12"/>
  <c r="C4177" i="12"/>
  <c r="B2781" i="12"/>
  <c r="C2646" i="12"/>
  <c r="C2551" i="12"/>
  <c r="B2686" i="12"/>
  <c r="B3037" i="12"/>
  <c r="C2902" i="12"/>
  <c r="B2559" i="12"/>
  <c r="C2424" i="12"/>
  <c r="C2325" i="12"/>
  <c r="A2460" i="12"/>
  <c r="C3865" i="12"/>
  <c r="B4000" i="12"/>
  <c r="C2578" i="12"/>
  <c r="B2713" i="12"/>
  <c r="C2738" i="12"/>
  <c r="B2873" i="12"/>
  <c r="B2660" i="12"/>
  <c r="C2525" i="12"/>
  <c r="B2372" i="12"/>
  <c r="C2237" i="12"/>
  <c r="B3430" i="12"/>
  <c r="C3295" i="12"/>
  <c r="C2480" i="12"/>
  <c r="B2615" i="12"/>
  <c r="C2169" i="12"/>
  <c r="B2304" i="12"/>
  <c r="C3094" i="12"/>
  <c r="B3229" i="12"/>
  <c r="C3032" i="12"/>
  <c r="B3167" i="12"/>
  <c r="B2401" i="12"/>
  <c r="C2266" i="12"/>
  <c r="C2521" i="12"/>
  <c r="B2656" i="12"/>
  <c r="C2252" i="12"/>
  <c r="B2387" i="12"/>
  <c r="C2242" i="12"/>
  <c r="B2377" i="12"/>
  <c r="B2438" i="12"/>
  <c r="C2303" i="12"/>
  <c r="B2382" i="12"/>
  <c r="C2247" i="12"/>
  <c r="C2975" i="12"/>
  <c r="B3110" i="12"/>
  <c r="B3841" i="12"/>
  <c r="C3706" i="12"/>
  <c r="B2599" i="12"/>
  <c r="C2464" i="12"/>
  <c r="C3125" i="12"/>
  <c r="B3260" i="12"/>
  <c r="B3075" i="12"/>
  <c r="C2940" i="12"/>
  <c r="B2412" i="12"/>
  <c r="C2277" i="12"/>
  <c r="B2354" i="12"/>
  <c r="C2219" i="12"/>
  <c r="C2520" i="12"/>
  <c r="B2655" i="12"/>
  <c r="A2641" i="12"/>
  <c r="B2937" i="12"/>
  <c r="C2802" i="12"/>
  <c r="B2633" i="12"/>
  <c r="C2498" i="12"/>
  <c r="B3116" i="12"/>
  <c r="B3795" i="12"/>
  <c r="C3660" i="12"/>
  <c r="C2628" i="12"/>
  <c r="B2763" i="12"/>
  <c r="B4428" i="12"/>
  <c r="C4293" i="12"/>
  <c r="B3738" i="12"/>
  <c r="C3603" i="12"/>
  <c r="A4937" i="12"/>
  <c r="A3363" i="12"/>
  <c r="C3228" i="12"/>
  <c r="B2717" i="12"/>
  <c r="C2582" i="12"/>
  <c r="B4310" i="12"/>
  <c r="C3086" i="12"/>
  <c r="B3221" i="12"/>
  <c r="B2704" i="12"/>
  <c r="C2569" i="12"/>
  <c r="B2625" i="12"/>
  <c r="C2490" i="12"/>
  <c r="B2528" i="12"/>
  <c r="C2393" i="12"/>
  <c r="B4130" i="12"/>
  <c r="B2410" i="12"/>
  <c r="C2275" i="12"/>
  <c r="B2993" i="12"/>
  <c r="C2858" i="12"/>
  <c r="C2256" i="12"/>
  <c r="B2391" i="12"/>
  <c r="B2481" i="12"/>
  <c r="C2346" i="12"/>
  <c r="B3089" i="12"/>
  <c r="C2954" i="12"/>
  <c r="B3049" i="12"/>
  <c r="C2914" i="12"/>
  <c r="A2915" i="12"/>
  <c r="C2780" i="12"/>
  <c r="B4467" i="12"/>
  <c r="C4332" i="12"/>
  <c r="B2906" i="12"/>
  <c r="C2771" i="12"/>
  <c r="B2477" i="12"/>
  <c r="C2342" i="12"/>
  <c r="B3402" i="12"/>
  <c r="C3267" i="12"/>
  <c r="B4847" i="12"/>
  <c r="C4712" i="12"/>
  <c r="B4068" i="12"/>
  <c r="C3933" i="12"/>
  <c r="B2812" i="12"/>
  <c r="C2677" i="12"/>
  <c r="B3644" i="12"/>
  <c r="C3509" i="12"/>
  <c r="B2784" i="12"/>
  <c r="C2649" i="12"/>
  <c r="C3199" i="12"/>
  <c r="B3334" i="12"/>
  <c r="B2408" i="12"/>
  <c r="C2273" i="12"/>
  <c r="B3283" i="12"/>
  <c r="A3100" i="12"/>
  <c r="C2965" i="12"/>
  <c r="B4071" i="12"/>
  <c r="C3936" i="12"/>
  <c r="C3685" i="12"/>
  <c r="B3820" i="12"/>
  <c r="B3759" i="12"/>
  <c r="B3292" i="12"/>
  <c r="C3157" i="12"/>
  <c r="B2832" i="12"/>
  <c r="C2697" i="12"/>
  <c r="B2360" i="12"/>
  <c r="C2225" i="12"/>
  <c r="C2811" i="12"/>
  <c r="B2946" i="12"/>
  <c r="B2320" i="12"/>
  <c r="C2185" i="12"/>
  <c r="B2820" i="12"/>
  <c r="C2685" i="12"/>
  <c r="B2640" i="12"/>
  <c r="C2505" i="12"/>
  <c r="B2349" i="12"/>
  <c r="C2214" i="12"/>
  <c r="B2431" i="12"/>
  <c r="C2296" i="12"/>
  <c r="B3264" i="12"/>
  <c r="A3728" i="12"/>
  <c r="C3593" i="12"/>
  <c r="B3154" i="12"/>
  <c r="C3019" i="12"/>
  <c r="B2467" i="12"/>
  <c r="C2332" i="12"/>
  <c r="B4292" i="12"/>
  <c r="C4157" i="12"/>
  <c r="B2877" i="12"/>
  <c r="C2742" i="12"/>
  <c r="C2191" i="12"/>
  <c r="B2326" i="12"/>
  <c r="B3370" i="12"/>
  <c r="A2589" i="12"/>
  <c r="C2454" i="12"/>
  <c r="B3002" i="12"/>
  <c r="C2867" i="12"/>
  <c r="B3675" i="12"/>
  <c r="B4629" i="12"/>
  <c r="C4494" i="12"/>
  <c r="A2529" i="12"/>
  <c r="C2394" i="12"/>
  <c r="C3079" i="12"/>
  <c r="B3214" i="12"/>
  <c r="B4258" i="12"/>
  <c r="B2968" i="12"/>
  <c r="C2833" i="12"/>
  <c r="B2392" i="12"/>
  <c r="C2257" i="12"/>
  <c r="B2558" i="12"/>
  <c r="C2423" i="12"/>
  <c r="B4781" i="12"/>
  <c r="A3141" i="12"/>
  <c r="C3006" i="12"/>
  <c r="B2939" i="12"/>
  <c r="C2804" i="12"/>
  <c r="B2631" i="12"/>
  <c r="C2496" i="12"/>
  <c r="B2348" i="12"/>
  <c r="C2213" i="12"/>
  <c r="B3382" i="12"/>
  <c r="C3247" i="12"/>
  <c r="B3433" i="12"/>
  <c r="C3298" i="12"/>
  <c r="A2743" i="12"/>
  <c r="C2608" i="12"/>
  <c r="B2609" i="12"/>
  <c r="C2474" i="12"/>
  <c r="B3205" i="12"/>
  <c r="C3070" i="12"/>
  <c r="B2838" i="12"/>
  <c r="C2703" i="12"/>
  <c r="A3219" i="12"/>
  <c r="C3084" i="12"/>
  <c r="B4041" i="12"/>
  <c r="C3906" i="12"/>
  <c r="C2341" i="12"/>
  <c r="B2476" i="12"/>
  <c r="A4119" i="12"/>
  <c r="C3984" i="12"/>
  <c r="A2576" i="12"/>
  <c r="C2441" i="12"/>
  <c r="B3633" i="12"/>
  <c r="B2328" i="12"/>
  <c r="C2193" i="12"/>
  <c r="B3463" i="12"/>
  <c r="C3328" i="12"/>
  <c r="B2297" i="12"/>
  <c r="C2162" i="12"/>
  <c r="B4409" i="12"/>
  <c r="C4274" i="12"/>
  <c r="C3288" i="12"/>
  <c r="B3423" i="12"/>
  <c r="B3461" i="12"/>
  <c r="C3326" i="12"/>
  <c r="B2845" i="12"/>
  <c r="C2710" i="12"/>
  <c r="B3551" i="12"/>
  <c r="C3416" i="12"/>
  <c r="C3944" i="12"/>
  <c r="B4079" i="12"/>
  <c r="C4303" i="12"/>
  <c r="B4438" i="12"/>
  <c r="A2690" i="12"/>
  <c r="C2555" i="12"/>
  <c r="B3343" i="12"/>
  <c r="C3208" i="12"/>
  <c r="A3583" i="12"/>
  <c r="C3448" i="12"/>
  <c r="A2986" i="12"/>
  <c r="C2851" i="12"/>
  <c r="B2359" i="12"/>
  <c r="C2224" i="12"/>
  <c r="B4604" i="12"/>
  <c r="B4824" i="12"/>
  <c r="A3026" i="12"/>
  <c r="C2891" i="12"/>
  <c r="B2770" i="12"/>
  <c r="C2635" i="12"/>
  <c r="B2936" i="12"/>
  <c r="C2801" i="12"/>
  <c r="B3297" i="12"/>
  <c r="C3162" i="12"/>
  <c r="C2502" i="12"/>
  <c r="B2637" i="12"/>
  <c r="C2686" i="12" l="1"/>
  <c r="B2821" i="12"/>
  <c r="B2507" i="12"/>
  <c r="C2372" i="12"/>
  <c r="B2916" i="12"/>
  <c r="C2781" i="12"/>
  <c r="B3183" i="12"/>
  <c r="C3048" i="12"/>
  <c r="B2600" i="12"/>
  <c r="C2465" i="12"/>
  <c r="B2750" i="12"/>
  <c r="C2615" i="12"/>
  <c r="C2873" i="12"/>
  <c r="B3008" i="12"/>
  <c r="C2387" i="12"/>
  <c r="B2522" i="12"/>
  <c r="B4135" i="12"/>
  <c r="C4000" i="12"/>
  <c r="B2810" i="12"/>
  <c r="C2675" i="12"/>
  <c r="B2573" i="12"/>
  <c r="C2438" i="12"/>
  <c r="C2401" i="12"/>
  <c r="B2536" i="12"/>
  <c r="B2694" i="12"/>
  <c r="C2559" i="12"/>
  <c r="B4447" i="12"/>
  <c r="C4312" i="12"/>
  <c r="B2506" i="12"/>
  <c r="C2371" i="12"/>
  <c r="B2584" i="12"/>
  <c r="C2449" i="12"/>
  <c r="B3245" i="12"/>
  <c r="C3110" i="12"/>
  <c r="C3229" i="12"/>
  <c r="B3364" i="12"/>
  <c r="C2475" i="12"/>
  <c r="B2610" i="12"/>
  <c r="A2595" i="12"/>
  <c r="C2460" i="12"/>
  <c r="B2795" i="12"/>
  <c r="C2660" i="12"/>
  <c r="C2377" i="12"/>
  <c r="B2512" i="12"/>
  <c r="B3302" i="12"/>
  <c r="C3167" i="12"/>
  <c r="B2848" i="12"/>
  <c r="C2713" i="12"/>
  <c r="B2996" i="12"/>
  <c r="C2861" i="12"/>
  <c r="B2791" i="12"/>
  <c r="C2656" i="12"/>
  <c r="C2304" i="12"/>
  <c r="B2439" i="12"/>
  <c r="B2517" i="12"/>
  <c r="C2382" i="12"/>
  <c r="C3430" i="12"/>
  <c r="B3565" i="12"/>
  <c r="B3172" i="12"/>
  <c r="C3037" i="12"/>
  <c r="A3254" i="12"/>
  <c r="C3119" i="12"/>
  <c r="B2452" i="12"/>
  <c r="C2317" i="12"/>
  <c r="B3071" i="12"/>
  <c r="C2936" i="12"/>
  <c r="A2825" i="12"/>
  <c r="C2690" i="12"/>
  <c r="B4573" i="12"/>
  <c r="C4438" i="12"/>
  <c r="C2320" i="12"/>
  <c r="B2455" i="12"/>
  <c r="C2845" i="12"/>
  <c r="B2980" i="12"/>
  <c r="A2711" i="12"/>
  <c r="C2576" i="12"/>
  <c r="B4176" i="12"/>
  <c r="C4041" i="12"/>
  <c r="C3205" i="12"/>
  <c r="B3340" i="12"/>
  <c r="B2483" i="12"/>
  <c r="C2348" i="12"/>
  <c r="C2392" i="12"/>
  <c r="B2527" i="12"/>
  <c r="B4764" i="12"/>
  <c r="C4629" i="12"/>
  <c r="B4427" i="12"/>
  <c r="C4292" i="12"/>
  <c r="C2946" i="12"/>
  <c r="B3081" i="12"/>
  <c r="B3894" i="12"/>
  <c r="B4265" i="12"/>
  <c r="B3356" i="12"/>
  <c r="C3221" i="12"/>
  <c r="B2772" i="12"/>
  <c r="C2637" i="12"/>
  <c r="C3214" i="12"/>
  <c r="B3349" i="12"/>
  <c r="B2775" i="12"/>
  <c r="C2640" i="12"/>
  <c r="A3235" i="12"/>
  <c r="C3100" i="12"/>
  <c r="B4203" i="12"/>
  <c r="C4068" i="12"/>
  <c r="B2616" i="12"/>
  <c r="C2481" i="12"/>
  <c r="C4428" i="12"/>
  <c r="B4563" i="12"/>
  <c r="C2633" i="12"/>
  <c r="B2768" i="12"/>
  <c r="B2489" i="12"/>
  <c r="C2354" i="12"/>
  <c r="B4739" i="12"/>
  <c r="B3686" i="12"/>
  <c r="C3551" i="12"/>
  <c r="A2664" i="12"/>
  <c r="C2529" i="12"/>
  <c r="C2349" i="12"/>
  <c r="B2484" i="12"/>
  <c r="B3427" i="12"/>
  <c r="C3292" i="12"/>
  <c r="C2408" i="12"/>
  <c r="B2543" i="12"/>
  <c r="C2477" i="12"/>
  <c r="B2612" i="12"/>
  <c r="C3089" i="12"/>
  <c r="B3224" i="12"/>
  <c r="B2545" i="12"/>
  <c r="C2410" i="12"/>
  <c r="C2704" i="12"/>
  <c r="B2839" i="12"/>
  <c r="B2852" i="12"/>
  <c r="C2717" i="12"/>
  <c r="B3251" i="12"/>
  <c r="B2905" i="12"/>
  <c r="C2770" i="12"/>
  <c r="C2359" i="12"/>
  <c r="B2494" i="12"/>
  <c r="C3463" i="12"/>
  <c r="B3598" i="12"/>
  <c r="A3863" i="12"/>
  <c r="C3728" i="12"/>
  <c r="C3334" i="12"/>
  <c r="B3469" i="12"/>
  <c r="A3161" i="12"/>
  <c r="C3026" i="12"/>
  <c r="A3121" i="12"/>
  <c r="C2986" i="12"/>
  <c r="C3461" i="12"/>
  <c r="B3596" i="12"/>
  <c r="B4544" i="12"/>
  <c r="C4409" i="12"/>
  <c r="A4254" i="12"/>
  <c r="C4119" i="12"/>
  <c r="A3354" i="12"/>
  <c r="C3219" i="12"/>
  <c r="A2878" i="12"/>
  <c r="C2743" i="12"/>
  <c r="B2766" i="12"/>
  <c r="C2631" i="12"/>
  <c r="C3141" i="12"/>
  <c r="A3276" i="12"/>
  <c r="B3103" i="12"/>
  <c r="C2968" i="12"/>
  <c r="B3810" i="12"/>
  <c r="B3505" i="12"/>
  <c r="B3399" i="12"/>
  <c r="B3955" i="12"/>
  <c r="C3820" i="12"/>
  <c r="B2526" i="12"/>
  <c r="C2391" i="12"/>
  <c r="C2763" i="12"/>
  <c r="B2898" i="12"/>
  <c r="B3768" i="12"/>
  <c r="B3074" i="12"/>
  <c r="C2939" i="12"/>
  <c r="C3260" i="12"/>
  <c r="B3395" i="12"/>
  <c r="B4602" i="12"/>
  <c r="C4467" i="12"/>
  <c r="C3738" i="12"/>
  <c r="B3873" i="12"/>
  <c r="B4214" i="12"/>
  <c r="C4079" i="12"/>
  <c r="B2495" i="12"/>
  <c r="C2360" i="12"/>
  <c r="B2919" i="12"/>
  <c r="C2784" i="12"/>
  <c r="C4847" i="12"/>
  <c r="B4982" i="12"/>
  <c r="B3041" i="12"/>
  <c r="C2906" i="12"/>
  <c r="A3050" i="12"/>
  <c r="C2915" i="12"/>
  <c r="B2663" i="12"/>
  <c r="C2528" i="12"/>
  <c r="A3498" i="12"/>
  <c r="C3363" i="12"/>
  <c r="B3072" i="12"/>
  <c r="C2937" i="12"/>
  <c r="B2547" i="12"/>
  <c r="C2412" i="12"/>
  <c r="C2599" i="12"/>
  <c r="B2734" i="12"/>
  <c r="B3432" i="12"/>
  <c r="C3297" i="12"/>
  <c r="B4959" i="12"/>
  <c r="A3718" i="12"/>
  <c r="C3583" i="12"/>
  <c r="B2432" i="12"/>
  <c r="C2297" i="12"/>
  <c r="B2463" i="12"/>
  <c r="C2328" i="12"/>
  <c r="B2973" i="12"/>
  <c r="C2838" i="12"/>
  <c r="C2609" i="12"/>
  <c r="B2744" i="12"/>
  <c r="C3433" i="12"/>
  <c r="B3568" i="12"/>
  <c r="B3137" i="12"/>
  <c r="C3002" i="12"/>
  <c r="B2602" i="12"/>
  <c r="C2467" i="12"/>
  <c r="B3478" i="12"/>
  <c r="C3343" i="12"/>
  <c r="B3517" i="12"/>
  <c r="C3382" i="12"/>
  <c r="B2693" i="12"/>
  <c r="C2558" i="12"/>
  <c r="A2724" i="12"/>
  <c r="C2589" i="12"/>
  <c r="C2877" i="12"/>
  <c r="B3012" i="12"/>
  <c r="B3289" i="12"/>
  <c r="C3154" i="12"/>
  <c r="B2790" i="12"/>
  <c r="C2655" i="12"/>
  <c r="B2947" i="12"/>
  <c r="C2812" i="12"/>
  <c r="B4916" i="12"/>
  <c r="B4393" i="12"/>
  <c r="B2461" i="12"/>
  <c r="C2326" i="12"/>
  <c r="B2955" i="12"/>
  <c r="C2820" i="12"/>
  <c r="B3558" i="12"/>
  <c r="C3423" i="12"/>
  <c r="B2611" i="12"/>
  <c r="C2476" i="12"/>
  <c r="B2566" i="12"/>
  <c r="C2431" i="12"/>
  <c r="B2967" i="12"/>
  <c r="C2832" i="12"/>
  <c r="C4071" i="12"/>
  <c r="B4206" i="12"/>
  <c r="B3418" i="12"/>
  <c r="B3779" i="12"/>
  <c r="C3644" i="12"/>
  <c r="B3537" i="12"/>
  <c r="C3402" i="12"/>
  <c r="B3184" i="12"/>
  <c r="C3049" i="12"/>
  <c r="B3128" i="12"/>
  <c r="C2993" i="12"/>
  <c r="C2625" i="12"/>
  <c r="B2760" i="12"/>
  <c r="B4445" i="12"/>
  <c r="A5072" i="12"/>
  <c r="B3930" i="12"/>
  <c r="C3795" i="12"/>
  <c r="A2776" i="12"/>
  <c r="B3210" i="12"/>
  <c r="C3075" i="12"/>
  <c r="C3841" i="12"/>
  <c r="B3976" i="12"/>
  <c r="A2730" i="12" l="1"/>
  <c r="C2595" i="12"/>
  <c r="C2439" i="12"/>
  <c r="B2574" i="12"/>
  <c r="B2641" i="12"/>
  <c r="C2506" i="12"/>
  <c r="B3051" i="12"/>
  <c r="C2916" i="12"/>
  <c r="B2647" i="12"/>
  <c r="C2512" i="12"/>
  <c r="B3499" i="12"/>
  <c r="C3364" i="12"/>
  <c r="C2610" i="12"/>
  <c r="B2745" i="12"/>
  <c r="B3143" i="12"/>
  <c r="C3008" i="12"/>
  <c r="A3389" i="12"/>
  <c r="C3254" i="12"/>
  <c r="B2708" i="12"/>
  <c r="C2573" i="12"/>
  <c r="B3307" i="12"/>
  <c r="C3172" i="12"/>
  <c r="B2926" i="12"/>
  <c r="C2791" i="12"/>
  <c r="B4582" i="12"/>
  <c r="C4447" i="12"/>
  <c r="B2945" i="12"/>
  <c r="C2810" i="12"/>
  <c r="C2750" i="12"/>
  <c r="B2885" i="12"/>
  <c r="B2642" i="12"/>
  <c r="C2507" i="12"/>
  <c r="B2657" i="12"/>
  <c r="C2522" i="12"/>
  <c r="B3437" i="12"/>
  <c r="C3302" i="12"/>
  <c r="C3565" i="12"/>
  <c r="B3700" i="12"/>
  <c r="B2956" i="12"/>
  <c r="C2821" i="12"/>
  <c r="C2536" i="12"/>
  <c r="B2671" i="12"/>
  <c r="B2587" i="12"/>
  <c r="C2452" i="12"/>
  <c r="C2517" i="12"/>
  <c r="B2652" i="12"/>
  <c r="B2983" i="12"/>
  <c r="C2848" i="12"/>
  <c r="C2584" i="12"/>
  <c r="B2719" i="12"/>
  <c r="C3183" i="12"/>
  <c r="B3318" i="12"/>
  <c r="C2996" i="12"/>
  <c r="B3131" i="12"/>
  <c r="B2930" i="12"/>
  <c r="C2795" i="12"/>
  <c r="C3245" i="12"/>
  <c r="B3380" i="12"/>
  <c r="B2829" i="12"/>
  <c r="C2694" i="12"/>
  <c r="C4135" i="12"/>
  <c r="B4270" i="12"/>
  <c r="B2735" i="12"/>
  <c r="C2600" i="12"/>
  <c r="B2895" i="12"/>
  <c r="C2760" i="12"/>
  <c r="B2879" i="12"/>
  <c r="C2744" i="12"/>
  <c r="B5094" i="12"/>
  <c r="B3359" i="12"/>
  <c r="C3224" i="12"/>
  <c r="C2484" i="12"/>
  <c r="B2619" i="12"/>
  <c r="A2911" i="12"/>
  <c r="C3537" i="12"/>
  <c r="B3672" i="12"/>
  <c r="B3102" i="12"/>
  <c r="C2967" i="12"/>
  <c r="C2461" i="12"/>
  <c r="B2596" i="12"/>
  <c r="C2790" i="12"/>
  <c r="B2925" i="12"/>
  <c r="B2828" i="12"/>
  <c r="C2693" i="12"/>
  <c r="C3137" i="12"/>
  <c r="B3272" i="12"/>
  <c r="C2432" i="12"/>
  <c r="B2567" i="12"/>
  <c r="B3207" i="12"/>
  <c r="C3072" i="12"/>
  <c r="A3185" i="12"/>
  <c r="C3050" i="12"/>
  <c r="B4737" i="12"/>
  <c r="C4602" i="12"/>
  <c r="B3209" i="12"/>
  <c r="C3074" i="12"/>
  <c r="B2661" i="12"/>
  <c r="C2526" i="12"/>
  <c r="B3640" i="12"/>
  <c r="B2901" i="12"/>
  <c r="C2766" i="12"/>
  <c r="A4389" i="12"/>
  <c r="C4254" i="12"/>
  <c r="A3256" i="12"/>
  <c r="C3121" i="12"/>
  <c r="B3386" i="12"/>
  <c r="B2751" i="12"/>
  <c r="C2616" i="12"/>
  <c r="C2775" i="12"/>
  <c r="B2910" i="12"/>
  <c r="B2907" i="12"/>
  <c r="C2772" i="12"/>
  <c r="B4899" i="12"/>
  <c r="C4764" i="12"/>
  <c r="B4528" i="12"/>
  <c r="B3945" i="12"/>
  <c r="C3598" i="12"/>
  <c r="B3733" i="12"/>
  <c r="B2747" i="12"/>
  <c r="C2612" i="12"/>
  <c r="C3349" i="12"/>
  <c r="B3484" i="12"/>
  <c r="B2662" i="12"/>
  <c r="C2527" i="12"/>
  <c r="B3475" i="12"/>
  <c r="C3340" i="12"/>
  <c r="C2980" i="12"/>
  <c r="B3115" i="12"/>
  <c r="B4065" i="12"/>
  <c r="C3930" i="12"/>
  <c r="B2746" i="12"/>
  <c r="C2611" i="12"/>
  <c r="A3633" i="12"/>
  <c r="C3498" i="12"/>
  <c r="B2630" i="12"/>
  <c r="C2495" i="12"/>
  <c r="B3903" i="12"/>
  <c r="C3955" i="12"/>
  <c r="B4090" i="12"/>
  <c r="A3013" i="12"/>
  <c r="C2878" i="12"/>
  <c r="A2799" i="12"/>
  <c r="C2664" i="12"/>
  <c r="B2624" i="12"/>
  <c r="C2489" i="12"/>
  <c r="B4029" i="12"/>
  <c r="B3534" i="12"/>
  <c r="B3216" i="12"/>
  <c r="C3081" i="12"/>
  <c r="B2590" i="12"/>
  <c r="C2455" i="12"/>
  <c r="A5207" i="12"/>
  <c r="B3319" i="12"/>
  <c r="C3184" i="12"/>
  <c r="B3553" i="12"/>
  <c r="B2701" i="12"/>
  <c r="C2566" i="12"/>
  <c r="B3693" i="12"/>
  <c r="C3558" i="12"/>
  <c r="B3613" i="12"/>
  <c r="C3478" i="12"/>
  <c r="B4349" i="12"/>
  <c r="C4214" i="12"/>
  <c r="B3238" i="12"/>
  <c r="C3103" i="12"/>
  <c r="B4679" i="12"/>
  <c r="C4544" i="12"/>
  <c r="B3821" i="12"/>
  <c r="C3686" i="12"/>
  <c r="B4338" i="12"/>
  <c r="C4203" i="12"/>
  <c r="B3491" i="12"/>
  <c r="C3356" i="12"/>
  <c r="B4311" i="12"/>
  <c r="C4176" i="12"/>
  <c r="A2960" i="12"/>
  <c r="C2825" i="12"/>
  <c r="B3263" i="12"/>
  <c r="C3128" i="12"/>
  <c r="B3914" i="12"/>
  <c r="C3779" i="12"/>
  <c r="B3424" i="12"/>
  <c r="C3289" i="12"/>
  <c r="B3652" i="12"/>
  <c r="C3517" i="12"/>
  <c r="B3108" i="12"/>
  <c r="C2973" i="12"/>
  <c r="B3567" i="12"/>
  <c r="C3432" i="12"/>
  <c r="C3041" i="12"/>
  <c r="B3176" i="12"/>
  <c r="A3296" i="12"/>
  <c r="C3161" i="12"/>
  <c r="B2987" i="12"/>
  <c r="C2852" i="12"/>
  <c r="B5051" i="12"/>
  <c r="B2869" i="12"/>
  <c r="C2734" i="12"/>
  <c r="B5117" i="12"/>
  <c r="C4982" i="12"/>
  <c r="C3469" i="12"/>
  <c r="B3604" i="12"/>
  <c r="C2494" i="12"/>
  <c r="B2629" i="12"/>
  <c r="B2974" i="12"/>
  <c r="C2839" i="12"/>
  <c r="B2678" i="12"/>
  <c r="C2543" i="12"/>
  <c r="B2903" i="12"/>
  <c r="C2768" i="12"/>
  <c r="B4341" i="12"/>
  <c r="C4206" i="12"/>
  <c r="B3703" i="12"/>
  <c r="C3568" i="12"/>
  <c r="B4008" i="12"/>
  <c r="C3873" i="12"/>
  <c r="C3395" i="12"/>
  <c r="B3530" i="12"/>
  <c r="B3033" i="12"/>
  <c r="C2898" i="12"/>
  <c r="A3411" i="12"/>
  <c r="C3276" i="12"/>
  <c r="B3731" i="12"/>
  <c r="C3596" i="12"/>
  <c r="B4698" i="12"/>
  <c r="C4563" i="12"/>
  <c r="C3976" i="12"/>
  <c r="B4111" i="12"/>
  <c r="B3147" i="12"/>
  <c r="C3012" i="12"/>
  <c r="B3345" i="12"/>
  <c r="C3210" i="12"/>
  <c r="B4580" i="12"/>
  <c r="B3090" i="12"/>
  <c r="C2955" i="12"/>
  <c r="C2947" i="12"/>
  <c r="B3082" i="12"/>
  <c r="A2859" i="12"/>
  <c r="C2724" i="12"/>
  <c r="B2737" i="12"/>
  <c r="C2602" i="12"/>
  <c r="B2598" i="12"/>
  <c r="C2463" i="12"/>
  <c r="A3853" i="12"/>
  <c r="C3718" i="12"/>
  <c r="B2682" i="12"/>
  <c r="C2547" i="12"/>
  <c r="B2798" i="12"/>
  <c r="C2663" i="12"/>
  <c r="B3054" i="12"/>
  <c r="C2919" i="12"/>
  <c r="A3489" i="12"/>
  <c r="C3354" i="12"/>
  <c r="C3863" i="12"/>
  <c r="A3998" i="12"/>
  <c r="C2905" i="12"/>
  <c r="B3040" i="12"/>
  <c r="B2680" i="12"/>
  <c r="C2545" i="12"/>
  <c r="B3562" i="12"/>
  <c r="C3427" i="12"/>
  <c r="B4874" i="12"/>
  <c r="A3370" i="12"/>
  <c r="C3235" i="12"/>
  <c r="B4400" i="12"/>
  <c r="B4562" i="12"/>
  <c r="C4427" i="12"/>
  <c r="B2618" i="12"/>
  <c r="C2483" i="12"/>
  <c r="A2846" i="12"/>
  <c r="C2711" i="12"/>
  <c r="B4708" i="12"/>
  <c r="C4573" i="12"/>
  <c r="B3206" i="12"/>
  <c r="C3071" i="12"/>
  <c r="C2926" i="12" l="1"/>
  <c r="B3061" i="12"/>
  <c r="B2776" i="12"/>
  <c r="C2641" i="12"/>
  <c r="B3453" i="12"/>
  <c r="C3318" i="12"/>
  <c r="C2574" i="12"/>
  <c r="B2709" i="12"/>
  <c r="C2930" i="12"/>
  <c r="B3065" i="12"/>
  <c r="B3278" i="12"/>
  <c r="C3143" i="12"/>
  <c r="B4405" i="12"/>
  <c r="C4270" i="12"/>
  <c r="B3266" i="12"/>
  <c r="C3131" i="12"/>
  <c r="C2652" i="12"/>
  <c r="B2787" i="12"/>
  <c r="B3835" i="12"/>
  <c r="C3700" i="12"/>
  <c r="B2880" i="12"/>
  <c r="C2745" i="12"/>
  <c r="C2829" i="12"/>
  <c r="B2964" i="12"/>
  <c r="B2722" i="12"/>
  <c r="C2587" i="12"/>
  <c r="C3437" i="12"/>
  <c r="B3572" i="12"/>
  <c r="B3080" i="12"/>
  <c r="C2945" i="12"/>
  <c r="B2843" i="12"/>
  <c r="C2708" i="12"/>
  <c r="B3634" i="12"/>
  <c r="C3499" i="12"/>
  <c r="B2777" i="12"/>
  <c r="C2642" i="12"/>
  <c r="C2885" i="12"/>
  <c r="B3020" i="12"/>
  <c r="C3307" i="12"/>
  <c r="B3442" i="12"/>
  <c r="B3515" i="12"/>
  <c r="C3380" i="12"/>
  <c r="B2854" i="12"/>
  <c r="C2719" i="12"/>
  <c r="C2671" i="12"/>
  <c r="B2806" i="12"/>
  <c r="C2735" i="12"/>
  <c r="B2870" i="12"/>
  <c r="B3118" i="12"/>
  <c r="C2983" i="12"/>
  <c r="C2956" i="12"/>
  <c r="B3091" i="12"/>
  <c r="B3186" i="12"/>
  <c r="C3051" i="12"/>
  <c r="B2792" i="12"/>
  <c r="C2657" i="12"/>
  <c r="B4717" i="12"/>
  <c r="C4582" i="12"/>
  <c r="A3524" i="12"/>
  <c r="C3389" i="12"/>
  <c r="B2782" i="12"/>
  <c r="C2647" i="12"/>
  <c r="A2865" i="12"/>
  <c r="C2730" i="12"/>
  <c r="B4715" i="12"/>
  <c r="B3775" i="12"/>
  <c r="B2815" i="12"/>
  <c r="C2680" i="12"/>
  <c r="B3122" i="12"/>
  <c r="C2987" i="12"/>
  <c r="C3424" i="12"/>
  <c r="B3559" i="12"/>
  <c r="C4338" i="12"/>
  <c r="B4473" i="12"/>
  <c r="C2590" i="12"/>
  <c r="B2725" i="12"/>
  <c r="B4663" i="12"/>
  <c r="B3042" i="12"/>
  <c r="C2907" i="12"/>
  <c r="A3320" i="12"/>
  <c r="C3185" i="12"/>
  <c r="C2828" i="12"/>
  <c r="B2963" i="12"/>
  <c r="B3175" i="12"/>
  <c r="C3040" i="12"/>
  <c r="B3045" i="12"/>
  <c r="C2910" i="12"/>
  <c r="C2925" i="12"/>
  <c r="B3060" i="12"/>
  <c r="B3807" i="12"/>
  <c r="C3672" i="12"/>
  <c r="B2753" i="12"/>
  <c r="C2618" i="12"/>
  <c r="A3505" i="12"/>
  <c r="C3370" i="12"/>
  <c r="C3054" i="12"/>
  <c r="B3189" i="12"/>
  <c r="B2733" i="12"/>
  <c r="C2598" i="12"/>
  <c r="B3225" i="12"/>
  <c r="C3090" i="12"/>
  <c r="B3480" i="12"/>
  <c r="C3345" i="12"/>
  <c r="C3731" i="12"/>
  <c r="B3866" i="12"/>
  <c r="B4143" i="12"/>
  <c r="C4008" i="12"/>
  <c r="B2813" i="12"/>
  <c r="C2678" i="12"/>
  <c r="B5252" i="12"/>
  <c r="C5252" i="12" s="1"/>
  <c r="C5117" i="12"/>
  <c r="A3431" i="12"/>
  <c r="C3296" i="12"/>
  <c r="B3243" i="12"/>
  <c r="C3108" i="12"/>
  <c r="B4446" i="12"/>
  <c r="C4311" i="12"/>
  <c r="B3956" i="12"/>
  <c r="C3821" i="12"/>
  <c r="C4349" i="12"/>
  <c r="B4484" i="12"/>
  <c r="B3688" i="12"/>
  <c r="B2759" i="12"/>
  <c r="C2624" i="12"/>
  <c r="B4038" i="12"/>
  <c r="B4200" i="12"/>
  <c r="C4065" i="12"/>
  <c r="B2797" i="12"/>
  <c r="C2662" i="12"/>
  <c r="A3391" i="12"/>
  <c r="C3256" i="12"/>
  <c r="B2796" i="12"/>
  <c r="C2661" i="12"/>
  <c r="B3342" i="12"/>
  <c r="C3207" i="12"/>
  <c r="B5229" i="12"/>
  <c r="C3604" i="12"/>
  <c r="B3739" i="12"/>
  <c r="B4225" i="12"/>
  <c r="C4090" i="12"/>
  <c r="A2981" i="12"/>
  <c r="C2846" i="12"/>
  <c r="A3988" i="12"/>
  <c r="C3853" i="12"/>
  <c r="B4833" i="12"/>
  <c r="C4698" i="12"/>
  <c r="C2903" i="12"/>
  <c r="B3038" i="12"/>
  <c r="A3095" i="12"/>
  <c r="C2960" i="12"/>
  <c r="B3610" i="12"/>
  <c r="C3475" i="12"/>
  <c r="C3102" i="12"/>
  <c r="B3237" i="12"/>
  <c r="A4133" i="12"/>
  <c r="C3998" i="12"/>
  <c r="B3619" i="12"/>
  <c r="C3484" i="12"/>
  <c r="B4080" i="12"/>
  <c r="B2702" i="12"/>
  <c r="C2567" i="12"/>
  <c r="B2731" i="12"/>
  <c r="C2596" i="12"/>
  <c r="C2619" i="12"/>
  <c r="B2754" i="12"/>
  <c r="B3702" i="12"/>
  <c r="C3567" i="12"/>
  <c r="B3373" i="12"/>
  <c r="C3238" i="12"/>
  <c r="B2933" i="12"/>
  <c r="C2798" i="12"/>
  <c r="C3147" i="12"/>
  <c r="B3282" i="12"/>
  <c r="C3411" i="12"/>
  <c r="A3546" i="12"/>
  <c r="B3838" i="12"/>
  <c r="C3703" i="12"/>
  <c r="B3109" i="12"/>
  <c r="C2974" i="12"/>
  <c r="B3004" i="12"/>
  <c r="C2869" i="12"/>
  <c r="B4049" i="12"/>
  <c r="C3914" i="12"/>
  <c r="C3491" i="12"/>
  <c r="B3626" i="12"/>
  <c r="C4679" i="12"/>
  <c r="B4814" i="12"/>
  <c r="B3748" i="12"/>
  <c r="C3613" i="12"/>
  <c r="B3454" i="12"/>
  <c r="C3319" i="12"/>
  <c r="B3351" i="12"/>
  <c r="C3216" i="12"/>
  <c r="B4164" i="12"/>
  <c r="A2934" i="12"/>
  <c r="C2799" i="12"/>
  <c r="B2765" i="12"/>
  <c r="C2630" i="12"/>
  <c r="B2886" i="12"/>
  <c r="C2751" i="12"/>
  <c r="A4524" i="12"/>
  <c r="C4389" i="12"/>
  <c r="C3209" i="12"/>
  <c r="B3344" i="12"/>
  <c r="A3046" i="12"/>
  <c r="B3014" i="12"/>
  <c r="C2879" i="12"/>
  <c r="B4246" i="12"/>
  <c r="C4111" i="12"/>
  <c r="C2629" i="12"/>
  <c r="B2764" i="12"/>
  <c r="B3311" i="12"/>
  <c r="C3176" i="12"/>
  <c r="C3115" i="12"/>
  <c r="B3250" i="12"/>
  <c r="B3521" i="12"/>
  <c r="C3272" i="12"/>
  <c r="B3407" i="12"/>
  <c r="C3082" i="12"/>
  <c r="B3217" i="12"/>
  <c r="C3530" i="12"/>
  <c r="B3665" i="12"/>
  <c r="C3733" i="12"/>
  <c r="B3868" i="12"/>
  <c r="B2836" i="12"/>
  <c r="C2701" i="12"/>
  <c r="B2881" i="12"/>
  <c r="C2746" i="12"/>
  <c r="B3341" i="12"/>
  <c r="C3206" i="12"/>
  <c r="B4697" i="12"/>
  <c r="C4562" i="12"/>
  <c r="B5009" i="12"/>
  <c r="C2737" i="12"/>
  <c r="B2872" i="12"/>
  <c r="B4843" i="12"/>
  <c r="C4708" i="12"/>
  <c r="B4535" i="12"/>
  <c r="B3697" i="12"/>
  <c r="C3562" i="12"/>
  <c r="A3624" i="12"/>
  <c r="C3489" i="12"/>
  <c r="B2817" i="12"/>
  <c r="C2682" i="12"/>
  <c r="A2994" i="12"/>
  <c r="C2859" i="12"/>
  <c r="C3033" i="12"/>
  <c r="B3168" i="12"/>
  <c r="B4476" i="12"/>
  <c r="C4341" i="12"/>
  <c r="B5186" i="12"/>
  <c r="B3787" i="12"/>
  <c r="C3652" i="12"/>
  <c r="B3398" i="12"/>
  <c r="C3263" i="12"/>
  <c r="B3828" i="12"/>
  <c r="C3693" i="12"/>
  <c r="B3669" i="12"/>
  <c r="A3148" i="12"/>
  <c r="C3013" i="12"/>
  <c r="A3768" i="12"/>
  <c r="C3633" i="12"/>
  <c r="B2882" i="12"/>
  <c r="C2747" i="12"/>
  <c r="B5034" i="12"/>
  <c r="C4899" i="12"/>
  <c r="B3036" i="12"/>
  <c r="C2901" i="12"/>
  <c r="C4737" i="12"/>
  <c r="B4872" i="12"/>
  <c r="B3494" i="12"/>
  <c r="C3359" i="12"/>
  <c r="B3030" i="12"/>
  <c r="C2895" i="12"/>
  <c r="C3266" i="12" l="1"/>
  <c r="B3401" i="12"/>
  <c r="B2917" i="12"/>
  <c r="C2782" i="12"/>
  <c r="B3321" i="12"/>
  <c r="C3186" i="12"/>
  <c r="C2880" i="12"/>
  <c r="B3015" i="12"/>
  <c r="C3091" i="12"/>
  <c r="B3226" i="12"/>
  <c r="A3659" i="12"/>
  <c r="C3524" i="12"/>
  <c r="B2989" i="12"/>
  <c r="C2854" i="12"/>
  <c r="B2912" i="12"/>
  <c r="C2777" i="12"/>
  <c r="B3970" i="12"/>
  <c r="C3835" i="12"/>
  <c r="C3278" i="12"/>
  <c r="B3413" i="12"/>
  <c r="B2911" i="12"/>
  <c r="C2776" i="12"/>
  <c r="C2806" i="12"/>
  <c r="B2941" i="12"/>
  <c r="B3155" i="12"/>
  <c r="C3020" i="12"/>
  <c r="C4405" i="12"/>
  <c r="B4540" i="12"/>
  <c r="B3707" i="12"/>
  <c r="C3572" i="12"/>
  <c r="C2787" i="12"/>
  <c r="B2922" i="12"/>
  <c r="B3200" i="12"/>
  <c r="C3065" i="12"/>
  <c r="B3196" i="12"/>
  <c r="C3061" i="12"/>
  <c r="A3000" i="12"/>
  <c r="C2865" i="12"/>
  <c r="B2927" i="12"/>
  <c r="C2792" i="12"/>
  <c r="C2843" i="12"/>
  <c r="B2978" i="12"/>
  <c r="C3453" i="12"/>
  <c r="B3588" i="12"/>
  <c r="C4717" i="12"/>
  <c r="B4852" i="12"/>
  <c r="B3253" i="12"/>
  <c r="C3118" i="12"/>
  <c r="B3650" i="12"/>
  <c r="C3515" i="12"/>
  <c r="C3634" i="12"/>
  <c r="B3769" i="12"/>
  <c r="B2857" i="12"/>
  <c r="C2722" i="12"/>
  <c r="B3215" i="12"/>
  <c r="C3080" i="12"/>
  <c r="C2870" i="12"/>
  <c r="B3005" i="12"/>
  <c r="C3442" i="12"/>
  <c r="B3577" i="12"/>
  <c r="B3099" i="12"/>
  <c r="C2964" i="12"/>
  <c r="B2844" i="12"/>
  <c r="C2709" i="12"/>
  <c r="B3533" i="12"/>
  <c r="C3398" i="12"/>
  <c r="B4670" i="12"/>
  <c r="B3656" i="12"/>
  <c r="B3149" i="12"/>
  <c r="C3014" i="12"/>
  <c r="B3021" i="12"/>
  <c r="C2886" i="12"/>
  <c r="B3973" i="12"/>
  <c r="C3838" i="12"/>
  <c r="B3754" i="12"/>
  <c r="C3619" i="12"/>
  <c r="C3866" i="12"/>
  <c r="B4001" i="12"/>
  <c r="C3189" i="12"/>
  <c r="B3324" i="12"/>
  <c r="B3180" i="12"/>
  <c r="C3045" i="12"/>
  <c r="A3455" i="12"/>
  <c r="C3320" i="12"/>
  <c r="B2950" i="12"/>
  <c r="C2815" i="12"/>
  <c r="B3171" i="12"/>
  <c r="C3036" i="12"/>
  <c r="A3903" i="12"/>
  <c r="C3768" i="12"/>
  <c r="B3963" i="12"/>
  <c r="C3828" i="12"/>
  <c r="C3787" i="12"/>
  <c r="B3922" i="12"/>
  <c r="A3129" i="12"/>
  <c r="C2994" i="12"/>
  <c r="B3385" i="12"/>
  <c r="C3250" i="12"/>
  <c r="B4949" i="12"/>
  <c r="C4814" i="12"/>
  <c r="C3546" i="12"/>
  <c r="A3681" i="12"/>
  <c r="C3610" i="12"/>
  <c r="B3745" i="12"/>
  <c r="A4123" i="12"/>
  <c r="C3988" i="12"/>
  <c r="B4360" i="12"/>
  <c r="C4225" i="12"/>
  <c r="B2931" i="12"/>
  <c r="C2796" i="12"/>
  <c r="C4200" i="12"/>
  <c r="B4335" i="12"/>
  <c r="B4091" i="12"/>
  <c r="C3956" i="12"/>
  <c r="A3566" i="12"/>
  <c r="C3431" i="12"/>
  <c r="C4473" i="12"/>
  <c r="B4608" i="12"/>
  <c r="B3832" i="12"/>
  <c r="C3697" i="12"/>
  <c r="C2872" i="12"/>
  <c r="B3007" i="12"/>
  <c r="B3352" i="12"/>
  <c r="C3217" i="12"/>
  <c r="B4299" i="12"/>
  <c r="C4833" i="12"/>
  <c r="B4968" i="12"/>
  <c r="A3116" i="12"/>
  <c r="C2981" i="12"/>
  <c r="B3477" i="12"/>
  <c r="C3342" i="12"/>
  <c r="B2932" i="12"/>
  <c r="C2797" i="12"/>
  <c r="B3378" i="12"/>
  <c r="C3243" i="12"/>
  <c r="B4278" i="12"/>
  <c r="C4143" i="12"/>
  <c r="C2733" i="12"/>
  <c r="B2868" i="12"/>
  <c r="B2860" i="12"/>
  <c r="C2725" i="12"/>
  <c r="B5144" i="12"/>
  <c r="B4381" i="12"/>
  <c r="C4246" i="12"/>
  <c r="A3181" i="12"/>
  <c r="B3486" i="12"/>
  <c r="C3351" i="12"/>
  <c r="B2866" i="12"/>
  <c r="C2731" i="12"/>
  <c r="C3739" i="12"/>
  <c r="B3874" i="12"/>
  <c r="B3823" i="12"/>
  <c r="B3910" i="12"/>
  <c r="C3030" i="12"/>
  <c r="B3165" i="12"/>
  <c r="B5169" i="12"/>
  <c r="C5169" i="12" s="1"/>
  <c r="C5034" i="12"/>
  <c r="A3283" i="12"/>
  <c r="C3148" i="12"/>
  <c r="B2952" i="12"/>
  <c r="C2817" i="12"/>
  <c r="B4978" i="12"/>
  <c r="C4843" i="12"/>
  <c r="B4003" i="12"/>
  <c r="C3868" i="12"/>
  <c r="B3479" i="12"/>
  <c r="C3344" i="12"/>
  <c r="B3761" i="12"/>
  <c r="C3626" i="12"/>
  <c r="B3417" i="12"/>
  <c r="C3282" i="12"/>
  <c r="A3230" i="12"/>
  <c r="C3095" i="12"/>
  <c r="A3526" i="12"/>
  <c r="C3391" i="12"/>
  <c r="B4173" i="12"/>
  <c r="B4581" i="12"/>
  <c r="C4446" i="12"/>
  <c r="B3615" i="12"/>
  <c r="C3480" i="12"/>
  <c r="A3640" i="12"/>
  <c r="C3505" i="12"/>
  <c r="B3694" i="12"/>
  <c r="C3559" i="12"/>
  <c r="B3017" i="12"/>
  <c r="C2882" i="12"/>
  <c r="B2889" i="12"/>
  <c r="C2754" i="12"/>
  <c r="B4832" i="12"/>
  <c r="C4697" i="12"/>
  <c r="B3016" i="12"/>
  <c r="C2881" i="12"/>
  <c r="C3004" i="12"/>
  <c r="B3139" i="12"/>
  <c r="C3494" i="12"/>
  <c r="B3629" i="12"/>
  <c r="B4611" i="12"/>
  <c r="C4476" i="12"/>
  <c r="A3759" i="12"/>
  <c r="C3624" i="12"/>
  <c r="B3800" i="12"/>
  <c r="C3665" i="12"/>
  <c r="B3542" i="12"/>
  <c r="C3407" i="12"/>
  <c r="B4215" i="12"/>
  <c r="B2894" i="12"/>
  <c r="C2759" i="12"/>
  <c r="B2948" i="12"/>
  <c r="C2813" i="12"/>
  <c r="B3360" i="12"/>
  <c r="C3225" i="12"/>
  <c r="B2888" i="12"/>
  <c r="C2753" i="12"/>
  <c r="C3060" i="12"/>
  <c r="B3195" i="12"/>
  <c r="C2963" i="12"/>
  <c r="B3098" i="12"/>
  <c r="B3804" i="12"/>
  <c r="B2899" i="12"/>
  <c r="C2764" i="12"/>
  <c r="B2971" i="12"/>
  <c r="C2836" i="12"/>
  <c r="C2765" i="12"/>
  <c r="B2900" i="12"/>
  <c r="B3589" i="12"/>
  <c r="C3454" i="12"/>
  <c r="B3508" i="12"/>
  <c r="C3373" i="12"/>
  <c r="B2837" i="12"/>
  <c r="C2702" i="12"/>
  <c r="A4268" i="12"/>
  <c r="C4133" i="12"/>
  <c r="B3173" i="12"/>
  <c r="C3038" i="12"/>
  <c r="C3807" i="12"/>
  <c r="B3942" i="12"/>
  <c r="B3310" i="12"/>
  <c r="C3175" i="12"/>
  <c r="B3177" i="12"/>
  <c r="C3042" i="12"/>
  <c r="B5007" i="12"/>
  <c r="C4872" i="12"/>
  <c r="C3168" i="12"/>
  <c r="B3303" i="12"/>
  <c r="B3476" i="12"/>
  <c r="C3341" i="12"/>
  <c r="B3446" i="12"/>
  <c r="C3311" i="12"/>
  <c r="A4659" i="12"/>
  <c r="C4524" i="12"/>
  <c r="A3069" i="12"/>
  <c r="C2934" i="12"/>
  <c r="B3883" i="12"/>
  <c r="C3748" i="12"/>
  <c r="B4184" i="12"/>
  <c r="C4049" i="12"/>
  <c r="C3109" i="12"/>
  <c r="B3244" i="12"/>
  <c r="B3068" i="12"/>
  <c r="C2933" i="12"/>
  <c r="B3837" i="12"/>
  <c r="C3702" i="12"/>
  <c r="B3372" i="12"/>
  <c r="C3237" i="12"/>
  <c r="B4619" i="12"/>
  <c r="C4484" i="12"/>
  <c r="B4798" i="12"/>
  <c r="C3122" i="12"/>
  <c r="B3257" i="12"/>
  <c r="B4850" i="12"/>
  <c r="B3057" i="12" l="1"/>
  <c r="C2922" i="12"/>
  <c r="B2979" i="12"/>
  <c r="C2844" i="12"/>
  <c r="B3350" i="12"/>
  <c r="C3215" i="12"/>
  <c r="B3388" i="12"/>
  <c r="C3253" i="12"/>
  <c r="B3062" i="12"/>
  <c r="C2927" i="12"/>
  <c r="B3047" i="12"/>
  <c r="C2912" i="12"/>
  <c r="C3099" i="12"/>
  <c r="B3234" i="12"/>
  <c r="B2992" i="12"/>
  <c r="C2857" i="12"/>
  <c r="A3135" i="12"/>
  <c r="C3000" i="12"/>
  <c r="B3842" i="12"/>
  <c r="C3707" i="12"/>
  <c r="B3046" i="12"/>
  <c r="C2911" i="12"/>
  <c r="B3124" i="12"/>
  <c r="C2989" i="12"/>
  <c r="B3456" i="12"/>
  <c r="C3321" i="12"/>
  <c r="B3712" i="12"/>
  <c r="C3577" i="12"/>
  <c r="B3904" i="12"/>
  <c r="C3769" i="12"/>
  <c r="C3588" i="12"/>
  <c r="B3723" i="12"/>
  <c r="C4540" i="12"/>
  <c r="B4675" i="12"/>
  <c r="B3548" i="12"/>
  <c r="C3413" i="12"/>
  <c r="B3076" i="12"/>
  <c r="C2941" i="12"/>
  <c r="B3331" i="12"/>
  <c r="C3196" i="12"/>
  <c r="A3794" i="12"/>
  <c r="C3659" i="12"/>
  <c r="C2917" i="12"/>
  <c r="B3052" i="12"/>
  <c r="B3150" i="12"/>
  <c r="C3015" i="12"/>
  <c r="C4852" i="12"/>
  <c r="B4987" i="12"/>
  <c r="C3005" i="12"/>
  <c r="B3140" i="12"/>
  <c r="C2978" i="12"/>
  <c r="B3113" i="12"/>
  <c r="C3226" i="12"/>
  <c r="B3361" i="12"/>
  <c r="C3401" i="12"/>
  <c r="B3536" i="12"/>
  <c r="B3785" i="12"/>
  <c r="C3650" i="12"/>
  <c r="B3335" i="12"/>
  <c r="C3200" i="12"/>
  <c r="C3155" i="12"/>
  <c r="B3290" i="12"/>
  <c r="B4105" i="12"/>
  <c r="C3970" i="12"/>
  <c r="B3677" i="12"/>
  <c r="C3542" i="12"/>
  <c r="A3775" i="12"/>
  <c r="C3640" i="12"/>
  <c r="A3661" i="12"/>
  <c r="C3526" i="12"/>
  <c r="C3761" i="12"/>
  <c r="B3896" i="12"/>
  <c r="B3087" i="12"/>
  <c r="C2952" i="12"/>
  <c r="B3300" i="12"/>
  <c r="C3165" i="12"/>
  <c r="B4009" i="12"/>
  <c r="C3874" i="12"/>
  <c r="C3007" i="12"/>
  <c r="B3142" i="12"/>
  <c r="B4470" i="12"/>
  <c r="C4335" i="12"/>
  <c r="B3880" i="12"/>
  <c r="C3745" i="12"/>
  <c r="B3459" i="12"/>
  <c r="C3324" i="12"/>
  <c r="B4754" i="12"/>
  <c r="C4619" i="12"/>
  <c r="B3203" i="12"/>
  <c r="C3068" i="12"/>
  <c r="A3204" i="12"/>
  <c r="C3069" i="12"/>
  <c r="B3611" i="12"/>
  <c r="C3476" i="12"/>
  <c r="B3445" i="12"/>
  <c r="C3310" i="12"/>
  <c r="C2837" i="12"/>
  <c r="B2972" i="12"/>
  <c r="B3034" i="12"/>
  <c r="C2899" i="12"/>
  <c r="B3023" i="12"/>
  <c r="C2888" i="12"/>
  <c r="B3029" i="12"/>
  <c r="C2894" i="12"/>
  <c r="B3274" i="12"/>
  <c r="C3139" i="12"/>
  <c r="B4516" i="12"/>
  <c r="C4381" i="12"/>
  <c r="B4413" i="12"/>
  <c r="C4278" i="12"/>
  <c r="A3251" i="12"/>
  <c r="C3116" i="12"/>
  <c r="A3264" i="12"/>
  <c r="C3129" i="12"/>
  <c r="B3306" i="12"/>
  <c r="C3171" i="12"/>
  <c r="B3791" i="12"/>
  <c r="C3244" i="12"/>
  <c r="B3379" i="12"/>
  <c r="B3438" i="12"/>
  <c r="C3303" i="12"/>
  <c r="B4077" i="12"/>
  <c r="C3942" i="12"/>
  <c r="B3935" i="12"/>
  <c r="C3800" i="12"/>
  <c r="C2889" i="12"/>
  <c r="B3024" i="12"/>
  <c r="C3615" i="12"/>
  <c r="B3750" i="12"/>
  <c r="B3614" i="12"/>
  <c r="C3479" i="12"/>
  <c r="B5103" i="12"/>
  <c r="C4968" i="12"/>
  <c r="C3681" i="12"/>
  <c r="A3816" i="12"/>
  <c r="C3922" i="12"/>
  <c r="B4057" i="12"/>
  <c r="B4136" i="12"/>
  <c r="C4001" i="12"/>
  <c r="A4794" i="12"/>
  <c r="C4659" i="12"/>
  <c r="B3939" i="12"/>
  <c r="C3360" i="12"/>
  <c r="B3495" i="12"/>
  <c r="B3764" i="12"/>
  <c r="C3629" i="12"/>
  <c r="B4045" i="12"/>
  <c r="B3621" i="12"/>
  <c r="C3486" i="12"/>
  <c r="B3513" i="12"/>
  <c r="C3378" i="12"/>
  <c r="B3967" i="12"/>
  <c r="C3832" i="12"/>
  <c r="B3085" i="12"/>
  <c r="C2950" i="12"/>
  <c r="C3257" i="12"/>
  <c r="B3392" i="12"/>
  <c r="B3233" i="12"/>
  <c r="C3098" i="12"/>
  <c r="A3894" i="12"/>
  <c r="C3759" i="12"/>
  <c r="B3151" i="12"/>
  <c r="C3016" i="12"/>
  <c r="C3017" i="12"/>
  <c r="B3152" i="12"/>
  <c r="B4716" i="12"/>
  <c r="C4581" i="12"/>
  <c r="A3365" i="12"/>
  <c r="C3230" i="12"/>
  <c r="B4138" i="12"/>
  <c r="C4003" i="12"/>
  <c r="B4743" i="12"/>
  <c r="C4608" i="12"/>
  <c r="B3083" i="12"/>
  <c r="C2948" i="12"/>
  <c r="A3418" i="12"/>
  <c r="C3283" i="12"/>
  <c r="B4495" i="12"/>
  <c r="C4360" i="12"/>
  <c r="B3156" i="12"/>
  <c r="C3021" i="12"/>
  <c r="B3035" i="12"/>
  <c r="C2900" i="12"/>
  <c r="B3330" i="12"/>
  <c r="C3195" i="12"/>
  <c r="B4350" i="12"/>
  <c r="B4746" i="12"/>
  <c r="C4611" i="12"/>
  <c r="B4967" i="12"/>
  <c r="C4832" i="12"/>
  <c r="C3694" i="12"/>
  <c r="B3829" i="12"/>
  <c r="B4308" i="12"/>
  <c r="C3417" i="12"/>
  <c r="B3552" i="12"/>
  <c r="B5113" i="12"/>
  <c r="C4978" i="12"/>
  <c r="B3003" i="12"/>
  <c r="C2868" i="12"/>
  <c r="B4985" i="12"/>
  <c r="C3508" i="12"/>
  <c r="B3643" i="12"/>
  <c r="A3701" i="12"/>
  <c r="C3566" i="12"/>
  <c r="C2931" i="12"/>
  <c r="B3066" i="12"/>
  <c r="B3507" i="12"/>
  <c r="C3372" i="12"/>
  <c r="B4319" i="12"/>
  <c r="C4184" i="12"/>
  <c r="B3581" i="12"/>
  <c r="C3446" i="12"/>
  <c r="C5007" i="12"/>
  <c r="B5142" i="12"/>
  <c r="C5142" i="12" s="1"/>
  <c r="B3308" i="12"/>
  <c r="C3173" i="12"/>
  <c r="B3724" i="12"/>
  <c r="C3589" i="12"/>
  <c r="B3001" i="12"/>
  <c r="C2866" i="12"/>
  <c r="B2995" i="12"/>
  <c r="C2860" i="12"/>
  <c r="C2932" i="12"/>
  <c r="B3067" i="12"/>
  <c r="B4434" i="12"/>
  <c r="B4226" i="12"/>
  <c r="C4091" i="12"/>
  <c r="C4949" i="12"/>
  <c r="B5084" i="12"/>
  <c r="B4098" i="12"/>
  <c r="C3963" i="12"/>
  <c r="A3590" i="12"/>
  <c r="C3455" i="12"/>
  <c r="C3754" i="12"/>
  <c r="B3889" i="12"/>
  <c r="B4805" i="12"/>
  <c r="B4933" i="12"/>
  <c r="B3972" i="12"/>
  <c r="C3837" i="12"/>
  <c r="B4018" i="12"/>
  <c r="C3883" i="12"/>
  <c r="C3177" i="12"/>
  <c r="B3312" i="12"/>
  <c r="C4268" i="12"/>
  <c r="A4403" i="12"/>
  <c r="B3106" i="12"/>
  <c r="C2971" i="12"/>
  <c r="B3958" i="12"/>
  <c r="A3316" i="12"/>
  <c r="B3612" i="12"/>
  <c r="C3477" i="12"/>
  <c r="B3487" i="12"/>
  <c r="C3352" i="12"/>
  <c r="A4258" i="12"/>
  <c r="C4123" i="12"/>
  <c r="C3385" i="12"/>
  <c r="B3520" i="12"/>
  <c r="A4038" i="12"/>
  <c r="C3903" i="12"/>
  <c r="B3315" i="12"/>
  <c r="C3180" i="12"/>
  <c r="B4108" i="12"/>
  <c r="C3973" i="12"/>
  <c r="B3284" i="12"/>
  <c r="C3149" i="12"/>
  <c r="B3668" i="12"/>
  <c r="C3533" i="12"/>
  <c r="B3858" i="12" l="1"/>
  <c r="C3723" i="12"/>
  <c r="B4039" i="12"/>
  <c r="C3904" i="12"/>
  <c r="B3470" i="12"/>
  <c r="C3335" i="12"/>
  <c r="B3187" i="12"/>
  <c r="C3052" i="12"/>
  <c r="B4240" i="12"/>
  <c r="C4105" i="12"/>
  <c r="B3523" i="12"/>
  <c r="C3388" i="12"/>
  <c r="C3234" i="12"/>
  <c r="B3369" i="12"/>
  <c r="B3248" i="12"/>
  <c r="C3113" i="12"/>
  <c r="B3285" i="12"/>
  <c r="C3150" i="12"/>
  <c r="B3211" i="12"/>
  <c r="C3076" i="12"/>
  <c r="B3485" i="12"/>
  <c r="C3350" i="12"/>
  <c r="C3140" i="12"/>
  <c r="B3275" i="12"/>
  <c r="C3548" i="12"/>
  <c r="B3683" i="12"/>
  <c r="B3847" i="12"/>
  <c r="C3712" i="12"/>
  <c r="B3977" i="12"/>
  <c r="C3842" i="12"/>
  <c r="B3182" i="12"/>
  <c r="C3047" i="12"/>
  <c r="B3114" i="12"/>
  <c r="C2979" i="12"/>
  <c r="C4987" i="12"/>
  <c r="B5122" i="12"/>
  <c r="B3425" i="12"/>
  <c r="C3290" i="12"/>
  <c r="C3361" i="12"/>
  <c r="B3496" i="12"/>
  <c r="C3331" i="12"/>
  <c r="B3466" i="12"/>
  <c r="B3127" i="12"/>
  <c r="C2992" i="12"/>
  <c r="B3181" i="12"/>
  <c r="C3046" i="12"/>
  <c r="B3920" i="12"/>
  <c r="C3785" i="12"/>
  <c r="B4810" i="12"/>
  <c r="C4675" i="12"/>
  <c r="C3124" i="12"/>
  <c r="B3259" i="12"/>
  <c r="B3671" i="12"/>
  <c r="C3536" i="12"/>
  <c r="A3929" i="12"/>
  <c r="C3794" i="12"/>
  <c r="B3591" i="12"/>
  <c r="C3456" i="12"/>
  <c r="A3270" i="12"/>
  <c r="C3135" i="12"/>
  <c r="C3062" i="12"/>
  <c r="B3197" i="12"/>
  <c r="C3057" i="12"/>
  <c r="B3192" i="12"/>
  <c r="C3152" i="12"/>
  <c r="B3287" i="12"/>
  <c r="B3159" i="12"/>
  <c r="C3024" i="12"/>
  <c r="B3514" i="12"/>
  <c r="C3379" i="12"/>
  <c r="C3668" i="12"/>
  <c r="B3803" i="12"/>
  <c r="A4173" i="12"/>
  <c r="C4038" i="12"/>
  <c r="B4361" i="12"/>
  <c r="C4226" i="12"/>
  <c r="B3642" i="12"/>
  <c r="C3507" i="12"/>
  <c r="B4102" i="12"/>
  <c r="C3967" i="12"/>
  <c r="A3399" i="12"/>
  <c r="C3264" i="12"/>
  <c r="B3164" i="12"/>
  <c r="C3029" i="12"/>
  <c r="B3338" i="12"/>
  <c r="C3203" i="12"/>
  <c r="A3910" i="12"/>
  <c r="C3775" i="12"/>
  <c r="C3520" i="12"/>
  <c r="B3655" i="12"/>
  <c r="A4538" i="12"/>
  <c r="C4403" i="12"/>
  <c r="C3643" i="12"/>
  <c r="B3778" i="12"/>
  <c r="B3527" i="12"/>
  <c r="C3392" i="12"/>
  <c r="B3419" i="12"/>
  <c r="C3284" i="12"/>
  <c r="B3622" i="12"/>
  <c r="C3487" i="12"/>
  <c r="B4093" i="12"/>
  <c r="C3972" i="12"/>
  <c r="B4107" i="12"/>
  <c r="A3725" i="12"/>
  <c r="C3590" i="12"/>
  <c r="B4569" i="12"/>
  <c r="C3001" i="12"/>
  <c r="B3136" i="12"/>
  <c r="B5248" i="12"/>
  <c r="C5248" i="12" s="1"/>
  <c r="C5113" i="12"/>
  <c r="B5102" i="12"/>
  <c r="C4967" i="12"/>
  <c r="B3465" i="12"/>
  <c r="C3330" i="12"/>
  <c r="A3553" i="12"/>
  <c r="C3418" i="12"/>
  <c r="B4273" i="12"/>
  <c r="C4138" i="12"/>
  <c r="B3286" i="12"/>
  <c r="C3151" i="12"/>
  <c r="B3648" i="12"/>
  <c r="C3513" i="12"/>
  <c r="B3899" i="12"/>
  <c r="C3764" i="12"/>
  <c r="A4929" i="12"/>
  <c r="C4794" i="12"/>
  <c r="B5238" i="12"/>
  <c r="C5238" i="12" s="1"/>
  <c r="C5103" i="12"/>
  <c r="C3935" i="12"/>
  <c r="B4070" i="12"/>
  <c r="B3926" i="12"/>
  <c r="A3386" i="12"/>
  <c r="C3251" i="12"/>
  <c r="B3158" i="12"/>
  <c r="C3023" i="12"/>
  <c r="B3580" i="12"/>
  <c r="C3445" i="12"/>
  <c r="B4889" i="12"/>
  <c r="C4754" i="12"/>
  <c r="B3222" i="12"/>
  <c r="C3087" i="12"/>
  <c r="C3829" i="12"/>
  <c r="B3964" i="12"/>
  <c r="B3241" i="12"/>
  <c r="C3106" i="12"/>
  <c r="C4018" i="12"/>
  <c r="B4153" i="12"/>
  <c r="B4485" i="12"/>
  <c r="C3233" i="12"/>
  <c r="B3368" i="12"/>
  <c r="C4470" i="12"/>
  <c r="B4605" i="12"/>
  <c r="C3067" i="12"/>
  <c r="B3202" i="12"/>
  <c r="B3201" i="12"/>
  <c r="C3066" i="12"/>
  <c r="B3277" i="12"/>
  <c r="C3142" i="12"/>
  <c r="B4031" i="12"/>
  <c r="C3896" i="12"/>
  <c r="B3716" i="12"/>
  <c r="C3581" i="12"/>
  <c r="B3749" i="12"/>
  <c r="C3614" i="12"/>
  <c r="B4548" i="12"/>
  <c r="C4413" i="12"/>
  <c r="B3169" i="12"/>
  <c r="C3034" i="12"/>
  <c r="B3746" i="12"/>
  <c r="C3611" i="12"/>
  <c r="B3594" i="12"/>
  <c r="C3459" i="12"/>
  <c r="B4940" i="12"/>
  <c r="C5084" i="12"/>
  <c r="B5219" i="12"/>
  <c r="C5219" i="12" s="1"/>
  <c r="B5120" i="12"/>
  <c r="C4057" i="12"/>
  <c r="B4192" i="12"/>
  <c r="C3750" i="12"/>
  <c r="B3885" i="12"/>
  <c r="B4024" i="12"/>
  <c r="C3889" i="12"/>
  <c r="A3951" i="12"/>
  <c r="C3816" i="12"/>
  <c r="B3107" i="12"/>
  <c r="C2972" i="12"/>
  <c r="B3443" i="12"/>
  <c r="C3308" i="12"/>
  <c r="B3138" i="12"/>
  <c r="C3003" i="12"/>
  <c r="C4495" i="12"/>
  <c r="B4630" i="12"/>
  <c r="C3300" i="12"/>
  <c r="B3435" i="12"/>
  <c r="C3312" i="12"/>
  <c r="B3447" i="12"/>
  <c r="B3687" i="12"/>
  <c r="C3552" i="12"/>
  <c r="B3630" i="12"/>
  <c r="C3495" i="12"/>
  <c r="B4243" i="12"/>
  <c r="C4108" i="12"/>
  <c r="A4393" i="12"/>
  <c r="C4258" i="12"/>
  <c r="B3747" i="12"/>
  <c r="C3612" i="12"/>
  <c r="B5068" i="12"/>
  <c r="C4098" i="12"/>
  <c r="B4233" i="12"/>
  <c r="B3170" i="12"/>
  <c r="C3035" i="12"/>
  <c r="C3083" i="12"/>
  <c r="B3218" i="12"/>
  <c r="A3500" i="12"/>
  <c r="C3365" i="12"/>
  <c r="A4029" i="12"/>
  <c r="C3894" i="12"/>
  <c r="B3756" i="12"/>
  <c r="C3621" i="12"/>
  <c r="C4136" i="12"/>
  <c r="B4271" i="12"/>
  <c r="B4212" i="12"/>
  <c r="C4077" i="12"/>
  <c r="B3409" i="12"/>
  <c r="C3274" i="12"/>
  <c r="B3450" i="12"/>
  <c r="C3315" i="12"/>
  <c r="A3451" i="12"/>
  <c r="B3130" i="12"/>
  <c r="C2995" i="12"/>
  <c r="B3859" i="12"/>
  <c r="C3724" i="12"/>
  <c r="B4454" i="12"/>
  <c r="C4319" i="12"/>
  <c r="A3836" i="12"/>
  <c r="C3701" i="12"/>
  <c r="B4443" i="12"/>
  <c r="C4746" i="12"/>
  <c r="B4881" i="12"/>
  <c r="B3291" i="12"/>
  <c r="C3156" i="12"/>
  <c r="C4743" i="12"/>
  <c r="B4878" i="12"/>
  <c r="B4851" i="12"/>
  <c r="C4716" i="12"/>
  <c r="C3085" i="12"/>
  <c r="B3220" i="12"/>
  <c r="B4180" i="12"/>
  <c r="B4074" i="12"/>
  <c r="B3573" i="12"/>
  <c r="C3438" i="12"/>
  <c r="B3441" i="12"/>
  <c r="C3306" i="12"/>
  <c r="B4651" i="12"/>
  <c r="C4516" i="12"/>
  <c r="A3339" i="12"/>
  <c r="C3204" i="12"/>
  <c r="B4015" i="12"/>
  <c r="C3880" i="12"/>
  <c r="C4009" i="12"/>
  <c r="B4144" i="12"/>
  <c r="A3796" i="12"/>
  <c r="C3661" i="12"/>
  <c r="B3812" i="12"/>
  <c r="C3677" i="12"/>
  <c r="A4064" i="12" l="1"/>
  <c r="C3929" i="12"/>
  <c r="B4055" i="12"/>
  <c r="C3920" i="12"/>
  <c r="B3317" i="12"/>
  <c r="C3182" i="12"/>
  <c r="C3248" i="12"/>
  <c r="B3383" i="12"/>
  <c r="B3322" i="12"/>
  <c r="C3187" i="12"/>
  <c r="B3332" i="12"/>
  <c r="C3197" i="12"/>
  <c r="C3369" i="12"/>
  <c r="B3504" i="12"/>
  <c r="C3671" i="12"/>
  <c r="B3806" i="12"/>
  <c r="B3316" i="12"/>
  <c r="C3181" i="12"/>
  <c r="B3560" i="12"/>
  <c r="C3425" i="12"/>
  <c r="B3620" i="12"/>
  <c r="C3485" i="12"/>
  <c r="B3605" i="12"/>
  <c r="C3470" i="12"/>
  <c r="B5257" i="12"/>
  <c r="C5257" i="12" s="1"/>
  <c r="C5122" i="12"/>
  <c r="A3405" i="12"/>
  <c r="C3270" i="12"/>
  <c r="B3262" i="12"/>
  <c r="C3127" i="12"/>
  <c r="C3847" i="12"/>
  <c r="B3982" i="12"/>
  <c r="C3211" i="12"/>
  <c r="B3346" i="12"/>
  <c r="C3523" i="12"/>
  <c r="B3658" i="12"/>
  <c r="B4174" i="12"/>
  <c r="C4039" i="12"/>
  <c r="B3327" i="12"/>
  <c r="C3192" i="12"/>
  <c r="C3259" i="12"/>
  <c r="B3394" i="12"/>
  <c r="B3601" i="12"/>
  <c r="C3466" i="12"/>
  <c r="B3818" i="12"/>
  <c r="C3683" i="12"/>
  <c r="C3496" i="12"/>
  <c r="B3631" i="12"/>
  <c r="C3275" i="12"/>
  <c r="B3410" i="12"/>
  <c r="C3977" i="12"/>
  <c r="B4112" i="12"/>
  <c r="C3591" i="12"/>
  <c r="B3726" i="12"/>
  <c r="B4945" i="12"/>
  <c r="C4810" i="12"/>
  <c r="B3249" i="12"/>
  <c r="C3114" i="12"/>
  <c r="C3285" i="12"/>
  <c r="B3420" i="12"/>
  <c r="C4240" i="12"/>
  <c r="B4375" i="12"/>
  <c r="C3858" i="12"/>
  <c r="B3993" i="12"/>
  <c r="B4209" i="12"/>
  <c r="B5255" i="12"/>
  <c r="C3594" i="12"/>
  <c r="B3729" i="12"/>
  <c r="B4166" i="12"/>
  <c r="C4031" i="12"/>
  <c r="C4070" i="12"/>
  <c r="B4205" i="12"/>
  <c r="B3271" i="12"/>
  <c r="C3136" i="12"/>
  <c r="B3357" i="12"/>
  <c r="C3222" i="12"/>
  <c r="B3473" i="12"/>
  <c r="C3338" i="12"/>
  <c r="A4308" i="12"/>
  <c r="C4173" i="12"/>
  <c r="B4150" i="12"/>
  <c r="C4015" i="12"/>
  <c r="C4651" i="12"/>
  <c r="B4786" i="12"/>
  <c r="B4589" i="12"/>
  <c r="C4454" i="12"/>
  <c r="B3544" i="12"/>
  <c r="C3409" i="12"/>
  <c r="B3305" i="12"/>
  <c r="C3170" i="12"/>
  <c r="B3882" i="12"/>
  <c r="C3747" i="12"/>
  <c r="B3938" i="12"/>
  <c r="C3803" i="12"/>
  <c r="B3355" i="12"/>
  <c r="C3220" i="12"/>
  <c r="C4881" i="12"/>
  <c r="B5016" i="12"/>
  <c r="B4765" i="12"/>
  <c r="C4630" i="12"/>
  <c r="C4192" i="12"/>
  <c r="B4327" i="12"/>
  <c r="B5075" i="12"/>
  <c r="B3503" i="12"/>
  <c r="C3368" i="12"/>
  <c r="B3421" i="12"/>
  <c r="C3286" i="12"/>
  <c r="B5237" i="12"/>
  <c r="C5237" i="12" s="1"/>
  <c r="C5102" i="12"/>
  <c r="B4704" i="12"/>
  <c r="B3757" i="12"/>
  <c r="C3622" i="12"/>
  <c r="A4673" i="12"/>
  <c r="C4538" i="12"/>
  <c r="B3299" i="12"/>
  <c r="C3164" i="12"/>
  <c r="C4102" i="12"/>
  <c r="B4237" i="12"/>
  <c r="B3947" i="12"/>
  <c r="C3812" i="12"/>
  <c r="A3474" i="12"/>
  <c r="C3339" i="12"/>
  <c r="C3441" i="12"/>
  <c r="B3576" i="12"/>
  <c r="C3859" i="12"/>
  <c r="B3994" i="12"/>
  <c r="A3586" i="12"/>
  <c r="B4347" i="12"/>
  <c r="C4212" i="12"/>
  <c r="A4164" i="12"/>
  <c r="C4029" i="12"/>
  <c r="A4528" i="12"/>
  <c r="C4393" i="12"/>
  <c r="B3822" i="12"/>
  <c r="C3687" i="12"/>
  <c r="B3242" i="12"/>
  <c r="C3107" i="12"/>
  <c r="B3304" i="12"/>
  <c r="C3169" i="12"/>
  <c r="C3716" i="12"/>
  <c r="B3851" i="12"/>
  <c r="C3201" i="12"/>
  <c r="B3336" i="12"/>
  <c r="B4099" i="12"/>
  <c r="C3964" i="12"/>
  <c r="C3655" i="12"/>
  <c r="B3790" i="12"/>
  <c r="B3765" i="12"/>
  <c r="C3630" i="12"/>
  <c r="C4024" i="12"/>
  <c r="B4159" i="12"/>
  <c r="B3422" i="12"/>
  <c r="C3287" i="12"/>
  <c r="B4315" i="12"/>
  <c r="B4020" i="12"/>
  <c r="C3885" i="12"/>
  <c r="B3783" i="12"/>
  <c r="C3648" i="12"/>
  <c r="C3465" i="12"/>
  <c r="B3600" i="12"/>
  <c r="B3426" i="12"/>
  <c r="C3291" i="12"/>
  <c r="C3443" i="12"/>
  <c r="B3578" i="12"/>
  <c r="B3881" i="12"/>
  <c r="C3746" i="12"/>
  <c r="B3884" i="12"/>
  <c r="C3749" i="12"/>
  <c r="B3412" i="12"/>
  <c r="C3277" i="12"/>
  <c r="B3376" i="12"/>
  <c r="C3241" i="12"/>
  <c r="C4271" i="12"/>
  <c r="B4406" i="12"/>
  <c r="B4368" i="12"/>
  <c r="C4233" i="12"/>
  <c r="B3582" i="12"/>
  <c r="C3447" i="12"/>
  <c r="C3202" i="12"/>
  <c r="B3337" i="12"/>
  <c r="B5024" i="12"/>
  <c r="C4889" i="12"/>
  <c r="A3521" i="12"/>
  <c r="C3386" i="12"/>
  <c r="A5064" i="12"/>
  <c r="C4929" i="12"/>
  <c r="C4273" i="12"/>
  <c r="B4408" i="12"/>
  <c r="A3860" i="12"/>
  <c r="C3725" i="12"/>
  <c r="B3554" i="12"/>
  <c r="C3419" i="12"/>
  <c r="B3777" i="12"/>
  <c r="C3642" i="12"/>
  <c r="B3649" i="12"/>
  <c r="C3514" i="12"/>
  <c r="A3971" i="12"/>
  <c r="C3836" i="12"/>
  <c r="C3756" i="12"/>
  <c r="B3891" i="12"/>
  <c r="B5203" i="12"/>
  <c r="B4228" i="12"/>
  <c r="B3913" i="12"/>
  <c r="C3778" i="12"/>
  <c r="B3570" i="12"/>
  <c r="C3435" i="12"/>
  <c r="B3293" i="12"/>
  <c r="C3158" i="12"/>
  <c r="A3931" i="12"/>
  <c r="C3796" i="12"/>
  <c r="C3573" i="12"/>
  <c r="B3708" i="12"/>
  <c r="B4986" i="12"/>
  <c r="C4851" i="12"/>
  <c r="B4578" i="12"/>
  <c r="B3265" i="12"/>
  <c r="C3130" i="12"/>
  <c r="B3585" i="12"/>
  <c r="C3450" i="12"/>
  <c r="A3635" i="12"/>
  <c r="C3500" i="12"/>
  <c r="B4378" i="12"/>
  <c r="C4243" i="12"/>
  <c r="C3138" i="12"/>
  <c r="B3273" i="12"/>
  <c r="A4086" i="12"/>
  <c r="C3951" i="12"/>
  <c r="B4683" i="12"/>
  <c r="C4548" i="12"/>
  <c r="B4620" i="12"/>
  <c r="B4061" i="12"/>
  <c r="C4107" i="12"/>
  <c r="B4242" i="12"/>
  <c r="C4144" i="12"/>
  <c r="B4279" i="12"/>
  <c r="B5013" i="12"/>
  <c r="C4878" i="12"/>
  <c r="B3353" i="12"/>
  <c r="C3218" i="12"/>
  <c r="B4740" i="12"/>
  <c r="C4605" i="12"/>
  <c r="B4288" i="12"/>
  <c r="C4153" i="12"/>
  <c r="B3715" i="12"/>
  <c r="C3580" i="12"/>
  <c r="B4034" i="12"/>
  <c r="C3899" i="12"/>
  <c r="A3688" i="12"/>
  <c r="C3553" i="12"/>
  <c r="B3662" i="12"/>
  <c r="C3527" i="12"/>
  <c r="A4045" i="12"/>
  <c r="C3910" i="12"/>
  <c r="A3534" i="12"/>
  <c r="C3399" i="12"/>
  <c r="C4361" i="12"/>
  <c r="B4496" i="12"/>
  <c r="B3294" i="12"/>
  <c r="C3159" i="12"/>
  <c r="C3383" i="12" l="1"/>
  <c r="B3518" i="12"/>
  <c r="B5080" i="12"/>
  <c r="C4945" i="12"/>
  <c r="B3639" i="12"/>
  <c r="C3504" i="12"/>
  <c r="B3953" i="12"/>
  <c r="C3818" i="12"/>
  <c r="C4174" i="12"/>
  <c r="B4309" i="12"/>
  <c r="B3397" i="12"/>
  <c r="C3262" i="12"/>
  <c r="B3555" i="12"/>
  <c r="C3420" i="12"/>
  <c r="B4247" i="12"/>
  <c r="C4112" i="12"/>
  <c r="C3658" i="12"/>
  <c r="B3793" i="12"/>
  <c r="C3631" i="12"/>
  <c r="B3766" i="12"/>
  <c r="C3806" i="12"/>
  <c r="B3941" i="12"/>
  <c r="B3462" i="12"/>
  <c r="C3327" i="12"/>
  <c r="B3740" i="12"/>
  <c r="C3605" i="12"/>
  <c r="B3861" i="12"/>
  <c r="C3726" i="12"/>
  <c r="B3755" i="12"/>
  <c r="C3620" i="12"/>
  <c r="B3736" i="12"/>
  <c r="C3601" i="12"/>
  <c r="C3405" i="12"/>
  <c r="A3540" i="12"/>
  <c r="B3695" i="12"/>
  <c r="C3560" i="12"/>
  <c r="B3467" i="12"/>
  <c r="C3332" i="12"/>
  <c r="C4055" i="12"/>
  <c r="B4190" i="12"/>
  <c r="B4128" i="12"/>
  <c r="C3993" i="12"/>
  <c r="B4117" i="12"/>
  <c r="C3982" i="12"/>
  <c r="C3410" i="12"/>
  <c r="B3545" i="12"/>
  <c r="C3394" i="12"/>
  <c r="B3529" i="12"/>
  <c r="C3346" i="12"/>
  <c r="B3481" i="12"/>
  <c r="C4375" i="12"/>
  <c r="B4510" i="12"/>
  <c r="B3452" i="12"/>
  <c r="C3317" i="12"/>
  <c r="B3384" i="12"/>
  <c r="C3249" i="12"/>
  <c r="B3451" i="12"/>
  <c r="C3316" i="12"/>
  <c r="B3457" i="12"/>
  <c r="C3322" i="12"/>
  <c r="A4199" i="12"/>
  <c r="C4064" i="12"/>
  <c r="B4294" i="12"/>
  <c r="C4159" i="12"/>
  <c r="B3471" i="12"/>
  <c r="C3336" i="12"/>
  <c r="A3669" i="12"/>
  <c r="C3534" i="12"/>
  <c r="A3823" i="12"/>
  <c r="C3688" i="12"/>
  <c r="A3609" i="12"/>
  <c r="C3474" i="12"/>
  <c r="B3492" i="12"/>
  <c r="C3357" i="12"/>
  <c r="B4450" i="12"/>
  <c r="C4327" i="12"/>
  <c r="B4462" i="12"/>
  <c r="A4180" i="12"/>
  <c r="C4045" i="12"/>
  <c r="C4034" i="12"/>
  <c r="B4169" i="12"/>
  <c r="C4740" i="12"/>
  <c r="B4875" i="12"/>
  <c r="B5148" i="12"/>
  <c r="C5148" i="12" s="1"/>
  <c r="C5013" i="12"/>
  <c r="B4755" i="12"/>
  <c r="A3770" i="12"/>
  <c r="C3635" i="12"/>
  <c r="B5121" i="12"/>
  <c r="C4986" i="12"/>
  <c r="C3913" i="12"/>
  <c r="B4048" i="12"/>
  <c r="B3784" i="12"/>
  <c r="C3649" i="12"/>
  <c r="A3995" i="12"/>
  <c r="C3860" i="12"/>
  <c r="B5159" i="12"/>
  <c r="C5159" i="12" s="1"/>
  <c r="C5024" i="12"/>
  <c r="B3547" i="12"/>
  <c r="C3412" i="12"/>
  <c r="B3561" i="12"/>
  <c r="C3426" i="12"/>
  <c r="B3900" i="12"/>
  <c r="C3765" i="12"/>
  <c r="A4663" i="12"/>
  <c r="C4528" i="12"/>
  <c r="A3721" i="12"/>
  <c r="B4082" i="12"/>
  <c r="C3947" i="12"/>
  <c r="B3892" i="12"/>
  <c r="C3757" i="12"/>
  <c r="B4073" i="12"/>
  <c r="C3938" i="12"/>
  <c r="C3544" i="12"/>
  <c r="B3679" i="12"/>
  <c r="B4285" i="12"/>
  <c r="C4150" i="12"/>
  <c r="B3406" i="12"/>
  <c r="C3271" i="12"/>
  <c r="B4414" i="12"/>
  <c r="C4279" i="12"/>
  <c r="B3843" i="12"/>
  <c r="C3708" i="12"/>
  <c r="B4363" i="12"/>
  <c r="B4543" i="12"/>
  <c r="C4408" i="12"/>
  <c r="B3472" i="12"/>
  <c r="C3337" i="12"/>
  <c r="B3735" i="12"/>
  <c r="C3600" i="12"/>
  <c r="B3925" i="12"/>
  <c r="C3790" i="12"/>
  <c r="B4129" i="12"/>
  <c r="C3994" i="12"/>
  <c r="C4237" i="12"/>
  <c r="B4372" i="12"/>
  <c r="B4340" i="12"/>
  <c r="C4205" i="12"/>
  <c r="C3578" i="12"/>
  <c r="B3713" i="12"/>
  <c r="B3864" i="12"/>
  <c r="C3729" i="12"/>
  <c r="B4196" i="12"/>
  <c r="B4513" i="12"/>
  <c r="C4378" i="12"/>
  <c r="B4713" i="12"/>
  <c r="A4066" i="12"/>
  <c r="C3931" i="12"/>
  <c r="C3570" i="12"/>
  <c r="B3705" i="12"/>
  <c r="A3656" i="12"/>
  <c r="C3521" i="12"/>
  <c r="C4673" i="12"/>
  <c r="A4808" i="12"/>
  <c r="B4026" i="12"/>
  <c r="C3891" i="12"/>
  <c r="B4541" i="12"/>
  <c r="C4406" i="12"/>
  <c r="B3986" i="12"/>
  <c r="C3851" i="12"/>
  <c r="B3429" i="12"/>
  <c r="C3294" i="12"/>
  <c r="B3797" i="12"/>
  <c r="C3662" i="12"/>
  <c r="B3850" i="12"/>
  <c r="C3715" i="12"/>
  <c r="A4106" i="12"/>
  <c r="C3971" i="12"/>
  <c r="C3777" i="12"/>
  <c r="B3912" i="12"/>
  <c r="B4019" i="12"/>
  <c r="C3884" i="12"/>
  <c r="C3422" i="12"/>
  <c r="B3557" i="12"/>
  <c r="B4017" i="12"/>
  <c r="C3882" i="12"/>
  <c r="B4631" i="12"/>
  <c r="C4496" i="12"/>
  <c r="B4377" i="12"/>
  <c r="C4242" i="12"/>
  <c r="B3408" i="12"/>
  <c r="C3273" i="12"/>
  <c r="B3711" i="12"/>
  <c r="C3576" i="12"/>
  <c r="B5151" i="12"/>
  <c r="C5151" i="12" s="1"/>
  <c r="C5016" i="12"/>
  <c r="C4786" i="12"/>
  <c r="B4921" i="12"/>
  <c r="B4423" i="12"/>
  <c r="C4288" i="12"/>
  <c r="B3689" i="12"/>
  <c r="C3554" i="12"/>
  <c r="B4503" i="12"/>
  <c r="C4368" i="12"/>
  <c r="B4155" i="12"/>
  <c r="C4020" i="12"/>
  <c r="B3957" i="12"/>
  <c r="C3822" i="12"/>
  <c r="B4482" i="12"/>
  <c r="C4347" i="12"/>
  <c r="B3556" i="12"/>
  <c r="C3421" i="12"/>
  <c r="B5210" i="12"/>
  <c r="B3490" i="12"/>
  <c r="C3355" i="12"/>
  <c r="A4221" i="12"/>
  <c r="C4086" i="12"/>
  <c r="B3720" i="12"/>
  <c r="C3585" i="12"/>
  <c r="B3439" i="12"/>
  <c r="C3304" i="12"/>
  <c r="B4839" i="12"/>
  <c r="C4765" i="12"/>
  <c r="B4900" i="12"/>
  <c r="A4443" i="12"/>
  <c r="C4308" i="12"/>
  <c r="B3488" i="12"/>
  <c r="C3353" i="12"/>
  <c r="B4818" i="12"/>
  <c r="C4683" i="12"/>
  <c r="B3400" i="12"/>
  <c r="C3265" i="12"/>
  <c r="C3293" i="12"/>
  <c r="B3428" i="12"/>
  <c r="A5199" i="12"/>
  <c r="C5199" i="12" s="1"/>
  <c r="C5064" i="12"/>
  <c r="C3582" i="12"/>
  <c r="B3717" i="12"/>
  <c r="B3511" i="12"/>
  <c r="C3376" i="12"/>
  <c r="B4016" i="12"/>
  <c r="C3881" i="12"/>
  <c r="B3918" i="12"/>
  <c r="C3783" i="12"/>
  <c r="B4234" i="12"/>
  <c r="C4099" i="12"/>
  <c r="C3242" i="12"/>
  <c r="B3377" i="12"/>
  <c r="A4299" i="12"/>
  <c r="C4164" i="12"/>
  <c r="B3434" i="12"/>
  <c r="C3299" i="12"/>
  <c r="B3638" i="12"/>
  <c r="C3503" i="12"/>
  <c r="C3305" i="12"/>
  <c r="B3440" i="12"/>
  <c r="B4724" i="12"/>
  <c r="C4589" i="12"/>
  <c r="C3473" i="12"/>
  <c r="B3608" i="12"/>
  <c r="B4301" i="12"/>
  <c r="C4166" i="12"/>
  <c r="B4344" i="12"/>
  <c r="B3519" i="12" l="1"/>
  <c r="C3384" i="12"/>
  <c r="B4382" i="12"/>
  <c r="C4247" i="12"/>
  <c r="B3602" i="12"/>
  <c r="C3467" i="12"/>
  <c r="B3890" i="12"/>
  <c r="C3755" i="12"/>
  <c r="B3774" i="12"/>
  <c r="C3639" i="12"/>
  <c r="C4510" i="12"/>
  <c r="B4645" i="12"/>
  <c r="C3766" i="12"/>
  <c r="B3901" i="12"/>
  <c r="C3529" i="12"/>
  <c r="B3664" i="12"/>
  <c r="C4190" i="12"/>
  <c r="B4325" i="12"/>
  <c r="B3597" i="12"/>
  <c r="C3462" i="12"/>
  <c r="A4334" i="12"/>
  <c r="C4199" i="12"/>
  <c r="B3587" i="12"/>
  <c r="C3452" i="12"/>
  <c r="B3690" i="12"/>
  <c r="C3555" i="12"/>
  <c r="C3457" i="12"/>
  <c r="B3592" i="12"/>
  <c r="C4117" i="12"/>
  <c r="B4252" i="12"/>
  <c r="B3830" i="12"/>
  <c r="C3695" i="12"/>
  <c r="C3861" i="12"/>
  <c r="B3996" i="12"/>
  <c r="B3532" i="12"/>
  <c r="C3397" i="12"/>
  <c r="C5080" i="12"/>
  <c r="B5215" i="12"/>
  <c r="C5215" i="12" s="1"/>
  <c r="B4088" i="12"/>
  <c r="C3953" i="12"/>
  <c r="B3680" i="12"/>
  <c r="C3545" i="12"/>
  <c r="B3616" i="12"/>
  <c r="C3481" i="12"/>
  <c r="A3675" i="12"/>
  <c r="C3540" i="12"/>
  <c r="C3793" i="12"/>
  <c r="B3928" i="12"/>
  <c r="C4309" i="12"/>
  <c r="B4444" i="12"/>
  <c r="B3653" i="12"/>
  <c r="C3518" i="12"/>
  <c r="C3736" i="12"/>
  <c r="B3871" i="12"/>
  <c r="B4076" i="12"/>
  <c r="C3941" i="12"/>
  <c r="B3586" i="12"/>
  <c r="C3451" i="12"/>
  <c r="B4263" i="12"/>
  <c r="C4128" i="12"/>
  <c r="B3875" i="12"/>
  <c r="C3740" i="12"/>
  <c r="B5035" i="12"/>
  <c r="C4900" i="12"/>
  <c r="C4048" i="12"/>
  <c r="B4183" i="12"/>
  <c r="B3999" i="12"/>
  <c r="C3864" i="12"/>
  <c r="A3804" i="12"/>
  <c r="C3669" i="12"/>
  <c r="B3743" i="12"/>
  <c r="C3608" i="12"/>
  <c r="B3692" i="12"/>
  <c r="C3557" i="12"/>
  <c r="B3848" i="12"/>
  <c r="C3713" i="12"/>
  <c r="C3735" i="12"/>
  <c r="B3870" i="12"/>
  <c r="B3978" i="12"/>
  <c r="C3843" i="12"/>
  <c r="C3434" i="12"/>
  <c r="B3569" i="12"/>
  <c r="C4818" i="12"/>
  <c r="B4953" i="12"/>
  <c r="A4356" i="12"/>
  <c r="C4221" i="12"/>
  <c r="B3691" i="12"/>
  <c r="C3556" i="12"/>
  <c r="B4638" i="12"/>
  <c r="C4503" i="12"/>
  <c r="B3543" i="12"/>
  <c r="C3408" i="12"/>
  <c r="A4241" i="12"/>
  <c r="C4106" i="12"/>
  <c r="B3564" i="12"/>
  <c r="C3429" i="12"/>
  <c r="B4848" i="12"/>
  <c r="B4507" i="12"/>
  <c r="C4372" i="12"/>
  <c r="B3541" i="12"/>
  <c r="C3406" i="12"/>
  <c r="A4798" i="12"/>
  <c r="C4663" i="12"/>
  <c r="B5256" i="12"/>
  <c r="C5256" i="12" s="1"/>
  <c r="C5121" i="12"/>
  <c r="A3744" i="12"/>
  <c r="C3609" i="12"/>
  <c r="B3606" i="12"/>
  <c r="C3471" i="12"/>
  <c r="B4047" i="12"/>
  <c r="C3912" i="12"/>
  <c r="B4475" i="12"/>
  <c r="C4340" i="12"/>
  <c r="B4498" i="12"/>
  <c r="B4436" i="12"/>
  <c r="C4301" i="12"/>
  <c r="B3646" i="12"/>
  <c r="C3511" i="12"/>
  <c r="C4155" i="12"/>
  <c r="B4290" i="12"/>
  <c r="B4152" i="12"/>
  <c r="C4017" i="12"/>
  <c r="A4201" i="12"/>
  <c r="C4066" i="12"/>
  <c r="B4208" i="12"/>
  <c r="C4073" i="12"/>
  <c r="C3547" i="12"/>
  <c r="B3682" i="12"/>
  <c r="B3627" i="12"/>
  <c r="C3492" i="12"/>
  <c r="C3717" i="12"/>
  <c r="B3852" i="12"/>
  <c r="B4974" i="12"/>
  <c r="A4943" i="12"/>
  <c r="C4808" i="12"/>
  <c r="B3563" i="12"/>
  <c r="C3428" i="12"/>
  <c r="C3472" i="12"/>
  <c r="B3607" i="12"/>
  <c r="B5010" i="12"/>
  <c r="C4875" i="12"/>
  <c r="C4462" i="12"/>
  <c r="B4597" i="12"/>
  <c r="C3925" i="12"/>
  <c r="B4060" i="12"/>
  <c r="B4369" i="12"/>
  <c r="C4234" i="12"/>
  <c r="B3535" i="12"/>
  <c r="C3400" i="12"/>
  <c r="B3932" i="12"/>
  <c r="C3797" i="12"/>
  <c r="B4890" i="12"/>
  <c r="B4859" i="12"/>
  <c r="C4724" i="12"/>
  <c r="A4434" i="12"/>
  <c r="C4299" i="12"/>
  <c r="B4053" i="12"/>
  <c r="C3918" i="12"/>
  <c r="A4578" i="12"/>
  <c r="C4443" i="12"/>
  <c r="C4482" i="12"/>
  <c r="B4617" i="12"/>
  <c r="B4512" i="12"/>
  <c r="C4377" i="12"/>
  <c r="B4154" i="12"/>
  <c r="C4019" i="12"/>
  <c r="C3892" i="12"/>
  <c r="B4027" i="12"/>
  <c r="C3900" i="12"/>
  <c r="B4035" i="12"/>
  <c r="A4130" i="12"/>
  <c r="C3995" i="12"/>
  <c r="A3905" i="12"/>
  <c r="C3770" i="12"/>
  <c r="B3575" i="12"/>
  <c r="C3440" i="12"/>
  <c r="C3377" i="12"/>
  <c r="B3512" i="12"/>
  <c r="B3840" i="12"/>
  <c r="C3705" i="12"/>
  <c r="B4264" i="12"/>
  <c r="C4129" i="12"/>
  <c r="B4678" i="12"/>
  <c r="C4543" i="12"/>
  <c r="C4414" i="12"/>
  <c r="B4549" i="12"/>
  <c r="B3814" i="12"/>
  <c r="C3679" i="12"/>
  <c r="C4169" i="12"/>
  <c r="B4304" i="12"/>
  <c r="B4585" i="12"/>
  <c r="B5056" i="12"/>
  <c r="C4921" i="12"/>
  <c r="C3638" i="12"/>
  <c r="B3773" i="12"/>
  <c r="C3720" i="12"/>
  <c r="B3855" i="12"/>
  <c r="B3846" i="12"/>
  <c r="C3711" i="12"/>
  <c r="B4161" i="12"/>
  <c r="C4026" i="12"/>
  <c r="A3856" i="12"/>
  <c r="A4315" i="12"/>
  <c r="C4180" i="12"/>
  <c r="B3623" i="12"/>
  <c r="C3488" i="12"/>
  <c r="C3689" i="12"/>
  <c r="B3824" i="12"/>
  <c r="B4121" i="12"/>
  <c r="C3986" i="12"/>
  <c r="A3791" i="12"/>
  <c r="C3656" i="12"/>
  <c r="B4648" i="12"/>
  <c r="C4513" i="12"/>
  <c r="C4285" i="12"/>
  <c r="B4420" i="12"/>
  <c r="C4294" i="12"/>
  <c r="B4429" i="12"/>
  <c r="B4479" i="12"/>
  <c r="B4151" i="12"/>
  <c r="C4016" i="12"/>
  <c r="B3574" i="12"/>
  <c r="C3439" i="12"/>
  <c r="C3490" i="12"/>
  <c r="B3625" i="12"/>
  <c r="B4092" i="12"/>
  <c r="C3957" i="12"/>
  <c r="B4558" i="12"/>
  <c r="C4423" i="12"/>
  <c r="C4631" i="12"/>
  <c r="B4766" i="12"/>
  <c r="B3985" i="12"/>
  <c r="C3850" i="12"/>
  <c r="B4676" i="12"/>
  <c r="C4541" i="12"/>
  <c r="B4331" i="12"/>
  <c r="B4217" i="12"/>
  <c r="C4082" i="12"/>
  <c r="C3561" i="12"/>
  <c r="B3696" i="12"/>
  <c r="B3919" i="12"/>
  <c r="C3784" i="12"/>
  <c r="A3958" i="12"/>
  <c r="C3823" i="12"/>
  <c r="B3799" i="12" l="1"/>
  <c r="C3664" i="12"/>
  <c r="B3722" i="12"/>
  <c r="C3587" i="12"/>
  <c r="B4006" i="12"/>
  <c r="C3871" i="12"/>
  <c r="C3592" i="12"/>
  <c r="B3727" i="12"/>
  <c r="B4780" i="12"/>
  <c r="C4645" i="12"/>
  <c r="C4076" i="12"/>
  <c r="B4211" i="12"/>
  <c r="B4010" i="12"/>
  <c r="C3875" i="12"/>
  <c r="B4398" i="12"/>
  <c r="C4263" i="12"/>
  <c r="B3788" i="12"/>
  <c r="C3653" i="12"/>
  <c r="B3751" i="12"/>
  <c r="C3616" i="12"/>
  <c r="C3532" i="12"/>
  <c r="B3667" i="12"/>
  <c r="B3732" i="12"/>
  <c r="C3597" i="12"/>
  <c r="B4517" i="12"/>
  <c r="C4382" i="12"/>
  <c r="B4063" i="12"/>
  <c r="C3928" i="12"/>
  <c r="B4387" i="12"/>
  <c r="C4252" i="12"/>
  <c r="C3901" i="12"/>
  <c r="B4036" i="12"/>
  <c r="C3675" i="12"/>
  <c r="A3810" i="12"/>
  <c r="A4469" i="12"/>
  <c r="C4334" i="12"/>
  <c r="C4444" i="12"/>
  <c r="B4579" i="12"/>
  <c r="B4131" i="12"/>
  <c r="C3996" i="12"/>
  <c r="B4460" i="12"/>
  <c r="C4325" i="12"/>
  <c r="C4088" i="12"/>
  <c r="B4223" i="12"/>
  <c r="B3965" i="12"/>
  <c r="C3830" i="12"/>
  <c r="B4025" i="12"/>
  <c r="C3890" i="12"/>
  <c r="B3737" i="12"/>
  <c r="C3602" i="12"/>
  <c r="B3721" i="12"/>
  <c r="C3586" i="12"/>
  <c r="C3680" i="12"/>
  <c r="B3815" i="12"/>
  <c r="C3690" i="12"/>
  <c r="B3825" i="12"/>
  <c r="B3909" i="12"/>
  <c r="C3774" i="12"/>
  <c r="C3519" i="12"/>
  <c r="B3654" i="12"/>
  <c r="A4093" i="12"/>
  <c r="C3958" i="12"/>
  <c r="C3840" i="12"/>
  <c r="B3975" i="12"/>
  <c r="B3670" i="12"/>
  <c r="C3535" i="12"/>
  <c r="B5109" i="12"/>
  <c r="C3646" i="12"/>
  <c r="B3781" i="12"/>
  <c r="B4642" i="12"/>
  <c r="C4507" i="12"/>
  <c r="A4491" i="12"/>
  <c r="C4356" i="12"/>
  <c r="B4684" i="12"/>
  <c r="C4549" i="12"/>
  <c r="B3987" i="12"/>
  <c r="C3852" i="12"/>
  <c r="B4005" i="12"/>
  <c r="C3870" i="12"/>
  <c r="B4693" i="12"/>
  <c r="C4558" i="12"/>
  <c r="B4783" i="12"/>
  <c r="C4648" i="12"/>
  <c r="C4161" i="12"/>
  <c r="B4296" i="12"/>
  <c r="B5191" i="12"/>
  <c r="C5191" i="12" s="1"/>
  <c r="C5056" i="12"/>
  <c r="A4040" i="12"/>
  <c r="C3905" i="12"/>
  <c r="C4154" i="12"/>
  <c r="B4289" i="12"/>
  <c r="B4994" i="12"/>
  <c r="C4859" i="12"/>
  <c r="B4504" i="12"/>
  <c r="C4369" i="12"/>
  <c r="A4336" i="12"/>
  <c r="C4201" i="12"/>
  <c r="C4436" i="12"/>
  <c r="B4571" i="12"/>
  <c r="B3741" i="12"/>
  <c r="C3606" i="12"/>
  <c r="A4933" i="12"/>
  <c r="C4798" i="12"/>
  <c r="B4983" i="12"/>
  <c r="A3991" i="12"/>
  <c r="B3710" i="12"/>
  <c r="C3575" i="12"/>
  <c r="C4047" i="12"/>
  <c r="B4182" i="12"/>
  <c r="B3827" i="12"/>
  <c r="C3692" i="12"/>
  <c r="B4564" i="12"/>
  <c r="C4429" i="12"/>
  <c r="B4732" i="12"/>
  <c r="C4597" i="12"/>
  <c r="B5088" i="12"/>
  <c r="C4953" i="12"/>
  <c r="C4183" i="12"/>
  <c r="B4318" i="12"/>
  <c r="B4054" i="12"/>
  <c r="C3919" i="12"/>
  <c r="B4811" i="12"/>
  <c r="C4676" i="12"/>
  <c r="B4227" i="12"/>
  <c r="C4092" i="12"/>
  <c r="A3926" i="12"/>
  <c r="C3791" i="12"/>
  <c r="C3623" i="12"/>
  <c r="B3758" i="12"/>
  <c r="B3981" i="12"/>
  <c r="C3846" i="12"/>
  <c r="B4720" i="12"/>
  <c r="B4813" i="12"/>
  <c r="C4678" i="12"/>
  <c r="A4265" i="12"/>
  <c r="C4130" i="12"/>
  <c r="C4512" i="12"/>
  <c r="B4647" i="12"/>
  <c r="A4713" i="12"/>
  <c r="C4578" i="12"/>
  <c r="B3698" i="12"/>
  <c r="C3563" i="12"/>
  <c r="B3762" i="12"/>
  <c r="C3627" i="12"/>
  <c r="B4287" i="12"/>
  <c r="C4152" i="12"/>
  <c r="A3879" i="12"/>
  <c r="C3744" i="12"/>
  <c r="B3699" i="12"/>
  <c r="C3564" i="12"/>
  <c r="C4638" i="12"/>
  <c r="B4773" i="12"/>
  <c r="B3878" i="12"/>
  <c r="C3743" i="12"/>
  <c r="B3831" i="12"/>
  <c r="C3696" i="12"/>
  <c r="C3625" i="12"/>
  <c r="B3760" i="12"/>
  <c r="B4555" i="12"/>
  <c r="C4420" i="12"/>
  <c r="B3990" i="12"/>
  <c r="C3855" i="12"/>
  <c r="C4304" i="12"/>
  <c r="B4439" i="12"/>
  <c r="C3512" i="12"/>
  <c r="B3647" i="12"/>
  <c r="B4170" i="12"/>
  <c r="C4035" i="12"/>
  <c r="B4195" i="12"/>
  <c r="C4060" i="12"/>
  <c r="B3817" i="12"/>
  <c r="C3682" i="12"/>
  <c r="B4425" i="12"/>
  <c r="C4290" i="12"/>
  <c r="B3704" i="12"/>
  <c r="C3569" i="12"/>
  <c r="B3709" i="12"/>
  <c r="C3574" i="12"/>
  <c r="C4151" i="12"/>
  <c r="B4286" i="12"/>
  <c r="B3949" i="12"/>
  <c r="C3814" i="12"/>
  <c r="B3678" i="12"/>
  <c r="C3543" i="12"/>
  <c r="C3999" i="12"/>
  <c r="B4134" i="12"/>
  <c r="B4614" i="12"/>
  <c r="C3985" i="12"/>
  <c r="B4120" i="12"/>
  <c r="B4256" i="12"/>
  <c r="C4121" i="12"/>
  <c r="A4450" i="12"/>
  <c r="C4315" i="12"/>
  <c r="B4399" i="12"/>
  <c r="C4264" i="12"/>
  <c r="B4188" i="12"/>
  <c r="C4053" i="12"/>
  <c r="B4067" i="12"/>
  <c r="C3932" i="12"/>
  <c r="C5010" i="12"/>
  <c r="B5145" i="12"/>
  <c r="C5145" i="12" s="1"/>
  <c r="A5078" i="12"/>
  <c r="C4943" i="12"/>
  <c r="C4475" i="12"/>
  <c r="B4610" i="12"/>
  <c r="B3676" i="12"/>
  <c r="C3541" i="12"/>
  <c r="A4376" i="12"/>
  <c r="C4241" i="12"/>
  <c r="B3826" i="12"/>
  <c r="C3691" i="12"/>
  <c r="B3983" i="12"/>
  <c r="C3848" i="12"/>
  <c r="A3939" i="12"/>
  <c r="C3804" i="12"/>
  <c r="B4352" i="12"/>
  <c r="C4217" i="12"/>
  <c r="A4569" i="12"/>
  <c r="C4434" i="12"/>
  <c r="C4208" i="12"/>
  <c r="B4343" i="12"/>
  <c r="B4113" i="12"/>
  <c r="C3978" i="12"/>
  <c r="B4466" i="12"/>
  <c r="B5025" i="12"/>
  <c r="B4633" i="12"/>
  <c r="C4766" i="12"/>
  <c r="B4901" i="12"/>
  <c r="B3959" i="12"/>
  <c r="C3824" i="12"/>
  <c r="C3773" i="12"/>
  <c r="B3908" i="12"/>
  <c r="C4027" i="12"/>
  <c r="B4162" i="12"/>
  <c r="B4752" i="12"/>
  <c r="C4617" i="12"/>
  <c r="C3607" i="12"/>
  <c r="B3742" i="12"/>
  <c r="B5170" i="12"/>
  <c r="C5170" i="12" s="1"/>
  <c r="C5035" i="12"/>
  <c r="C3825" i="12" l="1"/>
  <c r="B3960" i="12"/>
  <c r="C4010" i="12"/>
  <c r="B4145" i="12"/>
  <c r="B3789" i="12"/>
  <c r="C3654" i="12"/>
  <c r="B4358" i="12"/>
  <c r="C4223" i="12"/>
  <c r="C4211" i="12"/>
  <c r="B4346" i="12"/>
  <c r="C4036" i="12"/>
  <c r="B4171" i="12"/>
  <c r="C3727" i="12"/>
  <c r="B3862" i="12"/>
  <c r="C4131" i="12"/>
  <c r="B4266" i="12"/>
  <c r="C3732" i="12"/>
  <c r="B3867" i="12"/>
  <c r="B4100" i="12"/>
  <c r="C3965" i="12"/>
  <c r="B4141" i="12"/>
  <c r="C4006" i="12"/>
  <c r="B3856" i="12"/>
  <c r="C3721" i="12"/>
  <c r="A4604" i="12"/>
  <c r="C4469" i="12"/>
  <c r="C4063" i="12"/>
  <c r="B4198" i="12"/>
  <c r="C3751" i="12"/>
  <c r="B3886" i="12"/>
  <c r="B3857" i="12"/>
  <c r="C3722" i="12"/>
  <c r="B4160" i="12"/>
  <c r="C4025" i="12"/>
  <c r="C3810" i="12"/>
  <c r="A3945" i="12"/>
  <c r="B4533" i="12"/>
  <c r="C4398" i="12"/>
  <c r="B3950" i="12"/>
  <c r="C3815" i="12"/>
  <c r="B4714" i="12"/>
  <c r="C4579" i="12"/>
  <c r="B3802" i="12"/>
  <c r="C3667" i="12"/>
  <c r="B4522" i="12"/>
  <c r="C4387" i="12"/>
  <c r="C3909" i="12"/>
  <c r="B4044" i="12"/>
  <c r="C3737" i="12"/>
  <c r="B3872" i="12"/>
  <c r="B4595" i="12"/>
  <c r="C4460" i="12"/>
  <c r="B4652" i="12"/>
  <c r="C4517" i="12"/>
  <c r="B3923" i="12"/>
  <c r="C3788" i="12"/>
  <c r="B4915" i="12"/>
  <c r="C4780" i="12"/>
  <c r="C3799" i="12"/>
  <c r="B3934" i="12"/>
  <c r="B4317" i="12"/>
  <c r="C4182" i="12"/>
  <c r="B4248" i="12"/>
  <c r="C4113" i="12"/>
  <c r="C4352" i="12"/>
  <c r="B4487" i="12"/>
  <c r="A4511" i="12"/>
  <c r="C4376" i="12"/>
  <c r="A5213" i="12"/>
  <c r="C5213" i="12" s="1"/>
  <c r="C5078" i="12"/>
  <c r="B3813" i="12"/>
  <c r="C3678" i="12"/>
  <c r="B3839" i="12"/>
  <c r="C3704" i="12"/>
  <c r="B4305" i="12"/>
  <c r="C4170" i="12"/>
  <c r="C4555" i="12"/>
  <c r="B4690" i="12"/>
  <c r="B4013" i="12"/>
  <c r="C3878" i="12"/>
  <c r="B3833" i="12"/>
  <c r="C3698" i="12"/>
  <c r="A4400" i="12"/>
  <c r="C4265" i="12"/>
  <c r="B4116" i="12"/>
  <c r="C3981" i="12"/>
  <c r="B4362" i="12"/>
  <c r="C4227" i="12"/>
  <c r="B5223" i="12"/>
  <c r="C5223" i="12" s="1"/>
  <c r="C5088" i="12"/>
  <c r="A5068" i="12"/>
  <c r="C4933" i="12"/>
  <c r="A4175" i="12"/>
  <c r="C4040" i="12"/>
  <c r="B4122" i="12"/>
  <c r="C3987" i="12"/>
  <c r="B4043" i="12"/>
  <c r="C3908" i="12"/>
  <c r="B4478" i="12"/>
  <c r="C4343" i="12"/>
  <c r="B4255" i="12"/>
  <c r="C4120" i="12"/>
  <c r="C3647" i="12"/>
  <c r="B3782" i="12"/>
  <c r="B3895" i="12"/>
  <c r="C3760" i="12"/>
  <c r="B3893" i="12"/>
  <c r="C3758" i="12"/>
  <c r="B4297" i="12"/>
  <c r="C4162" i="12"/>
  <c r="B5036" i="12"/>
  <c r="C4901" i="12"/>
  <c r="B4768" i="12"/>
  <c r="A4074" i="12"/>
  <c r="C3939" i="12"/>
  <c r="B3811" i="12"/>
  <c r="C3676" i="12"/>
  <c r="B4534" i="12"/>
  <c r="C4399" i="12"/>
  <c r="B4084" i="12"/>
  <c r="C3949" i="12"/>
  <c r="C4425" i="12"/>
  <c r="B4560" i="12"/>
  <c r="A4014" i="12"/>
  <c r="C3879" i="12"/>
  <c r="B4946" i="12"/>
  <c r="C4811" i="12"/>
  <c r="B4867" i="12"/>
  <c r="C4732" i="12"/>
  <c r="B3845" i="12"/>
  <c r="C3710" i="12"/>
  <c r="B3876" i="12"/>
  <c r="C3741" i="12"/>
  <c r="C4504" i="12"/>
  <c r="B4639" i="12"/>
  <c r="B4918" i="12"/>
  <c r="C4783" i="12"/>
  <c r="A4626" i="12"/>
  <c r="C4491" i="12"/>
  <c r="C3670" i="12"/>
  <c r="B3805" i="12"/>
  <c r="B3877" i="12"/>
  <c r="C3742" i="12"/>
  <c r="B4421" i="12"/>
  <c r="C4286" i="12"/>
  <c r="B4574" i="12"/>
  <c r="C4439" i="12"/>
  <c r="B4908" i="12"/>
  <c r="C4773" i="12"/>
  <c r="B4706" i="12"/>
  <c r="C4571" i="12"/>
  <c r="B4110" i="12"/>
  <c r="C3975" i="12"/>
  <c r="C3959" i="12"/>
  <c r="B4094" i="12"/>
  <c r="B4202" i="12"/>
  <c r="C4067" i="12"/>
  <c r="B3952" i="12"/>
  <c r="C3817" i="12"/>
  <c r="B3966" i="12"/>
  <c r="C3831" i="12"/>
  <c r="C4642" i="12"/>
  <c r="B4777" i="12"/>
  <c r="B4745" i="12"/>
  <c r="C4610" i="12"/>
  <c r="C4134" i="12"/>
  <c r="B4269" i="12"/>
  <c r="B4782" i="12"/>
  <c r="C4647" i="12"/>
  <c r="C4318" i="12"/>
  <c r="B4453" i="12"/>
  <c r="B5118" i="12"/>
  <c r="B4424" i="12"/>
  <c r="C4289" i="12"/>
  <c r="B4431" i="12"/>
  <c r="C4296" i="12"/>
  <c r="B3916" i="12"/>
  <c r="C3781" i="12"/>
  <c r="B5244" i="12"/>
  <c r="B5160" i="12"/>
  <c r="C3983" i="12"/>
  <c r="B4118" i="12"/>
  <c r="A4585" i="12"/>
  <c r="C4450" i="12"/>
  <c r="B4749" i="12"/>
  <c r="B4422" i="12"/>
  <c r="C4287" i="12"/>
  <c r="A4848" i="12"/>
  <c r="C4713" i="12"/>
  <c r="C4813" i="12"/>
  <c r="B4948" i="12"/>
  <c r="A4061" i="12"/>
  <c r="C3926" i="12"/>
  <c r="B4189" i="12"/>
  <c r="C4054" i="12"/>
  <c r="B4699" i="12"/>
  <c r="C4564" i="12"/>
  <c r="A4126" i="12"/>
  <c r="B5129" i="12"/>
  <c r="C4994" i="12"/>
  <c r="B4828" i="12"/>
  <c r="C4693" i="12"/>
  <c r="C4752" i="12"/>
  <c r="B4887" i="12"/>
  <c r="B4601" i="12"/>
  <c r="A4704" i="12"/>
  <c r="C4569" i="12"/>
  <c r="B3961" i="12"/>
  <c r="C3826" i="12"/>
  <c r="B4323" i="12"/>
  <c r="C4188" i="12"/>
  <c r="B4391" i="12"/>
  <c r="C4256" i="12"/>
  <c r="B3844" i="12"/>
  <c r="C3709" i="12"/>
  <c r="B4330" i="12"/>
  <c r="C4195" i="12"/>
  <c r="C3990" i="12"/>
  <c r="B4125" i="12"/>
  <c r="C3699" i="12"/>
  <c r="B3834" i="12"/>
  <c r="B3897" i="12"/>
  <c r="C3762" i="12"/>
  <c r="B4855" i="12"/>
  <c r="B3962" i="12"/>
  <c r="C3827" i="12"/>
  <c r="A4471" i="12"/>
  <c r="C4336" i="12"/>
  <c r="B4140" i="12"/>
  <c r="C4005" i="12"/>
  <c r="B4819" i="12"/>
  <c r="C4684" i="12"/>
  <c r="A4228" i="12"/>
  <c r="C4093" i="12"/>
  <c r="B4401" i="12" l="1"/>
  <c r="C4266" i="12"/>
  <c r="B4085" i="12"/>
  <c r="C3950" i="12"/>
  <c r="B3992" i="12"/>
  <c r="C3857" i="12"/>
  <c r="C4358" i="12"/>
  <c r="B4493" i="12"/>
  <c r="B4069" i="12"/>
  <c r="C3934" i="12"/>
  <c r="C3945" i="12"/>
  <c r="A4080" i="12"/>
  <c r="C4198" i="12"/>
  <c r="B4333" i="12"/>
  <c r="B4306" i="12"/>
  <c r="C4171" i="12"/>
  <c r="C4145" i="12"/>
  <c r="B4280" i="12"/>
  <c r="C3862" i="12"/>
  <c r="B3997" i="12"/>
  <c r="B4657" i="12"/>
  <c r="C4522" i="12"/>
  <c r="B4276" i="12"/>
  <c r="C4141" i="12"/>
  <c r="B4730" i="12"/>
  <c r="C4595" i="12"/>
  <c r="B3937" i="12"/>
  <c r="C3802" i="12"/>
  <c r="B4235" i="12"/>
  <c r="C4100" i="12"/>
  <c r="B4179" i="12"/>
  <c r="C4044" i="12"/>
  <c r="C4652" i="12"/>
  <c r="B4787" i="12"/>
  <c r="B4668" i="12"/>
  <c r="C4533" i="12"/>
  <c r="B3924" i="12"/>
  <c r="C3789" i="12"/>
  <c r="B4007" i="12"/>
  <c r="C3872" i="12"/>
  <c r="B4002" i="12"/>
  <c r="C3867" i="12"/>
  <c r="B4481" i="12"/>
  <c r="C4346" i="12"/>
  <c r="C3960" i="12"/>
  <c r="B4095" i="12"/>
  <c r="B4058" i="12"/>
  <c r="C3923" i="12"/>
  <c r="B3991" i="12"/>
  <c r="C3856" i="12"/>
  <c r="B4021" i="12"/>
  <c r="C3886" i="12"/>
  <c r="C4915" i="12"/>
  <c r="B5050" i="12"/>
  <c r="B4849" i="12"/>
  <c r="C4714" i="12"/>
  <c r="C4160" i="12"/>
  <c r="B4295" i="12"/>
  <c r="A4739" i="12"/>
  <c r="C4604" i="12"/>
  <c r="B4275" i="12"/>
  <c r="C4140" i="12"/>
  <c r="B4032" i="12"/>
  <c r="C3897" i="12"/>
  <c r="B3979" i="12"/>
  <c r="C3844" i="12"/>
  <c r="A4839" i="12"/>
  <c r="C4704" i="12"/>
  <c r="B4963" i="12"/>
  <c r="C4828" i="12"/>
  <c r="B4834" i="12"/>
  <c r="C4699" i="12"/>
  <c r="A4983" i="12"/>
  <c r="C4848" i="12"/>
  <c r="B4101" i="12"/>
  <c r="C3966" i="12"/>
  <c r="B4709" i="12"/>
  <c r="C4574" i="12"/>
  <c r="A4761" i="12"/>
  <c r="C4626" i="12"/>
  <c r="B5081" i="12"/>
  <c r="C4946" i="12"/>
  <c r="A4209" i="12"/>
  <c r="C4074" i="12"/>
  <c r="B4432" i="12"/>
  <c r="C4297" i="12"/>
  <c r="B4030" i="12"/>
  <c r="C3895" i="12"/>
  <c r="B4178" i="12"/>
  <c r="C4043" i="12"/>
  <c r="A5203" i="12"/>
  <c r="C5203" i="12" s="1"/>
  <c r="C5068" i="12"/>
  <c r="A4535" i="12"/>
  <c r="C4400" i="12"/>
  <c r="B4440" i="12"/>
  <c r="C4305" i="12"/>
  <c r="C4248" i="12"/>
  <c r="B4383" i="12"/>
  <c r="C3834" i="12"/>
  <c r="B3969" i="12"/>
  <c r="B4736" i="12"/>
  <c r="C4118" i="12"/>
  <c r="B4253" i="12"/>
  <c r="B4404" i="12"/>
  <c r="C4269" i="12"/>
  <c r="C3782" i="12"/>
  <c r="B3917" i="12"/>
  <c r="B5253" i="12"/>
  <c r="B4695" i="12"/>
  <c r="C4560" i="12"/>
  <c r="B4526" i="12"/>
  <c r="C4391" i="12"/>
  <c r="B4556" i="12"/>
  <c r="C4421" i="12"/>
  <c r="C3876" i="12"/>
  <c r="B4011" i="12"/>
  <c r="B4219" i="12"/>
  <c r="C4084" i="12"/>
  <c r="B4257" i="12"/>
  <c r="C4122" i="12"/>
  <c r="B4260" i="12"/>
  <c r="C4125" i="12"/>
  <c r="C4453" i="12"/>
  <c r="B4588" i="12"/>
  <c r="A4363" i="12"/>
  <c r="C4228" i="12"/>
  <c r="B4097" i="12"/>
  <c r="C3962" i="12"/>
  <c r="B4458" i="12"/>
  <c r="C4323" i="12"/>
  <c r="A4196" i="12"/>
  <c r="C4061" i="12"/>
  <c r="B4884" i="12"/>
  <c r="B4566" i="12"/>
  <c r="C4431" i="12"/>
  <c r="B4880" i="12"/>
  <c r="C4745" i="12"/>
  <c r="B4337" i="12"/>
  <c r="C4202" i="12"/>
  <c r="C4706" i="12"/>
  <c r="B4841" i="12"/>
  <c r="C3877" i="12"/>
  <c r="B4012" i="12"/>
  <c r="C4918" i="12"/>
  <c r="B5053" i="12"/>
  <c r="B3980" i="12"/>
  <c r="C3845" i="12"/>
  <c r="A4149" i="12"/>
  <c r="C4014" i="12"/>
  <c r="C4534" i="12"/>
  <c r="B4669" i="12"/>
  <c r="B4028" i="12"/>
  <c r="C3893" i="12"/>
  <c r="B4390" i="12"/>
  <c r="C4255" i="12"/>
  <c r="A4310" i="12"/>
  <c r="C4175" i="12"/>
  <c r="B4497" i="12"/>
  <c r="C4362" i="12"/>
  <c r="B4148" i="12"/>
  <c r="C4013" i="12"/>
  <c r="C3813" i="12"/>
  <c r="B3948" i="12"/>
  <c r="A4646" i="12"/>
  <c r="C4511" i="12"/>
  <c r="B4229" i="12"/>
  <c r="C4094" i="12"/>
  <c r="C4639" i="12"/>
  <c r="B4774" i="12"/>
  <c r="B5264" i="12"/>
  <c r="C5264" i="12" s="1"/>
  <c r="C5129" i="12"/>
  <c r="B4324" i="12"/>
  <c r="C4189" i="12"/>
  <c r="B4557" i="12"/>
  <c r="C4422" i="12"/>
  <c r="B4051" i="12"/>
  <c r="C3916" i="12"/>
  <c r="B4245" i="12"/>
  <c r="C4110" i="12"/>
  <c r="B3968" i="12"/>
  <c r="C3833" i="12"/>
  <c r="C3839" i="12"/>
  <c r="B3974" i="12"/>
  <c r="B4990" i="12"/>
  <c r="B5022" i="12"/>
  <c r="C4887" i="12"/>
  <c r="C4948" i="12"/>
  <c r="B5083" i="12"/>
  <c r="B4912" i="12"/>
  <c r="C4777" i="12"/>
  <c r="B3940" i="12"/>
  <c r="C3805" i="12"/>
  <c r="C4690" i="12"/>
  <c r="B4825" i="12"/>
  <c r="B4622" i="12"/>
  <c r="C4487" i="12"/>
  <c r="A4606" i="12"/>
  <c r="C4471" i="12"/>
  <c r="C3952" i="12"/>
  <c r="B4087" i="12"/>
  <c r="B4903" i="12"/>
  <c r="C4819" i="12"/>
  <c r="B4954" i="12"/>
  <c r="B4465" i="12"/>
  <c r="C4330" i="12"/>
  <c r="B4096" i="12"/>
  <c r="C3961" i="12"/>
  <c r="A4261" i="12"/>
  <c r="A4720" i="12"/>
  <c r="C4585" i="12"/>
  <c r="B4559" i="12"/>
  <c r="C4424" i="12"/>
  <c r="B4917" i="12"/>
  <c r="C4782" i="12"/>
  <c r="C4908" i="12"/>
  <c r="B5043" i="12"/>
  <c r="B5002" i="12"/>
  <c r="C4867" i="12"/>
  <c r="C3811" i="12"/>
  <c r="B3946" i="12"/>
  <c r="C5036" i="12"/>
  <c r="B5171" i="12"/>
  <c r="C5171" i="12" s="1"/>
  <c r="C4478" i="12"/>
  <c r="B4613" i="12"/>
  <c r="C4116" i="12"/>
  <c r="B4251" i="12"/>
  <c r="B4452" i="12"/>
  <c r="C4317" i="12"/>
  <c r="B4314" i="12" l="1"/>
  <c r="C4179" i="12"/>
  <c r="B4792" i="12"/>
  <c r="C4657" i="12"/>
  <c r="C3997" i="12"/>
  <c r="B4132" i="12"/>
  <c r="C4080" i="12"/>
  <c r="A4215" i="12"/>
  <c r="B4142" i="12"/>
  <c r="C4007" i="12"/>
  <c r="B4441" i="12"/>
  <c r="C4306" i="12"/>
  <c r="A4874" i="12"/>
  <c r="C4739" i="12"/>
  <c r="B4156" i="12"/>
  <c r="C4021" i="12"/>
  <c r="B4616" i="12"/>
  <c r="C4481" i="12"/>
  <c r="B4803" i="12"/>
  <c r="C4668" i="12"/>
  <c r="B4072" i="12"/>
  <c r="C3937" i="12"/>
  <c r="C4085" i="12"/>
  <c r="B4220" i="12"/>
  <c r="B4193" i="12"/>
  <c r="C4058" i="12"/>
  <c r="B4411" i="12"/>
  <c r="C4276" i="12"/>
  <c r="C5050" i="12"/>
  <c r="B5185" i="12"/>
  <c r="C5185" i="12" s="1"/>
  <c r="B4230" i="12"/>
  <c r="C4095" i="12"/>
  <c r="B4468" i="12"/>
  <c r="C4333" i="12"/>
  <c r="B4370" i="12"/>
  <c r="C4235" i="12"/>
  <c r="B4127" i="12"/>
  <c r="C3992" i="12"/>
  <c r="B4430" i="12"/>
  <c r="C4295" i="12"/>
  <c r="B4922" i="12"/>
  <c r="C4787" i="12"/>
  <c r="B4415" i="12"/>
  <c r="C4280" i="12"/>
  <c r="C4493" i="12"/>
  <c r="B4628" i="12"/>
  <c r="B4984" i="12"/>
  <c r="C4849" i="12"/>
  <c r="C3924" i="12"/>
  <c r="B4059" i="12"/>
  <c r="B4126" i="12"/>
  <c r="C3991" i="12"/>
  <c r="C4002" i="12"/>
  <c r="B4137" i="12"/>
  <c r="B4865" i="12"/>
  <c r="C4730" i="12"/>
  <c r="B4204" i="12"/>
  <c r="C4069" i="12"/>
  <c r="B4536" i="12"/>
  <c r="C4401" i="12"/>
  <c r="B4587" i="12"/>
  <c r="C4452" i="12"/>
  <c r="B4694" i="12"/>
  <c r="C4559" i="12"/>
  <c r="B4909" i="12"/>
  <c r="C4774" i="12"/>
  <c r="C4669" i="12"/>
  <c r="B4804" i="12"/>
  <c r="B4147" i="12"/>
  <c r="C4012" i="12"/>
  <c r="B5178" i="12"/>
  <c r="C5178" i="12" s="1"/>
  <c r="C5043" i="12"/>
  <c r="C4465" i="12"/>
  <c r="B4600" i="12"/>
  <c r="B5038" i="12"/>
  <c r="A4741" i="12"/>
  <c r="C4606" i="12"/>
  <c r="B4075" i="12"/>
  <c r="C3940" i="12"/>
  <c r="B5125" i="12"/>
  <c r="B4186" i="12"/>
  <c r="C4051" i="12"/>
  <c r="A4781" i="12"/>
  <c r="C4646" i="12"/>
  <c r="A4445" i="12"/>
  <c r="C4310" i="12"/>
  <c r="B4701" i="12"/>
  <c r="C4566" i="12"/>
  <c r="B4593" i="12"/>
  <c r="C4458" i="12"/>
  <c r="C4556" i="12"/>
  <c r="B4691" i="12"/>
  <c r="B4871" i="12"/>
  <c r="B4575" i="12"/>
  <c r="C4440" i="12"/>
  <c r="B4165" i="12"/>
  <c r="C4030" i="12"/>
  <c r="A4896" i="12"/>
  <c r="C4761" i="12"/>
  <c r="A4974" i="12"/>
  <c r="C4839" i="12"/>
  <c r="C4954" i="12"/>
  <c r="B5089" i="12"/>
  <c r="C3948" i="12"/>
  <c r="B4083" i="12"/>
  <c r="B4976" i="12"/>
  <c r="C4841" i="12"/>
  <c r="B4052" i="12"/>
  <c r="C3917" i="12"/>
  <c r="B4386" i="12"/>
  <c r="C4251" i="12"/>
  <c r="B4081" i="12"/>
  <c r="C3946" i="12"/>
  <c r="A4855" i="12"/>
  <c r="C4720" i="12"/>
  <c r="B4757" i="12"/>
  <c r="C4622" i="12"/>
  <c r="B5047" i="12"/>
  <c r="C4912" i="12"/>
  <c r="B4692" i="12"/>
  <c r="C4557" i="12"/>
  <c r="C4229" i="12"/>
  <c r="B4364" i="12"/>
  <c r="B4525" i="12"/>
  <c r="C4390" i="12"/>
  <c r="A4284" i="12"/>
  <c r="C4149" i="12"/>
  <c r="B5019" i="12"/>
  <c r="B4232" i="12"/>
  <c r="C4097" i="12"/>
  <c r="C4219" i="12"/>
  <c r="B4354" i="12"/>
  <c r="C4526" i="12"/>
  <c r="B4661" i="12"/>
  <c r="A4670" i="12"/>
  <c r="C4535" i="12"/>
  <c r="C4432" i="12"/>
  <c r="B4567" i="12"/>
  <c r="B4844" i="12"/>
  <c r="C4709" i="12"/>
  <c r="A5118" i="12"/>
  <c r="C4983" i="12"/>
  <c r="B4114" i="12"/>
  <c r="C3979" i="12"/>
  <c r="C3974" i="12"/>
  <c r="B4109" i="12"/>
  <c r="B4104" i="12"/>
  <c r="C3969" i="12"/>
  <c r="B4222" i="12"/>
  <c r="C4087" i="12"/>
  <c r="B4960" i="12"/>
  <c r="C4825" i="12"/>
  <c r="B5218" i="12"/>
  <c r="C5218" i="12" s="1"/>
  <c r="C5083" i="12"/>
  <c r="B4518" i="12"/>
  <c r="C4383" i="12"/>
  <c r="A4396" i="12"/>
  <c r="B4103" i="12"/>
  <c r="C3968" i="12"/>
  <c r="B4459" i="12"/>
  <c r="C4324" i="12"/>
  <c r="B4283" i="12"/>
  <c r="C4148" i="12"/>
  <c r="C4028" i="12"/>
  <c r="B4163" i="12"/>
  <c r="B4115" i="12"/>
  <c r="C3980" i="12"/>
  <c r="C4337" i="12"/>
  <c r="B4472" i="12"/>
  <c r="A4331" i="12"/>
  <c r="C4196" i="12"/>
  <c r="A4498" i="12"/>
  <c r="C4363" i="12"/>
  <c r="B4395" i="12"/>
  <c r="C4260" i="12"/>
  <c r="B4830" i="12"/>
  <c r="C4695" i="12"/>
  <c r="B4539" i="12"/>
  <c r="C4404" i="12"/>
  <c r="A4344" i="12"/>
  <c r="C4209" i="12"/>
  <c r="B4236" i="12"/>
  <c r="C4101" i="12"/>
  <c r="B4969" i="12"/>
  <c r="C4834" i="12"/>
  <c r="B4167" i="12"/>
  <c r="C4032" i="12"/>
  <c r="B5137" i="12"/>
  <c r="C5137" i="12" s="1"/>
  <c r="C5002" i="12"/>
  <c r="B5052" i="12"/>
  <c r="C4917" i="12"/>
  <c r="B5188" i="12"/>
  <c r="C5188" i="12" s="1"/>
  <c r="C5053" i="12"/>
  <c r="B4146" i="12"/>
  <c r="C4011" i="12"/>
  <c r="C4253" i="12"/>
  <c r="B4388" i="12"/>
  <c r="B4748" i="12"/>
  <c r="C4613" i="12"/>
  <c r="B4231" i="12"/>
  <c r="C4096" i="12"/>
  <c r="B5157" i="12"/>
  <c r="C5157" i="12" s="1"/>
  <c r="C5022" i="12"/>
  <c r="C4245" i="12"/>
  <c r="B4380" i="12"/>
  <c r="C4497" i="12"/>
  <c r="B4632" i="12"/>
  <c r="B5015" i="12"/>
  <c r="C4880" i="12"/>
  <c r="C4588" i="12"/>
  <c r="B4723" i="12"/>
  <c r="C4257" i="12"/>
  <c r="B4392" i="12"/>
  <c r="B4313" i="12"/>
  <c r="C4178" i="12"/>
  <c r="B5216" i="12"/>
  <c r="C5216" i="12" s="1"/>
  <c r="C5081" i="12"/>
  <c r="B5098" i="12"/>
  <c r="C4963" i="12"/>
  <c r="C4275" i="12"/>
  <c r="B4410" i="12"/>
  <c r="C4628" i="12" l="1"/>
  <c r="B4763" i="12"/>
  <c r="B4267" i="12"/>
  <c r="C4132" i="12"/>
  <c r="B4262" i="12"/>
  <c r="C4127" i="12"/>
  <c r="A4350" i="12"/>
  <c r="C4215" i="12"/>
  <c r="C4137" i="12"/>
  <c r="B4272" i="12"/>
  <c r="B4207" i="12"/>
  <c r="C4072" i="12"/>
  <c r="B4671" i="12"/>
  <c r="C4536" i="12"/>
  <c r="B4261" i="12"/>
  <c r="C4126" i="12"/>
  <c r="C4415" i="12"/>
  <c r="B4550" i="12"/>
  <c r="B4505" i="12"/>
  <c r="C4370" i="12"/>
  <c r="C4411" i="12"/>
  <c r="B4546" i="12"/>
  <c r="C4803" i="12"/>
  <c r="B4938" i="12"/>
  <c r="C4441" i="12"/>
  <c r="B4576" i="12"/>
  <c r="B4927" i="12"/>
  <c r="C4792" i="12"/>
  <c r="A5009" i="12"/>
  <c r="C4874" i="12"/>
  <c r="B4194" i="12"/>
  <c r="C4059" i="12"/>
  <c r="B4355" i="12"/>
  <c r="C4220" i="12"/>
  <c r="B5000" i="12"/>
  <c r="C4865" i="12"/>
  <c r="C4984" i="12"/>
  <c r="B5119" i="12"/>
  <c r="B4565" i="12"/>
  <c r="C4430" i="12"/>
  <c r="C4230" i="12"/>
  <c r="B4365" i="12"/>
  <c r="C4156" i="12"/>
  <c r="B4291" i="12"/>
  <c r="B4339" i="12"/>
  <c r="C4204" i="12"/>
  <c r="C4922" i="12"/>
  <c r="B5057" i="12"/>
  <c r="C4468" i="12"/>
  <c r="B4603" i="12"/>
  <c r="B4328" i="12"/>
  <c r="C4193" i="12"/>
  <c r="B4751" i="12"/>
  <c r="C4616" i="12"/>
  <c r="B4277" i="12"/>
  <c r="C4142" i="12"/>
  <c r="B4449" i="12"/>
  <c r="C4314" i="12"/>
  <c r="C4472" i="12"/>
  <c r="B4607" i="12"/>
  <c r="B4281" i="12"/>
  <c r="C4146" i="12"/>
  <c r="C4236" i="12"/>
  <c r="B4371" i="12"/>
  <c r="B4594" i="12"/>
  <c r="C4459" i="12"/>
  <c r="C4104" i="12"/>
  <c r="B4239" i="12"/>
  <c r="C4114" i="12"/>
  <c r="B4249" i="12"/>
  <c r="A4805" i="12"/>
  <c r="C4670" i="12"/>
  <c r="C4232" i="12"/>
  <c r="B4367" i="12"/>
  <c r="A4990" i="12"/>
  <c r="C4855" i="12"/>
  <c r="B5111" i="12"/>
  <c r="C4976" i="12"/>
  <c r="B5006" i="12"/>
  <c r="C4701" i="12"/>
  <c r="B4836" i="12"/>
  <c r="B5260" i="12"/>
  <c r="C4909" i="12"/>
  <c r="B5044" i="12"/>
  <c r="B4448" i="12"/>
  <c r="C4313" i="12"/>
  <c r="C4392" i="12"/>
  <c r="B4527" i="12"/>
  <c r="B4499" i="12"/>
  <c r="C4364" i="12"/>
  <c r="B4858" i="12"/>
  <c r="C4723" i="12"/>
  <c r="B4767" i="12"/>
  <c r="C4632" i="12"/>
  <c r="B4244" i="12"/>
  <c r="C4109" i="12"/>
  <c r="B4796" i="12"/>
  <c r="C4661" i="12"/>
  <c r="B4218" i="12"/>
  <c r="C4083" i="12"/>
  <c r="B4826" i="12"/>
  <c r="C4691" i="12"/>
  <c r="B4515" i="12"/>
  <c r="C4380" i="12"/>
  <c r="C4600" i="12"/>
  <c r="B4735" i="12"/>
  <c r="C4410" i="12"/>
  <c r="B4545" i="12"/>
  <c r="C4231" i="12"/>
  <c r="B4366" i="12"/>
  <c r="A4479" i="12"/>
  <c r="C4344" i="12"/>
  <c r="B4530" i="12"/>
  <c r="C4395" i="12"/>
  <c r="C4115" i="12"/>
  <c r="B4250" i="12"/>
  <c r="B4238" i="12"/>
  <c r="C4103" i="12"/>
  <c r="B5095" i="12"/>
  <c r="C4960" i="12"/>
  <c r="A5253" i="12"/>
  <c r="C5253" i="12" s="1"/>
  <c r="C5118" i="12"/>
  <c r="B5154" i="12"/>
  <c r="C4692" i="12"/>
  <c r="B4827" i="12"/>
  <c r="B4216" i="12"/>
  <c r="C4081" i="12"/>
  <c r="A5031" i="12"/>
  <c r="C4896" i="12"/>
  <c r="A4580" i="12"/>
  <c r="C4445" i="12"/>
  <c r="B4210" i="12"/>
  <c r="C4075" i="12"/>
  <c r="B4829" i="12"/>
  <c r="C4694" i="12"/>
  <c r="A4916" i="12"/>
  <c r="C4781" i="12"/>
  <c r="A4876" i="12"/>
  <c r="C4741" i="12"/>
  <c r="B4282" i="12"/>
  <c r="C4147" i="12"/>
  <c r="B5233" i="12"/>
  <c r="C5233" i="12" s="1"/>
  <c r="C5098" i="12"/>
  <c r="C4388" i="12"/>
  <c r="B4523" i="12"/>
  <c r="B4702" i="12"/>
  <c r="C4567" i="12"/>
  <c r="B5173" i="12"/>
  <c r="C4804" i="12"/>
  <c r="B4939" i="12"/>
  <c r="C4163" i="12"/>
  <c r="B4298" i="12"/>
  <c r="B4489" i="12"/>
  <c r="C4354" i="12"/>
  <c r="C5089" i="12"/>
  <c r="B5224" i="12"/>
  <c r="C5224" i="12" s="1"/>
  <c r="B4883" i="12"/>
  <c r="C4748" i="12"/>
  <c r="B4302" i="12"/>
  <c r="C4167" i="12"/>
  <c r="C4539" i="12"/>
  <c r="B4674" i="12"/>
  <c r="A4633" i="12"/>
  <c r="C4498" i="12"/>
  <c r="A4531" i="12"/>
  <c r="B4357" i="12"/>
  <c r="C4222" i="12"/>
  <c r="B4979" i="12"/>
  <c r="C4844" i="12"/>
  <c r="A4419" i="12"/>
  <c r="C4284" i="12"/>
  <c r="C5047" i="12"/>
  <c r="B5182" i="12"/>
  <c r="C5182" i="12" s="1"/>
  <c r="C4386" i="12"/>
  <c r="B4521" i="12"/>
  <c r="C4165" i="12"/>
  <c r="B4300" i="12"/>
  <c r="C5015" i="12"/>
  <c r="B5150" i="12"/>
  <c r="C5150" i="12" s="1"/>
  <c r="C5052" i="12"/>
  <c r="B5187" i="12"/>
  <c r="C5187" i="12" s="1"/>
  <c r="B5104" i="12"/>
  <c r="C4969" i="12"/>
  <c r="C4830" i="12"/>
  <c r="B4965" i="12"/>
  <c r="A4466" i="12"/>
  <c r="C4331" i="12"/>
  <c r="B4418" i="12"/>
  <c r="C4283" i="12"/>
  <c r="B4653" i="12"/>
  <c r="C4518" i="12"/>
  <c r="C4525" i="12"/>
  <c r="B4660" i="12"/>
  <c r="B4892" i="12"/>
  <c r="C4757" i="12"/>
  <c r="B4187" i="12"/>
  <c r="C4052" i="12"/>
  <c r="A5109" i="12"/>
  <c r="C4974" i="12"/>
  <c r="B4710" i="12"/>
  <c r="C4575" i="12"/>
  <c r="B4728" i="12"/>
  <c r="C4593" i="12"/>
  <c r="B4321" i="12"/>
  <c r="C4186" i="12"/>
  <c r="B4722" i="12"/>
  <c r="C4587" i="12"/>
  <c r="B5192" i="12" l="1"/>
  <c r="C5192" i="12" s="1"/>
  <c r="C5057" i="12"/>
  <c r="C4277" i="12"/>
  <c r="B4412" i="12"/>
  <c r="C4565" i="12"/>
  <c r="B4700" i="12"/>
  <c r="A4485" i="12"/>
  <c r="C4350" i="12"/>
  <c r="B4426" i="12"/>
  <c r="C4291" i="12"/>
  <c r="C4938" i="12"/>
  <c r="B5073" i="12"/>
  <c r="B4886" i="12"/>
  <c r="C4751" i="12"/>
  <c r="C4339" i="12"/>
  <c r="B4474" i="12"/>
  <c r="B4806" i="12"/>
  <c r="C4671" i="12"/>
  <c r="B4463" i="12"/>
  <c r="C4328" i="12"/>
  <c r="B5135" i="12"/>
  <c r="C5135" i="12" s="1"/>
  <c r="C5000" i="12"/>
  <c r="C4927" i="12"/>
  <c r="B5062" i="12"/>
  <c r="B4640" i="12"/>
  <c r="C4505" i="12"/>
  <c r="C4207" i="12"/>
  <c r="B4342" i="12"/>
  <c r="B4402" i="12"/>
  <c r="C4267" i="12"/>
  <c r="C5119" i="12"/>
  <c r="B5254" i="12"/>
  <c r="C5254" i="12" s="1"/>
  <c r="B4681" i="12"/>
  <c r="C4546" i="12"/>
  <c r="C4603" i="12"/>
  <c r="B4738" i="12"/>
  <c r="B4500" i="12"/>
  <c r="C4365" i="12"/>
  <c r="C4576" i="12"/>
  <c r="B4711" i="12"/>
  <c r="B4685" i="12"/>
  <c r="C4550" i="12"/>
  <c r="B4407" i="12"/>
  <c r="C4272" i="12"/>
  <c r="C4763" i="12"/>
  <c r="B4898" i="12"/>
  <c r="B4329" i="12"/>
  <c r="C4194" i="12"/>
  <c r="B4396" i="12"/>
  <c r="C4261" i="12"/>
  <c r="A5144" i="12"/>
  <c r="C5144" i="12" s="1"/>
  <c r="C5009" i="12"/>
  <c r="B4397" i="12"/>
  <c r="C4262" i="12"/>
  <c r="C4449" i="12"/>
  <c r="B4584" i="12"/>
  <c r="B4490" i="12"/>
  <c r="C4355" i="12"/>
  <c r="B4656" i="12"/>
  <c r="C4521" i="12"/>
  <c r="B4809" i="12"/>
  <c r="C4674" i="12"/>
  <c r="C4939" i="12"/>
  <c r="B5074" i="12"/>
  <c r="C4250" i="12"/>
  <c r="B4385" i="12"/>
  <c r="B4501" i="12"/>
  <c r="C4366" i="12"/>
  <c r="B4662" i="12"/>
  <c r="C4527" i="12"/>
  <c r="B4384" i="12"/>
  <c r="C4249" i="12"/>
  <c r="B4506" i="12"/>
  <c r="C4371" i="12"/>
  <c r="B4845" i="12"/>
  <c r="C4710" i="12"/>
  <c r="B4553" i="12"/>
  <c r="C4418" i="12"/>
  <c r="A5051" i="12"/>
  <c r="C4916" i="12"/>
  <c r="A4715" i="12"/>
  <c r="C4580" i="12"/>
  <c r="B4961" i="12"/>
  <c r="C4826" i="12"/>
  <c r="C4767" i="12"/>
  <c r="B4902" i="12"/>
  <c r="C5111" i="12"/>
  <c r="B5246" i="12"/>
  <c r="C5246" i="12" s="1"/>
  <c r="C4660" i="12"/>
  <c r="B4795" i="12"/>
  <c r="B4680" i="12"/>
  <c r="C4545" i="12"/>
  <c r="B4971" i="12"/>
  <c r="C4836" i="12"/>
  <c r="B4374" i="12"/>
  <c r="C4239" i="12"/>
  <c r="A5166" i="12"/>
  <c r="C5166" i="12" s="1"/>
  <c r="C5031" i="12"/>
  <c r="B4665" i="12"/>
  <c r="C4530" i="12"/>
  <c r="A5125" i="12"/>
  <c r="C4990" i="12"/>
  <c r="B4456" i="12"/>
  <c r="C4321" i="12"/>
  <c r="B4322" i="12"/>
  <c r="C4187" i="12"/>
  <c r="A4554" i="12"/>
  <c r="C4419" i="12"/>
  <c r="A4666" i="12"/>
  <c r="B4837" i="12"/>
  <c r="C4702" i="12"/>
  <c r="B4417" i="12"/>
  <c r="C4282" i="12"/>
  <c r="B4964" i="12"/>
  <c r="C4829" i="12"/>
  <c r="B4351" i="12"/>
  <c r="C4216" i="12"/>
  <c r="B5230" i="12"/>
  <c r="C5230" i="12" s="1"/>
  <c r="C5095" i="12"/>
  <c r="A4614" i="12"/>
  <c r="C4479" i="12"/>
  <c r="C4796" i="12"/>
  <c r="B4931" i="12"/>
  <c r="B4634" i="12"/>
  <c r="C4499" i="12"/>
  <c r="B4583" i="12"/>
  <c r="C4448" i="12"/>
  <c r="B5141" i="12"/>
  <c r="B4729" i="12"/>
  <c r="C4594" i="12"/>
  <c r="B4857" i="12"/>
  <c r="C4722" i="12"/>
  <c r="B4437" i="12"/>
  <c r="C4302" i="12"/>
  <c r="B4353" i="12"/>
  <c r="C4218" i="12"/>
  <c r="B4993" i="12"/>
  <c r="C4858" i="12"/>
  <c r="B4502" i="12"/>
  <c r="C4367" i="12"/>
  <c r="B4435" i="12"/>
  <c r="C4300" i="12"/>
  <c r="B4658" i="12"/>
  <c r="C4523" i="12"/>
  <c r="B4962" i="12"/>
  <c r="C4827" i="12"/>
  <c r="C5044" i="12"/>
  <c r="B5179" i="12"/>
  <c r="C5179" i="12" s="1"/>
  <c r="B4742" i="12"/>
  <c r="C4607" i="12"/>
  <c r="A5244" i="12"/>
  <c r="C5244" i="12" s="1"/>
  <c r="C5109" i="12"/>
  <c r="A4601" i="12"/>
  <c r="C4466" i="12"/>
  <c r="B4492" i="12"/>
  <c r="C4357" i="12"/>
  <c r="C4489" i="12"/>
  <c r="B4624" i="12"/>
  <c r="B4416" i="12"/>
  <c r="C4281" i="12"/>
  <c r="B5100" i="12"/>
  <c r="C4965" i="12"/>
  <c r="C4298" i="12"/>
  <c r="B4433" i="12"/>
  <c r="B4870" i="12"/>
  <c r="C4735" i="12"/>
  <c r="C4728" i="12"/>
  <c r="B4863" i="12"/>
  <c r="B5027" i="12"/>
  <c r="C4892" i="12"/>
  <c r="B4788" i="12"/>
  <c r="C4653" i="12"/>
  <c r="C5104" i="12"/>
  <c r="B5239" i="12"/>
  <c r="C5239" i="12" s="1"/>
  <c r="B5114" i="12"/>
  <c r="C4979" i="12"/>
  <c r="A4768" i="12"/>
  <c r="C4633" i="12"/>
  <c r="C4883" i="12"/>
  <c r="B5018" i="12"/>
  <c r="A5011" i="12"/>
  <c r="C4876" i="12"/>
  <c r="B4345" i="12"/>
  <c r="C4210" i="12"/>
  <c r="B4373" i="12"/>
  <c r="C4238" i="12"/>
  <c r="B4650" i="12"/>
  <c r="C4515" i="12"/>
  <c r="B4379" i="12"/>
  <c r="C4244" i="12"/>
  <c r="A4940" i="12"/>
  <c r="C4805" i="12"/>
  <c r="B4719" i="12" l="1"/>
  <c r="C4584" i="12"/>
  <c r="A4620" i="12"/>
  <c r="C4485" i="12"/>
  <c r="B4835" i="12"/>
  <c r="C4700" i="12"/>
  <c r="C4738" i="12"/>
  <c r="B4873" i="12"/>
  <c r="B4477" i="12"/>
  <c r="C4342" i="12"/>
  <c r="C5073" i="12"/>
  <c r="B5208" i="12"/>
  <c r="C5208" i="12" s="1"/>
  <c r="B4547" i="12"/>
  <c r="C4412" i="12"/>
  <c r="C4329" i="12"/>
  <c r="B4464" i="12"/>
  <c r="B4532" i="12"/>
  <c r="C4397" i="12"/>
  <c r="C4500" i="12"/>
  <c r="B4635" i="12"/>
  <c r="B4537" i="12"/>
  <c r="C4402" i="12"/>
  <c r="B5021" i="12"/>
  <c r="C4886" i="12"/>
  <c r="B4542" i="12"/>
  <c r="C4407" i="12"/>
  <c r="B4598" i="12"/>
  <c r="C4463" i="12"/>
  <c r="C4711" i="12"/>
  <c r="B4846" i="12"/>
  <c r="C5062" i="12"/>
  <c r="B5197" i="12"/>
  <c r="C5197" i="12" s="1"/>
  <c r="C4474" i="12"/>
  <c r="B4609" i="12"/>
  <c r="C4898" i="12"/>
  <c r="B5033" i="12"/>
  <c r="B4625" i="12"/>
  <c r="C4490" i="12"/>
  <c r="B4531" i="12"/>
  <c r="C4396" i="12"/>
  <c r="B4820" i="12"/>
  <c r="C4685" i="12"/>
  <c r="C4681" i="12"/>
  <c r="B4816" i="12"/>
  <c r="B4775" i="12"/>
  <c r="C4640" i="12"/>
  <c r="B4941" i="12"/>
  <c r="C4806" i="12"/>
  <c r="C4426" i="12"/>
  <c r="B4561" i="12"/>
  <c r="B4718" i="12"/>
  <c r="C4583" i="12"/>
  <c r="B4972" i="12"/>
  <c r="C4837" i="12"/>
  <c r="B4457" i="12"/>
  <c r="C4322" i="12"/>
  <c r="C4680" i="12"/>
  <c r="B4815" i="12"/>
  <c r="B4519" i="12"/>
  <c r="C4384" i="12"/>
  <c r="A5075" i="12"/>
  <c r="C4940" i="12"/>
  <c r="B4923" i="12"/>
  <c r="C4788" i="12"/>
  <c r="B4627" i="12"/>
  <c r="C4492" i="12"/>
  <c r="B4793" i="12"/>
  <c r="C4658" i="12"/>
  <c r="B5037" i="12"/>
  <c r="C4902" i="12"/>
  <c r="B4508" i="12"/>
  <c r="C4373" i="12"/>
  <c r="A4903" i="12"/>
  <c r="C4768" i="12"/>
  <c r="B5162" i="12"/>
  <c r="C5162" i="12" s="1"/>
  <c r="C5027" i="12"/>
  <c r="B5235" i="12"/>
  <c r="C5235" i="12" s="1"/>
  <c r="C5100" i="12"/>
  <c r="A4736" i="12"/>
  <c r="C4601" i="12"/>
  <c r="C4435" i="12"/>
  <c r="B4570" i="12"/>
  <c r="B5128" i="12"/>
  <c r="C4993" i="12"/>
  <c r="B5209" i="12"/>
  <c r="C5209" i="12" s="1"/>
  <c r="C5074" i="12"/>
  <c r="B4998" i="12"/>
  <c r="C4863" i="12"/>
  <c r="C4857" i="12"/>
  <c r="B4992" i="12"/>
  <c r="B4769" i="12"/>
  <c r="C4634" i="12"/>
  <c r="B4486" i="12"/>
  <c r="C4351" i="12"/>
  <c r="A4801" i="12"/>
  <c r="B4591" i="12"/>
  <c r="C4456" i="12"/>
  <c r="B5096" i="12"/>
  <c r="C4961" i="12"/>
  <c r="B4688" i="12"/>
  <c r="C4553" i="12"/>
  <c r="B4514" i="12"/>
  <c r="C4379" i="12"/>
  <c r="B4480" i="12"/>
  <c r="C4345" i="12"/>
  <c r="B5249" i="12"/>
  <c r="C5249" i="12" s="1"/>
  <c r="C5114" i="12"/>
  <c r="B4551" i="12"/>
  <c r="C4416" i="12"/>
  <c r="C4353" i="12"/>
  <c r="B4488" i="12"/>
  <c r="B5066" i="12"/>
  <c r="C4931" i="12"/>
  <c r="B4930" i="12"/>
  <c r="C4795" i="12"/>
  <c r="B4797" i="12"/>
  <c r="C4662" i="12"/>
  <c r="C4624" i="12"/>
  <c r="B4759" i="12"/>
  <c r="C4729" i="12"/>
  <c r="B4864" i="12"/>
  <c r="B5099" i="12"/>
  <c r="C4964" i="12"/>
  <c r="A4689" i="12"/>
  <c r="C4554" i="12"/>
  <c r="A5260" i="12"/>
  <c r="C5260" i="12" s="1"/>
  <c r="C5125" i="12"/>
  <c r="B4509" i="12"/>
  <c r="C4374" i="12"/>
  <c r="A4850" i="12"/>
  <c r="C4715" i="12"/>
  <c r="B4980" i="12"/>
  <c r="C4845" i="12"/>
  <c r="B4944" i="12"/>
  <c r="C4809" i="12"/>
  <c r="C4650" i="12"/>
  <c r="B4785" i="12"/>
  <c r="A5146" i="12"/>
  <c r="C5146" i="12" s="1"/>
  <c r="C5011" i="12"/>
  <c r="B5005" i="12"/>
  <c r="C4870" i="12"/>
  <c r="B4877" i="12"/>
  <c r="C4742" i="12"/>
  <c r="C4962" i="12"/>
  <c r="B5097" i="12"/>
  <c r="B4637" i="12"/>
  <c r="C4502" i="12"/>
  <c r="B4636" i="12"/>
  <c r="C4501" i="12"/>
  <c r="C5018" i="12"/>
  <c r="B5153" i="12"/>
  <c r="C5153" i="12" s="1"/>
  <c r="B4568" i="12"/>
  <c r="C4433" i="12"/>
  <c r="B4572" i="12"/>
  <c r="C4437" i="12"/>
  <c r="A4749" i="12"/>
  <c r="C4614" i="12"/>
  <c r="B4552" i="12"/>
  <c r="C4417" i="12"/>
  <c r="B4800" i="12"/>
  <c r="C4665" i="12"/>
  <c r="C4971" i="12"/>
  <c r="B5106" i="12"/>
  <c r="A5186" i="12"/>
  <c r="C5186" i="12" s="1"/>
  <c r="C5051" i="12"/>
  <c r="C4506" i="12"/>
  <c r="B4641" i="12"/>
  <c r="B4520" i="12"/>
  <c r="C4385" i="12"/>
  <c r="B4791" i="12"/>
  <c r="C4656" i="12"/>
  <c r="C4464" i="12" l="1"/>
  <c r="B4599" i="12"/>
  <c r="B5008" i="12"/>
  <c r="C4873" i="12"/>
  <c r="C4547" i="12"/>
  <c r="B4682" i="12"/>
  <c r="B4951" i="12"/>
  <c r="C4816" i="12"/>
  <c r="C5033" i="12"/>
  <c r="B5168" i="12"/>
  <c r="C5168" i="12" s="1"/>
  <c r="B4770" i="12"/>
  <c r="C4635" i="12"/>
  <c r="C4941" i="12"/>
  <c r="B5076" i="12"/>
  <c r="B5156" i="12"/>
  <c r="C5156" i="12" s="1"/>
  <c r="C5021" i="12"/>
  <c r="B4672" i="12"/>
  <c r="C4537" i="12"/>
  <c r="B4733" i="12"/>
  <c r="C4598" i="12"/>
  <c r="A4755" i="12"/>
  <c r="C4620" i="12"/>
  <c r="B4666" i="12"/>
  <c r="C4531" i="12"/>
  <c r="C4846" i="12"/>
  <c r="B4981" i="12"/>
  <c r="B4760" i="12"/>
  <c r="C4625" i="12"/>
  <c r="C4561" i="12"/>
  <c r="B4696" i="12"/>
  <c r="B4744" i="12"/>
  <c r="C4609" i="12"/>
  <c r="C4775" i="12"/>
  <c r="B4910" i="12"/>
  <c r="C4835" i="12"/>
  <c r="B4970" i="12"/>
  <c r="C4820" i="12"/>
  <c r="B4955" i="12"/>
  <c r="C4542" i="12"/>
  <c r="B4677" i="12"/>
  <c r="B4667" i="12"/>
  <c r="C4532" i="12"/>
  <c r="C4477" i="12"/>
  <c r="B4612" i="12"/>
  <c r="C4719" i="12"/>
  <c r="B4854" i="12"/>
  <c r="A4884" i="12"/>
  <c r="C4749" i="12"/>
  <c r="C4992" i="12"/>
  <c r="B5127" i="12"/>
  <c r="C4815" i="12"/>
  <c r="B4950" i="12"/>
  <c r="B5241" i="12"/>
  <c r="C5241" i="12" s="1"/>
  <c r="C5106" i="12"/>
  <c r="C4636" i="12"/>
  <c r="B4771" i="12"/>
  <c r="B5140" i="12"/>
  <c r="C5140" i="12" s="1"/>
  <c r="C5005" i="12"/>
  <c r="B5115" i="12"/>
  <c r="C4980" i="12"/>
  <c r="A4824" i="12"/>
  <c r="C4689" i="12"/>
  <c r="C4797" i="12"/>
  <c r="B4932" i="12"/>
  <c r="B4649" i="12"/>
  <c r="C4514" i="12"/>
  <c r="B4726" i="12"/>
  <c r="C4591" i="12"/>
  <c r="B5263" i="12"/>
  <c r="C5263" i="12" s="1"/>
  <c r="C5128" i="12"/>
  <c r="B5172" i="12"/>
  <c r="C5172" i="12" s="1"/>
  <c r="C5037" i="12"/>
  <c r="B5058" i="12"/>
  <c r="C4923" i="12"/>
  <c r="B4926" i="12"/>
  <c r="C4791" i="12"/>
  <c r="B4705" i="12"/>
  <c r="C4570" i="12"/>
  <c r="B4928" i="12"/>
  <c r="C4793" i="12"/>
  <c r="C4520" i="12"/>
  <c r="B4655" i="12"/>
  <c r="B4935" i="12"/>
  <c r="C4800" i="12"/>
  <c r="C4641" i="12"/>
  <c r="B4776" i="12"/>
  <c r="B4703" i="12"/>
  <c r="C4568" i="12"/>
  <c r="C4509" i="12"/>
  <c r="B4644" i="12"/>
  <c r="C5066" i="12"/>
  <c r="B5201" i="12"/>
  <c r="C5201" i="12" s="1"/>
  <c r="B5231" i="12"/>
  <c r="C5231" i="12" s="1"/>
  <c r="C5096" i="12"/>
  <c r="C4486" i="12"/>
  <c r="B4621" i="12"/>
  <c r="A4871" i="12"/>
  <c r="C4736" i="12"/>
  <c r="B4643" i="12"/>
  <c r="C4508" i="12"/>
  <c r="A5210" i="12"/>
  <c r="C5210" i="12" s="1"/>
  <c r="C5075" i="12"/>
  <c r="C4972" i="12"/>
  <c r="B5107" i="12"/>
  <c r="B4707" i="12"/>
  <c r="C4572" i="12"/>
  <c r="B4772" i="12"/>
  <c r="C4637" i="12"/>
  <c r="A4985" i="12"/>
  <c r="C4850" i="12"/>
  <c r="B5234" i="12"/>
  <c r="C5234" i="12" s="1"/>
  <c r="C5099" i="12"/>
  <c r="B5065" i="12"/>
  <c r="C4930" i="12"/>
  <c r="C4551" i="12"/>
  <c r="B4686" i="12"/>
  <c r="C4688" i="12"/>
  <c r="B4823" i="12"/>
  <c r="A4936" i="12"/>
  <c r="B5133" i="12"/>
  <c r="C5133" i="12" s="1"/>
  <c r="C4998" i="12"/>
  <c r="A5038" i="12"/>
  <c r="C4903" i="12"/>
  <c r="C4457" i="12"/>
  <c r="B4592" i="12"/>
  <c r="B5232" i="12"/>
  <c r="C5232" i="12" s="1"/>
  <c r="C5097" i="12"/>
  <c r="B4920" i="12"/>
  <c r="C4785" i="12"/>
  <c r="B4999" i="12"/>
  <c r="C4864" i="12"/>
  <c r="B4687" i="12"/>
  <c r="C4552" i="12"/>
  <c r="C4759" i="12"/>
  <c r="B4894" i="12"/>
  <c r="B4623" i="12"/>
  <c r="C4488" i="12"/>
  <c r="C4877" i="12"/>
  <c r="B5012" i="12"/>
  <c r="C4944" i="12"/>
  <c r="B5079" i="12"/>
  <c r="B4615" i="12"/>
  <c r="C4480" i="12"/>
  <c r="B4904" i="12"/>
  <c r="C4769" i="12"/>
  <c r="B4762" i="12"/>
  <c r="C4627" i="12"/>
  <c r="B4654" i="12"/>
  <c r="C4519" i="12"/>
  <c r="C4718" i="12"/>
  <c r="B4853" i="12"/>
  <c r="A4890" i="12" l="1"/>
  <c r="C4755" i="12"/>
  <c r="C4612" i="12"/>
  <c r="B4747" i="12"/>
  <c r="B5105" i="12"/>
  <c r="C4970" i="12"/>
  <c r="B4879" i="12"/>
  <c r="C4744" i="12"/>
  <c r="B5090" i="12"/>
  <c r="C4955" i="12"/>
  <c r="C4696" i="12"/>
  <c r="B4831" i="12"/>
  <c r="B4817" i="12"/>
  <c r="C4682" i="12"/>
  <c r="B4895" i="12"/>
  <c r="C4760" i="12"/>
  <c r="B4868" i="12"/>
  <c r="C4733" i="12"/>
  <c r="B4905" i="12"/>
  <c r="C4770" i="12"/>
  <c r="B5143" i="12"/>
  <c r="C5143" i="12" s="1"/>
  <c r="C5008" i="12"/>
  <c r="B4801" i="12"/>
  <c r="C4666" i="12"/>
  <c r="C4951" i="12"/>
  <c r="B5086" i="12"/>
  <c r="C4910" i="12"/>
  <c r="B5045" i="12"/>
  <c r="B5116" i="12"/>
  <c r="C4981" i="12"/>
  <c r="B4734" i="12"/>
  <c r="C4599" i="12"/>
  <c r="C4677" i="12"/>
  <c r="B4812" i="12"/>
  <c r="B4989" i="12"/>
  <c r="C4854" i="12"/>
  <c r="B5211" i="12"/>
  <c r="C5211" i="12" s="1"/>
  <c r="C5076" i="12"/>
  <c r="B4802" i="12"/>
  <c r="C4667" i="12"/>
  <c r="B4807" i="12"/>
  <c r="C4672" i="12"/>
  <c r="B4821" i="12"/>
  <c r="C4686" i="12"/>
  <c r="C4762" i="12"/>
  <c r="B4897" i="12"/>
  <c r="B4758" i="12"/>
  <c r="C4623" i="12"/>
  <c r="B5134" i="12"/>
  <c r="C5134" i="12" s="1"/>
  <c r="C4999" i="12"/>
  <c r="A5173" i="12"/>
  <c r="C5173" i="12" s="1"/>
  <c r="C5038" i="12"/>
  <c r="B4907" i="12"/>
  <c r="C4772" i="12"/>
  <c r="B4778" i="12"/>
  <c r="C4643" i="12"/>
  <c r="B5070" i="12"/>
  <c r="C4935" i="12"/>
  <c r="C4705" i="12"/>
  <c r="B4840" i="12"/>
  <c r="A4959" i="12"/>
  <c r="C4824" i="12"/>
  <c r="B5029" i="12"/>
  <c r="C4894" i="12"/>
  <c r="B4779" i="12"/>
  <c r="C4644" i="12"/>
  <c r="B4790" i="12"/>
  <c r="C4655" i="12"/>
  <c r="C4950" i="12"/>
  <c r="B5085" i="12"/>
  <c r="B4750" i="12"/>
  <c r="C4615" i="12"/>
  <c r="C4853" i="12"/>
  <c r="B4988" i="12"/>
  <c r="B5214" i="12"/>
  <c r="C5214" i="12" s="1"/>
  <c r="C5079" i="12"/>
  <c r="B4822" i="12"/>
  <c r="C4687" i="12"/>
  <c r="A5071" i="12"/>
  <c r="B4838" i="12"/>
  <c r="C4703" i="12"/>
  <c r="B5063" i="12"/>
  <c r="C4928" i="12"/>
  <c r="C5058" i="12"/>
  <c r="B5193" i="12"/>
  <c r="C5193" i="12" s="1"/>
  <c r="B4784" i="12"/>
  <c r="C4649" i="12"/>
  <c r="C5065" i="12"/>
  <c r="B5200" i="12"/>
  <c r="C5200" i="12" s="1"/>
  <c r="A5006" i="12"/>
  <c r="C4871" i="12"/>
  <c r="B5250" i="12"/>
  <c r="C5250" i="12" s="1"/>
  <c r="C5115" i="12"/>
  <c r="B5147" i="12"/>
  <c r="C5147" i="12" s="1"/>
  <c r="C5012" i="12"/>
  <c r="C4592" i="12"/>
  <c r="B4727" i="12"/>
  <c r="B4958" i="12"/>
  <c r="C4823" i="12"/>
  <c r="C4776" i="12"/>
  <c r="B4911" i="12"/>
  <c r="B5067" i="12"/>
  <c r="C4932" i="12"/>
  <c r="B4906" i="12"/>
  <c r="C4771" i="12"/>
  <c r="B5055" i="12"/>
  <c r="C4920" i="12"/>
  <c r="B4842" i="12"/>
  <c r="C4707" i="12"/>
  <c r="B5061" i="12"/>
  <c r="C4926" i="12"/>
  <c r="B4861" i="12"/>
  <c r="C4726" i="12"/>
  <c r="B5242" i="12"/>
  <c r="C5242" i="12" s="1"/>
  <c r="C5107" i="12"/>
  <c r="B4756" i="12"/>
  <c r="C4621" i="12"/>
  <c r="C5127" i="12"/>
  <c r="B5262" i="12"/>
  <c r="C5262" i="12" s="1"/>
  <c r="C4654" i="12"/>
  <c r="B4789" i="12"/>
  <c r="B5039" i="12"/>
  <c r="C4904" i="12"/>
  <c r="A5120" i="12"/>
  <c r="C4985" i="12"/>
  <c r="A5019" i="12"/>
  <c r="C4884" i="12"/>
  <c r="C5045" i="12" l="1"/>
  <c r="B5180" i="12"/>
  <c r="C5180" i="12" s="1"/>
  <c r="B4966" i="12"/>
  <c r="C4831" i="12"/>
  <c r="B4882" i="12"/>
  <c r="C4747" i="12"/>
  <c r="B4937" i="12"/>
  <c r="C4802" i="12"/>
  <c r="C4989" i="12"/>
  <c r="B5124" i="12"/>
  <c r="C4905" i="12"/>
  <c r="B5040" i="12"/>
  <c r="B4936" i="12"/>
  <c r="C4801" i="12"/>
  <c r="B5251" i="12"/>
  <c r="C5251" i="12" s="1"/>
  <c r="C5116" i="12"/>
  <c r="B4952" i="12"/>
  <c r="C4817" i="12"/>
  <c r="B4947" i="12"/>
  <c r="C4812" i="12"/>
  <c r="B5221" i="12"/>
  <c r="C5221" i="12" s="1"/>
  <c r="C5086" i="12"/>
  <c r="B4869" i="12"/>
  <c r="C4734" i="12"/>
  <c r="B5030" i="12"/>
  <c r="C4895" i="12"/>
  <c r="B5014" i="12"/>
  <c r="C4879" i="12"/>
  <c r="C5105" i="12"/>
  <c r="B5240" i="12"/>
  <c r="C5240" i="12" s="1"/>
  <c r="B4942" i="12"/>
  <c r="C4807" i="12"/>
  <c r="B5003" i="12"/>
  <c r="C4868" i="12"/>
  <c r="C5090" i="12"/>
  <c r="B5225" i="12"/>
  <c r="C5225" i="12" s="1"/>
  <c r="A5025" i="12"/>
  <c r="C4890" i="12"/>
  <c r="B5032" i="12"/>
  <c r="C4897" i="12"/>
  <c r="A5255" i="12"/>
  <c r="C5255" i="12" s="1"/>
  <c r="C5120" i="12"/>
  <c r="B4891" i="12"/>
  <c r="C4756" i="12"/>
  <c r="B4977" i="12"/>
  <c r="C4842" i="12"/>
  <c r="B4919" i="12"/>
  <c r="C4784" i="12"/>
  <c r="A5206" i="12"/>
  <c r="B4885" i="12"/>
  <c r="C4750" i="12"/>
  <c r="B5164" i="12"/>
  <c r="C5164" i="12" s="1"/>
  <c r="C5029" i="12"/>
  <c r="B4913" i="12"/>
  <c r="C4778" i="12"/>
  <c r="B4893" i="12"/>
  <c r="C4758" i="12"/>
  <c r="B5220" i="12"/>
  <c r="C5220" i="12" s="1"/>
  <c r="C5085" i="12"/>
  <c r="C4911" i="12"/>
  <c r="B5046" i="12"/>
  <c r="C5039" i="12"/>
  <c r="B5174" i="12"/>
  <c r="C5174" i="12" s="1"/>
  <c r="B5190" i="12"/>
  <c r="C5190" i="12" s="1"/>
  <c r="C5055" i="12"/>
  <c r="B5093" i="12"/>
  <c r="C4958" i="12"/>
  <c r="A5141" i="12"/>
  <c r="C5141" i="12" s="1"/>
  <c r="C5006" i="12"/>
  <c r="B4957" i="12"/>
  <c r="C4822" i="12"/>
  <c r="A5094" i="12"/>
  <c r="C4959" i="12"/>
  <c r="B5042" i="12"/>
  <c r="C4907" i="12"/>
  <c r="B5041" i="12"/>
  <c r="C4906" i="12"/>
  <c r="C4790" i="12"/>
  <c r="B4925" i="12"/>
  <c r="B5123" i="12"/>
  <c r="C4988" i="12"/>
  <c r="C4789" i="12"/>
  <c r="B4924" i="12"/>
  <c r="B4862" i="12"/>
  <c r="C4727" i="12"/>
  <c r="C4840" i="12"/>
  <c r="B4975" i="12"/>
  <c r="B4996" i="12"/>
  <c r="C4861" i="12"/>
  <c r="B5198" i="12"/>
  <c r="C5198" i="12" s="1"/>
  <c r="C5063" i="12"/>
  <c r="A5154" i="12"/>
  <c r="C5154" i="12" s="1"/>
  <c r="C5019" i="12"/>
  <c r="B5196" i="12"/>
  <c r="C5196" i="12" s="1"/>
  <c r="C5061" i="12"/>
  <c r="B5202" i="12"/>
  <c r="C5202" i="12" s="1"/>
  <c r="C5067" i="12"/>
  <c r="C4838" i="12"/>
  <c r="B4973" i="12"/>
  <c r="B4914" i="12"/>
  <c r="C4779" i="12"/>
  <c r="B5205" i="12"/>
  <c r="C5205" i="12" s="1"/>
  <c r="C5070" i="12"/>
  <c r="B4956" i="12"/>
  <c r="C4821" i="12"/>
  <c r="C4942" i="12" l="1"/>
  <c r="B5077" i="12"/>
  <c r="C5040" i="12"/>
  <c r="B5175" i="12"/>
  <c r="C5175" i="12" s="1"/>
  <c r="C4869" i="12"/>
  <c r="B5004" i="12"/>
  <c r="B5072" i="12"/>
  <c r="C4937" i="12"/>
  <c r="A5160" i="12"/>
  <c r="C5160" i="12" s="1"/>
  <c r="C5025" i="12"/>
  <c r="C4882" i="12"/>
  <c r="B5017" i="12"/>
  <c r="B5149" i="12"/>
  <c r="C5149" i="12" s="1"/>
  <c r="C5014" i="12"/>
  <c r="B5082" i="12"/>
  <c r="C4947" i="12"/>
  <c r="C4966" i="12"/>
  <c r="B5101" i="12"/>
  <c r="B5259" i="12"/>
  <c r="C5259" i="12" s="1"/>
  <c r="C5124" i="12"/>
  <c r="B5071" i="12"/>
  <c r="C4936" i="12"/>
  <c r="B5138" i="12"/>
  <c r="C5138" i="12" s="1"/>
  <c r="C5003" i="12"/>
  <c r="C5030" i="12"/>
  <c r="B5165" i="12"/>
  <c r="C5165" i="12" s="1"/>
  <c r="B5087" i="12"/>
  <c r="C4952" i="12"/>
  <c r="C4973" i="12"/>
  <c r="B5108" i="12"/>
  <c r="C5046" i="12"/>
  <c r="B5181" i="12"/>
  <c r="C5181" i="12" s="1"/>
  <c r="B4997" i="12"/>
  <c r="C4862" i="12"/>
  <c r="B5176" i="12"/>
  <c r="C5176" i="12" s="1"/>
  <c r="C5041" i="12"/>
  <c r="C4977" i="12"/>
  <c r="B5112" i="12"/>
  <c r="B5059" i="12"/>
  <c r="C4924" i="12"/>
  <c r="B5091" i="12"/>
  <c r="C4956" i="12"/>
  <c r="B5177" i="12"/>
  <c r="C5177" i="12" s="1"/>
  <c r="C5042" i="12"/>
  <c r="B5228" i="12"/>
  <c r="C5228" i="12" s="1"/>
  <c r="C5093" i="12"/>
  <c r="B5020" i="12"/>
  <c r="C4885" i="12"/>
  <c r="B5026" i="12"/>
  <c r="C4891" i="12"/>
  <c r="B5131" i="12"/>
  <c r="C4996" i="12"/>
  <c r="C5123" i="12"/>
  <c r="B5258" i="12"/>
  <c r="C5258" i="12" s="1"/>
  <c r="A5229" i="12"/>
  <c r="C5229" i="12" s="1"/>
  <c r="C5094" i="12"/>
  <c r="B5028" i="12"/>
  <c r="C4893" i="12"/>
  <c r="B5110" i="12"/>
  <c r="C4975" i="12"/>
  <c r="C4925" i="12"/>
  <c r="B5060" i="12"/>
  <c r="B5049" i="12"/>
  <c r="C4914" i="12"/>
  <c r="B5092" i="12"/>
  <c r="C4957" i="12"/>
  <c r="C4913" i="12"/>
  <c r="B5048" i="12"/>
  <c r="B5054" i="12"/>
  <c r="C4919" i="12"/>
  <c r="B5167" i="12"/>
  <c r="C5167" i="12" s="1"/>
  <c r="C5032" i="12"/>
  <c r="B5217" i="12" l="1"/>
  <c r="C5217" i="12" s="1"/>
  <c r="C5082" i="12"/>
  <c r="B5207" i="12"/>
  <c r="C5207" i="12" s="1"/>
  <c r="C5072" i="12"/>
  <c r="B5139" i="12"/>
  <c r="C5139" i="12" s="1"/>
  <c r="C5004" i="12"/>
  <c r="B5206" i="12"/>
  <c r="C5206" i="12" s="1"/>
  <c r="C5071" i="12"/>
  <c r="B5222" i="12"/>
  <c r="C5222" i="12" s="1"/>
  <c r="C5087" i="12"/>
  <c r="C5017" i="12"/>
  <c r="B5152" i="12"/>
  <c r="C5152" i="12" s="1"/>
  <c r="B5236" i="12"/>
  <c r="C5236" i="12" s="1"/>
  <c r="C5101" i="12"/>
  <c r="C5077" i="12"/>
  <c r="B5212" i="12"/>
  <c r="C5212" i="12" s="1"/>
  <c r="B5189" i="12"/>
  <c r="C5189" i="12" s="1"/>
  <c r="C5054" i="12"/>
  <c r="B5195" i="12"/>
  <c r="C5195" i="12" s="1"/>
  <c r="C5060" i="12"/>
  <c r="C5020" i="12"/>
  <c r="B5155" i="12"/>
  <c r="C5155" i="12" s="1"/>
  <c r="B5183" i="12"/>
  <c r="C5183" i="12" s="1"/>
  <c r="C5048" i="12"/>
  <c r="C4997" i="12"/>
  <c r="B5132" i="12"/>
  <c r="C5132" i="12" s="1"/>
  <c r="B5227" i="12"/>
  <c r="C5227" i="12" s="1"/>
  <c r="C5092" i="12"/>
  <c r="B5266" i="12"/>
  <c r="C5266" i="12" s="1"/>
  <c r="C5131" i="12"/>
  <c r="B5247" i="12"/>
  <c r="C5247" i="12" s="1"/>
  <c r="C5112" i="12"/>
  <c r="C5110" i="12"/>
  <c r="B5245" i="12"/>
  <c r="C5245" i="12" s="1"/>
  <c r="C5108" i="12"/>
  <c r="B5243" i="12"/>
  <c r="C5243" i="12" s="1"/>
  <c r="C5059" i="12"/>
  <c r="B5194" i="12"/>
  <c r="C5194" i="12" s="1"/>
  <c r="C5049" i="12"/>
  <c r="B5184" i="12"/>
  <c r="C5184" i="12" s="1"/>
  <c r="B5163" i="12"/>
  <c r="C5163" i="12" s="1"/>
  <c r="C5028" i="12"/>
  <c r="B5161" i="12"/>
  <c r="C5161" i="12" s="1"/>
  <c r="C5026" i="12"/>
  <c r="B5226" i="12"/>
  <c r="C5226" i="12" s="1"/>
  <c r="C5091" i="12"/>
</calcChain>
</file>

<file path=xl/comments1.xml><?xml version="1.0" encoding="utf-8"?>
<comments xmlns="http://schemas.openxmlformats.org/spreadsheetml/2006/main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>
  <authors>
    <author>renata.silva</author>
    <author>Sergio Henrique Ferreira da Cunha</author>
  </authors>
  <commentList>
    <comment ref="G1" authorId="0" shapeId="0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renata.silva</author>
  </authors>
  <commentList>
    <comment ref="F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renata.silva</author>
    <author>Marcos Ribeiro Conde</author>
  </authors>
  <commentLis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>
  <authors>
    <author>renata.silva</author>
  </authors>
  <commentList>
    <comment ref="F1" authorId="0" shapeId="0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renata.silva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>
  <authors>
    <author>Renata.Silva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>
  <authors>
    <author>Renata.Silva</author>
  </authors>
  <commentList>
    <comment ref="B18" authorId="0" shapeId="0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>
  <authors>
    <author>renata.silva</author>
  </authors>
  <commentList>
    <comment ref="G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renata.silva</author>
    <author>sergio.cunha</author>
  </authors>
  <commentList>
    <comment ref="E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<sst xmlns="http://schemas.openxmlformats.org/spreadsheetml/2006/main" count="9455" uniqueCount="2790">
  <si>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</si>
  <si>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</si>
  <si>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</si>
  <si>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</si>
  <si>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</si>
  <si>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</si>
  <si>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</si>
  <si>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</si>
  <si>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</si>
  <si>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</si>
  <si>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</si>
  <si>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</si>
  <si>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</si>
  <si>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</si>
  <si>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</si>
  <si>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</si>
  <si>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</si>
  <si>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</si>
  <si>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</si>
  <si>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</si>
  <si>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</si>
  <si>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</si>
  <si>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</si>
  <si>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</si>
  <si>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</si>
  <si>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</si>
  <si>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</si>
  <si>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</si>
  <si>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</si>
  <si>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</si>
  <si>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</si>
  <si>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</si>
  <si>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</si>
  <si>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</si>
  <si>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</si>
  <si>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</si>
  <si>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>compatibilização MDI x PLANEL_Caso Base</t>
  </si>
  <si>
    <t>Mercado (186,5 GWmédio em 2050)</t>
  </si>
  <si>
    <t>(8/8/17)</t>
  </si>
  <si>
    <t>Custos de investimento (exceto UHEs) atualizado (17/08/17)</t>
  </si>
  <si>
    <t>Custo de UHE atualizado 22/08/17</t>
  </si>
  <si>
    <t>Energia firme e média de UHE atualizado 30/08/17</t>
  </si>
  <si>
    <t>Atendimento a ponta fechado através de usinas GN ciclo aberto</t>
  </si>
  <si>
    <t>Gás ciclo simples pode contribuir com energia</t>
  </si>
  <si>
    <t>Curva de caimento de preço da Eólica em três patamares para S/SE e N/NE</t>
  </si>
  <si>
    <t>JDC e desembolso conforme MDI (André)</t>
  </si>
  <si>
    <t>UHES apenas sem interferência a partir de 2022</t>
  </si>
  <si>
    <t>Biomassa Floresta- novos custos (Ccomb = 150 R$/MWh)</t>
  </si>
  <si>
    <t>(06/10/17)</t>
  </si>
  <si>
    <t>Expansão PDE liberada</t>
  </si>
  <si>
    <t>Limite nos blocos de biomassa compatível com potencial</t>
  </si>
  <si>
    <t>Limitação de todos os recursos conforme potencial</t>
  </si>
  <si>
    <t>Potencia complementar com custo adicional de O&amp;M (170+94, O&amp;M fixo)</t>
  </si>
  <si>
    <t>Belo Monte dividido em 4 projetos (motorização)</t>
  </si>
  <si>
    <t>Perdas de intecâmbio aproximadamente zero</t>
  </si>
  <si>
    <t>(02/10/18)</t>
  </si>
  <si>
    <t>Fatores de ponta aplicados sobre a potência disponível para compatibização com o MDI</t>
  </si>
  <si>
    <t>Inseridos mais blocos de intercâmbio (NE-SE, NE-IMP e IMP-SE)</t>
  </si>
  <si>
    <t>(09/10/18)</t>
  </si>
  <si>
    <t>Atleração da data minioma das UHEs de 2022 para 2026</t>
  </si>
  <si>
    <t>(11/10/18)</t>
  </si>
  <si>
    <t>Inclusão da projeção de GD</t>
  </si>
  <si>
    <t>(01/11/18)</t>
  </si>
  <si>
    <t>Fator de Ponta Hidro subsistema Norte (Planel) = média ponderada dos mínimos trimestrais do N e B. Monte (MDI)</t>
  </si>
  <si>
    <t>Blocos de Projetos: Preenchimento dos potenciais conforme rodada de comparação entre MDI e Planel</t>
  </si>
  <si>
    <t>Atualização da demanda do subsistema Itaipu</t>
  </si>
  <si>
    <t>Inclusão dos blocos de eólica offshore (capex e opex low)</t>
  </si>
  <si>
    <t>(05/11/18)</t>
  </si>
  <si>
    <t>Inclusão O&amp;Mvar =20R$/MWh, gás natural CC e CS</t>
  </si>
  <si>
    <t>(06/11/18)</t>
  </si>
  <si>
    <t>Solar PV (Centralizada) com contribuição de ponta no 1° e 4° trimestre</t>
  </si>
  <si>
    <t>(09/11/18)</t>
  </si>
  <si>
    <t>Inclui capacidade contratada até 28°LEN</t>
  </si>
  <si>
    <t>Solar PV centralizada -&gt; Redução de 7% do FC no 2° e 3° trimestre</t>
  </si>
  <si>
    <t>Solar PV não contrubui pra ponta</t>
  </si>
  <si>
    <t>(12/11/18)</t>
  </si>
  <si>
    <t>Solar PV centralizada -&gt; Redução de 7% do FC no 2° e 3° trimestre apenas após 2030</t>
  </si>
  <si>
    <t>(13/11/18)</t>
  </si>
  <si>
    <t>Não considera potência complementar</t>
  </si>
  <si>
    <t>(26/11/18)</t>
  </si>
  <si>
    <t>Cadastro da tecnologia que reflete o armazenamento do bagaço e palha para uso na entressafra (CANA_cond_BagaçoPalha)</t>
  </si>
  <si>
    <t>Eólica Offshore desabilitada</t>
  </si>
  <si>
    <t>Potência Complementar desabilitada</t>
  </si>
  <si>
    <t>Alteração do Fponta carvão (69%-&gt;75%), o valor anterior foi adaptado para a comparação com o MDI</t>
  </si>
  <si>
    <t>(27/11/18)</t>
  </si>
  <si>
    <t>Alteração do Fponta outras biomassa (90%-&gt;75%), compatibilizado com o carvão</t>
  </si>
  <si>
    <t>Aumento do custo de eólica offshore (CAPEX e O&amp;Mfixo)</t>
  </si>
  <si>
    <t>(28/11/18)</t>
  </si>
  <si>
    <t>Eólica Offshore habilitada</t>
  </si>
  <si>
    <t>Considera todo o potencial hidrelétrico</t>
  </si>
  <si>
    <t>(30/11/18)</t>
  </si>
  <si>
    <t>Atualização da projeção de demanda (energia e ponta) :  descompatibilização com o MDI</t>
  </si>
  <si>
    <t>(03/12/18)</t>
  </si>
  <si>
    <t>Atualização da projeção de geração distribuída (conforme dados de jun/18)</t>
  </si>
  <si>
    <t>Cadastro da tecnologia de carvão com menor capex 8000 R$/kW</t>
  </si>
  <si>
    <t>PCH: 5500 MW do potencial (SE/CO) com valor alterado para 12.000R$/kW</t>
  </si>
  <si>
    <t>(07/12/18)</t>
  </si>
  <si>
    <t>Potência complementar: alteração do custo CAPEX e O&amp;M fixo  (2015 a 2029)</t>
  </si>
  <si>
    <t>(12/12/18)</t>
  </si>
  <si>
    <t>Potência complementar: cadastro de nova tecnologia  (2030 a 2050)</t>
  </si>
  <si>
    <t>Solar PV: a capacidade incremental atende a no máximo 40% do delta de energia</t>
  </si>
  <si>
    <t>GNCS: O&amp;M fixo p/ponta de 10h/dia = 17,98 US$/kW.ano</t>
  </si>
  <si>
    <t>(13/12/18)</t>
  </si>
  <si>
    <t>GNCS: CVU a 13 US$/MMBtu = R$ 498 R$/MWh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</si>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</sst>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4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" fontId="7" fillId="66" borderId="0" xfId="0" applyNumberFormat="1" applyFont="1" applyFill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0" fontId="65" fillId="6" borderId="24" xfId="0" applyFont="1" applyFill="1" applyBorder="1" applyAlignment="1">
      <alignment horizontal="center"/>
    </xf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/>
    <cellStyle name="20% - Accent2" xfId="73"/>
    <cellStyle name="20% - Accent3" xfId="74"/>
    <cellStyle name="20% - Accent4" xfId="75"/>
    <cellStyle name="20% - Accent5" xfId="76"/>
    <cellStyle name="20% - Accent6" xfId="77"/>
    <cellStyle name="20% - Ênfase1" xfId="36" builtinId="30" customBuiltin="1"/>
    <cellStyle name="20% - Ênfase1 10" xfId="78"/>
    <cellStyle name="20% - Ênfase1 10 2" xfId="25911"/>
    <cellStyle name="20% - Ênfase1 11" xfId="25912"/>
    <cellStyle name="20% - Ênfase1 11 2" xfId="25913"/>
    <cellStyle name="20% - Ênfase1 12" xfId="25914"/>
    <cellStyle name="20% - Ênfase1 12 2" xfId="25915"/>
    <cellStyle name="20% - Ênfase1 13" xfId="25916"/>
    <cellStyle name="20% - Ênfase1 14" xfId="25917"/>
    <cellStyle name="20% - Ênfase1 2" xfId="79"/>
    <cellStyle name="20% - Ênfase1 2 10" xfId="25918"/>
    <cellStyle name="20% - Ênfase1 2 11" xfId="25919"/>
    <cellStyle name="20% - Ênfase1 2 2" xfId="80"/>
    <cellStyle name="20% - Ênfase1 2 2 2" xfId="81"/>
    <cellStyle name="20% - Ênfase1 2 2 2 2" xfId="82"/>
    <cellStyle name="20% - Ênfase1 2 2 2 2 2" xfId="25920"/>
    <cellStyle name="20% - Ênfase1 2 2 2 3" xfId="83"/>
    <cellStyle name="20% - Ênfase1 2 2 2 3 2" xfId="25921"/>
    <cellStyle name="20% - Ênfase1 2 2 2 4" xfId="25922"/>
    <cellStyle name="20% - Ênfase1 2 2 3" xfId="84"/>
    <cellStyle name="20% - Ênfase1 2 2 3 2" xfId="25923"/>
    <cellStyle name="20% - Ênfase1 2 2 4" xfId="85"/>
    <cellStyle name="20% - Ênfase1 2 2 4 2" xfId="25924"/>
    <cellStyle name="20% - Ênfase1 2 2 5" xfId="25925"/>
    <cellStyle name="20% - Ênfase1 2 2 5 2" xfId="25926"/>
    <cellStyle name="20% - Ênfase1 2 2 6" xfId="25927"/>
    <cellStyle name="20% - Ênfase1 2 3" xfId="86"/>
    <cellStyle name="20% - Ênfase1 2 3 2" xfId="87"/>
    <cellStyle name="20% - Ênfase1 2 3 2 2" xfId="88"/>
    <cellStyle name="20% - Ênfase1 2 3 2 2 2" xfId="25928"/>
    <cellStyle name="20% - Ênfase1 2 3 2 3" xfId="89"/>
    <cellStyle name="20% - Ênfase1 2 3 2 3 2" xfId="25929"/>
    <cellStyle name="20% - Ênfase1 2 3 2 4" xfId="25930"/>
    <cellStyle name="20% - Ênfase1 2 3 3" xfId="90"/>
    <cellStyle name="20% - Ênfase1 2 3 3 2" xfId="25931"/>
    <cellStyle name="20% - Ênfase1 2 3 4" xfId="91"/>
    <cellStyle name="20% - Ênfase1 2 3 4 2" xfId="25932"/>
    <cellStyle name="20% - Ênfase1 2 3 5" xfId="25933"/>
    <cellStyle name="20% - Ênfase1 2 3 5 2" xfId="25934"/>
    <cellStyle name="20% - Ênfase1 2 3 6" xfId="25935"/>
    <cellStyle name="20% - Ênfase1 2 4" xfId="92"/>
    <cellStyle name="20% - Ênfase1 2 4 2" xfId="93"/>
    <cellStyle name="20% - Ênfase1 2 4 2 2" xfId="25936"/>
    <cellStyle name="20% - Ênfase1 2 4 3" xfId="94"/>
    <cellStyle name="20% - Ênfase1 2 4 3 2" xfId="25937"/>
    <cellStyle name="20% - Ênfase1 2 4 4" xfId="25938"/>
    <cellStyle name="20% - Ênfase1 2 5" xfId="95"/>
    <cellStyle name="20% - Ênfase1 2 5 2" xfId="25939"/>
    <cellStyle name="20% - Ênfase1 2 6" xfId="96"/>
    <cellStyle name="20% - Ênfase1 2 6 2" xfId="25940"/>
    <cellStyle name="20% - Ênfase1 2 7" xfId="97"/>
    <cellStyle name="20% - Ênfase1 2 7 2" xfId="25941"/>
    <cellStyle name="20% - Ênfase1 2 8" xfId="25942"/>
    <cellStyle name="20% - Ênfase1 2 9" xfId="25943"/>
    <cellStyle name="20% - Ênfase1 3" xfId="98"/>
    <cellStyle name="20% - Ênfase1 3 2" xfId="99"/>
    <cellStyle name="20% - Ênfase1 3 3" xfId="100"/>
    <cellStyle name="20% - Ênfase1 3 3 2" xfId="101"/>
    <cellStyle name="20% - Ênfase1 3 3 2 2" xfId="25944"/>
    <cellStyle name="20% - Ênfase1 3 3 3" xfId="102"/>
    <cellStyle name="20% - Ênfase1 3 3 3 2" xfId="25945"/>
    <cellStyle name="20% - Ênfase1 3 3 4" xfId="25946"/>
    <cellStyle name="20% - Ênfase1 3 4" xfId="103"/>
    <cellStyle name="20% - Ênfase1 3 4 2" xfId="25947"/>
    <cellStyle name="20% - Ênfase1 3 5" xfId="104"/>
    <cellStyle name="20% - Ênfase1 3 5 2" xfId="25948"/>
    <cellStyle name="20% - Ênfase1 3 6" xfId="25949"/>
    <cellStyle name="20% - Ênfase1 3 6 2" xfId="25950"/>
    <cellStyle name="20% - Ênfase1 3 7" xfId="25951"/>
    <cellStyle name="20% - Ênfase1 4" xfId="105"/>
    <cellStyle name="20% - Ênfase1 4 2" xfId="106"/>
    <cellStyle name="20% - Ênfase1 4 2 2" xfId="107"/>
    <cellStyle name="20% - Ênfase1 4 2 2 2" xfId="25952"/>
    <cellStyle name="20% - Ênfase1 4 2 3" xfId="108"/>
    <cellStyle name="20% - Ênfase1 4 2 3 2" xfId="25953"/>
    <cellStyle name="20% - Ênfase1 4 2 4" xfId="25954"/>
    <cellStyle name="20% - Ênfase1 4 3" xfId="109"/>
    <cellStyle name="20% - Ênfase1 4 3 2" xfId="25955"/>
    <cellStyle name="20% - Ênfase1 4 4" xfId="110"/>
    <cellStyle name="20% - Ênfase1 4 4 2" xfId="25956"/>
    <cellStyle name="20% - Ênfase1 4 5" xfId="25957"/>
    <cellStyle name="20% - Ênfase1 4 5 2" xfId="25958"/>
    <cellStyle name="20% - Ênfase1 4 6" xfId="25959"/>
    <cellStyle name="20% - Ênfase1 5" xfId="111"/>
    <cellStyle name="20% - Ênfase1 5 2" xfId="112"/>
    <cellStyle name="20% - Ênfase1 5 2 2" xfId="113"/>
    <cellStyle name="20% - Ênfase1 5 2 2 2" xfId="25960"/>
    <cellStyle name="20% - Ênfase1 5 2 3" xfId="114"/>
    <cellStyle name="20% - Ênfase1 5 2 3 2" xfId="25961"/>
    <cellStyle name="20% - Ênfase1 5 2 4" xfId="25962"/>
    <cellStyle name="20% - Ênfase1 5 3" xfId="115"/>
    <cellStyle name="20% - Ênfase1 5 3 2" xfId="25963"/>
    <cellStyle name="20% - Ênfase1 5 4" xfId="116"/>
    <cellStyle name="20% - Ênfase1 5 4 2" xfId="25964"/>
    <cellStyle name="20% - Ênfase1 5 5" xfId="25965"/>
    <cellStyle name="20% - Ênfase1 5 5 2" xfId="25966"/>
    <cellStyle name="20% - Ênfase1 5 6" xfId="25967"/>
    <cellStyle name="20% - Ênfase1 6" xfId="117"/>
    <cellStyle name="20% - Ênfase1 6 2" xfId="118"/>
    <cellStyle name="20% - Ênfase1 6 2 2" xfId="119"/>
    <cellStyle name="20% - Ênfase1 6 2 2 2" xfId="25968"/>
    <cellStyle name="20% - Ênfase1 6 2 3" xfId="120"/>
    <cellStyle name="20% - Ênfase1 6 2 3 2" xfId="25969"/>
    <cellStyle name="20% - Ênfase1 6 2 4" xfId="25970"/>
    <cellStyle name="20% - Ênfase1 6 3" xfId="121"/>
    <cellStyle name="20% - Ênfase1 6 3 2" xfId="25971"/>
    <cellStyle name="20% - Ênfase1 6 4" xfId="122"/>
    <cellStyle name="20% - Ênfase1 6 4 2" xfId="25972"/>
    <cellStyle name="20% - Ênfase1 6 5" xfId="25973"/>
    <cellStyle name="20% - Ênfase1 6 5 2" xfId="25974"/>
    <cellStyle name="20% - Ênfase1 6 6" xfId="25975"/>
    <cellStyle name="20% - Ênfase1 7" xfId="123"/>
    <cellStyle name="20% - Ênfase1 8" xfId="124"/>
    <cellStyle name="20% - Ênfase1 8 2" xfId="125"/>
    <cellStyle name="20% - Ênfase1 8 2 2" xfId="25976"/>
    <cellStyle name="20% - Ênfase1 8 3" xfId="126"/>
    <cellStyle name="20% - Ênfase1 8 3 2" xfId="25977"/>
    <cellStyle name="20% - Ênfase1 8 4" xfId="25978"/>
    <cellStyle name="20% - Ênfase1 9" xfId="127"/>
    <cellStyle name="20% - Ênfase1 9 2" xfId="25979"/>
    <cellStyle name="20% - Ênfase2" xfId="40" builtinId="34" customBuiltin="1"/>
    <cellStyle name="20% - Ênfase2 10" xfId="128"/>
    <cellStyle name="20% - Ênfase2 10 2" xfId="25980"/>
    <cellStyle name="20% - Ênfase2 11" xfId="25981"/>
    <cellStyle name="20% - Ênfase2 11 2" xfId="25982"/>
    <cellStyle name="20% - Ênfase2 12" xfId="25983"/>
    <cellStyle name="20% - Ênfase2 12 2" xfId="25984"/>
    <cellStyle name="20% - Ênfase2 13" xfId="25985"/>
    <cellStyle name="20% - Ênfase2 14" xfId="25986"/>
    <cellStyle name="20% - Ênfase2 2" xfId="129"/>
    <cellStyle name="20% - Ênfase2 2 10" xfId="25987"/>
    <cellStyle name="20% - Ênfase2 2 11" xfId="25988"/>
    <cellStyle name="20% - Ênfase2 2 2" xfId="130"/>
    <cellStyle name="20% - Ênfase2 2 2 2" xfId="131"/>
    <cellStyle name="20% - Ênfase2 2 2 2 2" xfId="132"/>
    <cellStyle name="20% - Ênfase2 2 2 2 2 2" xfId="25989"/>
    <cellStyle name="20% - Ênfase2 2 2 2 3" xfId="133"/>
    <cellStyle name="20% - Ênfase2 2 2 2 3 2" xfId="25990"/>
    <cellStyle name="20% - Ênfase2 2 2 2 4" xfId="25991"/>
    <cellStyle name="20% - Ênfase2 2 2 3" xfId="134"/>
    <cellStyle name="20% - Ênfase2 2 2 3 2" xfId="25992"/>
    <cellStyle name="20% - Ênfase2 2 2 4" xfId="135"/>
    <cellStyle name="20% - Ênfase2 2 2 4 2" xfId="25993"/>
    <cellStyle name="20% - Ênfase2 2 2 5" xfId="25994"/>
    <cellStyle name="20% - Ênfase2 2 2 5 2" xfId="25995"/>
    <cellStyle name="20% - Ênfase2 2 2 6" xfId="25996"/>
    <cellStyle name="20% - Ênfase2 2 3" xfId="136"/>
    <cellStyle name="20% - Ênfase2 2 3 2" xfId="137"/>
    <cellStyle name="20% - Ênfase2 2 3 2 2" xfId="138"/>
    <cellStyle name="20% - Ênfase2 2 3 2 2 2" xfId="25997"/>
    <cellStyle name="20% - Ênfase2 2 3 2 3" xfId="139"/>
    <cellStyle name="20% - Ênfase2 2 3 2 3 2" xfId="25998"/>
    <cellStyle name="20% - Ênfase2 2 3 2 4" xfId="25999"/>
    <cellStyle name="20% - Ênfase2 2 3 3" xfId="140"/>
    <cellStyle name="20% - Ênfase2 2 3 3 2" xfId="26000"/>
    <cellStyle name="20% - Ênfase2 2 3 4" xfId="141"/>
    <cellStyle name="20% - Ênfase2 2 3 4 2" xfId="26001"/>
    <cellStyle name="20% - Ênfase2 2 3 5" xfId="26002"/>
    <cellStyle name="20% - Ênfase2 2 3 5 2" xfId="26003"/>
    <cellStyle name="20% - Ênfase2 2 3 6" xfId="26004"/>
    <cellStyle name="20% - Ênfase2 2 4" xfId="142"/>
    <cellStyle name="20% - Ênfase2 2 4 2" xfId="143"/>
    <cellStyle name="20% - Ênfase2 2 4 2 2" xfId="26005"/>
    <cellStyle name="20% - Ênfase2 2 4 3" xfId="144"/>
    <cellStyle name="20% - Ênfase2 2 4 3 2" xfId="26006"/>
    <cellStyle name="20% - Ênfase2 2 4 4" xfId="26007"/>
    <cellStyle name="20% - Ênfase2 2 5" xfId="145"/>
    <cellStyle name="20% - Ênfase2 2 5 2" xfId="26008"/>
    <cellStyle name="20% - Ênfase2 2 6" xfId="146"/>
    <cellStyle name="20% - Ênfase2 2 6 2" xfId="26009"/>
    <cellStyle name="20% - Ênfase2 2 7" xfId="147"/>
    <cellStyle name="20% - Ênfase2 2 7 2" xfId="26010"/>
    <cellStyle name="20% - Ênfase2 2 8" xfId="26011"/>
    <cellStyle name="20% - Ênfase2 2 9" xfId="26012"/>
    <cellStyle name="20% - Ênfase2 3" xfId="148"/>
    <cellStyle name="20% - Ênfase2 3 2" xfId="149"/>
    <cellStyle name="20% - Ênfase2 3 3" xfId="150"/>
    <cellStyle name="20% - Ênfase2 3 3 2" xfId="151"/>
    <cellStyle name="20% - Ênfase2 3 3 2 2" xfId="26013"/>
    <cellStyle name="20% - Ênfase2 3 3 3" xfId="152"/>
    <cellStyle name="20% - Ênfase2 3 3 3 2" xfId="26014"/>
    <cellStyle name="20% - Ênfase2 3 3 4" xfId="26015"/>
    <cellStyle name="20% - Ênfase2 3 4" xfId="153"/>
    <cellStyle name="20% - Ênfase2 3 4 2" xfId="26016"/>
    <cellStyle name="20% - Ênfase2 3 5" xfId="154"/>
    <cellStyle name="20% - Ênfase2 3 5 2" xfId="26017"/>
    <cellStyle name="20% - Ênfase2 3 6" xfId="26018"/>
    <cellStyle name="20% - Ênfase2 3 6 2" xfId="26019"/>
    <cellStyle name="20% - Ênfase2 3 7" xfId="26020"/>
    <cellStyle name="20% - Ênfase2 4" xfId="155"/>
    <cellStyle name="20% - Ênfase2 4 2" xfId="156"/>
    <cellStyle name="20% - Ênfase2 4 2 2" xfId="157"/>
    <cellStyle name="20% - Ênfase2 4 2 2 2" xfId="26021"/>
    <cellStyle name="20% - Ênfase2 4 2 3" xfId="158"/>
    <cellStyle name="20% - Ênfase2 4 2 3 2" xfId="26022"/>
    <cellStyle name="20% - Ênfase2 4 2 4" xfId="26023"/>
    <cellStyle name="20% - Ênfase2 4 3" xfId="159"/>
    <cellStyle name="20% - Ênfase2 4 3 2" xfId="26024"/>
    <cellStyle name="20% - Ênfase2 4 4" xfId="160"/>
    <cellStyle name="20% - Ênfase2 4 4 2" xfId="26025"/>
    <cellStyle name="20% - Ênfase2 4 5" xfId="26026"/>
    <cellStyle name="20% - Ênfase2 4 5 2" xfId="26027"/>
    <cellStyle name="20% - Ênfase2 4 6" xfId="26028"/>
    <cellStyle name="20% - Ênfase2 5" xfId="161"/>
    <cellStyle name="20% - Ênfase2 5 2" xfId="162"/>
    <cellStyle name="20% - Ênfase2 5 2 2" xfId="163"/>
    <cellStyle name="20% - Ênfase2 5 2 2 2" xfId="26029"/>
    <cellStyle name="20% - Ênfase2 5 2 3" xfId="164"/>
    <cellStyle name="20% - Ênfase2 5 2 3 2" xfId="26030"/>
    <cellStyle name="20% - Ênfase2 5 2 4" xfId="26031"/>
    <cellStyle name="20% - Ênfase2 5 3" xfId="165"/>
    <cellStyle name="20% - Ênfase2 5 3 2" xfId="26032"/>
    <cellStyle name="20% - Ênfase2 5 4" xfId="166"/>
    <cellStyle name="20% - Ênfase2 5 4 2" xfId="26033"/>
    <cellStyle name="20% - Ênfase2 5 5" xfId="26034"/>
    <cellStyle name="20% - Ênfase2 5 5 2" xfId="26035"/>
    <cellStyle name="20% - Ênfase2 5 6" xfId="26036"/>
    <cellStyle name="20% - Ênfase2 6" xfId="167"/>
    <cellStyle name="20% - Ênfase2 6 2" xfId="168"/>
    <cellStyle name="20% - Ênfase2 6 2 2" xfId="169"/>
    <cellStyle name="20% - Ênfase2 6 2 2 2" xfId="26037"/>
    <cellStyle name="20% - Ênfase2 6 2 3" xfId="170"/>
    <cellStyle name="20% - Ênfase2 6 2 3 2" xfId="26038"/>
    <cellStyle name="20% - Ênfase2 6 2 4" xfId="26039"/>
    <cellStyle name="20% - Ênfase2 6 3" xfId="171"/>
    <cellStyle name="20% - Ênfase2 6 3 2" xfId="26040"/>
    <cellStyle name="20% - Ênfase2 6 4" xfId="172"/>
    <cellStyle name="20% - Ênfase2 6 4 2" xfId="26041"/>
    <cellStyle name="20% - Ênfase2 6 5" xfId="26042"/>
    <cellStyle name="20% - Ênfase2 6 5 2" xfId="26043"/>
    <cellStyle name="20% - Ênfase2 6 6" xfId="26044"/>
    <cellStyle name="20% - Ênfase2 7" xfId="173"/>
    <cellStyle name="20% - Ênfase2 8" xfId="174"/>
    <cellStyle name="20% - Ênfase2 8 2" xfId="175"/>
    <cellStyle name="20% - Ênfase2 8 2 2" xfId="26045"/>
    <cellStyle name="20% - Ênfase2 8 3" xfId="176"/>
    <cellStyle name="20% - Ênfase2 8 3 2" xfId="26046"/>
    <cellStyle name="20% - Ênfase2 8 4" xfId="26047"/>
    <cellStyle name="20% - Ênfase2 9" xfId="177"/>
    <cellStyle name="20% - Ênfase2 9 2" xfId="26048"/>
    <cellStyle name="20% - Ênfase3" xfId="44" builtinId="38" customBuiltin="1"/>
    <cellStyle name="20% - Ênfase3 10" xfId="178"/>
    <cellStyle name="20% - Ênfase3 10 2" xfId="26049"/>
    <cellStyle name="20% - Ênfase3 11" xfId="26050"/>
    <cellStyle name="20% - Ênfase3 11 2" xfId="26051"/>
    <cellStyle name="20% - Ênfase3 12" xfId="26052"/>
    <cellStyle name="20% - Ênfase3 12 2" xfId="26053"/>
    <cellStyle name="20% - Ênfase3 13" xfId="26054"/>
    <cellStyle name="20% - Ênfase3 14" xfId="26055"/>
    <cellStyle name="20% - Ênfase3 2" xfId="179"/>
    <cellStyle name="20% - Ênfase3 2 10" xfId="26056"/>
    <cellStyle name="20% - Ênfase3 2 11" xfId="26057"/>
    <cellStyle name="20% - Ênfase3 2 2" xfId="180"/>
    <cellStyle name="20% - Ênfase3 2 2 2" xfId="181"/>
    <cellStyle name="20% - Ênfase3 2 2 2 2" xfId="182"/>
    <cellStyle name="20% - Ênfase3 2 2 2 2 2" xfId="26058"/>
    <cellStyle name="20% - Ênfase3 2 2 2 3" xfId="183"/>
    <cellStyle name="20% - Ênfase3 2 2 2 3 2" xfId="26059"/>
    <cellStyle name="20% - Ênfase3 2 2 2 4" xfId="26060"/>
    <cellStyle name="20% - Ênfase3 2 2 3" xfId="184"/>
    <cellStyle name="20% - Ênfase3 2 2 3 2" xfId="26061"/>
    <cellStyle name="20% - Ênfase3 2 2 4" xfId="185"/>
    <cellStyle name="20% - Ênfase3 2 2 4 2" xfId="26062"/>
    <cellStyle name="20% - Ênfase3 2 2 5" xfId="26063"/>
    <cellStyle name="20% - Ênfase3 2 2 5 2" xfId="26064"/>
    <cellStyle name="20% - Ênfase3 2 2 6" xfId="26065"/>
    <cellStyle name="20% - Ênfase3 2 3" xfId="186"/>
    <cellStyle name="20% - Ênfase3 2 3 2" xfId="187"/>
    <cellStyle name="20% - Ênfase3 2 3 2 2" xfId="188"/>
    <cellStyle name="20% - Ênfase3 2 3 2 2 2" xfId="26066"/>
    <cellStyle name="20% - Ênfase3 2 3 2 3" xfId="189"/>
    <cellStyle name="20% - Ênfase3 2 3 2 3 2" xfId="26067"/>
    <cellStyle name="20% - Ênfase3 2 3 2 4" xfId="26068"/>
    <cellStyle name="20% - Ênfase3 2 3 3" xfId="190"/>
    <cellStyle name="20% - Ênfase3 2 3 3 2" xfId="26069"/>
    <cellStyle name="20% - Ênfase3 2 3 4" xfId="191"/>
    <cellStyle name="20% - Ênfase3 2 3 4 2" xfId="26070"/>
    <cellStyle name="20% - Ênfase3 2 3 5" xfId="26071"/>
    <cellStyle name="20% - Ênfase3 2 3 5 2" xfId="26072"/>
    <cellStyle name="20% - Ênfase3 2 3 6" xfId="26073"/>
    <cellStyle name="20% - Ênfase3 2 4" xfId="192"/>
    <cellStyle name="20% - Ênfase3 2 4 2" xfId="193"/>
    <cellStyle name="20% - Ênfase3 2 4 2 2" xfId="26074"/>
    <cellStyle name="20% - Ênfase3 2 4 3" xfId="194"/>
    <cellStyle name="20% - Ênfase3 2 4 3 2" xfId="26075"/>
    <cellStyle name="20% - Ênfase3 2 4 4" xfId="26076"/>
    <cellStyle name="20% - Ênfase3 2 5" xfId="195"/>
    <cellStyle name="20% - Ênfase3 2 5 2" xfId="26077"/>
    <cellStyle name="20% - Ênfase3 2 6" xfId="196"/>
    <cellStyle name="20% - Ênfase3 2 6 2" xfId="26078"/>
    <cellStyle name="20% - Ênfase3 2 7" xfId="197"/>
    <cellStyle name="20% - Ênfase3 2 7 2" xfId="26079"/>
    <cellStyle name="20% - Ênfase3 2 8" xfId="26080"/>
    <cellStyle name="20% - Ênfase3 2 9" xfId="26081"/>
    <cellStyle name="20% - Ênfase3 3" xfId="198"/>
    <cellStyle name="20% - Ênfase3 3 2" xfId="199"/>
    <cellStyle name="20% - Ênfase3 3 3" xfId="200"/>
    <cellStyle name="20% - Ênfase3 3 3 2" xfId="201"/>
    <cellStyle name="20% - Ênfase3 3 3 2 2" xfId="26082"/>
    <cellStyle name="20% - Ênfase3 3 3 3" xfId="202"/>
    <cellStyle name="20% - Ênfase3 3 3 3 2" xfId="26083"/>
    <cellStyle name="20% - Ênfase3 3 3 4" xfId="26084"/>
    <cellStyle name="20% - Ênfase3 3 4" xfId="203"/>
    <cellStyle name="20% - Ênfase3 3 4 2" xfId="26085"/>
    <cellStyle name="20% - Ênfase3 3 5" xfId="204"/>
    <cellStyle name="20% - Ênfase3 3 5 2" xfId="26086"/>
    <cellStyle name="20% - Ênfase3 3 6" xfId="26087"/>
    <cellStyle name="20% - Ênfase3 3 6 2" xfId="26088"/>
    <cellStyle name="20% - Ênfase3 3 7" xfId="26089"/>
    <cellStyle name="20% - Ênfase3 4" xfId="205"/>
    <cellStyle name="20% - Ênfase3 4 2" xfId="206"/>
    <cellStyle name="20% - Ênfase3 4 2 2" xfId="207"/>
    <cellStyle name="20% - Ênfase3 4 2 2 2" xfId="26090"/>
    <cellStyle name="20% - Ênfase3 4 2 3" xfId="208"/>
    <cellStyle name="20% - Ênfase3 4 2 3 2" xfId="26091"/>
    <cellStyle name="20% - Ênfase3 4 2 4" xfId="26092"/>
    <cellStyle name="20% - Ênfase3 4 3" xfId="209"/>
    <cellStyle name="20% - Ênfase3 4 3 2" xfId="26093"/>
    <cellStyle name="20% - Ênfase3 4 4" xfId="210"/>
    <cellStyle name="20% - Ênfase3 4 4 2" xfId="26094"/>
    <cellStyle name="20% - Ênfase3 4 5" xfId="26095"/>
    <cellStyle name="20% - Ênfase3 4 5 2" xfId="26096"/>
    <cellStyle name="20% - Ênfase3 4 6" xfId="26097"/>
    <cellStyle name="20% - Ênfase3 5" xfId="211"/>
    <cellStyle name="20% - Ênfase3 5 2" xfId="212"/>
    <cellStyle name="20% - Ênfase3 5 2 2" xfId="213"/>
    <cellStyle name="20% - Ênfase3 5 2 2 2" xfId="26098"/>
    <cellStyle name="20% - Ênfase3 5 2 3" xfId="214"/>
    <cellStyle name="20% - Ênfase3 5 2 3 2" xfId="26099"/>
    <cellStyle name="20% - Ênfase3 5 2 4" xfId="26100"/>
    <cellStyle name="20% - Ênfase3 5 3" xfId="215"/>
    <cellStyle name="20% - Ênfase3 5 3 2" xfId="26101"/>
    <cellStyle name="20% - Ênfase3 5 4" xfId="216"/>
    <cellStyle name="20% - Ênfase3 5 4 2" xfId="26102"/>
    <cellStyle name="20% - Ênfase3 5 5" xfId="26103"/>
    <cellStyle name="20% - Ênfase3 5 5 2" xfId="26104"/>
    <cellStyle name="20% - Ênfase3 5 6" xfId="26105"/>
    <cellStyle name="20% - Ênfase3 6" xfId="217"/>
    <cellStyle name="20% - Ênfase3 6 2" xfId="218"/>
    <cellStyle name="20% - Ênfase3 6 2 2" xfId="219"/>
    <cellStyle name="20% - Ênfase3 6 2 2 2" xfId="26106"/>
    <cellStyle name="20% - Ênfase3 6 2 3" xfId="220"/>
    <cellStyle name="20% - Ênfase3 6 2 3 2" xfId="26107"/>
    <cellStyle name="20% - Ênfase3 6 2 4" xfId="26108"/>
    <cellStyle name="20% - Ênfase3 6 3" xfId="221"/>
    <cellStyle name="20% - Ênfase3 6 3 2" xfId="26109"/>
    <cellStyle name="20% - Ênfase3 6 4" xfId="222"/>
    <cellStyle name="20% - Ênfase3 6 4 2" xfId="26110"/>
    <cellStyle name="20% - Ênfase3 6 5" xfId="26111"/>
    <cellStyle name="20% - Ênfase3 6 5 2" xfId="26112"/>
    <cellStyle name="20% - Ênfase3 6 6" xfId="26113"/>
    <cellStyle name="20% - Ênfase3 7" xfId="223"/>
    <cellStyle name="20% - Ênfase3 8" xfId="224"/>
    <cellStyle name="20% - Ênfase3 8 2" xfId="225"/>
    <cellStyle name="20% - Ênfase3 8 2 2" xfId="26114"/>
    <cellStyle name="20% - Ênfase3 8 3" xfId="226"/>
    <cellStyle name="20% - Ênfase3 8 3 2" xfId="26115"/>
    <cellStyle name="20% - Ênfase3 8 4" xfId="26116"/>
    <cellStyle name="20% - Ênfase3 9" xfId="227"/>
    <cellStyle name="20% - Ênfase3 9 2" xfId="26117"/>
    <cellStyle name="20% - Ênfase4" xfId="48" builtinId="42" customBuiltin="1"/>
    <cellStyle name="20% - Ênfase4 10" xfId="228"/>
    <cellStyle name="20% - Ênfase4 10 2" xfId="26118"/>
    <cellStyle name="20% - Ênfase4 11" xfId="26119"/>
    <cellStyle name="20% - Ênfase4 11 2" xfId="26120"/>
    <cellStyle name="20% - Ênfase4 12" xfId="26121"/>
    <cellStyle name="20% - Ênfase4 12 2" xfId="26122"/>
    <cellStyle name="20% - Ênfase4 13" xfId="26123"/>
    <cellStyle name="20% - Ênfase4 14" xfId="26124"/>
    <cellStyle name="20% - Ênfase4 2" xfId="229"/>
    <cellStyle name="20% - Ênfase4 2 10" xfId="26125"/>
    <cellStyle name="20% - Ênfase4 2 11" xfId="26126"/>
    <cellStyle name="20% - Ênfase4 2 2" xfId="230"/>
    <cellStyle name="20% - Ênfase4 2 2 2" xfId="231"/>
    <cellStyle name="20% - Ênfase4 2 2 2 2" xfId="232"/>
    <cellStyle name="20% - Ênfase4 2 2 2 2 2" xfId="26127"/>
    <cellStyle name="20% - Ênfase4 2 2 2 3" xfId="233"/>
    <cellStyle name="20% - Ênfase4 2 2 2 3 2" xfId="26128"/>
    <cellStyle name="20% - Ênfase4 2 2 2 4" xfId="26129"/>
    <cellStyle name="20% - Ênfase4 2 2 3" xfId="234"/>
    <cellStyle name="20% - Ênfase4 2 2 3 2" xfId="26130"/>
    <cellStyle name="20% - Ênfase4 2 2 4" xfId="235"/>
    <cellStyle name="20% - Ênfase4 2 2 4 2" xfId="26131"/>
    <cellStyle name="20% - Ênfase4 2 2 5" xfId="26132"/>
    <cellStyle name="20% - Ênfase4 2 2 5 2" xfId="26133"/>
    <cellStyle name="20% - Ênfase4 2 2 6" xfId="26134"/>
    <cellStyle name="20% - Ênfase4 2 3" xfId="236"/>
    <cellStyle name="20% - Ênfase4 2 3 2" xfId="237"/>
    <cellStyle name="20% - Ênfase4 2 3 2 2" xfId="238"/>
    <cellStyle name="20% - Ênfase4 2 3 2 2 2" xfId="26135"/>
    <cellStyle name="20% - Ênfase4 2 3 2 3" xfId="239"/>
    <cellStyle name="20% - Ênfase4 2 3 2 3 2" xfId="26136"/>
    <cellStyle name="20% - Ênfase4 2 3 2 4" xfId="26137"/>
    <cellStyle name="20% - Ênfase4 2 3 3" xfId="240"/>
    <cellStyle name="20% - Ênfase4 2 3 3 2" xfId="26138"/>
    <cellStyle name="20% - Ênfase4 2 3 4" xfId="241"/>
    <cellStyle name="20% - Ênfase4 2 3 4 2" xfId="26139"/>
    <cellStyle name="20% - Ênfase4 2 3 5" xfId="26140"/>
    <cellStyle name="20% - Ênfase4 2 3 5 2" xfId="26141"/>
    <cellStyle name="20% - Ênfase4 2 3 6" xfId="26142"/>
    <cellStyle name="20% - Ênfase4 2 4" xfId="242"/>
    <cellStyle name="20% - Ênfase4 2 4 2" xfId="243"/>
    <cellStyle name="20% - Ênfase4 2 4 2 2" xfId="26143"/>
    <cellStyle name="20% - Ênfase4 2 4 3" xfId="244"/>
    <cellStyle name="20% - Ênfase4 2 4 3 2" xfId="26144"/>
    <cellStyle name="20% - Ênfase4 2 4 4" xfId="26145"/>
    <cellStyle name="20% - Ênfase4 2 5" xfId="245"/>
    <cellStyle name="20% - Ênfase4 2 5 2" xfId="26146"/>
    <cellStyle name="20% - Ênfase4 2 6" xfId="246"/>
    <cellStyle name="20% - Ênfase4 2 6 2" xfId="26147"/>
    <cellStyle name="20% - Ênfase4 2 7" xfId="247"/>
    <cellStyle name="20% - Ênfase4 2 7 2" xfId="26148"/>
    <cellStyle name="20% - Ênfase4 2 8" xfId="26149"/>
    <cellStyle name="20% - Ênfase4 2 9" xfId="26150"/>
    <cellStyle name="20% - Ênfase4 3" xfId="248"/>
    <cellStyle name="20% - Ênfase4 3 2" xfId="249"/>
    <cellStyle name="20% - Ênfase4 3 3" xfId="250"/>
    <cellStyle name="20% - Ênfase4 3 3 2" xfId="251"/>
    <cellStyle name="20% - Ênfase4 3 3 2 2" xfId="26151"/>
    <cellStyle name="20% - Ênfase4 3 3 3" xfId="252"/>
    <cellStyle name="20% - Ênfase4 3 3 3 2" xfId="26152"/>
    <cellStyle name="20% - Ênfase4 3 3 4" xfId="26153"/>
    <cellStyle name="20% - Ênfase4 3 4" xfId="253"/>
    <cellStyle name="20% - Ênfase4 3 4 2" xfId="26154"/>
    <cellStyle name="20% - Ênfase4 3 5" xfId="254"/>
    <cellStyle name="20% - Ênfase4 3 5 2" xfId="26155"/>
    <cellStyle name="20% - Ênfase4 3 6" xfId="26156"/>
    <cellStyle name="20% - Ênfase4 3 6 2" xfId="26157"/>
    <cellStyle name="20% - Ênfase4 3 7" xfId="26158"/>
    <cellStyle name="20% - Ênfase4 4" xfId="255"/>
    <cellStyle name="20% - Ênfase4 4 2" xfId="256"/>
    <cellStyle name="20% - Ênfase4 4 2 2" xfId="257"/>
    <cellStyle name="20% - Ênfase4 4 2 2 2" xfId="26159"/>
    <cellStyle name="20% - Ênfase4 4 2 3" xfId="258"/>
    <cellStyle name="20% - Ênfase4 4 2 3 2" xfId="26160"/>
    <cellStyle name="20% - Ênfase4 4 2 4" xfId="26161"/>
    <cellStyle name="20% - Ênfase4 4 3" xfId="259"/>
    <cellStyle name="20% - Ênfase4 4 3 2" xfId="26162"/>
    <cellStyle name="20% - Ênfase4 4 4" xfId="260"/>
    <cellStyle name="20% - Ênfase4 4 4 2" xfId="26163"/>
    <cellStyle name="20% - Ênfase4 4 5" xfId="26164"/>
    <cellStyle name="20% - Ênfase4 4 5 2" xfId="26165"/>
    <cellStyle name="20% - Ênfase4 4 6" xfId="26166"/>
    <cellStyle name="20% - Ênfase4 5" xfId="261"/>
    <cellStyle name="20% - Ênfase4 5 2" xfId="262"/>
    <cellStyle name="20% - Ênfase4 5 2 2" xfId="263"/>
    <cellStyle name="20% - Ênfase4 5 2 2 2" xfId="26167"/>
    <cellStyle name="20% - Ênfase4 5 2 3" xfId="264"/>
    <cellStyle name="20% - Ênfase4 5 2 3 2" xfId="26168"/>
    <cellStyle name="20% - Ênfase4 5 2 4" xfId="26169"/>
    <cellStyle name="20% - Ênfase4 5 3" xfId="265"/>
    <cellStyle name="20% - Ênfase4 5 3 2" xfId="26170"/>
    <cellStyle name="20% - Ênfase4 5 4" xfId="266"/>
    <cellStyle name="20% - Ênfase4 5 4 2" xfId="26171"/>
    <cellStyle name="20% - Ênfase4 5 5" xfId="26172"/>
    <cellStyle name="20% - Ênfase4 5 5 2" xfId="26173"/>
    <cellStyle name="20% - Ênfase4 5 6" xfId="26174"/>
    <cellStyle name="20% - Ênfase4 6" xfId="267"/>
    <cellStyle name="20% - Ênfase4 6 2" xfId="268"/>
    <cellStyle name="20% - Ênfase4 6 2 2" xfId="269"/>
    <cellStyle name="20% - Ênfase4 6 2 2 2" xfId="26175"/>
    <cellStyle name="20% - Ênfase4 6 2 3" xfId="270"/>
    <cellStyle name="20% - Ênfase4 6 2 3 2" xfId="26176"/>
    <cellStyle name="20% - Ênfase4 6 2 4" xfId="26177"/>
    <cellStyle name="20% - Ênfase4 6 3" xfId="271"/>
    <cellStyle name="20% - Ênfase4 6 3 2" xfId="26178"/>
    <cellStyle name="20% - Ênfase4 6 4" xfId="272"/>
    <cellStyle name="20% - Ênfase4 6 4 2" xfId="26179"/>
    <cellStyle name="20% - Ênfase4 6 5" xfId="26180"/>
    <cellStyle name="20% - Ênfase4 6 5 2" xfId="26181"/>
    <cellStyle name="20% - Ênfase4 6 6" xfId="26182"/>
    <cellStyle name="20% - Ênfase4 7" xfId="273"/>
    <cellStyle name="20% - Ênfase4 8" xfId="274"/>
    <cellStyle name="20% - Ênfase4 8 2" xfId="275"/>
    <cellStyle name="20% - Ênfase4 8 2 2" xfId="26183"/>
    <cellStyle name="20% - Ênfase4 8 3" xfId="276"/>
    <cellStyle name="20% - Ênfase4 8 3 2" xfId="26184"/>
    <cellStyle name="20% - Ênfase4 8 4" xfId="26185"/>
    <cellStyle name="20% - Ênfase4 9" xfId="277"/>
    <cellStyle name="20% - Ênfase4 9 2" xfId="26186"/>
    <cellStyle name="20% - Ênfase5" xfId="51" builtinId="46" customBuiltin="1"/>
    <cellStyle name="20% - Ênfase5 10" xfId="278"/>
    <cellStyle name="20% - Ênfase5 10 2" xfId="26187"/>
    <cellStyle name="20% - Ênfase5 11" xfId="26188"/>
    <cellStyle name="20% - Ênfase5 11 2" xfId="26189"/>
    <cellStyle name="20% - Ênfase5 12" xfId="26190"/>
    <cellStyle name="20% - Ênfase5 12 2" xfId="26191"/>
    <cellStyle name="20% - Ênfase5 13" xfId="26192"/>
    <cellStyle name="20% - Ênfase5 14" xfId="26193"/>
    <cellStyle name="20% - Ênfase5 2" xfId="279"/>
    <cellStyle name="20% - Ênfase5 2 10" xfId="26194"/>
    <cellStyle name="20% - Ênfase5 2 11" xfId="26195"/>
    <cellStyle name="20% - Ênfase5 2 2" xfId="280"/>
    <cellStyle name="20% - Ênfase5 2 2 2" xfId="281"/>
    <cellStyle name="20% - Ênfase5 2 2 2 2" xfId="282"/>
    <cellStyle name="20% - Ênfase5 2 2 2 2 2" xfId="26196"/>
    <cellStyle name="20% - Ênfase5 2 2 2 3" xfId="283"/>
    <cellStyle name="20% - Ênfase5 2 2 2 3 2" xfId="26197"/>
    <cellStyle name="20% - Ênfase5 2 2 2 4" xfId="26198"/>
    <cellStyle name="20% - Ênfase5 2 2 3" xfId="284"/>
    <cellStyle name="20% - Ênfase5 2 2 3 2" xfId="26199"/>
    <cellStyle name="20% - Ênfase5 2 2 4" xfId="285"/>
    <cellStyle name="20% - Ênfase5 2 2 4 2" xfId="26200"/>
    <cellStyle name="20% - Ênfase5 2 2 5" xfId="26201"/>
    <cellStyle name="20% - Ênfase5 2 2 5 2" xfId="26202"/>
    <cellStyle name="20% - Ênfase5 2 2 6" xfId="26203"/>
    <cellStyle name="20% - Ênfase5 2 3" xfId="286"/>
    <cellStyle name="20% - Ênfase5 2 3 2" xfId="287"/>
    <cellStyle name="20% - Ênfase5 2 3 2 2" xfId="288"/>
    <cellStyle name="20% - Ênfase5 2 3 2 2 2" xfId="26204"/>
    <cellStyle name="20% - Ênfase5 2 3 2 3" xfId="289"/>
    <cellStyle name="20% - Ênfase5 2 3 2 3 2" xfId="26205"/>
    <cellStyle name="20% - Ênfase5 2 3 2 4" xfId="26206"/>
    <cellStyle name="20% - Ênfase5 2 3 3" xfId="290"/>
    <cellStyle name="20% - Ênfase5 2 3 3 2" xfId="26207"/>
    <cellStyle name="20% - Ênfase5 2 3 4" xfId="291"/>
    <cellStyle name="20% - Ênfase5 2 3 4 2" xfId="26208"/>
    <cellStyle name="20% - Ênfase5 2 3 5" xfId="26209"/>
    <cellStyle name="20% - Ênfase5 2 3 5 2" xfId="26210"/>
    <cellStyle name="20% - Ênfase5 2 3 6" xfId="26211"/>
    <cellStyle name="20% - Ênfase5 2 4" xfId="292"/>
    <cellStyle name="20% - Ênfase5 2 4 2" xfId="293"/>
    <cellStyle name="20% - Ênfase5 2 4 2 2" xfId="26212"/>
    <cellStyle name="20% - Ênfase5 2 4 3" xfId="294"/>
    <cellStyle name="20% - Ênfase5 2 4 3 2" xfId="26213"/>
    <cellStyle name="20% - Ênfase5 2 4 4" xfId="26214"/>
    <cellStyle name="20% - Ênfase5 2 5" xfId="295"/>
    <cellStyle name="20% - Ênfase5 2 5 2" xfId="26215"/>
    <cellStyle name="20% - Ênfase5 2 6" xfId="296"/>
    <cellStyle name="20% - Ênfase5 2 6 2" xfId="26216"/>
    <cellStyle name="20% - Ênfase5 2 7" xfId="297"/>
    <cellStyle name="20% - Ênfase5 2 7 2" xfId="26217"/>
    <cellStyle name="20% - Ênfase5 2 8" xfId="26218"/>
    <cellStyle name="20% - Ênfase5 2 9" xfId="26219"/>
    <cellStyle name="20% - Ênfase5 3" xfId="298"/>
    <cellStyle name="20% - Ênfase5 3 2" xfId="299"/>
    <cellStyle name="20% - Ênfase5 3 3" xfId="300"/>
    <cellStyle name="20% - Ênfase5 3 3 2" xfId="301"/>
    <cellStyle name="20% - Ênfase5 3 3 2 2" xfId="26220"/>
    <cellStyle name="20% - Ênfase5 3 3 3" xfId="302"/>
    <cellStyle name="20% - Ênfase5 3 3 3 2" xfId="26221"/>
    <cellStyle name="20% - Ênfase5 3 3 4" xfId="26222"/>
    <cellStyle name="20% - Ênfase5 3 4" xfId="303"/>
    <cellStyle name="20% - Ênfase5 3 4 2" xfId="26223"/>
    <cellStyle name="20% - Ênfase5 3 5" xfId="304"/>
    <cellStyle name="20% - Ênfase5 3 5 2" xfId="26224"/>
    <cellStyle name="20% - Ênfase5 3 6" xfId="26225"/>
    <cellStyle name="20% - Ênfase5 3 6 2" xfId="26226"/>
    <cellStyle name="20% - Ênfase5 3 7" xfId="26227"/>
    <cellStyle name="20% - Ênfase5 4" xfId="305"/>
    <cellStyle name="20% - Ênfase5 4 2" xfId="306"/>
    <cellStyle name="20% - Ênfase5 4 2 2" xfId="307"/>
    <cellStyle name="20% - Ênfase5 4 2 2 2" xfId="26228"/>
    <cellStyle name="20% - Ênfase5 4 2 3" xfId="308"/>
    <cellStyle name="20% - Ênfase5 4 2 3 2" xfId="26229"/>
    <cellStyle name="20% - Ênfase5 4 2 4" xfId="26230"/>
    <cellStyle name="20% - Ênfase5 4 3" xfId="309"/>
    <cellStyle name="20% - Ênfase5 4 3 2" xfId="26231"/>
    <cellStyle name="20% - Ênfase5 4 4" xfId="310"/>
    <cellStyle name="20% - Ênfase5 4 4 2" xfId="26232"/>
    <cellStyle name="20% - Ênfase5 4 5" xfId="26233"/>
    <cellStyle name="20% - Ênfase5 4 5 2" xfId="26234"/>
    <cellStyle name="20% - Ênfase5 4 6" xfId="26235"/>
    <cellStyle name="20% - Ênfase5 5" xfId="311"/>
    <cellStyle name="20% - Ênfase5 5 2" xfId="312"/>
    <cellStyle name="20% - Ênfase5 5 2 2" xfId="313"/>
    <cellStyle name="20% - Ênfase5 5 2 2 2" xfId="26236"/>
    <cellStyle name="20% - Ênfase5 5 2 3" xfId="314"/>
    <cellStyle name="20% - Ênfase5 5 2 3 2" xfId="26237"/>
    <cellStyle name="20% - Ênfase5 5 2 4" xfId="26238"/>
    <cellStyle name="20% - Ênfase5 5 3" xfId="315"/>
    <cellStyle name="20% - Ênfase5 5 3 2" xfId="26239"/>
    <cellStyle name="20% - Ênfase5 5 4" xfId="316"/>
    <cellStyle name="20% - Ênfase5 5 4 2" xfId="26240"/>
    <cellStyle name="20% - Ênfase5 5 5" xfId="26241"/>
    <cellStyle name="20% - Ênfase5 5 5 2" xfId="26242"/>
    <cellStyle name="20% - Ênfase5 5 6" xfId="26243"/>
    <cellStyle name="20% - Ênfase5 6" xfId="317"/>
    <cellStyle name="20% - Ênfase5 6 2" xfId="318"/>
    <cellStyle name="20% - Ênfase5 6 2 2" xfId="319"/>
    <cellStyle name="20% - Ênfase5 6 2 2 2" xfId="26244"/>
    <cellStyle name="20% - Ênfase5 6 2 3" xfId="320"/>
    <cellStyle name="20% - Ênfase5 6 2 3 2" xfId="26245"/>
    <cellStyle name="20% - Ênfase5 6 2 4" xfId="26246"/>
    <cellStyle name="20% - Ênfase5 6 3" xfId="321"/>
    <cellStyle name="20% - Ênfase5 6 3 2" xfId="26247"/>
    <cellStyle name="20% - Ênfase5 6 4" xfId="322"/>
    <cellStyle name="20% - Ênfase5 6 4 2" xfId="26248"/>
    <cellStyle name="20% - Ênfase5 6 5" xfId="26249"/>
    <cellStyle name="20% - Ênfase5 6 5 2" xfId="26250"/>
    <cellStyle name="20% - Ênfase5 6 6" xfId="26251"/>
    <cellStyle name="20% - Ênfase5 7" xfId="323"/>
    <cellStyle name="20% - Ênfase5 8" xfId="324"/>
    <cellStyle name="20% - Ênfase5 8 2" xfId="325"/>
    <cellStyle name="20% - Ênfase5 8 2 2" xfId="26252"/>
    <cellStyle name="20% - Ênfase5 8 3" xfId="326"/>
    <cellStyle name="20% - Ênfase5 8 3 2" xfId="26253"/>
    <cellStyle name="20% - Ênfase5 8 4" xfId="26254"/>
    <cellStyle name="20% - Ênfase5 9" xfId="327"/>
    <cellStyle name="20% - Ênfase5 9 2" xfId="26255"/>
    <cellStyle name="20% - Ênfase6" xfId="55" builtinId="50" customBuiltin="1"/>
    <cellStyle name="20% - Ênfase6 10" xfId="328"/>
    <cellStyle name="20% - Ênfase6 10 2" xfId="26256"/>
    <cellStyle name="20% - Ênfase6 11" xfId="26257"/>
    <cellStyle name="20% - Ênfase6 11 2" xfId="26258"/>
    <cellStyle name="20% - Ênfase6 12" xfId="26259"/>
    <cellStyle name="20% - Ênfase6 12 2" xfId="26260"/>
    <cellStyle name="20% - Ênfase6 13" xfId="26261"/>
    <cellStyle name="20% - Ênfase6 14" xfId="26262"/>
    <cellStyle name="20% - Ênfase6 2" xfId="329"/>
    <cellStyle name="20% - Ênfase6 2 10" xfId="26263"/>
    <cellStyle name="20% - Ênfase6 2 11" xfId="26264"/>
    <cellStyle name="20% - Ênfase6 2 2" xfId="330"/>
    <cellStyle name="20% - Ênfase6 2 2 2" xfId="331"/>
    <cellStyle name="20% - Ênfase6 2 2 2 2" xfId="332"/>
    <cellStyle name="20% - Ênfase6 2 2 2 2 2" xfId="26265"/>
    <cellStyle name="20% - Ênfase6 2 2 2 3" xfId="333"/>
    <cellStyle name="20% - Ênfase6 2 2 2 3 2" xfId="26266"/>
    <cellStyle name="20% - Ênfase6 2 2 2 4" xfId="26267"/>
    <cellStyle name="20% - Ênfase6 2 2 3" xfId="334"/>
    <cellStyle name="20% - Ênfase6 2 2 3 2" xfId="26268"/>
    <cellStyle name="20% - Ênfase6 2 2 4" xfId="335"/>
    <cellStyle name="20% - Ênfase6 2 2 4 2" xfId="26269"/>
    <cellStyle name="20% - Ênfase6 2 2 5" xfId="26270"/>
    <cellStyle name="20% - Ênfase6 2 2 5 2" xfId="26271"/>
    <cellStyle name="20% - Ênfase6 2 2 6" xfId="26272"/>
    <cellStyle name="20% - Ênfase6 2 3" xfId="336"/>
    <cellStyle name="20% - Ênfase6 2 3 2" xfId="337"/>
    <cellStyle name="20% - Ênfase6 2 3 2 2" xfId="338"/>
    <cellStyle name="20% - Ênfase6 2 3 2 2 2" xfId="26273"/>
    <cellStyle name="20% - Ênfase6 2 3 2 3" xfId="339"/>
    <cellStyle name="20% - Ênfase6 2 3 2 3 2" xfId="26274"/>
    <cellStyle name="20% - Ênfase6 2 3 2 4" xfId="26275"/>
    <cellStyle name="20% - Ênfase6 2 3 3" xfId="340"/>
    <cellStyle name="20% - Ênfase6 2 3 3 2" xfId="26276"/>
    <cellStyle name="20% - Ênfase6 2 3 4" xfId="341"/>
    <cellStyle name="20% - Ênfase6 2 3 4 2" xfId="26277"/>
    <cellStyle name="20% - Ênfase6 2 3 5" xfId="26278"/>
    <cellStyle name="20% - Ênfase6 2 3 5 2" xfId="26279"/>
    <cellStyle name="20% - Ênfase6 2 3 6" xfId="26280"/>
    <cellStyle name="20% - Ênfase6 2 4" xfId="342"/>
    <cellStyle name="20% - Ênfase6 2 4 2" xfId="343"/>
    <cellStyle name="20% - Ênfase6 2 4 2 2" xfId="26281"/>
    <cellStyle name="20% - Ênfase6 2 4 3" xfId="344"/>
    <cellStyle name="20% - Ênfase6 2 4 3 2" xfId="26282"/>
    <cellStyle name="20% - Ênfase6 2 4 4" xfId="26283"/>
    <cellStyle name="20% - Ênfase6 2 5" xfId="345"/>
    <cellStyle name="20% - Ênfase6 2 5 2" xfId="26284"/>
    <cellStyle name="20% - Ênfase6 2 6" xfId="346"/>
    <cellStyle name="20% - Ênfase6 2 6 2" xfId="26285"/>
    <cellStyle name="20% - Ênfase6 2 7" xfId="347"/>
    <cellStyle name="20% - Ênfase6 2 7 2" xfId="26286"/>
    <cellStyle name="20% - Ênfase6 2 8" xfId="26287"/>
    <cellStyle name="20% - Ênfase6 2 9" xfId="26288"/>
    <cellStyle name="20% - Ênfase6 3" xfId="348"/>
    <cellStyle name="20% - Ênfase6 3 2" xfId="349"/>
    <cellStyle name="20% - Ênfase6 3 3" xfId="350"/>
    <cellStyle name="20% - Ênfase6 3 3 2" xfId="351"/>
    <cellStyle name="20% - Ênfase6 3 3 2 2" xfId="26289"/>
    <cellStyle name="20% - Ênfase6 3 3 3" xfId="352"/>
    <cellStyle name="20% - Ênfase6 3 3 3 2" xfId="26290"/>
    <cellStyle name="20% - Ênfase6 3 3 4" xfId="26291"/>
    <cellStyle name="20% - Ênfase6 3 4" xfId="353"/>
    <cellStyle name="20% - Ênfase6 3 4 2" xfId="26292"/>
    <cellStyle name="20% - Ênfase6 3 5" xfId="354"/>
    <cellStyle name="20% - Ênfase6 3 5 2" xfId="26293"/>
    <cellStyle name="20% - Ênfase6 3 6" xfId="26294"/>
    <cellStyle name="20% - Ênfase6 3 6 2" xfId="26295"/>
    <cellStyle name="20% - Ênfase6 3 7" xfId="26296"/>
    <cellStyle name="20% - Ênfase6 4" xfId="355"/>
    <cellStyle name="20% - Ênfase6 4 2" xfId="356"/>
    <cellStyle name="20% - Ênfase6 4 2 2" xfId="357"/>
    <cellStyle name="20% - Ênfase6 4 2 2 2" xfId="26297"/>
    <cellStyle name="20% - Ênfase6 4 2 3" xfId="358"/>
    <cellStyle name="20% - Ênfase6 4 2 3 2" xfId="26298"/>
    <cellStyle name="20% - Ênfase6 4 2 4" xfId="26299"/>
    <cellStyle name="20% - Ênfase6 4 3" xfId="359"/>
    <cellStyle name="20% - Ênfase6 4 3 2" xfId="26300"/>
    <cellStyle name="20% - Ênfase6 4 4" xfId="360"/>
    <cellStyle name="20% - Ênfase6 4 4 2" xfId="26301"/>
    <cellStyle name="20% - Ênfase6 4 5" xfId="26302"/>
    <cellStyle name="20% - Ênfase6 4 5 2" xfId="26303"/>
    <cellStyle name="20% - Ênfase6 4 6" xfId="26304"/>
    <cellStyle name="20% - Ênfase6 5" xfId="361"/>
    <cellStyle name="20% - Ênfase6 5 2" xfId="362"/>
    <cellStyle name="20% - Ênfase6 5 2 2" xfId="363"/>
    <cellStyle name="20% - Ênfase6 5 2 2 2" xfId="26305"/>
    <cellStyle name="20% - Ênfase6 5 2 3" xfId="364"/>
    <cellStyle name="20% - Ênfase6 5 2 3 2" xfId="26306"/>
    <cellStyle name="20% - Ênfase6 5 2 4" xfId="26307"/>
    <cellStyle name="20% - Ênfase6 5 3" xfId="365"/>
    <cellStyle name="20% - Ênfase6 5 3 2" xfId="26308"/>
    <cellStyle name="20% - Ênfase6 5 4" xfId="366"/>
    <cellStyle name="20% - Ênfase6 5 4 2" xfId="26309"/>
    <cellStyle name="20% - Ênfase6 5 5" xfId="26310"/>
    <cellStyle name="20% - Ênfase6 5 5 2" xfId="26311"/>
    <cellStyle name="20% - Ênfase6 5 6" xfId="26312"/>
    <cellStyle name="20% - Ênfase6 6" xfId="367"/>
    <cellStyle name="20% - Ênfase6 6 2" xfId="368"/>
    <cellStyle name="20% - Ênfase6 6 2 2" xfId="369"/>
    <cellStyle name="20% - Ênfase6 6 2 2 2" xfId="26313"/>
    <cellStyle name="20% - Ênfase6 6 2 3" xfId="370"/>
    <cellStyle name="20% - Ênfase6 6 2 3 2" xfId="26314"/>
    <cellStyle name="20% - Ênfase6 6 2 4" xfId="26315"/>
    <cellStyle name="20% - Ênfase6 6 3" xfId="371"/>
    <cellStyle name="20% - Ênfase6 6 3 2" xfId="26316"/>
    <cellStyle name="20% - Ênfase6 6 4" xfId="372"/>
    <cellStyle name="20% - Ênfase6 6 4 2" xfId="26317"/>
    <cellStyle name="20% - Ênfase6 6 5" xfId="26318"/>
    <cellStyle name="20% - Ênfase6 6 5 2" xfId="26319"/>
    <cellStyle name="20% - Ênfase6 6 6" xfId="26320"/>
    <cellStyle name="20% - Ênfase6 7" xfId="373"/>
    <cellStyle name="20% - Ênfase6 8" xfId="374"/>
    <cellStyle name="20% - Ênfase6 8 2" xfId="375"/>
    <cellStyle name="20% - Ênfase6 8 2 2" xfId="26321"/>
    <cellStyle name="20% - Ênfase6 8 3" xfId="376"/>
    <cellStyle name="20% - Ênfase6 8 3 2" xfId="26322"/>
    <cellStyle name="20% - Ênfase6 8 4" xfId="26323"/>
    <cellStyle name="20% - Ênfase6 9" xfId="377"/>
    <cellStyle name="20% - Ênfase6 9 2" xfId="26324"/>
    <cellStyle name="40% - Accent1" xfId="378"/>
    <cellStyle name="40% - Accent2" xfId="379"/>
    <cellStyle name="40% - Accent3" xfId="380"/>
    <cellStyle name="40% - Accent4" xfId="381"/>
    <cellStyle name="40% - Accent5" xfId="382"/>
    <cellStyle name="40% - Accent6" xfId="383"/>
    <cellStyle name="40% - Ênfase1" xfId="37" builtinId="31" customBuiltin="1"/>
    <cellStyle name="40% - Ênfase1 10" xfId="384"/>
    <cellStyle name="40% - Ênfase1 10 2" xfId="26325"/>
    <cellStyle name="40% - Ênfase1 11" xfId="26326"/>
    <cellStyle name="40% - Ênfase1 11 2" xfId="26327"/>
    <cellStyle name="40% - Ênfase1 12" xfId="26328"/>
    <cellStyle name="40% - Ênfase1 12 2" xfId="26329"/>
    <cellStyle name="40% - Ênfase1 13" xfId="26330"/>
    <cellStyle name="40% - Ênfase1 14" xfId="26331"/>
    <cellStyle name="40% - Ênfase1 2" xfId="385"/>
    <cellStyle name="40% - Ênfase1 2 10" xfId="26332"/>
    <cellStyle name="40% - Ênfase1 2 11" xfId="26333"/>
    <cellStyle name="40% - Ênfase1 2 2" xfId="386"/>
    <cellStyle name="40% - Ênfase1 2 2 2" xfId="387"/>
    <cellStyle name="40% - Ênfase1 2 2 2 2" xfId="388"/>
    <cellStyle name="40% - Ênfase1 2 2 2 2 2" xfId="26334"/>
    <cellStyle name="40% - Ênfase1 2 2 2 3" xfId="389"/>
    <cellStyle name="40% - Ênfase1 2 2 2 3 2" xfId="26335"/>
    <cellStyle name="40% - Ênfase1 2 2 2 4" xfId="26336"/>
    <cellStyle name="40% - Ênfase1 2 2 3" xfId="390"/>
    <cellStyle name="40% - Ênfase1 2 2 3 2" xfId="26337"/>
    <cellStyle name="40% - Ênfase1 2 2 4" xfId="391"/>
    <cellStyle name="40% - Ênfase1 2 2 4 2" xfId="26338"/>
    <cellStyle name="40% - Ênfase1 2 2 5" xfId="26339"/>
    <cellStyle name="40% - Ênfase1 2 2 5 2" xfId="26340"/>
    <cellStyle name="40% - Ênfase1 2 2 6" xfId="26341"/>
    <cellStyle name="40% - Ênfase1 2 3" xfId="392"/>
    <cellStyle name="40% - Ênfase1 2 3 2" xfId="393"/>
    <cellStyle name="40% - Ênfase1 2 3 2 2" xfId="394"/>
    <cellStyle name="40% - Ênfase1 2 3 2 2 2" xfId="26342"/>
    <cellStyle name="40% - Ênfase1 2 3 2 3" xfId="395"/>
    <cellStyle name="40% - Ênfase1 2 3 2 3 2" xfId="26343"/>
    <cellStyle name="40% - Ênfase1 2 3 2 4" xfId="26344"/>
    <cellStyle name="40% - Ênfase1 2 3 3" xfId="396"/>
    <cellStyle name="40% - Ênfase1 2 3 3 2" xfId="26345"/>
    <cellStyle name="40% - Ênfase1 2 3 4" xfId="397"/>
    <cellStyle name="40% - Ênfase1 2 3 4 2" xfId="26346"/>
    <cellStyle name="40% - Ênfase1 2 3 5" xfId="26347"/>
    <cellStyle name="40% - Ênfase1 2 3 5 2" xfId="26348"/>
    <cellStyle name="40% - Ênfase1 2 3 6" xfId="26349"/>
    <cellStyle name="40% - Ênfase1 2 4" xfId="398"/>
    <cellStyle name="40% - Ênfase1 2 4 2" xfId="399"/>
    <cellStyle name="40% - Ênfase1 2 4 2 2" xfId="26350"/>
    <cellStyle name="40% - Ênfase1 2 4 3" xfId="400"/>
    <cellStyle name="40% - Ênfase1 2 4 3 2" xfId="26351"/>
    <cellStyle name="40% - Ênfase1 2 4 4" xfId="26352"/>
    <cellStyle name="40% - Ênfase1 2 5" xfId="401"/>
    <cellStyle name="40% - Ênfase1 2 5 2" xfId="26353"/>
    <cellStyle name="40% - Ênfase1 2 6" xfId="402"/>
    <cellStyle name="40% - Ênfase1 2 6 2" xfId="26354"/>
    <cellStyle name="40% - Ênfase1 2 7" xfId="403"/>
    <cellStyle name="40% - Ênfase1 2 7 2" xfId="26355"/>
    <cellStyle name="40% - Ênfase1 2 8" xfId="26356"/>
    <cellStyle name="40% - Ênfase1 2 9" xfId="26357"/>
    <cellStyle name="40% - Ênfase1 3" xfId="404"/>
    <cellStyle name="40% - Ênfase1 3 2" xfId="405"/>
    <cellStyle name="40% - Ênfase1 3 3" xfId="406"/>
    <cellStyle name="40% - Ênfase1 3 3 2" xfId="407"/>
    <cellStyle name="40% - Ênfase1 3 3 2 2" xfId="26358"/>
    <cellStyle name="40% - Ênfase1 3 3 3" xfId="408"/>
    <cellStyle name="40% - Ênfase1 3 3 3 2" xfId="26359"/>
    <cellStyle name="40% - Ênfase1 3 3 4" xfId="26360"/>
    <cellStyle name="40% - Ênfase1 3 4" xfId="409"/>
    <cellStyle name="40% - Ênfase1 3 4 2" xfId="26361"/>
    <cellStyle name="40% - Ênfase1 3 5" xfId="410"/>
    <cellStyle name="40% - Ênfase1 3 5 2" xfId="26362"/>
    <cellStyle name="40% - Ênfase1 3 6" xfId="26363"/>
    <cellStyle name="40% - Ênfase1 3 6 2" xfId="26364"/>
    <cellStyle name="40% - Ênfase1 3 7" xfId="26365"/>
    <cellStyle name="40% - Ênfase1 4" xfId="411"/>
    <cellStyle name="40% - Ênfase1 4 2" xfId="412"/>
    <cellStyle name="40% - Ênfase1 4 2 2" xfId="413"/>
    <cellStyle name="40% - Ênfase1 4 2 2 2" xfId="26366"/>
    <cellStyle name="40% - Ênfase1 4 2 3" xfId="414"/>
    <cellStyle name="40% - Ênfase1 4 2 3 2" xfId="26367"/>
    <cellStyle name="40% - Ênfase1 4 2 4" xfId="26368"/>
    <cellStyle name="40% - Ênfase1 4 3" xfId="415"/>
    <cellStyle name="40% - Ênfase1 4 3 2" xfId="26369"/>
    <cellStyle name="40% - Ênfase1 4 4" xfId="416"/>
    <cellStyle name="40% - Ênfase1 4 4 2" xfId="26370"/>
    <cellStyle name="40% - Ênfase1 4 5" xfId="26371"/>
    <cellStyle name="40% - Ênfase1 4 5 2" xfId="26372"/>
    <cellStyle name="40% - Ênfase1 4 6" xfId="26373"/>
    <cellStyle name="40% - Ênfase1 5" xfId="417"/>
    <cellStyle name="40% - Ênfase1 5 2" xfId="418"/>
    <cellStyle name="40% - Ênfase1 5 2 2" xfId="419"/>
    <cellStyle name="40% - Ênfase1 5 2 2 2" xfId="26374"/>
    <cellStyle name="40% - Ênfase1 5 2 3" xfId="420"/>
    <cellStyle name="40% - Ênfase1 5 2 3 2" xfId="26375"/>
    <cellStyle name="40% - Ênfase1 5 2 4" xfId="26376"/>
    <cellStyle name="40% - Ênfase1 5 3" xfId="421"/>
    <cellStyle name="40% - Ênfase1 5 3 2" xfId="26377"/>
    <cellStyle name="40% - Ênfase1 5 4" xfId="422"/>
    <cellStyle name="40% - Ênfase1 5 4 2" xfId="26378"/>
    <cellStyle name="40% - Ênfase1 5 5" xfId="26379"/>
    <cellStyle name="40% - Ênfase1 5 5 2" xfId="26380"/>
    <cellStyle name="40% - Ênfase1 5 6" xfId="26381"/>
    <cellStyle name="40% - Ênfase1 6" xfId="423"/>
    <cellStyle name="40% - Ênfase1 6 2" xfId="424"/>
    <cellStyle name="40% - Ênfase1 6 2 2" xfId="425"/>
    <cellStyle name="40% - Ênfase1 6 2 2 2" xfId="26382"/>
    <cellStyle name="40% - Ênfase1 6 2 3" xfId="426"/>
    <cellStyle name="40% - Ênfase1 6 2 3 2" xfId="26383"/>
    <cellStyle name="40% - Ênfase1 6 2 4" xfId="26384"/>
    <cellStyle name="40% - Ênfase1 6 3" xfId="427"/>
    <cellStyle name="40% - Ênfase1 6 3 2" xfId="26385"/>
    <cellStyle name="40% - Ênfase1 6 4" xfId="428"/>
    <cellStyle name="40% - Ênfase1 6 4 2" xfId="26386"/>
    <cellStyle name="40% - Ênfase1 6 5" xfId="26387"/>
    <cellStyle name="40% - Ênfase1 6 5 2" xfId="26388"/>
    <cellStyle name="40% - Ênfase1 6 6" xfId="26389"/>
    <cellStyle name="40% - Ênfase1 7" xfId="429"/>
    <cellStyle name="40% - Ênfase1 8" xfId="430"/>
    <cellStyle name="40% - Ênfase1 8 2" xfId="431"/>
    <cellStyle name="40% - Ênfase1 8 2 2" xfId="26390"/>
    <cellStyle name="40% - Ênfase1 8 3" xfId="432"/>
    <cellStyle name="40% - Ênfase1 8 3 2" xfId="26391"/>
    <cellStyle name="40% - Ênfase1 8 4" xfId="26392"/>
    <cellStyle name="40% - Ênfase1 9" xfId="433"/>
    <cellStyle name="40% - Ênfase1 9 2" xfId="26393"/>
    <cellStyle name="40% - Ênfase2" xfId="41" builtinId="35" customBuiltin="1"/>
    <cellStyle name="40% - Ênfase2 10" xfId="434"/>
    <cellStyle name="40% - Ênfase2 10 2" xfId="26394"/>
    <cellStyle name="40% - Ênfase2 11" xfId="26395"/>
    <cellStyle name="40% - Ênfase2 11 2" xfId="26396"/>
    <cellStyle name="40% - Ênfase2 12" xfId="26397"/>
    <cellStyle name="40% - Ênfase2 12 2" xfId="26398"/>
    <cellStyle name="40% - Ênfase2 13" xfId="26399"/>
    <cellStyle name="40% - Ênfase2 14" xfId="26400"/>
    <cellStyle name="40% - Ênfase2 2" xfId="435"/>
    <cellStyle name="40% - Ênfase2 2 10" xfId="26401"/>
    <cellStyle name="40% - Ênfase2 2 11" xfId="26402"/>
    <cellStyle name="40% - Ênfase2 2 2" xfId="436"/>
    <cellStyle name="40% - Ênfase2 2 2 2" xfId="437"/>
    <cellStyle name="40% - Ênfase2 2 2 2 2" xfId="438"/>
    <cellStyle name="40% - Ênfase2 2 2 2 2 2" xfId="26403"/>
    <cellStyle name="40% - Ênfase2 2 2 2 3" xfId="439"/>
    <cellStyle name="40% - Ênfase2 2 2 2 3 2" xfId="26404"/>
    <cellStyle name="40% - Ênfase2 2 2 2 4" xfId="26405"/>
    <cellStyle name="40% - Ênfase2 2 2 3" xfId="440"/>
    <cellStyle name="40% - Ênfase2 2 2 3 2" xfId="26406"/>
    <cellStyle name="40% - Ênfase2 2 2 4" xfId="441"/>
    <cellStyle name="40% - Ênfase2 2 2 4 2" xfId="26407"/>
    <cellStyle name="40% - Ênfase2 2 2 5" xfId="26408"/>
    <cellStyle name="40% - Ênfase2 2 2 5 2" xfId="26409"/>
    <cellStyle name="40% - Ênfase2 2 2 6" xfId="26410"/>
    <cellStyle name="40% - Ênfase2 2 3" xfId="442"/>
    <cellStyle name="40% - Ênfase2 2 3 2" xfId="443"/>
    <cellStyle name="40% - Ênfase2 2 3 2 2" xfId="444"/>
    <cellStyle name="40% - Ênfase2 2 3 2 2 2" xfId="26411"/>
    <cellStyle name="40% - Ênfase2 2 3 2 3" xfId="445"/>
    <cellStyle name="40% - Ênfase2 2 3 2 3 2" xfId="26412"/>
    <cellStyle name="40% - Ênfase2 2 3 2 4" xfId="26413"/>
    <cellStyle name="40% - Ênfase2 2 3 3" xfId="446"/>
    <cellStyle name="40% - Ênfase2 2 3 3 2" xfId="26414"/>
    <cellStyle name="40% - Ênfase2 2 3 4" xfId="447"/>
    <cellStyle name="40% - Ênfase2 2 3 4 2" xfId="26415"/>
    <cellStyle name="40% - Ênfase2 2 3 5" xfId="26416"/>
    <cellStyle name="40% - Ênfase2 2 3 5 2" xfId="26417"/>
    <cellStyle name="40% - Ênfase2 2 3 6" xfId="26418"/>
    <cellStyle name="40% - Ênfase2 2 4" xfId="448"/>
    <cellStyle name="40% - Ênfase2 2 4 2" xfId="449"/>
    <cellStyle name="40% - Ênfase2 2 4 2 2" xfId="26419"/>
    <cellStyle name="40% - Ênfase2 2 4 3" xfId="450"/>
    <cellStyle name="40% - Ênfase2 2 4 3 2" xfId="26420"/>
    <cellStyle name="40% - Ênfase2 2 4 4" xfId="26421"/>
    <cellStyle name="40% - Ênfase2 2 5" xfId="451"/>
    <cellStyle name="40% - Ênfase2 2 5 2" xfId="26422"/>
    <cellStyle name="40% - Ênfase2 2 6" xfId="452"/>
    <cellStyle name="40% - Ênfase2 2 6 2" xfId="26423"/>
    <cellStyle name="40% - Ênfase2 2 7" xfId="453"/>
    <cellStyle name="40% - Ênfase2 2 7 2" xfId="26424"/>
    <cellStyle name="40% - Ênfase2 2 8" xfId="26425"/>
    <cellStyle name="40% - Ênfase2 2 9" xfId="26426"/>
    <cellStyle name="40% - Ênfase2 3" xfId="454"/>
    <cellStyle name="40% - Ênfase2 3 2" xfId="455"/>
    <cellStyle name="40% - Ênfase2 3 3" xfId="456"/>
    <cellStyle name="40% - Ênfase2 3 3 2" xfId="457"/>
    <cellStyle name="40% - Ênfase2 3 3 2 2" xfId="26427"/>
    <cellStyle name="40% - Ênfase2 3 3 3" xfId="458"/>
    <cellStyle name="40% - Ênfase2 3 3 3 2" xfId="26428"/>
    <cellStyle name="40% - Ênfase2 3 3 4" xfId="26429"/>
    <cellStyle name="40% - Ênfase2 3 4" xfId="459"/>
    <cellStyle name="40% - Ênfase2 3 4 2" xfId="26430"/>
    <cellStyle name="40% - Ênfase2 3 5" xfId="460"/>
    <cellStyle name="40% - Ênfase2 3 5 2" xfId="26431"/>
    <cellStyle name="40% - Ênfase2 3 6" xfId="26432"/>
    <cellStyle name="40% - Ênfase2 3 6 2" xfId="26433"/>
    <cellStyle name="40% - Ênfase2 3 7" xfId="26434"/>
    <cellStyle name="40% - Ênfase2 4" xfId="461"/>
    <cellStyle name="40% - Ênfase2 4 2" xfId="462"/>
    <cellStyle name="40% - Ênfase2 4 2 2" xfId="463"/>
    <cellStyle name="40% - Ênfase2 4 2 2 2" xfId="26435"/>
    <cellStyle name="40% - Ênfase2 4 2 3" xfId="464"/>
    <cellStyle name="40% - Ênfase2 4 2 3 2" xfId="26436"/>
    <cellStyle name="40% - Ênfase2 4 2 4" xfId="26437"/>
    <cellStyle name="40% - Ênfase2 4 3" xfId="465"/>
    <cellStyle name="40% - Ênfase2 4 3 2" xfId="26438"/>
    <cellStyle name="40% - Ênfase2 4 4" xfId="466"/>
    <cellStyle name="40% - Ênfase2 4 4 2" xfId="26439"/>
    <cellStyle name="40% - Ênfase2 4 5" xfId="26440"/>
    <cellStyle name="40% - Ênfase2 4 5 2" xfId="26441"/>
    <cellStyle name="40% - Ênfase2 4 6" xfId="26442"/>
    <cellStyle name="40% - Ênfase2 5" xfId="467"/>
    <cellStyle name="40% - Ênfase2 5 2" xfId="468"/>
    <cellStyle name="40% - Ênfase2 5 2 2" xfId="469"/>
    <cellStyle name="40% - Ênfase2 5 2 2 2" xfId="26443"/>
    <cellStyle name="40% - Ênfase2 5 2 3" xfId="470"/>
    <cellStyle name="40% - Ênfase2 5 2 3 2" xfId="26444"/>
    <cellStyle name="40% - Ênfase2 5 2 4" xfId="26445"/>
    <cellStyle name="40% - Ênfase2 5 3" xfId="471"/>
    <cellStyle name="40% - Ênfase2 5 3 2" xfId="26446"/>
    <cellStyle name="40% - Ênfase2 5 4" xfId="472"/>
    <cellStyle name="40% - Ênfase2 5 4 2" xfId="26447"/>
    <cellStyle name="40% - Ênfase2 5 5" xfId="26448"/>
    <cellStyle name="40% - Ênfase2 5 5 2" xfId="26449"/>
    <cellStyle name="40% - Ênfase2 5 6" xfId="26450"/>
    <cellStyle name="40% - Ênfase2 6" xfId="473"/>
    <cellStyle name="40% - Ênfase2 6 2" xfId="474"/>
    <cellStyle name="40% - Ênfase2 6 2 2" xfId="475"/>
    <cellStyle name="40% - Ênfase2 6 2 2 2" xfId="26451"/>
    <cellStyle name="40% - Ênfase2 6 2 3" xfId="476"/>
    <cellStyle name="40% - Ênfase2 6 2 3 2" xfId="26452"/>
    <cellStyle name="40% - Ênfase2 6 2 4" xfId="26453"/>
    <cellStyle name="40% - Ênfase2 6 3" xfId="477"/>
    <cellStyle name="40% - Ênfase2 6 3 2" xfId="26454"/>
    <cellStyle name="40% - Ênfase2 6 4" xfId="478"/>
    <cellStyle name="40% - Ênfase2 6 4 2" xfId="26455"/>
    <cellStyle name="40% - Ênfase2 6 5" xfId="26456"/>
    <cellStyle name="40% - Ênfase2 6 5 2" xfId="26457"/>
    <cellStyle name="40% - Ênfase2 6 6" xfId="26458"/>
    <cellStyle name="40% - Ênfase2 7" xfId="479"/>
    <cellStyle name="40% - Ênfase2 8" xfId="480"/>
    <cellStyle name="40% - Ênfase2 8 2" xfId="481"/>
    <cellStyle name="40% - Ênfase2 8 2 2" xfId="26459"/>
    <cellStyle name="40% - Ênfase2 8 3" xfId="482"/>
    <cellStyle name="40% - Ênfase2 8 3 2" xfId="26460"/>
    <cellStyle name="40% - Ênfase2 8 4" xfId="26461"/>
    <cellStyle name="40% - Ênfase2 9" xfId="483"/>
    <cellStyle name="40% - Ênfase2 9 2" xfId="26462"/>
    <cellStyle name="40% - Ênfase3" xfId="45" builtinId="39" customBuiltin="1"/>
    <cellStyle name="40% - Ênfase3 10" xfId="484"/>
    <cellStyle name="40% - Ênfase3 10 2" xfId="26463"/>
    <cellStyle name="40% - Ênfase3 11" xfId="26464"/>
    <cellStyle name="40% - Ênfase3 11 2" xfId="26465"/>
    <cellStyle name="40% - Ênfase3 12" xfId="26466"/>
    <cellStyle name="40% - Ênfase3 12 2" xfId="26467"/>
    <cellStyle name="40% - Ênfase3 13" xfId="26468"/>
    <cellStyle name="40% - Ênfase3 14" xfId="26469"/>
    <cellStyle name="40% - Ênfase3 2" xfId="485"/>
    <cellStyle name="40% - Ênfase3 2 10" xfId="26470"/>
    <cellStyle name="40% - Ênfase3 2 11" xfId="26471"/>
    <cellStyle name="40% - Ênfase3 2 2" xfId="486"/>
    <cellStyle name="40% - Ênfase3 2 2 2" xfId="487"/>
    <cellStyle name="40% - Ênfase3 2 2 2 2" xfId="488"/>
    <cellStyle name="40% - Ênfase3 2 2 2 2 2" xfId="26472"/>
    <cellStyle name="40% - Ênfase3 2 2 2 3" xfId="489"/>
    <cellStyle name="40% - Ênfase3 2 2 2 3 2" xfId="26473"/>
    <cellStyle name="40% - Ênfase3 2 2 2 4" xfId="26474"/>
    <cellStyle name="40% - Ênfase3 2 2 3" xfId="490"/>
    <cellStyle name="40% - Ênfase3 2 2 3 2" xfId="26475"/>
    <cellStyle name="40% - Ênfase3 2 2 4" xfId="491"/>
    <cellStyle name="40% - Ênfase3 2 2 4 2" xfId="26476"/>
    <cellStyle name="40% - Ênfase3 2 2 5" xfId="26477"/>
    <cellStyle name="40% - Ênfase3 2 2 5 2" xfId="26478"/>
    <cellStyle name="40% - Ênfase3 2 2 6" xfId="26479"/>
    <cellStyle name="40% - Ênfase3 2 3" xfId="492"/>
    <cellStyle name="40% - Ênfase3 2 3 2" xfId="493"/>
    <cellStyle name="40% - Ênfase3 2 3 2 2" xfId="494"/>
    <cellStyle name="40% - Ênfase3 2 3 2 2 2" xfId="26480"/>
    <cellStyle name="40% - Ênfase3 2 3 2 3" xfId="495"/>
    <cellStyle name="40% - Ênfase3 2 3 2 3 2" xfId="26481"/>
    <cellStyle name="40% - Ênfase3 2 3 2 4" xfId="26482"/>
    <cellStyle name="40% - Ênfase3 2 3 3" xfId="496"/>
    <cellStyle name="40% - Ênfase3 2 3 3 2" xfId="26483"/>
    <cellStyle name="40% - Ênfase3 2 3 4" xfId="497"/>
    <cellStyle name="40% - Ênfase3 2 3 4 2" xfId="26484"/>
    <cellStyle name="40% - Ênfase3 2 3 5" xfId="26485"/>
    <cellStyle name="40% - Ênfase3 2 3 5 2" xfId="26486"/>
    <cellStyle name="40% - Ênfase3 2 3 6" xfId="26487"/>
    <cellStyle name="40% - Ênfase3 2 4" xfId="498"/>
    <cellStyle name="40% - Ênfase3 2 4 2" xfId="499"/>
    <cellStyle name="40% - Ênfase3 2 4 2 2" xfId="26488"/>
    <cellStyle name="40% - Ênfase3 2 4 3" xfId="500"/>
    <cellStyle name="40% - Ênfase3 2 4 3 2" xfId="26489"/>
    <cellStyle name="40% - Ênfase3 2 4 4" xfId="26490"/>
    <cellStyle name="40% - Ênfase3 2 5" xfId="501"/>
    <cellStyle name="40% - Ênfase3 2 5 2" xfId="26491"/>
    <cellStyle name="40% - Ênfase3 2 6" xfId="502"/>
    <cellStyle name="40% - Ênfase3 2 6 2" xfId="26492"/>
    <cellStyle name="40% - Ênfase3 2 7" xfId="503"/>
    <cellStyle name="40% - Ênfase3 2 7 2" xfId="26493"/>
    <cellStyle name="40% - Ênfase3 2 8" xfId="26494"/>
    <cellStyle name="40% - Ênfase3 2 9" xfId="26495"/>
    <cellStyle name="40% - Ênfase3 3" xfId="504"/>
    <cellStyle name="40% - Ênfase3 3 2" xfId="505"/>
    <cellStyle name="40% - Ênfase3 3 3" xfId="506"/>
    <cellStyle name="40% - Ênfase3 3 3 2" xfId="507"/>
    <cellStyle name="40% - Ênfase3 3 3 2 2" xfId="26496"/>
    <cellStyle name="40% - Ênfase3 3 3 3" xfId="508"/>
    <cellStyle name="40% - Ênfase3 3 3 3 2" xfId="26497"/>
    <cellStyle name="40% - Ênfase3 3 3 4" xfId="26498"/>
    <cellStyle name="40% - Ênfase3 3 4" xfId="509"/>
    <cellStyle name="40% - Ênfase3 3 4 2" xfId="26499"/>
    <cellStyle name="40% - Ênfase3 3 5" xfId="510"/>
    <cellStyle name="40% - Ênfase3 3 5 2" xfId="26500"/>
    <cellStyle name="40% - Ênfase3 3 6" xfId="26501"/>
    <cellStyle name="40% - Ênfase3 3 6 2" xfId="26502"/>
    <cellStyle name="40% - Ênfase3 3 7" xfId="26503"/>
    <cellStyle name="40% - Ênfase3 4" xfId="511"/>
    <cellStyle name="40% - Ênfase3 4 2" xfId="512"/>
    <cellStyle name="40% - Ênfase3 4 2 2" xfId="513"/>
    <cellStyle name="40% - Ênfase3 4 2 2 2" xfId="26504"/>
    <cellStyle name="40% - Ênfase3 4 2 3" xfId="514"/>
    <cellStyle name="40% - Ênfase3 4 2 3 2" xfId="26505"/>
    <cellStyle name="40% - Ênfase3 4 2 4" xfId="26506"/>
    <cellStyle name="40% - Ênfase3 4 3" xfId="515"/>
    <cellStyle name="40% - Ênfase3 4 3 2" xfId="26507"/>
    <cellStyle name="40% - Ênfase3 4 4" xfId="516"/>
    <cellStyle name="40% - Ênfase3 4 4 2" xfId="26508"/>
    <cellStyle name="40% - Ênfase3 4 5" xfId="26509"/>
    <cellStyle name="40% - Ênfase3 4 5 2" xfId="26510"/>
    <cellStyle name="40% - Ênfase3 4 6" xfId="26511"/>
    <cellStyle name="40% - Ênfase3 5" xfId="517"/>
    <cellStyle name="40% - Ênfase3 5 2" xfId="518"/>
    <cellStyle name="40% - Ênfase3 5 2 2" xfId="519"/>
    <cellStyle name="40% - Ênfase3 5 2 2 2" xfId="26512"/>
    <cellStyle name="40% - Ênfase3 5 2 3" xfId="520"/>
    <cellStyle name="40% - Ênfase3 5 2 3 2" xfId="26513"/>
    <cellStyle name="40% - Ênfase3 5 2 4" xfId="26514"/>
    <cellStyle name="40% - Ênfase3 5 3" xfId="521"/>
    <cellStyle name="40% - Ênfase3 5 3 2" xfId="26515"/>
    <cellStyle name="40% - Ênfase3 5 4" xfId="522"/>
    <cellStyle name="40% - Ênfase3 5 4 2" xfId="26516"/>
    <cellStyle name="40% - Ênfase3 5 5" xfId="26517"/>
    <cellStyle name="40% - Ênfase3 5 5 2" xfId="26518"/>
    <cellStyle name="40% - Ênfase3 5 6" xfId="26519"/>
    <cellStyle name="40% - Ênfase3 6" xfId="523"/>
    <cellStyle name="40% - Ênfase3 6 2" xfId="524"/>
    <cellStyle name="40% - Ênfase3 6 2 2" xfId="525"/>
    <cellStyle name="40% - Ênfase3 6 2 2 2" xfId="26520"/>
    <cellStyle name="40% - Ênfase3 6 2 3" xfId="526"/>
    <cellStyle name="40% - Ênfase3 6 2 3 2" xfId="26521"/>
    <cellStyle name="40% - Ênfase3 6 2 4" xfId="26522"/>
    <cellStyle name="40% - Ênfase3 6 3" xfId="527"/>
    <cellStyle name="40% - Ênfase3 6 3 2" xfId="26523"/>
    <cellStyle name="40% - Ênfase3 6 4" xfId="528"/>
    <cellStyle name="40% - Ênfase3 6 4 2" xfId="26524"/>
    <cellStyle name="40% - Ênfase3 6 5" xfId="26525"/>
    <cellStyle name="40% - Ênfase3 6 5 2" xfId="26526"/>
    <cellStyle name="40% - Ênfase3 6 6" xfId="26527"/>
    <cellStyle name="40% - Ênfase3 7" xfId="529"/>
    <cellStyle name="40% - Ênfase3 8" xfId="530"/>
    <cellStyle name="40% - Ênfase3 8 2" xfId="531"/>
    <cellStyle name="40% - Ênfase3 8 2 2" xfId="26528"/>
    <cellStyle name="40% - Ênfase3 8 3" xfId="532"/>
    <cellStyle name="40% - Ênfase3 8 3 2" xfId="26529"/>
    <cellStyle name="40% - Ênfase3 8 4" xfId="26530"/>
    <cellStyle name="40% - Ênfase3 9" xfId="533"/>
    <cellStyle name="40% - Ênfase3 9 2" xfId="26531"/>
    <cellStyle name="40% - Ênfase4" xfId="49" builtinId="43" customBuiltin="1"/>
    <cellStyle name="40% - Ênfase4 10" xfId="534"/>
    <cellStyle name="40% - Ênfase4 10 2" xfId="26532"/>
    <cellStyle name="40% - Ênfase4 11" xfId="26533"/>
    <cellStyle name="40% - Ênfase4 11 2" xfId="26534"/>
    <cellStyle name="40% - Ênfase4 12" xfId="26535"/>
    <cellStyle name="40% - Ênfase4 12 2" xfId="26536"/>
    <cellStyle name="40% - Ênfase4 13" xfId="26537"/>
    <cellStyle name="40% - Ênfase4 14" xfId="26538"/>
    <cellStyle name="40% - Ênfase4 2" xfId="535"/>
    <cellStyle name="40% - Ênfase4 2 10" xfId="26539"/>
    <cellStyle name="40% - Ênfase4 2 11" xfId="26540"/>
    <cellStyle name="40% - Ênfase4 2 2" xfId="536"/>
    <cellStyle name="40% - Ênfase4 2 2 2" xfId="537"/>
    <cellStyle name="40% - Ênfase4 2 2 2 2" xfId="538"/>
    <cellStyle name="40% - Ênfase4 2 2 2 2 2" xfId="26541"/>
    <cellStyle name="40% - Ênfase4 2 2 2 3" xfId="539"/>
    <cellStyle name="40% - Ênfase4 2 2 2 3 2" xfId="26542"/>
    <cellStyle name="40% - Ênfase4 2 2 2 4" xfId="26543"/>
    <cellStyle name="40% - Ênfase4 2 2 3" xfId="540"/>
    <cellStyle name="40% - Ênfase4 2 2 3 2" xfId="26544"/>
    <cellStyle name="40% - Ênfase4 2 2 4" xfId="541"/>
    <cellStyle name="40% - Ênfase4 2 2 4 2" xfId="26545"/>
    <cellStyle name="40% - Ênfase4 2 2 5" xfId="26546"/>
    <cellStyle name="40% - Ênfase4 2 2 5 2" xfId="26547"/>
    <cellStyle name="40% - Ênfase4 2 2 6" xfId="26548"/>
    <cellStyle name="40% - Ênfase4 2 3" xfId="542"/>
    <cellStyle name="40% - Ênfase4 2 3 2" xfId="543"/>
    <cellStyle name="40% - Ênfase4 2 3 2 2" xfId="544"/>
    <cellStyle name="40% - Ênfase4 2 3 2 2 2" xfId="26549"/>
    <cellStyle name="40% - Ênfase4 2 3 2 3" xfId="545"/>
    <cellStyle name="40% - Ênfase4 2 3 2 3 2" xfId="26550"/>
    <cellStyle name="40% - Ênfase4 2 3 2 4" xfId="26551"/>
    <cellStyle name="40% - Ênfase4 2 3 3" xfId="546"/>
    <cellStyle name="40% - Ênfase4 2 3 3 2" xfId="26552"/>
    <cellStyle name="40% - Ênfase4 2 3 4" xfId="547"/>
    <cellStyle name="40% - Ênfase4 2 3 4 2" xfId="26553"/>
    <cellStyle name="40% - Ênfase4 2 3 5" xfId="26554"/>
    <cellStyle name="40% - Ênfase4 2 3 5 2" xfId="26555"/>
    <cellStyle name="40% - Ênfase4 2 3 6" xfId="26556"/>
    <cellStyle name="40% - Ênfase4 2 4" xfId="548"/>
    <cellStyle name="40% - Ênfase4 2 4 2" xfId="549"/>
    <cellStyle name="40% - Ênfase4 2 4 2 2" xfId="26557"/>
    <cellStyle name="40% - Ênfase4 2 4 3" xfId="550"/>
    <cellStyle name="40% - Ênfase4 2 4 3 2" xfId="26558"/>
    <cellStyle name="40% - Ênfase4 2 4 4" xfId="26559"/>
    <cellStyle name="40% - Ênfase4 2 5" xfId="551"/>
    <cellStyle name="40% - Ênfase4 2 5 2" xfId="26560"/>
    <cellStyle name="40% - Ênfase4 2 6" xfId="552"/>
    <cellStyle name="40% - Ênfase4 2 6 2" xfId="26561"/>
    <cellStyle name="40% - Ênfase4 2 7" xfId="553"/>
    <cellStyle name="40% - Ênfase4 2 7 2" xfId="26562"/>
    <cellStyle name="40% - Ênfase4 2 8" xfId="26563"/>
    <cellStyle name="40% - Ênfase4 2 9" xfId="26564"/>
    <cellStyle name="40% - Ênfase4 3" xfId="554"/>
    <cellStyle name="40% - Ênfase4 3 2" xfId="555"/>
    <cellStyle name="40% - Ênfase4 3 3" xfId="556"/>
    <cellStyle name="40% - Ênfase4 3 3 2" xfId="557"/>
    <cellStyle name="40% - Ênfase4 3 3 2 2" xfId="26565"/>
    <cellStyle name="40% - Ênfase4 3 3 3" xfId="558"/>
    <cellStyle name="40% - Ênfase4 3 3 3 2" xfId="26566"/>
    <cellStyle name="40% - Ênfase4 3 3 4" xfId="26567"/>
    <cellStyle name="40% - Ênfase4 3 4" xfId="559"/>
    <cellStyle name="40% - Ênfase4 3 4 2" xfId="26568"/>
    <cellStyle name="40% - Ênfase4 3 5" xfId="560"/>
    <cellStyle name="40% - Ênfase4 3 5 2" xfId="26569"/>
    <cellStyle name="40% - Ênfase4 3 6" xfId="26570"/>
    <cellStyle name="40% - Ênfase4 3 6 2" xfId="26571"/>
    <cellStyle name="40% - Ênfase4 3 7" xfId="26572"/>
    <cellStyle name="40% - Ênfase4 4" xfId="561"/>
    <cellStyle name="40% - Ênfase4 4 2" xfId="562"/>
    <cellStyle name="40% - Ênfase4 4 2 2" xfId="563"/>
    <cellStyle name="40% - Ênfase4 4 2 2 2" xfId="26573"/>
    <cellStyle name="40% - Ênfase4 4 2 3" xfId="564"/>
    <cellStyle name="40% - Ênfase4 4 2 3 2" xfId="26574"/>
    <cellStyle name="40% - Ênfase4 4 2 4" xfId="26575"/>
    <cellStyle name="40% - Ênfase4 4 3" xfId="565"/>
    <cellStyle name="40% - Ênfase4 4 3 2" xfId="26576"/>
    <cellStyle name="40% - Ênfase4 4 4" xfId="566"/>
    <cellStyle name="40% - Ênfase4 4 4 2" xfId="26577"/>
    <cellStyle name="40% - Ênfase4 4 5" xfId="26578"/>
    <cellStyle name="40% - Ênfase4 4 5 2" xfId="26579"/>
    <cellStyle name="40% - Ênfase4 4 6" xfId="26580"/>
    <cellStyle name="40% - Ênfase4 5" xfId="567"/>
    <cellStyle name="40% - Ênfase4 5 2" xfId="568"/>
    <cellStyle name="40% - Ênfase4 5 2 2" xfId="569"/>
    <cellStyle name="40% - Ênfase4 5 2 2 2" xfId="26581"/>
    <cellStyle name="40% - Ênfase4 5 2 3" xfId="570"/>
    <cellStyle name="40% - Ênfase4 5 2 3 2" xfId="26582"/>
    <cellStyle name="40% - Ênfase4 5 2 4" xfId="26583"/>
    <cellStyle name="40% - Ênfase4 5 3" xfId="571"/>
    <cellStyle name="40% - Ênfase4 5 3 2" xfId="26584"/>
    <cellStyle name="40% - Ênfase4 5 4" xfId="572"/>
    <cellStyle name="40% - Ênfase4 5 4 2" xfId="26585"/>
    <cellStyle name="40% - Ênfase4 5 5" xfId="26586"/>
    <cellStyle name="40% - Ênfase4 5 5 2" xfId="26587"/>
    <cellStyle name="40% - Ênfase4 5 6" xfId="26588"/>
    <cellStyle name="40% - Ênfase4 6" xfId="573"/>
    <cellStyle name="40% - Ênfase4 6 2" xfId="574"/>
    <cellStyle name="40% - Ênfase4 6 2 2" xfId="575"/>
    <cellStyle name="40% - Ênfase4 6 2 2 2" xfId="26589"/>
    <cellStyle name="40% - Ênfase4 6 2 3" xfId="576"/>
    <cellStyle name="40% - Ênfase4 6 2 3 2" xfId="26590"/>
    <cellStyle name="40% - Ênfase4 6 2 4" xfId="26591"/>
    <cellStyle name="40% - Ênfase4 6 3" xfId="577"/>
    <cellStyle name="40% - Ênfase4 6 3 2" xfId="26592"/>
    <cellStyle name="40% - Ênfase4 6 4" xfId="578"/>
    <cellStyle name="40% - Ênfase4 6 4 2" xfId="26593"/>
    <cellStyle name="40% - Ênfase4 6 5" xfId="26594"/>
    <cellStyle name="40% - Ênfase4 6 5 2" xfId="26595"/>
    <cellStyle name="40% - Ênfase4 6 6" xfId="26596"/>
    <cellStyle name="40% - Ênfase4 7" xfId="579"/>
    <cellStyle name="40% - Ênfase4 8" xfId="580"/>
    <cellStyle name="40% - Ênfase4 8 2" xfId="581"/>
    <cellStyle name="40% - Ênfase4 8 2 2" xfId="26597"/>
    <cellStyle name="40% - Ênfase4 8 3" xfId="582"/>
    <cellStyle name="40% - Ênfase4 8 3 2" xfId="26598"/>
    <cellStyle name="40% - Ênfase4 8 4" xfId="26599"/>
    <cellStyle name="40% - Ênfase4 9" xfId="583"/>
    <cellStyle name="40% - Ênfase4 9 2" xfId="26600"/>
    <cellStyle name="40% - Ênfase5" xfId="52" builtinId="47" customBuiltin="1"/>
    <cellStyle name="40% - Ênfase5 10" xfId="584"/>
    <cellStyle name="40% - Ênfase5 10 2" xfId="26601"/>
    <cellStyle name="40% - Ênfase5 11" xfId="26602"/>
    <cellStyle name="40% - Ênfase5 11 2" xfId="26603"/>
    <cellStyle name="40% - Ênfase5 12" xfId="26604"/>
    <cellStyle name="40% - Ênfase5 12 2" xfId="26605"/>
    <cellStyle name="40% - Ênfase5 13" xfId="26606"/>
    <cellStyle name="40% - Ênfase5 14" xfId="26607"/>
    <cellStyle name="40% - Ênfase5 2" xfId="585"/>
    <cellStyle name="40% - Ênfase5 2 10" xfId="26608"/>
    <cellStyle name="40% - Ênfase5 2 11" xfId="26609"/>
    <cellStyle name="40% - Ênfase5 2 2" xfId="586"/>
    <cellStyle name="40% - Ênfase5 2 2 2" xfId="587"/>
    <cellStyle name="40% - Ênfase5 2 2 2 2" xfId="588"/>
    <cellStyle name="40% - Ênfase5 2 2 2 2 2" xfId="26610"/>
    <cellStyle name="40% - Ênfase5 2 2 2 3" xfId="589"/>
    <cellStyle name="40% - Ênfase5 2 2 2 3 2" xfId="26611"/>
    <cellStyle name="40% - Ênfase5 2 2 2 4" xfId="26612"/>
    <cellStyle name="40% - Ênfase5 2 2 3" xfId="590"/>
    <cellStyle name="40% - Ênfase5 2 2 3 2" xfId="26613"/>
    <cellStyle name="40% - Ênfase5 2 2 4" xfId="591"/>
    <cellStyle name="40% - Ênfase5 2 2 4 2" xfId="26614"/>
    <cellStyle name="40% - Ênfase5 2 2 5" xfId="26615"/>
    <cellStyle name="40% - Ênfase5 2 2 5 2" xfId="26616"/>
    <cellStyle name="40% - Ênfase5 2 2 6" xfId="26617"/>
    <cellStyle name="40% - Ênfase5 2 3" xfId="592"/>
    <cellStyle name="40% - Ênfase5 2 3 2" xfId="593"/>
    <cellStyle name="40% - Ênfase5 2 3 2 2" xfId="594"/>
    <cellStyle name="40% - Ênfase5 2 3 2 2 2" xfId="26618"/>
    <cellStyle name="40% - Ênfase5 2 3 2 3" xfId="595"/>
    <cellStyle name="40% - Ênfase5 2 3 2 3 2" xfId="26619"/>
    <cellStyle name="40% - Ênfase5 2 3 2 4" xfId="26620"/>
    <cellStyle name="40% - Ênfase5 2 3 3" xfId="596"/>
    <cellStyle name="40% - Ênfase5 2 3 3 2" xfId="26621"/>
    <cellStyle name="40% - Ênfase5 2 3 4" xfId="597"/>
    <cellStyle name="40% - Ênfase5 2 3 4 2" xfId="26622"/>
    <cellStyle name="40% - Ênfase5 2 3 5" xfId="26623"/>
    <cellStyle name="40% - Ênfase5 2 3 5 2" xfId="26624"/>
    <cellStyle name="40% - Ênfase5 2 3 6" xfId="26625"/>
    <cellStyle name="40% - Ênfase5 2 4" xfId="598"/>
    <cellStyle name="40% - Ênfase5 2 4 2" xfId="599"/>
    <cellStyle name="40% - Ênfase5 2 4 2 2" xfId="26626"/>
    <cellStyle name="40% - Ênfase5 2 4 3" xfId="600"/>
    <cellStyle name="40% - Ênfase5 2 4 3 2" xfId="26627"/>
    <cellStyle name="40% - Ênfase5 2 4 4" xfId="26628"/>
    <cellStyle name="40% - Ênfase5 2 5" xfId="601"/>
    <cellStyle name="40% - Ênfase5 2 5 2" xfId="26629"/>
    <cellStyle name="40% - Ênfase5 2 6" xfId="602"/>
    <cellStyle name="40% - Ênfase5 2 6 2" xfId="26630"/>
    <cellStyle name="40% - Ênfase5 2 7" xfId="603"/>
    <cellStyle name="40% - Ênfase5 2 7 2" xfId="26631"/>
    <cellStyle name="40% - Ênfase5 2 8" xfId="26632"/>
    <cellStyle name="40% - Ênfase5 2 9" xfId="26633"/>
    <cellStyle name="40% - Ênfase5 3" xfId="604"/>
    <cellStyle name="40% - Ênfase5 3 2" xfId="605"/>
    <cellStyle name="40% - Ênfase5 3 3" xfId="606"/>
    <cellStyle name="40% - Ênfase5 3 3 2" xfId="607"/>
    <cellStyle name="40% - Ênfase5 3 3 2 2" xfId="26634"/>
    <cellStyle name="40% - Ênfase5 3 3 3" xfId="608"/>
    <cellStyle name="40% - Ênfase5 3 3 3 2" xfId="26635"/>
    <cellStyle name="40% - Ênfase5 3 3 4" xfId="26636"/>
    <cellStyle name="40% - Ênfase5 3 4" xfId="609"/>
    <cellStyle name="40% - Ênfase5 3 4 2" xfId="26637"/>
    <cellStyle name="40% - Ênfase5 3 5" xfId="610"/>
    <cellStyle name="40% - Ênfase5 3 5 2" xfId="26638"/>
    <cellStyle name="40% - Ênfase5 3 6" xfId="26639"/>
    <cellStyle name="40% - Ênfase5 3 6 2" xfId="26640"/>
    <cellStyle name="40% - Ênfase5 3 7" xfId="26641"/>
    <cellStyle name="40% - Ênfase5 4" xfId="611"/>
    <cellStyle name="40% - Ênfase5 4 2" xfId="612"/>
    <cellStyle name="40% - Ênfase5 4 2 2" xfId="613"/>
    <cellStyle name="40% - Ênfase5 4 2 2 2" xfId="26642"/>
    <cellStyle name="40% - Ênfase5 4 2 3" xfId="614"/>
    <cellStyle name="40% - Ênfase5 4 2 3 2" xfId="26643"/>
    <cellStyle name="40% - Ênfase5 4 2 4" xfId="26644"/>
    <cellStyle name="40% - Ênfase5 4 3" xfId="615"/>
    <cellStyle name="40% - Ênfase5 4 3 2" xfId="26645"/>
    <cellStyle name="40% - Ênfase5 4 4" xfId="616"/>
    <cellStyle name="40% - Ênfase5 4 4 2" xfId="26646"/>
    <cellStyle name="40% - Ênfase5 4 5" xfId="26647"/>
    <cellStyle name="40% - Ênfase5 4 5 2" xfId="26648"/>
    <cellStyle name="40% - Ênfase5 4 6" xfId="26649"/>
    <cellStyle name="40% - Ênfase5 5" xfId="617"/>
    <cellStyle name="40% - Ênfase5 5 2" xfId="618"/>
    <cellStyle name="40% - Ênfase5 5 2 2" xfId="619"/>
    <cellStyle name="40% - Ênfase5 5 2 2 2" xfId="26650"/>
    <cellStyle name="40% - Ênfase5 5 2 3" xfId="620"/>
    <cellStyle name="40% - Ênfase5 5 2 3 2" xfId="26651"/>
    <cellStyle name="40% - Ênfase5 5 2 4" xfId="26652"/>
    <cellStyle name="40% - Ênfase5 5 3" xfId="621"/>
    <cellStyle name="40% - Ênfase5 5 3 2" xfId="26653"/>
    <cellStyle name="40% - Ênfase5 5 4" xfId="622"/>
    <cellStyle name="40% - Ênfase5 5 4 2" xfId="26654"/>
    <cellStyle name="40% - Ênfase5 5 5" xfId="26655"/>
    <cellStyle name="40% - Ênfase5 5 5 2" xfId="26656"/>
    <cellStyle name="40% - Ênfase5 5 6" xfId="26657"/>
    <cellStyle name="40% - Ênfase5 6" xfId="623"/>
    <cellStyle name="40% - Ênfase5 6 2" xfId="624"/>
    <cellStyle name="40% - Ênfase5 6 2 2" xfId="625"/>
    <cellStyle name="40% - Ênfase5 6 2 2 2" xfId="26658"/>
    <cellStyle name="40% - Ênfase5 6 2 3" xfId="626"/>
    <cellStyle name="40% - Ênfase5 6 2 3 2" xfId="26659"/>
    <cellStyle name="40% - Ênfase5 6 2 4" xfId="26660"/>
    <cellStyle name="40% - Ênfase5 6 3" xfId="627"/>
    <cellStyle name="40% - Ênfase5 6 3 2" xfId="26661"/>
    <cellStyle name="40% - Ênfase5 6 4" xfId="628"/>
    <cellStyle name="40% - Ênfase5 6 4 2" xfId="26662"/>
    <cellStyle name="40% - Ênfase5 6 5" xfId="26663"/>
    <cellStyle name="40% - Ênfase5 6 5 2" xfId="26664"/>
    <cellStyle name="40% - Ênfase5 6 6" xfId="26665"/>
    <cellStyle name="40% - Ênfase5 7" xfId="629"/>
    <cellStyle name="40% - Ênfase5 8" xfId="630"/>
    <cellStyle name="40% - Ênfase5 8 2" xfId="631"/>
    <cellStyle name="40% - Ênfase5 8 2 2" xfId="26666"/>
    <cellStyle name="40% - Ênfase5 8 3" xfId="632"/>
    <cellStyle name="40% - Ênfase5 8 3 2" xfId="26667"/>
    <cellStyle name="40% - Ênfase5 8 4" xfId="26668"/>
    <cellStyle name="40% - Ênfase5 9" xfId="633"/>
    <cellStyle name="40% - Ênfase5 9 2" xfId="26669"/>
    <cellStyle name="40% - Ênfase6" xfId="56" builtinId="51" customBuiltin="1"/>
    <cellStyle name="40% - Ênfase6 10" xfId="634"/>
    <cellStyle name="40% - Ênfase6 10 2" xfId="26670"/>
    <cellStyle name="40% - Ênfase6 11" xfId="26671"/>
    <cellStyle name="40% - Ênfase6 11 2" xfId="26672"/>
    <cellStyle name="40% - Ênfase6 12" xfId="26673"/>
    <cellStyle name="40% - Ênfase6 12 2" xfId="26674"/>
    <cellStyle name="40% - Ênfase6 13" xfId="26675"/>
    <cellStyle name="40% - Ênfase6 14" xfId="26676"/>
    <cellStyle name="40% - Ênfase6 2" xfId="635"/>
    <cellStyle name="40% - Ênfase6 2 10" xfId="26677"/>
    <cellStyle name="40% - Ênfase6 2 11" xfId="26678"/>
    <cellStyle name="40% - Ênfase6 2 2" xfId="636"/>
    <cellStyle name="40% - Ênfase6 2 2 2" xfId="637"/>
    <cellStyle name="40% - Ênfase6 2 2 2 2" xfId="638"/>
    <cellStyle name="40% - Ênfase6 2 2 2 2 2" xfId="26679"/>
    <cellStyle name="40% - Ênfase6 2 2 2 3" xfId="639"/>
    <cellStyle name="40% - Ênfase6 2 2 2 3 2" xfId="26680"/>
    <cellStyle name="40% - Ênfase6 2 2 2 4" xfId="26681"/>
    <cellStyle name="40% - Ênfase6 2 2 3" xfId="640"/>
    <cellStyle name="40% - Ênfase6 2 2 3 2" xfId="26682"/>
    <cellStyle name="40% - Ênfase6 2 2 4" xfId="641"/>
    <cellStyle name="40% - Ênfase6 2 2 4 2" xfId="26683"/>
    <cellStyle name="40% - Ênfase6 2 2 5" xfId="26684"/>
    <cellStyle name="40% - Ênfase6 2 2 5 2" xfId="26685"/>
    <cellStyle name="40% - Ênfase6 2 2 6" xfId="26686"/>
    <cellStyle name="40% - Ênfase6 2 3" xfId="642"/>
    <cellStyle name="40% - Ênfase6 2 3 2" xfId="643"/>
    <cellStyle name="40% - Ênfase6 2 3 2 2" xfId="644"/>
    <cellStyle name="40% - Ênfase6 2 3 2 2 2" xfId="26687"/>
    <cellStyle name="40% - Ênfase6 2 3 2 3" xfId="645"/>
    <cellStyle name="40% - Ênfase6 2 3 2 3 2" xfId="26688"/>
    <cellStyle name="40% - Ênfase6 2 3 2 4" xfId="26689"/>
    <cellStyle name="40% - Ênfase6 2 3 3" xfId="646"/>
    <cellStyle name="40% - Ênfase6 2 3 3 2" xfId="26690"/>
    <cellStyle name="40% - Ênfase6 2 3 4" xfId="647"/>
    <cellStyle name="40% - Ênfase6 2 3 4 2" xfId="26691"/>
    <cellStyle name="40% - Ênfase6 2 3 5" xfId="26692"/>
    <cellStyle name="40% - Ênfase6 2 3 5 2" xfId="26693"/>
    <cellStyle name="40% - Ênfase6 2 3 6" xfId="26694"/>
    <cellStyle name="40% - Ênfase6 2 4" xfId="648"/>
    <cellStyle name="40% - Ênfase6 2 4 2" xfId="649"/>
    <cellStyle name="40% - Ênfase6 2 4 2 2" xfId="26695"/>
    <cellStyle name="40% - Ênfase6 2 4 3" xfId="650"/>
    <cellStyle name="40% - Ênfase6 2 4 3 2" xfId="26696"/>
    <cellStyle name="40% - Ênfase6 2 4 4" xfId="26697"/>
    <cellStyle name="40% - Ênfase6 2 5" xfId="651"/>
    <cellStyle name="40% - Ênfase6 2 5 2" xfId="26698"/>
    <cellStyle name="40% - Ênfase6 2 6" xfId="652"/>
    <cellStyle name="40% - Ênfase6 2 6 2" xfId="26699"/>
    <cellStyle name="40% - Ênfase6 2 7" xfId="653"/>
    <cellStyle name="40% - Ênfase6 2 7 2" xfId="26700"/>
    <cellStyle name="40% - Ênfase6 2 8" xfId="26701"/>
    <cellStyle name="40% - Ênfase6 2 9" xfId="26702"/>
    <cellStyle name="40% - Ênfase6 3" xfId="654"/>
    <cellStyle name="40% - Ênfase6 3 2" xfId="655"/>
    <cellStyle name="40% - Ênfase6 3 3" xfId="656"/>
    <cellStyle name="40% - Ênfase6 3 3 2" xfId="657"/>
    <cellStyle name="40% - Ênfase6 3 3 2 2" xfId="26703"/>
    <cellStyle name="40% - Ênfase6 3 3 3" xfId="658"/>
    <cellStyle name="40% - Ênfase6 3 3 3 2" xfId="26704"/>
    <cellStyle name="40% - Ênfase6 3 3 4" xfId="26705"/>
    <cellStyle name="40% - Ênfase6 3 4" xfId="659"/>
    <cellStyle name="40% - Ênfase6 3 4 2" xfId="26706"/>
    <cellStyle name="40% - Ênfase6 3 5" xfId="660"/>
    <cellStyle name="40% - Ênfase6 3 5 2" xfId="26707"/>
    <cellStyle name="40% - Ênfase6 3 6" xfId="26708"/>
    <cellStyle name="40% - Ênfase6 3 6 2" xfId="26709"/>
    <cellStyle name="40% - Ênfase6 3 7" xfId="26710"/>
    <cellStyle name="40% - Ênfase6 4" xfId="661"/>
    <cellStyle name="40% - Ênfase6 4 2" xfId="662"/>
    <cellStyle name="40% - Ênfase6 4 2 2" xfId="663"/>
    <cellStyle name="40% - Ênfase6 4 2 2 2" xfId="26711"/>
    <cellStyle name="40% - Ênfase6 4 2 3" xfId="664"/>
    <cellStyle name="40% - Ênfase6 4 2 3 2" xfId="26712"/>
    <cellStyle name="40% - Ênfase6 4 2 4" xfId="26713"/>
    <cellStyle name="40% - Ênfase6 4 3" xfId="665"/>
    <cellStyle name="40% - Ênfase6 4 3 2" xfId="26714"/>
    <cellStyle name="40% - Ênfase6 4 4" xfId="666"/>
    <cellStyle name="40% - Ênfase6 4 4 2" xfId="26715"/>
    <cellStyle name="40% - Ênfase6 4 5" xfId="26716"/>
    <cellStyle name="40% - Ênfase6 4 5 2" xfId="26717"/>
    <cellStyle name="40% - Ênfase6 4 6" xfId="26718"/>
    <cellStyle name="40% - Ênfase6 5" xfId="667"/>
    <cellStyle name="40% - Ênfase6 5 2" xfId="668"/>
    <cellStyle name="40% - Ênfase6 5 2 2" xfId="669"/>
    <cellStyle name="40% - Ênfase6 5 2 2 2" xfId="26719"/>
    <cellStyle name="40% - Ênfase6 5 2 3" xfId="670"/>
    <cellStyle name="40% - Ênfase6 5 2 3 2" xfId="26720"/>
    <cellStyle name="40% - Ênfase6 5 2 4" xfId="26721"/>
    <cellStyle name="40% - Ênfase6 5 3" xfId="671"/>
    <cellStyle name="40% - Ênfase6 5 3 2" xfId="26722"/>
    <cellStyle name="40% - Ênfase6 5 4" xfId="672"/>
    <cellStyle name="40% - Ênfase6 5 4 2" xfId="26723"/>
    <cellStyle name="40% - Ênfase6 5 5" xfId="26724"/>
    <cellStyle name="40% - Ênfase6 5 5 2" xfId="26725"/>
    <cellStyle name="40% - Ênfase6 5 6" xfId="26726"/>
    <cellStyle name="40% - Ênfase6 6" xfId="673"/>
    <cellStyle name="40% - Ênfase6 6 2" xfId="674"/>
    <cellStyle name="40% - Ênfase6 6 2 2" xfId="675"/>
    <cellStyle name="40% - Ênfase6 6 2 2 2" xfId="26727"/>
    <cellStyle name="40% - Ênfase6 6 2 3" xfId="676"/>
    <cellStyle name="40% - Ênfase6 6 2 3 2" xfId="26728"/>
    <cellStyle name="40% - Ênfase6 6 2 4" xfId="26729"/>
    <cellStyle name="40% - Ênfase6 6 3" xfId="677"/>
    <cellStyle name="40% - Ênfase6 6 3 2" xfId="26730"/>
    <cellStyle name="40% - Ênfase6 6 4" xfId="678"/>
    <cellStyle name="40% - Ênfase6 6 4 2" xfId="26731"/>
    <cellStyle name="40% - Ênfase6 6 5" xfId="26732"/>
    <cellStyle name="40% - Ênfase6 6 5 2" xfId="26733"/>
    <cellStyle name="40% - Ênfase6 6 6" xfId="26734"/>
    <cellStyle name="40% - Ênfase6 7" xfId="679"/>
    <cellStyle name="40% - Ênfase6 8" xfId="680"/>
    <cellStyle name="40% - Ênfase6 8 2" xfId="681"/>
    <cellStyle name="40% - Ênfase6 8 2 2" xfId="26735"/>
    <cellStyle name="40% - Ênfase6 8 3" xfId="682"/>
    <cellStyle name="40% - Ênfase6 8 3 2" xfId="26736"/>
    <cellStyle name="40% - Ênfase6 8 4" xfId="26737"/>
    <cellStyle name="40% - Ênfase6 9" xfId="683"/>
    <cellStyle name="40% - Ênfase6 9 2" xfId="26738"/>
    <cellStyle name="60% - Accent1" xfId="684"/>
    <cellStyle name="60% - Accent2" xfId="685"/>
    <cellStyle name="60% - Accent3" xfId="686"/>
    <cellStyle name="60% - Accent4" xfId="687"/>
    <cellStyle name="60% - Accent5" xfId="688"/>
    <cellStyle name="60% - Accent6" xfId="689"/>
    <cellStyle name="60% - Ênfase1" xfId="38" builtinId="32" customBuiltin="1"/>
    <cellStyle name="60% - Ênfase1 2" xfId="690"/>
    <cellStyle name="60% - Ênfase1 2 2" xfId="691"/>
    <cellStyle name="60% - Ênfase1 2 3" xfId="26739"/>
    <cellStyle name="60% - Ênfase1 3" xfId="692"/>
    <cellStyle name="60% - Ênfase1 4" xfId="693"/>
    <cellStyle name="60% - Ênfase1 5" xfId="26740"/>
    <cellStyle name="60% - Ênfase2" xfId="42" builtinId="36" customBuiltin="1"/>
    <cellStyle name="60% - Ênfase2 2" xfId="694"/>
    <cellStyle name="60% - Ênfase2 2 2" xfId="695"/>
    <cellStyle name="60% - Ênfase2 2 3" xfId="26741"/>
    <cellStyle name="60% - Ênfase2 3" xfId="696"/>
    <cellStyle name="60% - Ênfase2 4" xfId="697"/>
    <cellStyle name="60% - Ênfase2 5" xfId="26742"/>
    <cellStyle name="60% - Ênfase3" xfId="46" builtinId="40" customBuiltin="1"/>
    <cellStyle name="60% - Ênfase3 2" xfId="698"/>
    <cellStyle name="60% - Ênfase3 2 2" xfId="699"/>
    <cellStyle name="60% - Ênfase3 2 3" xfId="26743"/>
    <cellStyle name="60% - Ênfase3 3" xfId="700"/>
    <cellStyle name="60% - Ênfase3 4" xfId="701"/>
    <cellStyle name="60% - Ênfase3 5" xfId="26744"/>
    <cellStyle name="60% - Ênfase4" xfId="50" builtinId="44" customBuiltin="1"/>
    <cellStyle name="60% - Ênfase4 2" xfId="702"/>
    <cellStyle name="60% - Ênfase4 2 2" xfId="703"/>
    <cellStyle name="60% - Ênfase4 2 3" xfId="26745"/>
    <cellStyle name="60% - Ênfase4 3" xfId="704"/>
    <cellStyle name="60% - Ênfase4 4" xfId="705"/>
    <cellStyle name="60% - Ênfase4 5" xfId="26746"/>
    <cellStyle name="60% - Ênfase5" xfId="53" builtinId="48" customBuiltin="1"/>
    <cellStyle name="60% - Ênfase5 2" xfId="706"/>
    <cellStyle name="60% - Ênfase5 2 2" xfId="707"/>
    <cellStyle name="60% - Ênfase5 2 3" xfId="26747"/>
    <cellStyle name="60% - Ênfase5 3" xfId="708"/>
    <cellStyle name="60% - Ênfase5 4" xfId="709"/>
    <cellStyle name="60% - Ênfase5 5" xfId="26748"/>
    <cellStyle name="60% - Ênfase6" xfId="57" builtinId="52" customBuiltin="1"/>
    <cellStyle name="60% - Ênfase6 2" xfId="710"/>
    <cellStyle name="60% - Ênfase6 2 2" xfId="711"/>
    <cellStyle name="60% - Ênfase6 2 3" xfId="26749"/>
    <cellStyle name="60% - Ênfase6 3" xfId="712"/>
    <cellStyle name="60% - Ênfase6 4" xfId="713"/>
    <cellStyle name="60% - Ênfase6 5" xfId="26750"/>
    <cellStyle name="A3 297 x 420 mm_CME_caso 339a_rev2" xfId="15"/>
    <cellStyle name="Accent1" xfId="714"/>
    <cellStyle name="Accent2" xfId="715"/>
    <cellStyle name="Accent3" xfId="716"/>
    <cellStyle name="Accent4" xfId="717"/>
    <cellStyle name="Accent5" xfId="718"/>
    <cellStyle name="Accent6" xfId="719"/>
    <cellStyle name="Bad" xfId="720"/>
    <cellStyle name="Body: normal cell" xfId="62099"/>
    <cellStyle name="Bom" xfId="28" builtinId="26" customBuiltin="1"/>
    <cellStyle name="Bom 2" xfId="721"/>
    <cellStyle name="Bom 2 2" xfId="722"/>
    <cellStyle name="Bom 2 3" xfId="26751"/>
    <cellStyle name="Bom 3" xfId="723"/>
    <cellStyle name="Bom 4" xfId="724"/>
    <cellStyle name="Bom 5" xfId="26752"/>
    <cellStyle name="Calculation" xfId="725"/>
    <cellStyle name="Calculation 2" xfId="726"/>
    <cellStyle name="Calculation 2 2" xfId="727"/>
    <cellStyle name="Calculation 2 2 2" xfId="728"/>
    <cellStyle name="Calculation 2 2 2 2" xfId="729"/>
    <cellStyle name="Calculation 2 2 2 2 2" xfId="26753"/>
    <cellStyle name="Calculation 2 2 2 3" xfId="26754"/>
    <cellStyle name="Calculation 2 2 2 3 2" xfId="26755"/>
    <cellStyle name="Calculation 2 2 2 4" xfId="26756"/>
    <cellStyle name="Calculation 2 2 2 4 2" xfId="26757"/>
    <cellStyle name="Calculation 2 2 2 5" xfId="26758"/>
    <cellStyle name="Calculation 2 2 3" xfId="730"/>
    <cellStyle name="Calculation 2 2 3 2" xfId="26759"/>
    <cellStyle name="Calculation 2 2 4" xfId="26760"/>
    <cellStyle name="Calculation 2 2 4 2" xfId="26761"/>
    <cellStyle name="Calculation 2 2 5" xfId="26762"/>
    <cellStyle name="Calculation 2 2 5 2" xfId="26763"/>
    <cellStyle name="Calculation 2 2 6" xfId="26764"/>
    <cellStyle name="Calculation 2 3" xfId="731"/>
    <cellStyle name="Calculation 2 3 2" xfId="732"/>
    <cellStyle name="Calculation 2 3 2 2" xfId="733"/>
    <cellStyle name="Calculation 2 3 2 2 2" xfId="26765"/>
    <cellStyle name="Calculation 2 3 2 3" xfId="26766"/>
    <cellStyle name="Calculation 2 3 2 3 2" xfId="26767"/>
    <cellStyle name="Calculation 2 3 2 4" xfId="26768"/>
    <cellStyle name="Calculation 2 3 2 4 2" xfId="26769"/>
    <cellStyle name="Calculation 2 3 2 5" xfId="26770"/>
    <cellStyle name="Calculation 2 3 3" xfId="734"/>
    <cellStyle name="Calculation 2 3 3 2" xfId="26771"/>
    <cellStyle name="Calculation 2 3 4" xfId="26772"/>
    <cellStyle name="Calculation 2 3 4 2" xfId="26773"/>
    <cellStyle name="Calculation 2 3 5" xfId="26774"/>
    <cellStyle name="Calculation 2 3 5 2" xfId="26775"/>
    <cellStyle name="Calculation 2 3 6" xfId="26776"/>
    <cellStyle name="Calculation 2 4" xfId="735"/>
    <cellStyle name="Calculation 2 4 2" xfId="736"/>
    <cellStyle name="Calculation 2 4 2 2" xfId="737"/>
    <cellStyle name="Calculation 2 4 2 2 2" xfId="26777"/>
    <cellStyle name="Calculation 2 4 2 3" xfId="26778"/>
    <cellStyle name="Calculation 2 4 2 3 2" xfId="26779"/>
    <cellStyle name="Calculation 2 4 2 4" xfId="26780"/>
    <cellStyle name="Calculation 2 4 2 4 2" xfId="26781"/>
    <cellStyle name="Calculation 2 4 2 5" xfId="26782"/>
    <cellStyle name="Calculation 2 4 3" xfId="738"/>
    <cellStyle name="Calculation 2 4 3 2" xfId="26783"/>
    <cellStyle name="Calculation 2 4 4" xfId="26784"/>
    <cellStyle name="Calculation 2 4 4 2" xfId="26785"/>
    <cellStyle name="Calculation 2 4 5" xfId="26786"/>
    <cellStyle name="Calculation 2 4 5 2" xfId="26787"/>
    <cellStyle name="Calculation 2 4 6" xfId="26788"/>
    <cellStyle name="Calculation 2 5" xfId="739"/>
    <cellStyle name="Calculation 2 5 2" xfId="740"/>
    <cellStyle name="Calculation 2 5 2 2" xfId="26789"/>
    <cellStyle name="Calculation 2 5 3" xfId="26790"/>
    <cellStyle name="Calculation 2 5 3 2" xfId="26791"/>
    <cellStyle name="Calculation 2 5 4" xfId="26792"/>
    <cellStyle name="Calculation 2 5 4 2" xfId="26793"/>
    <cellStyle name="Calculation 2 5 5" xfId="26794"/>
    <cellStyle name="Calculation 3" xfId="741"/>
    <cellStyle name="Calculation 3 2" xfId="742"/>
    <cellStyle name="Calculation 3 2 2" xfId="743"/>
    <cellStyle name="Calculation 3 2 2 2" xfId="26795"/>
    <cellStyle name="Calculation 3 2 3" xfId="26796"/>
    <cellStyle name="Calculation 3 2 3 2" xfId="26797"/>
    <cellStyle name="Calculation 3 2 4" xfId="26798"/>
    <cellStyle name="Calculation 3 2 4 2" xfId="26799"/>
    <cellStyle name="Calculation 3 2 5" xfId="26800"/>
    <cellStyle name="Calculation 3 3" xfId="744"/>
    <cellStyle name="Calculation 3 3 2" xfId="26801"/>
    <cellStyle name="Calculation 3 4" xfId="26802"/>
    <cellStyle name="Calculation 3 4 2" xfId="26803"/>
    <cellStyle name="Calculation 3 5" xfId="26804"/>
    <cellStyle name="Calculation 3 5 2" xfId="26805"/>
    <cellStyle name="Calculation 3 6" xfId="26806"/>
    <cellStyle name="Calculation 4" xfId="745"/>
    <cellStyle name="Calculation 4 2" xfId="746"/>
    <cellStyle name="Calculation 4 2 2" xfId="747"/>
    <cellStyle name="Calculation 4 2 2 2" xfId="26807"/>
    <cellStyle name="Calculation 4 2 3" xfId="26808"/>
    <cellStyle name="Calculation 4 2 3 2" xfId="26809"/>
    <cellStyle name="Calculation 4 2 4" xfId="26810"/>
    <cellStyle name="Calculation 4 2 4 2" xfId="26811"/>
    <cellStyle name="Calculation 4 2 5" xfId="26812"/>
    <cellStyle name="Calculation 4 3" xfId="748"/>
    <cellStyle name="Calculation 4 3 2" xfId="26813"/>
    <cellStyle name="Calculation 4 4" xfId="26814"/>
    <cellStyle name="Calculation 4 4 2" xfId="26815"/>
    <cellStyle name="Calculation 4 5" xfId="26816"/>
    <cellStyle name="Calculation 4 5 2" xfId="26817"/>
    <cellStyle name="Calculation 4 6" xfId="26818"/>
    <cellStyle name="Calculation 5" xfId="749"/>
    <cellStyle name="Calculation 5 2" xfId="750"/>
    <cellStyle name="Calculation 5 2 2" xfId="751"/>
    <cellStyle name="Calculation 5 2 2 2" xfId="26819"/>
    <cellStyle name="Calculation 5 2 3" xfId="26820"/>
    <cellStyle name="Calculation 5 2 3 2" xfId="26821"/>
    <cellStyle name="Calculation 5 2 4" xfId="26822"/>
    <cellStyle name="Calculation 5 2 4 2" xfId="26823"/>
    <cellStyle name="Calculation 5 2 5" xfId="26824"/>
    <cellStyle name="Calculation 5 3" xfId="752"/>
    <cellStyle name="Calculation 5 3 2" xfId="26825"/>
    <cellStyle name="Calculation 5 4" xfId="26826"/>
    <cellStyle name="Calculation 5 4 2" xfId="26827"/>
    <cellStyle name="Calculation 5 5" xfId="26828"/>
    <cellStyle name="Calculation 5 5 2" xfId="26829"/>
    <cellStyle name="Calculation 5 6" xfId="26830"/>
    <cellStyle name="Calculation 6" xfId="753"/>
    <cellStyle name="Calculation 6 2" xfId="754"/>
    <cellStyle name="Calculation 6 2 2" xfId="26831"/>
    <cellStyle name="Calculation 6 3" xfId="26832"/>
    <cellStyle name="Calculation 6 3 2" xfId="26833"/>
    <cellStyle name="Calculation 6 4" xfId="26834"/>
    <cellStyle name="Calculation 6 4 2" xfId="26835"/>
    <cellStyle name="Calculation 6 5" xfId="26836"/>
    <cellStyle name="Cálculo" xfId="32" builtinId="22" customBuiltin="1"/>
    <cellStyle name="Cálculo 2" xfId="755"/>
    <cellStyle name="Cálculo 2 2" xfId="756"/>
    <cellStyle name="Cálculo 2 3" xfId="26837"/>
    <cellStyle name="Cálculo 3" xfId="757"/>
    <cellStyle name="Cálculo 3 2" xfId="758"/>
    <cellStyle name="Cálculo 3 2 2" xfId="26838"/>
    <cellStyle name="Cálculo 3 3" xfId="759"/>
    <cellStyle name="Cálculo 3 3 2" xfId="26839"/>
    <cellStyle name="Cálculo 3 4" xfId="26840"/>
    <cellStyle name="Cálculo 3 4 2" xfId="26841"/>
    <cellStyle name="Cálculo 3 5" xfId="26842"/>
    <cellStyle name="Cálculo 3 5 2" xfId="26843"/>
    <cellStyle name="Cálculo 3 6" xfId="26844"/>
    <cellStyle name="Cálculo 4" xfId="760"/>
    <cellStyle name="Cálculo 4 2" xfId="761"/>
    <cellStyle name="Cálculo 4 2 2" xfId="26845"/>
    <cellStyle name="Cálculo 4 3" xfId="762"/>
    <cellStyle name="Cálculo 4 3 2" xfId="26846"/>
    <cellStyle name="Cálculo 4 4" xfId="26847"/>
    <cellStyle name="Cálculo 4 4 2" xfId="26848"/>
    <cellStyle name="Cálculo 4 5" xfId="26849"/>
    <cellStyle name="Cálculo 4 5 2" xfId="26850"/>
    <cellStyle name="Cálculo 4 6" xfId="26851"/>
    <cellStyle name="Cálculo 5" xfId="26852"/>
    <cellStyle name="Célula de Verificação" xfId="34" builtinId="23" customBuiltin="1"/>
    <cellStyle name="Célula de Verificação 2" xfId="763"/>
    <cellStyle name="Célula de Verificação 2 2" xfId="764"/>
    <cellStyle name="Célula de Verificação 2 3" xfId="26853"/>
    <cellStyle name="Célula de Verificação 3" xfId="765"/>
    <cellStyle name="Célula de Verificação 4" xfId="766"/>
    <cellStyle name="Célula de Verificação 5" xfId="26854"/>
    <cellStyle name="Célula Vinculada" xfId="33" builtinId="24" customBuiltin="1"/>
    <cellStyle name="Célula Vinculada 2" xfId="767"/>
    <cellStyle name="Célula Vinculada 2 2" xfId="768"/>
    <cellStyle name="Célula Vinculada 2 3" xfId="26855"/>
    <cellStyle name="Célula Vinculada 3" xfId="769"/>
    <cellStyle name="Célula Vinculada 4" xfId="770"/>
    <cellStyle name="Célula Vinculada 5" xfId="26856"/>
    <cellStyle name="Check Cell" xfId="771"/>
    <cellStyle name="Date" xfId="62100"/>
    <cellStyle name="Ênfase1" xfId="35" builtinId="29" customBuiltin="1"/>
    <cellStyle name="Ênfase1 2" xfId="772"/>
    <cellStyle name="Ênfase1 2 2" xfId="773"/>
    <cellStyle name="Ênfase1 2 3" xfId="26857"/>
    <cellStyle name="Ênfase1 3" xfId="774"/>
    <cellStyle name="Ênfase1 4" xfId="775"/>
    <cellStyle name="Ênfase1 5" xfId="26858"/>
    <cellStyle name="Ênfase2" xfId="39" builtinId="33" customBuiltin="1"/>
    <cellStyle name="Ênfase2 2" xfId="776"/>
    <cellStyle name="Ênfase2 2 2" xfId="777"/>
    <cellStyle name="Ênfase2 2 3" xfId="26859"/>
    <cellStyle name="Ênfase2 3" xfId="778"/>
    <cellStyle name="Ênfase2 4" xfId="779"/>
    <cellStyle name="Ênfase2 5" xfId="26860"/>
    <cellStyle name="Ênfase3" xfId="43" builtinId="37" customBuiltin="1"/>
    <cellStyle name="Ênfase3 2" xfId="780"/>
    <cellStyle name="Ênfase3 2 2" xfId="781"/>
    <cellStyle name="Ênfase3 2 3" xfId="26861"/>
    <cellStyle name="Ênfase3 3" xfId="782"/>
    <cellStyle name="Ênfase3 4" xfId="783"/>
    <cellStyle name="Ênfase3 5" xfId="26862"/>
    <cellStyle name="Ênfase4" xfId="47" builtinId="41" customBuiltin="1"/>
    <cellStyle name="Ênfase4 2" xfId="784"/>
    <cellStyle name="Ênfase4 2 2" xfId="785"/>
    <cellStyle name="Ênfase4 2 3" xfId="26863"/>
    <cellStyle name="Ênfase4 3" xfId="786"/>
    <cellStyle name="Ênfase4 4" xfId="787"/>
    <cellStyle name="Ênfase4 5" xfId="26864"/>
    <cellStyle name="Ênfase5" xfId="12" builtinId="45"/>
    <cellStyle name="Ênfase5 2" xfId="788"/>
    <cellStyle name="Ênfase5 2 2" xfId="789"/>
    <cellStyle name="Ênfase5 2 3" xfId="26865"/>
    <cellStyle name="Ênfase5 3" xfId="790"/>
    <cellStyle name="Ênfase5 4" xfId="791"/>
    <cellStyle name="Ênfase5 5" xfId="26866"/>
    <cellStyle name="Ênfase5 6" xfId="70"/>
    <cellStyle name="Ênfase6" xfId="54" builtinId="49" customBuiltin="1"/>
    <cellStyle name="Ênfase6 2" xfId="792"/>
    <cellStyle name="Ênfase6 2 2" xfId="793"/>
    <cellStyle name="Ênfase6 2 3" xfId="26867"/>
    <cellStyle name="Ênfase6 3" xfId="794"/>
    <cellStyle name="Ênfase6 4" xfId="795"/>
    <cellStyle name="Ênfase6 5" xfId="26868"/>
    <cellStyle name="Entrada" xfId="31" builtinId="20" customBuiltin="1"/>
    <cellStyle name="Entrada 2" xfId="796"/>
    <cellStyle name="Entrada 2 2" xfId="797"/>
    <cellStyle name="Entrada 2 3" xfId="26869"/>
    <cellStyle name="Entrada 3" xfId="798"/>
    <cellStyle name="Entrada 3 2" xfId="799"/>
    <cellStyle name="Entrada 3 2 2" xfId="26870"/>
    <cellStyle name="Entrada 3 3" xfId="800"/>
    <cellStyle name="Entrada 3 3 2" xfId="26871"/>
    <cellStyle name="Entrada 3 4" xfId="26872"/>
    <cellStyle name="Entrada 3 4 2" xfId="26873"/>
    <cellStyle name="Entrada 3 5" xfId="26874"/>
    <cellStyle name="Entrada 3 5 2" xfId="26875"/>
    <cellStyle name="Entrada 3 6" xfId="26876"/>
    <cellStyle name="Entrada 4" xfId="801"/>
    <cellStyle name="Entrada 4 2" xfId="802"/>
    <cellStyle name="Entrada 4 2 2" xfId="26877"/>
    <cellStyle name="Entrada 4 3" xfId="803"/>
    <cellStyle name="Entrada 4 3 2" xfId="26878"/>
    <cellStyle name="Entrada 4 4" xfId="26879"/>
    <cellStyle name="Entrada 4 4 2" xfId="26880"/>
    <cellStyle name="Entrada 4 5" xfId="26881"/>
    <cellStyle name="Entrada 4 5 2" xfId="26882"/>
    <cellStyle name="Entrada 4 6" xfId="26883"/>
    <cellStyle name="Entrada 5" xfId="26884"/>
    <cellStyle name="Estilo 1" xfId="16"/>
    <cellStyle name="Estilo 1 10" xfId="26885"/>
    <cellStyle name="Estilo 1 11" xfId="26886"/>
    <cellStyle name="Estilo 1 12" xfId="26887"/>
    <cellStyle name="Estilo 1 13" xfId="26888"/>
    <cellStyle name="Estilo 1 14" xfId="26889"/>
    <cellStyle name="Estilo 1 15" xfId="26890"/>
    <cellStyle name="Estilo 1 16" xfId="26891"/>
    <cellStyle name="Estilo 1 17" xfId="26892"/>
    <cellStyle name="Estilo 1 18" xfId="804"/>
    <cellStyle name="Estilo 1 2" xfId="805"/>
    <cellStyle name="Estilo 1 2 2" xfId="806"/>
    <cellStyle name="Estilo 1 2 2 2" xfId="26893"/>
    <cellStyle name="Estilo 1 2 3" xfId="807"/>
    <cellStyle name="Estilo 1 2 3 2" xfId="26894"/>
    <cellStyle name="Estilo 1 2 4" xfId="26895"/>
    <cellStyle name="Estilo 1 3" xfId="808"/>
    <cellStyle name="Estilo 1 3 2" xfId="26896"/>
    <cellStyle name="Estilo 1 4" xfId="809"/>
    <cellStyle name="Estilo 1 4 2" xfId="26897"/>
    <cellStyle name="Estilo 1 5" xfId="810"/>
    <cellStyle name="Estilo 1 5 2" xfId="26898"/>
    <cellStyle name="Estilo 1 6" xfId="26899"/>
    <cellStyle name="Estilo 1 7" xfId="26900"/>
    <cellStyle name="Estilo 1 8" xfId="26901"/>
    <cellStyle name="Estilo 1 9" xfId="26902"/>
    <cellStyle name="Euro" xfId="811"/>
    <cellStyle name="Euro 2" xfId="812"/>
    <cellStyle name="Euro 2 2" xfId="26903"/>
    <cellStyle name="Euro 3" xfId="26904"/>
    <cellStyle name="Explanatory Text" xfId="813"/>
    <cellStyle name="Fixed" xfId="62101"/>
    <cellStyle name="Font: Calibri, 9pt regular" xfId="62097"/>
    <cellStyle name="Footnotes: top row" xfId="62102"/>
    <cellStyle name="Good" xfId="814"/>
    <cellStyle name="Header: bottom row" xfId="62098"/>
    <cellStyle name="Heading 1" xfId="815"/>
    <cellStyle name="Heading 2" xfId="816"/>
    <cellStyle name="Heading 3" xfId="817"/>
    <cellStyle name="Heading 4" xfId="818"/>
    <cellStyle name="Heading1" xfId="62103"/>
    <cellStyle name="Heading2" xfId="62104"/>
    <cellStyle name="Hiperlink" xfId="23" builtinId="8"/>
    <cellStyle name="Hiperlink 2" xfId="62105"/>
    <cellStyle name="Hiperlink 3" xfId="62106"/>
    <cellStyle name="Hiperlink 4" xfId="62110"/>
    <cellStyle name="Hyperlink 2" xfId="819"/>
    <cellStyle name="Hyperlink 2 10" xfId="26905"/>
    <cellStyle name="Hyperlink 2 11" xfId="26906"/>
    <cellStyle name="Hyperlink 2 12" xfId="26907"/>
    <cellStyle name="Hyperlink 2 13" xfId="26908"/>
    <cellStyle name="Hyperlink 2 14" xfId="26909"/>
    <cellStyle name="Hyperlink 2 15" xfId="26910"/>
    <cellStyle name="Hyperlink 2 16" xfId="26911"/>
    <cellStyle name="Hyperlink 2 2" xfId="26912"/>
    <cellStyle name="Hyperlink 2 3" xfId="26913"/>
    <cellStyle name="Hyperlink 2 4" xfId="26914"/>
    <cellStyle name="Hyperlink 2 5" xfId="26915"/>
    <cellStyle name="Hyperlink 2 6" xfId="26916"/>
    <cellStyle name="Hyperlink 2 7" xfId="26917"/>
    <cellStyle name="Hyperlink 2 8" xfId="26918"/>
    <cellStyle name="Hyperlink 2 9" xfId="26919"/>
    <cellStyle name="Hyperlink 3" xfId="820"/>
    <cellStyle name="Hyperlink 4" xfId="821"/>
    <cellStyle name="Hyperlink 5" xfId="26920"/>
    <cellStyle name="Hyperlink 6" xfId="26921"/>
    <cellStyle name="Incorreto" xfId="29" builtinId="27" customBuiltin="1"/>
    <cellStyle name="Incorreto 2" xfId="822"/>
    <cellStyle name="Incorreto 2 2" xfId="823"/>
    <cellStyle name="Incorreto 2 3" xfId="26922"/>
    <cellStyle name="Incorreto 3" xfId="824"/>
    <cellStyle name="Incorreto 4" xfId="825"/>
    <cellStyle name="Incorreto 5" xfId="26923"/>
    <cellStyle name="Input" xfId="826"/>
    <cellStyle name="Input 2" xfId="827"/>
    <cellStyle name="Input 2 2" xfId="828"/>
    <cellStyle name="Input 2 2 2" xfId="829"/>
    <cellStyle name="Input 2 2 2 2" xfId="830"/>
    <cellStyle name="Input 2 2 2 2 2" xfId="26924"/>
    <cellStyle name="Input 2 2 2 3" xfId="26925"/>
    <cellStyle name="Input 2 2 2 3 2" xfId="26926"/>
    <cellStyle name="Input 2 2 2 4" xfId="26927"/>
    <cellStyle name="Input 2 2 2 4 2" xfId="26928"/>
    <cellStyle name="Input 2 2 2 5" xfId="26929"/>
    <cellStyle name="Input 2 2 3" xfId="831"/>
    <cellStyle name="Input 2 2 3 2" xfId="26930"/>
    <cellStyle name="Input 2 2 4" xfId="26931"/>
    <cellStyle name="Input 2 2 4 2" xfId="26932"/>
    <cellStyle name="Input 2 2 5" xfId="26933"/>
    <cellStyle name="Input 2 2 5 2" xfId="26934"/>
    <cellStyle name="Input 2 2 6" xfId="26935"/>
    <cellStyle name="Input 2 3" xfId="832"/>
    <cellStyle name="Input 2 3 2" xfId="833"/>
    <cellStyle name="Input 2 3 2 2" xfId="834"/>
    <cellStyle name="Input 2 3 2 2 2" xfId="26936"/>
    <cellStyle name="Input 2 3 2 3" xfId="26937"/>
    <cellStyle name="Input 2 3 2 3 2" xfId="26938"/>
    <cellStyle name="Input 2 3 2 4" xfId="26939"/>
    <cellStyle name="Input 2 3 2 4 2" xfId="26940"/>
    <cellStyle name="Input 2 3 2 5" xfId="26941"/>
    <cellStyle name="Input 2 3 3" xfId="835"/>
    <cellStyle name="Input 2 3 3 2" xfId="26942"/>
    <cellStyle name="Input 2 3 4" xfId="26943"/>
    <cellStyle name="Input 2 3 4 2" xfId="26944"/>
    <cellStyle name="Input 2 3 5" xfId="26945"/>
    <cellStyle name="Input 2 3 5 2" xfId="26946"/>
    <cellStyle name="Input 2 3 6" xfId="26947"/>
    <cellStyle name="Input 2 4" xfId="836"/>
    <cellStyle name="Input 2 4 2" xfId="837"/>
    <cellStyle name="Input 2 4 2 2" xfId="838"/>
    <cellStyle name="Input 2 4 2 2 2" xfId="26948"/>
    <cellStyle name="Input 2 4 2 3" xfId="26949"/>
    <cellStyle name="Input 2 4 2 3 2" xfId="26950"/>
    <cellStyle name="Input 2 4 2 4" xfId="26951"/>
    <cellStyle name="Input 2 4 2 4 2" xfId="26952"/>
    <cellStyle name="Input 2 4 2 5" xfId="26953"/>
    <cellStyle name="Input 2 4 3" xfId="839"/>
    <cellStyle name="Input 2 4 3 2" xfId="26954"/>
    <cellStyle name="Input 2 4 4" xfId="26955"/>
    <cellStyle name="Input 2 4 4 2" xfId="26956"/>
    <cellStyle name="Input 2 4 5" xfId="26957"/>
    <cellStyle name="Input 2 4 5 2" xfId="26958"/>
    <cellStyle name="Input 2 4 6" xfId="26959"/>
    <cellStyle name="Input 2 5" xfId="840"/>
    <cellStyle name="Input 2 5 2" xfId="841"/>
    <cellStyle name="Input 2 5 2 2" xfId="26960"/>
    <cellStyle name="Input 2 5 3" xfId="26961"/>
    <cellStyle name="Input 2 5 3 2" xfId="26962"/>
    <cellStyle name="Input 2 5 4" xfId="26963"/>
    <cellStyle name="Input 2 5 4 2" xfId="26964"/>
    <cellStyle name="Input 2 5 5" xfId="26965"/>
    <cellStyle name="Input 3" xfId="842"/>
    <cellStyle name="Input 3 2" xfId="843"/>
    <cellStyle name="Input 3 2 2" xfId="844"/>
    <cellStyle name="Input 3 2 2 2" xfId="26966"/>
    <cellStyle name="Input 3 2 3" xfId="26967"/>
    <cellStyle name="Input 3 2 3 2" xfId="26968"/>
    <cellStyle name="Input 3 2 4" xfId="26969"/>
    <cellStyle name="Input 3 2 4 2" xfId="26970"/>
    <cellStyle name="Input 3 2 5" xfId="26971"/>
    <cellStyle name="Input 3 3" xfId="845"/>
    <cellStyle name="Input 3 3 2" xfId="26972"/>
    <cellStyle name="Input 3 4" xfId="26973"/>
    <cellStyle name="Input 3 4 2" xfId="26974"/>
    <cellStyle name="Input 3 5" xfId="26975"/>
    <cellStyle name="Input 3 5 2" xfId="26976"/>
    <cellStyle name="Input 3 6" xfId="26977"/>
    <cellStyle name="Input 4" xfId="846"/>
    <cellStyle name="Input 4 2" xfId="847"/>
    <cellStyle name="Input 4 2 2" xfId="848"/>
    <cellStyle name="Input 4 2 2 2" xfId="26978"/>
    <cellStyle name="Input 4 2 3" xfId="26979"/>
    <cellStyle name="Input 4 2 3 2" xfId="26980"/>
    <cellStyle name="Input 4 2 4" xfId="26981"/>
    <cellStyle name="Input 4 2 4 2" xfId="26982"/>
    <cellStyle name="Input 4 2 5" xfId="26983"/>
    <cellStyle name="Input 4 3" xfId="849"/>
    <cellStyle name="Input 4 3 2" xfId="26984"/>
    <cellStyle name="Input 4 4" xfId="26985"/>
    <cellStyle name="Input 4 4 2" xfId="26986"/>
    <cellStyle name="Input 4 5" xfId="26987"/>
    <cellStyle name="Input 4 5 2" xfId="26988"/>
    <cellStyle name="Input 4 6" xfId="26989"/>
    <cellStyle name="Input 5" xfId="850"/>
    <cellStyle name="Input 5 2" xfId="851"/>
    <cellStyle name="Input 5 2 2" xfId="852"/>
    <cellStyle name="Input 5 2 2 2" xfId="26990"/>
    <cellStyle name="Input 5 2 3" xfId="26991"/>
    <cellStyle name="Input 5 2 3 2" xfId="26992"/>
    <cellStyle name="Input 5 2 4" xfId="26993"/>
    <cellStyle name="Input 5 2 4 2" xfId="26994"/>
    <cellStyle name="Input 5 2 5" xfId="26995"/>
    <cellStyle name="Input 5 3" xfId="853"/>
    <cellStyle name="Input 5 3 2" xfId="26996"/>
    <cellStyle name="Input 5 4" xfId="26997"/>
    <cellStyle name="Input 5 4 2" xfId="26998"/>
    <cellStyle name="Input 5 5" xfId="26999"/>
    <cellStyle name="Input 5 5 2" xfId="27000"/>
    <cellStyle name="Input 5 6" xfId="27001"/>
    <cellStyle name="Input 6" xfId="854"/>
    <cellStyle name="Input 6 2" xfId="855"/>
    <cellStyle name="Input 6 2 2" xfId="27002"/>
    <cellStyle name="Input 6 3" xfId="27003"/>
    <cellStyle name="Input 6 3 2" xfId="27004"/>
    <cellStyle name="Input 6 4" xfId="27005"/>
    <cellStyle name="Input 6 4 2" xfId="27006"/>
    <cellStyle name="Input 6 5" xfId="27007"/>
    <cellStyle name="Linked Cell" xfId="856"/>
    <cellStyle name="Moeda 2" xfId="62107"/>
    <cellStyle name="Moeda 3" xfId="64"/>
    <cellStyle name="Neutra" xfId="30" builtinId="28" customBuiltin="1"/>
    <cellStyle name="Neutra 2" xfId="857"/>
    <cellStyle name="Neutra 2 2" xfId="858"/>
    <cellStyle name="Neutra 2 3" xfId="27008"/>
    <cellStyle name="Neutra 3" xfId="859"/>
    <cellStyle name="Neutra 4" xfId="860"/>
    <cellStyle name="Neutra 5" xfId="27009"/>
    <cellStyle name="Neutral" xfId="861"/>
    <cellStyle name="Normal" xfId="0" builtinId="0"/>
    <cellStyle name="Normal 10" xfId="862"/>
    <cellStyle name="Normal 10 2" xfId="863"/>
    <cellStyle name="Normal 10 3" xfId="864"/>
    <cellStyle name="Normal 10 4" xfId="865"/>
    <cellStyle name="Normal 11" xfId="24"/>
    <cellStyle name="Normal 11 2" xfId="867"/>
    <cellStyle name="Normal 11 2 2" xfId="27010"/>
    <cellStyle name="Normal 11 2 3" xfId="27011"/>
    <cellStyle name="Normal 11 3" xfId="868"/>
    <cellStyle name="Normal 11 4" xfId="869"/>
    <cellStyle name="Normal 11 4 2" xfId="27012"/>
    <cellStyle name="Normal 11 5" xfId="870"/>
    <cellStyle name="Normal 11 6" xfId="866"/>
    <cellStyle name="Normal 12" xfId="871"/>
    <cellStyle name="Normal 12 10" xfId="27013"/>
    <cellStyle name="Normal 12 11" xfId="27014"/>
    <cellStyle name="Normal 12 12" xfId="27015"/>
    <cellStyle name="Normal 12 2" xfId="872"/>
    <cellStyle name="Normal 12 2 10" xfId="27016"/>
    <cellStyle name="Normal 12 2 2" xfId="873"/>
    <cellStyle name="Normal 12 2 2 2" xfId="874"/>
    <cellStyle name="Normal 12 2 2 2 2" xfId="875"/>
    <cellStyle name="Normal 12 2 2 2 2 2" xfId="27017"/>
    <cellStyle name="Normal 12 2 2 2 3" xfId="876"/>
    <cellStyle name="Normal 12 2 2 2 3 2" xfId="27018"/>
    <cellStyle name="Normal 12 2 2 2 4" xfId="27019"/>
    <cellStyle name="Normal 12 2 2 3" xfId="877"/>
    <cellStyle name="Normal 12 2 2 3 2" xfId="27020"/>
    <cellStyle name="Normal 12 2 2 4" xfId="878"/>
    <cellStyle name="Normal 12 2 2 4 2" xfId="27021"/>
    <cellStyle name="Normal 12 2 2 5" xfId="879"/>
    <cellStyle name="Normal 12 2 2 5 2" xfId="27022"/>
    <cellStyle name="Normal 12 2 2 6" xfId="27023"/>
    <cellStyle name="Normal 12 2 2 6 2" xfId="27024"/>
    <cellStyle name="Normal 12 2 2 7" xfId="27025"/>
    <cellStyle name="Normal 12 2 2 8" xfId="27026"/>
    <cellStyle name="Normal 12 2 2 9" xfId="27027"/>
    <cellStyle name="Normal 12 2 3" xfId="880"/>
    <cellStyle name="Normal 12 2 3 2" xfId="881"/>
    <cellStyle name="Normal 12 2 3 2 2" xfId="27028"/>
    <cellStyle name="Normal 12 2 3 3" xfId="882"/>
    <cellStyle name="Normal 12 2 3 3 2" xfId="27029"/>
    <cellStyle name="Normal 12 2 3 4" xfId="27030"/>
    <cellStyle name="Normal 12 2 4" xfId="883"/>
    <cellStyle name="Normal 12 2 4 2" xfId="884"/>
    <cellStyle name="Normal 12 2 4 2 2" xfId="27031"/>
    <cellStyle name="Normal 12 2 4 3" xfId="27032"/>
    <cellStyle name="Normal 12 2 5" xfId="885"/>
    <cellStyle name="Normal 12 2 5 2" xfId="27033"/>
    <cellStyle name="Normal 12 2 6" xfId="886"/>
    <cellStyle name="Normal 12 2 6 2" xfId="27034"/>
    <cellStyle name="Normal 12 2 7" xfId="27035"/>
    <cellStyle name="Normal 12 2 7 2" xfId="27036"/>
    <cellStyle name="Normal 12 2 8" xfId="27037"/>
    <cellStyle name="Normal 12 2 9" xfId="27038"/>
    <cellStyle name="Normal 12 3" xfId="25"/>
    <cellStyle name="Normal 12 3 10" xfId="887"/>
    <cellStyle name="Normal 12 3 2" xfId="888"/>
    <cellStyle name="Normal 12 3 2 2" xfId="889"/>
    <cellStyle name="Normal 12 3 2 2 2" xfId="27039"/>
    <cellStyle name="Normal 12 3 2 3" xfId="890"/>
    <cellStyle name="Normal 12 3 2 3 2" xfId="27040"/>
    <cellStyle name="Normal 12 3 2 4" xfId="27041"/>
    <cellStyle name="Normal 12 3 3" xfId="891"/>
    <cellStyle name="Normal 12 3 3 2" xfId="27042"/>
    <cellStyle name="Normal 12 3 4" xfId="892"/>
    <cellStyle name="Normal 12 3 4 2" xfId="27043"/>
    <cellStyle name="Normal 12 3 5" xfId="893"/>
    <cellStyle name="Normal 12 3 5 2" xfId="27044"/>
    <cellStyle name="Normal 12 3 6" xfId="27045"/>
    <cellStyle name="Normal 12 3 6 2" xfId="27046"/>
    <cellStyle name="Normal 12 3 7" xfId="27047"/>
    <cellStyle name="Normal 12 3 8" xfId="27048"/>
    <cellStyle name="Normal 12 3 9" xfId="27049"/>
    <cellStyle name="Normal 12 4" xfId="894"/>
    <cellStyle name="Normal 12 4 2" xfId="895"/>
    <cellStyle name="Normal 12 4 2 2" xfId="27050"/>
    <cellStyle name="Normal 12 4 3" xfId="896"/>
    <cellStyle name="Normal 12 4 3 2" xfId="27051"/>
    <cellStyle name="Normal 12 4 4" xfId="27052"/>
    <cellStyle name="Normal 12 5" xfId="897"/>
    <cellStyle name="Normal 12 5 2" xfId="898"/>
    <cellStyle name="Normal 12 5 2 2" xfId="27053"/>
    <cellStyle name="Normal 12 5 3" xfId="27054"/>
    <cellStyle name="Normal 12 6" xfId="899"/>
    <cellStyle name="Normal 12 6 2" xfId="27055"/>
    <cellStyle name="Normal 12 7" xfId="900"/>
    <cellStyle name="Normal 12 7 2" xfId="27056"/>
    <cellStyle name="Normal 12 8" xfId="27057"/>
    <cellStyle name="Normal 12 8 2" xfId="27058"/>
    <cellStyle name="Normal 12 9" xfId="27059"/>
    <cellStyle name="Normal 12_cod postos" xfId="27060"/>
    <cellStyle name="Normal 13" xfId="901"/>
    <cellStyle name="Normal 13 10" xfId="27061"/>
    <cellStyle name="Normal 13 2" xfId="902"/>
    <cellStyle name="Normal 13 2 2" xfId="903"/>
    <cellStyle name="Normal 13 2 2 2" xfId="904"/>
    <cellStyle name="Normal 13 2 2 2 2" xfId="27062"/>
    <cellStyle name="Normal 13 2 2 3" xfId="905"/>
    <cellStyle name="Normal 13 2 2 3 2" xfId="27063"/>
    <cellStyle name="Normal 13 2 2 4" xfId="906"/>
    <cellStyle name="Normal 13 2 2 4 2" xfId="27064"/>
    <cellStyle name="Normal 13 2 2 5" xfId="27065"/>
    <cellStyle name="Normal 13 2 2 6" xfId="27066"/>
    <cellStyle name="Normal 13 2 2 7" xfId="27067"/>
    <cellStyle name="Normal 13 2 3" xfId="907"/>
    <cellStyle name="Normal 13 2 3 2" xfId="908"/>
    <cellStyle name="Normal 13 2 3 2 2" xfId="27068"/>
    <cellStyle name="Normal 13 2 3 3" xfId="27069"/>
    <cellStyle name="Normal 13 2 4" xfId="909"/>
    <cellStyle name="Normal 13 2 4 2" xfId="27070"/>
    <cellStyle name="Normal 13 2 5" xfId="910"/>
    <cellStyle name="Normal 13 2 5 2" xfId="27071"/>
    <cellStyle name="Normal 13 2 6" xfId="27072"/>
    <cellStyle name="Normal 13 2 6 2" xfId="27073"/>
    <cellStyle name="Normal 13 2 7" xfId="27074"/>
    <cellStyle name="Normal 13 2 8" xfId="27075"/>
    <cellStyle name="Normal 13 2 9" xfId="27076"/>
    <cellStyle name="Normal 13 3" xfId="911"/>
    <cellStyle name="Normal 13 3 2" xfId="912"/>
    <cellStyle name="Normal 13 3 2 2" xfId="27077"/>
    <cellStyle name="Normal 13 3 3" xfId="913"/>
    <cellStyle name="Normal 13 3 3 2" xfId="27078"/>
    <cellStyle name="Normal 13 3 4" xfId="914"/>
    <cellStyle name="Normal 13 3 4 2" xfId="27079"/>
    <cellStyle name="Normal 13 3 5" xfId="27080"/>
    <cellStyle name="Normal 13 3 6" xfId="27081"/>
    <cellStyle name="Normal 13 3 7" xfId="27082"/>
    <cellStyle name="Normal 13 4" xfId="915"/>
    <cellStyle name="Normal 13 4 2" xfId="916"/>
    <cellStyle name="Normal 13 4 2 2" xfId="27083"/>
    <cellStyle name="Normal 13 4 3" xfId="27084"/>
    <cellStyle name="Normal 13 5" xfId="917"/>
    <cellStyle name="Normal 13 5 2" xfId="27085"/>
    <cellStyle name="Normal 13 6" xfId="918"/>
    <cellStyle name="Normal 13 6 2" xfId="27086"/>
    <cellStyle name="Normal 13 7" xfId="27087"/>
    <cellStyle name="Normal 13 7 2" xfId="27088"/>
    <cellStyle name="Normal 13 8" xfId="27089"/>
    <cellStyle name="Normal 13 9" xfId="27090"/>
    <cellStyle name="Normal 14" xfId="919"/>
    <cellStyle name="Normal 14 10" xfId="27091"/>
    <cellStyle name="Normal 14 2" xfId="920"/>
    <cellStyle name="Normal 14 2 2" xfId="921"/>
    <cellStyle name="Normal 14 2 2 2" xfId="922"/>
    <cellStyle name="Normal 14 2 2 2 2" xfId="27092"/>
    <cellStyle name="Normal 14 2 2 3" xfId="923"/>
    <cellStyle name="Normal 14 2 2 3 2" xfId="27093"/>
    <cellStyle name="Normal 14 2 2 4" xfId="924"/>
    <cellStyle name="Normal 14 2 2 4 2" xfId="27094"/>
    <cellStyle name="Normal 14 2 2 5" xfId="27095"/>
    <cellStyle name="Normal 14 2 2 6" xfId="27096"/>
    <cellStyle name="Normal 14 2 2 7" xfId="27097"/>
    <cellStyle name="Normal 14 2 3" xfId="925"/>
    <cellStyle name="Normal 14 2 3 2" xfId="926"/>
    <cellStyle name="Normal 14 2 3 2 2" xfId="27098"/>
    <cellStyle name="Normal 14 2 3 3" xfId="27099"/>
    <cellStyle name="Normal 14 2 4" xfId="927"/>
    <cellStyle name="Normal 14 2 4 2" xfId="27100"/>
    <cellStyle name="Normal 14 2 5" xfId="928"/>
    <cellStyle name="Normal 14 2 5 2" xfId="27101"/>
    <cellStyle name="Normal 14 2 6" xfId="27102"/>
    <cellStyle name="Normal 14 2 6 2" xfId="27103"/>
    <cellStyle name="Normal 14 2 7" xfId="27104"/>
    <cellStyle name="Normal 14 2 8" xfId="27105"/>
    <cellStyle name="Normal 14 2 9" xfId="27106"/>
    <cellStyle name="Normal 14 3" xfId="929"/>
    <cellStyle name="Normal 14 3 2" xfId="930"/>
    <cellStyle name="Normal 14 3 2 2" xfId="27107"/>
    <cellStyle name="Normal 14 3 3" xfId="931"/>
    <cellStyle name="Normal 14 3 3 2" xfId="27108"/>
    <cellStyle name="Normal 14 3 4" xfId="932"/>
    <cellStyle name="Normal 14 3 4 2" xfId="27109"/>
    <cellStyle name="Normal 14 3 5" xfId="27110"/>
    <cellStyle name="Normal 14 3 6" xfId="27111"/>
    <cellStyle name="Normal 14 3 7" xfId="27112"/>
    <cellStyle name="Normal 14 4" xfId="933"/>
    <cellStyle name="Normal 14 4 2" xfId="934"/>
    <cellStyle name="Normal 14 4 2 2" xfId="27113"/>
    <cellStyle name="Normal 14 4 3" xfId="27114"/>
    <cellStyle name="Normal 14 5" xfId="935"/>
    <cellStyle name="Normal 14 5 2" xfId="27115"/>
    <cellStyle name="Normal 14 6" xfId="936"/>
    <cellStyle name="Normal 14 6 2" xfId="27116"/>
    <cellStyle name="Normal 14 7" xfId="27117"/>
    <cellStyle name="Normal 14 7 2" xfId="27118"/>
    <cellStyle name="Normal 14 8" xfId="27119"/>
    <cellStyle name="Normal 14 9" xfId="27120"/>
    <cellStyle name="Normal 15" xfId="937"/>
    <cellStyle name="Normal 15 2" xfId="938"/>
    <cellStyle name="Normal 15 3" xfId="939"/>
    <cellStyle name="Normal 15 3 2" xfId="940"/>
    <cellStyle name="Normal 15 3 2 2" xfId="27121"/>
    <cellStyle name="Normal 15 3 3" xfId="941"/>
    <cellStyle name="Normal 15 3 3 2" xfId="27122"/>
    <cellStyle name="Normal 15 3 4" xfId="27123"/>
    <cellStyle name="Normal 15 4" xfId="942"/>
    <cellStyle name="Normal 15 4 2" xfId="943"/>
    <cellStyle name="Normal 15 4 2 2" xfId="27124"/>
    <cellStyle name="Normal 15 4 3" xfId="27125"/>
    <cellStyle name="Normal 15 5" xfId="944"/>
    <cellStyle name="Normal 15 6" xfId="945"/>
    <cellStyle name="Normal 15 7" xfId="27126"/>
    <cellStyle name="Normal 15 7 2" xfId="27127"/>
    <cellStyle name="Normal 15 8" xfId="27128"/>
    <cellStyle name="Normal 15 9" xfId="27129"/>
    <cellStyle name="Normal 16" xfId="946"/>
    <cellStyle name="Normal 16 2" xfId="947"/>
    <cellStyle name="Normal 16 2 2" xfId="948"/>
    <cellStyle name="Normal 16 2 2 2" xfId="949"/>
    <cellStyle name="Normal 16 2 2 2 2" xfId="27130"/>
    <cellStyle name="Normal 16 2 2 3" xfId="27131"/>
    <cellStyle name="Normal 16 2 3" xfId="950"/>
    <cellStyle name="Normal 16 2 4" xfId="27132"/>
    <cellStyle name="Normal 16 3" xfId="951"/>
    <cellStyle name="Normal 16 3 2" xfId="952"/>
    <cellStyle name="Normal 16 3 2 2" xfId="27133"/>
    <cellStyle name="Normal 16 3 3" xfId="953"/>
    <cellStyle name="Normal 16 3 3 2" xfId="27134"/>
    <cellStyle name="Normal 16 4" xfId="954"/>
    <cellStyle name="Normal 16 4 2" xfId="27135"/>
    <cellStyle name="Normal 16 5" xfId="955"/>
    <cellStyle name="Normal 16 5 2" xfId="27136"/>
    <cellStyle name="Normal 16 6" xfId="956"/>
    <cellStyle name="Normal 16 6 2" xfId="27137"/>
    <cellStyle name="Normal 16 7" xfId="27138"/>
    <cellStyle name="Normal 16 8" xfId="27139"/>
    <cellStyle name="Normal 16 9" xfId="27140"/>
    <cellStyle name="Normal 17" xfId="957"/>
    <cellStyle name="Normal 17 10" xfId="27141"/>
    <cellStyle name="Normal 17 2" xfId="958"/>
    <cellStyle name="Normal 17 2 2" xfId="959"/>
    <cellStyle name="Normal 17 2 2 2" xfId="27142"/>
    <cellStyle name="Normal 17 2 3" xfId="960"/>
    <cellStyle name="Normal 17 2 3 2" xfId="27143"/>
    <cellStyle name="Normal 17 2 4" xfId="27144"/>
    <cellStyle name="Normal 17 3" xfId="961"/>
    <cellStyle name="Normal 17 3 2" xfId="962"/>
    <cellStyle name="Normal 17 3 2 2" xfId="27145"/>
    <cellStyle name="Normal 17 3 3" xfId="27146"/>
    <cellStyle name="Normal 17 4" xfId="963"/>
    <cellStyle name="Normal 17 5" xfId="964"/>
    <cellStyle name="Normal 17 5 2" xfId="27147"/>
    <cellStyle name="Normal 17 6" xfId="27148"/>
    <cellStyle name="Normal 17 6 2" xfId="27149"/>
    <cellStyle name="Normal 17 7" xfId="27150"/>
    <cellStyle name="Normal 17 8" xfId="27151"/>
    <cellStyle name="Normal 17 9" xfId="27152"/>
    <cellStyle name="Normal 18" xfId="965"/>
    <cellStyle name="Normal 18 2" xfId="27153"/>
    <cellStyle name="Normal 18 3" xfId="27154"/>
    <cellStyle name="Normal 19" xfId="966"/>
    <cellStyle name="Normal 19 2" xfId="967"/>
    <cellStyle name="Normal 19 3" xfId="968"/>
    <cellStyle name="Normal 2" xfId="9"/>
    <cellStyle name="Normal 2 10" xfId="26"/>
    <cellStyle name="Normal 2 10 2" xfId="969"/>
    <cellStyle name="Normal 2 10 2 2" xfId="27155"/>
    <cellStyle name="Normal 2 10 3" xfId="27156"/>
    <cellStyle name="Normal 2 11" xfId="970"/>
    <cellStyle name="Normal 2 11 2" xfId="971"/>
    <cellStyle name="Normal 2 11 3" xfId="972"/>
    <cellStyle name="Normal 2 12" xfId="973"/>
    <cellStyle name="Normal 2 12 2" xfId="974"/>
    <cellStyle name="Normal 2 12 3" xfId="975"/>
    <cellStyle name="Normal 2 13" xfId="976"/>
    <cellStyle name="Normal 2 13 2" xfId="977"/>
    <cellStyle name="Normal 2 13 2 2" xfId="978"/>
    <cellStyle name="Normal 2 13 2 2 2" xfId="27157"/>
    <cellStyle name="Normal 2 13 2 3" xfId="979"/>
    <cellStyle name="Normal 2 13 2 3 2" xfId="27158"/>
    <cellStyle name="Normal 2 13 2 4" xfId="27159"/>
    <cellStyle name="Normal 2 13 3" xfId="980"/>
    <cellStyle name="Normal 2 13 3 2" xfId="981"/>
    <cellStyle name="Normal 2 13 3 2 2" xfId="27160"/>
    <cellStyle name="Normal 2 13 3 3" xfId="27161"/>
    <cellStyle name="Normal 2 13 4" xfId="982"/>
    <cellStyle name="Normal 2 13 4 2" xfId="27162"/>
    <cellStyle name="Normal 2 13 5" xfId="983"/>
    <cellStyle name="Normal 2 13 5 2" xfId="27163"/>
    <cellStyle name="Normal 2 13 6" xfId="27164"/>
    <cellStyle name="Normal 2 13 7" xfId="27165"/>
    <cellStyle name="Normal 2 13 8" xfId="27166"/>
    <cellStyle name="Normal 2 14" xfId="984"/>
    <cellStyle name="Normal 2 14 2" xfId="985"/>
    <cellStyle name="Normal 2 14 2 2" xfId="27167"/>
    <cellStyle name="Normal 2 14 3" xfId="986"/>
    <cellStyle name="Normal 2 14 3 2" xfId="27168"/>
    <cellStyle name="Normal 2 14 4" xfId="27169"/>
    <cellStyle name="Normal 2 15" xfId="987"/>
    <cellStyle name="Normal 2 15 2" xfId="27170"/>
    <cellStyle name="Normal 2 16" xfId="988"/>
    <cellStyle name="Normal 2 16 2" xfId="27171"/>
    <cellStyle name="Normal 2 17" xfId="989"/>
    <cellStyle name="Normal 2 18" xfId="25909"/>
    <cellStyle name="Normal 2 19" xfId="60"/>
    <cellStyle name="Normal 2 2" xfId="13"/>
    <cellStyle name="Normal 2 2 10" xfId="990"/>
    <cellStyle name="Normal 2 2 10 10" xfId="27172"/>
    <cellStyle name="Normal 2 2 10 11" xfId="27173"/>
    <cellStyle name="Normal 2 2 10 2" xfId="991"/>
    <cellStyle name="Normal 2 2 10 2 10" xfId="27174"/>
    <cellStyle name="Normal 2 2 10 2 2" xfId="992"/>
    <cellStyle name="Normal 2 2 10 2 2 2" xfId="993"/>
    <cellStyle name="Normal 2 2 10 2 2 2 2" xfId="994"/>
    <cellStyle name="Normal 2 2 10 2 2 2 2 2" xfId="27175"/>
    <cellStyle name="Normal 2 2 10 2 2 2 3" xfId="995"/>
    <cellStyle name="Normal 2 2 10 2 2 2 3 2" xfId="27176"/>
    <cellStyle name="Normal 2 2 10 2 2 2 4" xfId="27177"/>
    <cellStyle name="Normal 2 2 10 2 2 3" xfId="996"/>
    <cellStyle name="Normal 2 2 10 2 2 3 2" xfId="27178"/>
    <cellStyle name="Normal 2 2 10 2 2 4" xfId="997"/>
    <cellStyle name="Normal 2 2 10 2 2 4 2" xfId="27179"/>
    <cellStyle name="Normal 2 2 10 2 2 5" xfId="998"/>
    <cellStyle name="Normal 2 2 10 2 2 5 2" xfId="27180"/>
    <cellStyle name="Normal 2 2 10 2 2 6" xfId="27181"/>
    <cellStyle name="Normal 2 2 10 2 2 6 2" xfId="27182"/>
    <cellStyle name="Normal 2 2 10 2 2 7" xfId="27183"/>
    <cellStyle name="Normal 2 2 10 2 3" xfId="999"/>
    <cellStyle name="Normal 2 2 10 2 3 2" xfId="1000"/>
    <cellStyle name="Normal 2 2 10 2 3 2 2" xfId="27184"/>
    <cellStyle name="Normal 2 2 10 2 3 3" xfId="1001"/>
    <cellStyle name="Normal 2 2 10 2 3 3 2" xfId="27185"/>
    <cellStyle name="Normal 2 2 10 2 3 4" xfId="27186"/>
    <cellStyle name="Normal 2 2 10 2 4" xfId="1002"/>
    <cellStyle name="Normal 2 2 10 2 4 2" xfId="1003"/>
    <cellStyle name="Normal 2 2 10 2 4 2 2" xfId="27187"/>
    <cellStyle name="Normal 2 2 10 2 4 3" xfId="27188"/>
    <cellStyle name="Normal 2 2 10 2 5" xfId="1004"/>
    <cellStyle name="Normal 2 2 10 2 5 2" xfId="27189"/>
    <cellStyle name="Normal 2 2 10 2 6" xfId="1005"/>
    <cellStyle name="Normal 2 2 10 2 6 2" xfId="27190"/>
    <cellStyle name="Normal 2 2 10 2 7" xfId="27191"/>
    <cellStyle name="Normal 2 2 10 2 7 2" xfId="27192"/>
    <cellStyle name="Normal 2 2 10 2 8" xfId="27193"/>
    <cellStyle name="Normal 2 2 10 2 9" xfId="27194"/>
    <cellStyle name="Normal 2 2 10 3" xfId="1006"/>
    <cellStyle name="Normal 2 2 10 3 2" xfId="1007"/>
    <cellStyle name="Normal 2 2 10 3 2 2" xfId="1008"/>
    <cellStyle name="Normal 2 2 10 3 2 2 2" xfId="27195"/>
    <cellStyle name="Normal 2 2 10 3 2 3" xfId="1009"/>
    <cellStyle name="Normal 2 2 10 3 2 3 2" xfId="27196"/>
    <cellStyle name="Normal 2 2 10 3 2 4" xfId="27197"/>
    <cellStyle name="Normal 2 2 10 3 3" xfId="1010"/>
    <cellStyle name="Normal 2 2 10 3 3 2" xfId="27198"/>
    <cellStyle name="Normal 2 2 10 3 4" xfId="1011"/>
    <cellStyle name="Normal 2 2 10 3 4 2" xfId="27199"/>
    <cellStyle name="Normal 2 2 10 3 5" xfId="1012"/>
    <cellStyle name="Normal 2 2 10 3 5 2" xfId="27200"/>
    <cellStyle name="Normal 2 2 10 3 6" xfId="27201"/>
    <cellStyle name="Normal 2 2 10 3 6 2" xfId="27202"/>
    <cellStyle name="Normal 2 2 10 3 7" xfId="27203"/>
    <cellStyle name="Normal 2 2 10 4" xfId="1013"/>
    <cellStyle name="Normal 2 2 10 4 2" xfId="1014"/>
    <cellStyle name="Normal 2 2 10 4 2 2" xfId="27204"/>
    <cellStyle name="Normal 2 2 10 4 3" xfId="1015"/>
    <cellStyle name="Normal 2 2 10 4 3 2" xfId="27205"/>
    <cellStyle name="Normal 2 2 10 4 4" xfId="27206"/>
    <cellStyle name="Normal 2 2 10 5" xfId="1016"/>
    <cellStyle name="Normal 2 2 10 5 2" xfId="1017"/>
    <cellStyle name="Normal 2 2 10 5 2 2" xfId="27207"/>
    <cellStyle name="Normal 2 2 10 5 3" xfId="27208"/>
    <cellStyle name="Normal 2 2 10 6" xfId="1018"/>
    <cellStyle name="Normal 2 2 10 6 2" xfId="27209"/>
    <cellStyle name="Normal 2 2 10 7" xfId="1019"/>
    <cellStyle name="Normal 2 2 10 7 2" xfId="27210"/>
    <cellStyle name="Normal 2 2 10 8" xfId="27211"/>
    <cellStyle name="Normal 2 2 10 8 2" xfId="27212"/>
    <cellStyle name="Normal 2 2 10 9" xfId="27213"/>
    <cellStyle name="Normal 2 2 11" xfId="1020"/>
    <cellStyle name="Normal 2 2 11 10" xfId="27214"/>
    <cellStyle name="Normal 2 2 11 11" xfId="27215"/>
    <cellStyle name="Normal 2 2 11 2" xfId="1021"/>
    <cellStyle name="Normal 2 2 11 2 10" xfId="27216"/>
    <cellStyle name="Normal 2 2 11 2 2" xfId="1022"/>
    <cellStyle name="Normal 2 2 11 2 2 2" xfId="1023"/>
    <cellStyle name="Normal 2 2 11 2 2 2 2" xfId="1024"/>
    <cellStyle name="Normal 2 2 11 2 2 2 2 2" xfId="27217"/>
    <cellStyle name="Normal 2 2 11 2 2 2 3" xfId="1025"/>
    <cellStyle name="Normal 2 2 11 2 2 2 3 2" xfId="27218"/>
    <cellStyle name="Normal 2 2 11 2 2 2 4" xfId="27219"/>
    <cellStyle name="Normal 2 2 11 2 2 3" xfId="1026"/>
    <cellStyle name="Normal 2 2 11 2 2 3 2" xfId="27220"/>
    <cellStyle name="Normal 2 2 11 2 2 4" xfId="1027"/>
    <cellStyle name="Normal 2 2 11 2 2 4 2" xfId="27221"/>
    <cellStyle name="Normal 2 2 11 2 2 5" xfId="1028"/>
    <cellStyle name="Normal 2 2 11 2 2 5 2" xfId="27222"/>
    <cellStyle name="Normal 2 2 11 2 2 6" xfId="27223"/>
    <cellStyle name="Normal 2 2 11 2 2 6 2" xfId="27224"/>
    <cellStyle name="Normal 2 2 11 2 2 7" xfId="27225"/>
    <cellStyle name="Normal 2 2 11 2 3" xfId="1029"/>
    <cellStyle name="Normal 2 2 11 2 3 2" xfId="1030"/>
    <cellStyle name="Normal 2 2 11 2 3 2 2" xfId="27226"/>
    <cellStyle name="Normal 2 2 11 2 3 3" xfId="1031"/>
    <cellStyle name="Normal 2 2 11 2 3 3 2" xfId="27227"/>
    <cellStyle name="Normal 2 2 11 2 3 4" xfId="27228"/>
    <cellStyle name="Normal 2 2 11 2 4" xfId="1032"/>
    <cellStyle name="Normal 2 2 11 2 4 2" xfId="1033"/>
    <cellStyle name="Normal 2 2 11 2 4 2 2" xfId="27229"/>
    <cellStyle name="Normal 2 2 11 2 4 3" xfId="27230"/>
    <cellStyle name="Normal 2 2 11 2 5" xfId="1034"/>
    <cellStyle name="Normal 2 2 11 2 5 2" xfId="27231"/>
    <cellStyle name="Normal 2 2 11 2 6" xfId="1035"/>
    <cellStyle name="Normal 2 2 11 2 6 2" xfId="27232"/>
    <cellStyle name="Normal 2 2 11 2 7" xfId="27233"/>
    <cellStyle name="Normal 2 2 11 2 7 2" xfId="27234"/>
    <cellStyle name="Normal 2 2 11 2 8" xfId="27235"/>
    <cellStyle name="Normal 2 2 11 2 9" xfId="27236"/>
    <cellStyle name="Normal 2 2 11 3" xfId="1036"/>
    <cellStyle name="Normal 2 2 11 3 2" xfId="1037"/>
    <cellStyle name="Normal 2 2 11 3 2 2" xfId="1038"/>
    <cellStyle name="Normal 2 2 11 3 2 2 2" xfId="27237"/>
    <cellStyle name="Normal 2 2 11 3 2 3" xfId="1039"/>
    <cellStyle name="Normal 2 2 11 3 2 3 2" xfId="27238"/>
    <cellStyle name="Normal 2 2 11 3 2 4" xfId="27239"/>
    <cellStyle name="Normal 2 2 11 3 3" xfId="1040"/>
    <cellStyle name="Normal 2 2 11 3 3 2" xfId="27240"/>
    <cellStyle name="Normal 2 2 11 3 4" xfId="1041"/>
    <cellStyle name="Normal 2 2 11 3 4 2" xfId="27241"/>
    <cellStyle name="Normal 2 2 11 3 5" xfId="1042"/>
    <cellStyle name="Normal 2 2 11 3 5 2" xfId="27242"/>
    <cellStyle name="Normal 2 2 11 3 6" xfId="27243"/>
    <cellStyle name="Normal 2 2 11 3 6 2" xfId="27244"/>
    <cellStyle name="Normal 2 2 11 3 7" xfId="27245"/>
    <cellStyle name="Normal 2 2 11 4" xfId="1043"/>
    <cellStyle name="Normal 2 2 11 4 2" xfId="1044"/>
    <cellStyle name="Normal 2 2 11 4 2 2" xfId="27246"/>
    <cellStyle name="Normal 2 2 11 4 3" xfId="1045"/>
    <cellStyle name="Normal 2 2 11 4 3 2" xfId="27247"/>
    <cellStyle name="Normal 2 2 11 4 4" xfId="27248"/>
    <cellStyle name="Normal 2 2 11 5" xfId="1046"/>
    <cellStyle name="Normal 2 2 11 5 2" xfId="1047"/>
    <cellStyle name="Normal 2 2 11 5 2 2" xfId="27249"/>
    <cellStyle name="Normal 2 2 11 5 3" xfId="27250"/>
    <cellStyle name="Normal 2 2 11 6" xfId="1048"/>
    <cellStyle name="Normal 2 2 11 6 2" xfId="27251"/>
    <cellStyle name="Normal 2 2 11 7" xfId="1049"/>
    <cellStyle name="Normal 2 2 11 7 2" xfId="27252"/>
    <cellStyle name="Normal 2 2 11 8" xfId="27253"/>
    <cellStyle name="Normal 2 2 11 8 2" xfId="27254"/>
    <cellStyle name="Normal 2 2 11 9" xfId="27255"/>
    <cellStyle name="Normal 2 2 12" xfId="1050"/>
    <cellStyle name="Normal 2 2 12 10" xfId="27256"/>
    <cellStyle name="Normal 2 2 12 11" xfId="27257"/>
    <cellStyle name="Normal 2 2 12 2" xfId="1051"/>
    <cellStyle name="Normal 2 2 12 2 10" xfId="27258"/>
    <cellStyle name="Normal 2 2 12 2 2" xfId="1052"/>
    <cellStyle name="Normal 2 2 12 2 2 2" xfId="1053"/>
    <cellStyle name="Normal 2 2 12 2 2 2 2" xfId="1054"/>
    <cellStyle name="Normal 2 2 12 2 2 2 2 2" xfId="27259"/>
    <cellStyle name="Normal 2 2 12 2 2 2 3" xfId="1055"/>
    <cellStyle name="Normal 2 2 12 2 2 2 3 2" xfId="27260"/>
    <cellStyle name="Normal 2 2 12 2 2 2 4" xfId="27261"/>
    <cellStyle name="Normal 2 2 12 2 2 3" xfId="1056"/>
    <cellStyle name="Normal 2 2 12 2 2 3 2" xfId="27262"/>
    <cellStyle name="Normal 2 2 12 2 2 4" xfId="1057"/>
    <cellStyle name="Normal 2 2 12 2 2 4 2" xfId="27263"/>
    <cellStyle name="Normal 2 2 12 2 2 5" xfId="1058"/>
    <cellStyle name="Normal 2 2 12 2 2 5 2" xfId="27264"/>
    <cellStyle name="Normal 2 2 12 2 2 6" xfId="27265"/>
    <cellStyle name="Normal 2 2 12 2 2 6 2" xfId="27266"/>
    <cellStyle name="Normal 2 2 12 2 2 7" xfId="27267"/>
    <cellStyle name="Normal 2 2 12 2 3" xfId="1059"/>
    <cellStyle name="Normal 2 2 12 2 3 2" xfId="1060"/>
    <cellStyle name="Normal 2 2 12 2 3 2 2" xfId="27268"/>
    <cellStyle name="Normal 2 2 12 2 3 3" xfId="1061"/>
    <cellStyle name="Normal 2 2 12 2 3 3 2" xfId="27269"/>
    <cellStyle name="Normal 2 2 12 2 3 4" xfId="27270"/>
    <cellStyle name="Normal 2 2 12 2 4" xfId="1062"/>
    <cellStyle name="Normal 2 2 12 2 4 2" xfId="1063"/>
    <cellStyle name="Normal 2 2 12 2 4 2 2" xfId="27271"/>
    <cellStyle name="Normal 2 2 12 2 4 3" xfId="27272"/>
    <cellStyle name="Normal 2 2 12 2 5" xfId="1064"/>
    <cellStyle name="Normal 2 2 12 2 5 2" xfId="27273"/>
    <cellStyle name="Normal 2 2 12 2 6" xfId="1065"/>
    <cellStyle name="Normal 2 2 12 2 6 2" xfId="27274"/>
    <cellStyle name="Normal 2 2 12 2 7" xfId="27275"/>
    <cellStyle name="Normal 2 2 12 2 7 2" xfId="27276"/>
    <cellStyle name="Normal 2 2 12 2 8" xfId="27277"/>
    <cellStyle name="Normal 2 2 12 2 9" xfId="27278"/>
    <cellStyle name="Normal 2 2 12 3" xfId="1066"/>
    <cellStyle name="Normal 2 2 12 3 2" xfId="1067"/>
    <cellStyle name="Normal 2 2 12 3 2 2" xfId="1068"/>
    <cellStyle name="Normal 2 2 12 3 2 2 2" xfId="27279"/>
    <cellStyle name="Normal 2 2 12 3 2 3" xfId="1069"/>
    <cellStyle name="Normal 2 2 12 3 2 3 2" xfId="27280"/>
    <cellStyle name="Normal 2 2 12 3 2 4" xfId="27281"/>
    <cellStyle name="Normal 2 2 12 3 3" xfId="1070"/>
    <cellStyle name="Normal 2 2 12 3 3 2" xfId="27282"/>
    <cellStyle name="Normal 2 2 12 3 4" xfId="1071"/>
    <cellStyle name="Normal 2 2 12 3 4 2" xfId="27283"/>
    <cellStyle name="Normal 2 2 12 3 5" xfId="1072"/>
    <cellStyle name="Normal 2 2 12 3 5 2" xfId="27284"/>
    <cellStyle name="Normal 2 2 12 3 6" xfId="27285"/>
    <cellStyle name="Normal 2 2 12 3 6 2" xfId="27286"/>
    <cellStyle name="Normal 2 2 12 3 7" xfId="27287"/>
    <cellStyle name="Normal 2 2 12 4" xfId="1073"/>
    <cellStyle name="Normal 2 2 12 4 2" xfId="1074"/>
    <cellStyle name="Normal 2 2 12 4 2 2" xfId="27288"/>
    <cellStyle name="Normal 2 2 12 4 3" xfId="1075"/>
    <cellStyle name="Normal 2 2 12 4 3 2" xfId="27289"/>
    <cellStyle name="Normal 2 2 12 4 4" xfId="27290"/>
    <cellStyle name="Normal 2 2 12 5" xfId="1076"/>
    <cellStyle name="Normal 2 2 12 5 2" xfId="1077"/>
    <cellStyle name="Normal 2 2 12 5 2 2" xfId="27291"/>
    <cellStyle name="Normal 2 2 12 5 3" xfId="27292"/>
    <cellStyle name="Normal 2 2 12 6" xfId="1078"/>
    <cellStyle name="Normal 2 2 12 6 2" xfId="27293"/>
    <cellStyle name="Normal 2 2 12 7" xfId="1079"/>
    <cellStyle name="Normal 2 2 12 7 2" xfId="27294"/>
    <cellStyle name="Normal 2 2 12 8" xfId="27295"/>
    <cellStyle name="Normal 2 2 12 8 2" xfId="27296"/>
    <cellStyle name="Normal 2 2 12 9" xfId="27297"/>
    <cellStyle name="Normal 2 2 13" xfId="1080"/>
    <cellStyle name="Normal 2 2 13 10" xfId="27298"/>
    <cellStyle name="Normal 2 2 13 11" xfId="27299"/>
    <cellStyle name="Normal 2 2 13 2" xfId="1081"/>
    <cellStyle name="Normal 2 2 13 2 10" xfId="27300"/>
    <cellStyle name="Normal 2 2 13 2 2" xfId="1082"/>
    <cellStyle name="Normal 2 2 13 2 2 2" xfId="1083"/>
    <cellStyle name="Normal 2 2 13 2 2 2 2" xfId="1084"/>
    <cellStyle name="Normal 2 2 13 2 2 2 2 2" xfId="27301"/>
    <cellStyle name="Normal 2 2 13 2 2 2 3" xfId="1085"/>
    <cellStyle name="Normal 2 2 13 2 2 2 3 2" xfId="27302"/>
    <cellStyle name="Normal 2 2 13 2 2 2 4" xfId="27303"/>
    <cellStyle name="Normal 2 2 13 2 2 3" xfId="1086"/>
    <cellStyle name="Normal 2 2 13 2 2 3 2" xfId="27304"/>
    <cellStyle name="Normal 2 2 13 2 2 4" xfId="1087"/>
    <cellStyle name="Normal 2 2 13 2 2 4 2" xfId="27305"/>
    <cellStyle name="Normal 2 2 13 2 2 5" xfId="1088"/>
    <cellStyle name="Normal 2 2 13 2 2 5 2" xfId="27306"/>
    <cellStyle name="Normal 2 2 13 2 2 6" xfId="27307"/>
    <cellStyle name="Normal 2 2 13 2 2 6 2" xfId="27308"/>
    <cellStyle name="Normal 2 2 13 2 2 7" xfId="27309"/>
    <cellStyle name="Normal 2 2 13 2 3" xfId="1089"/>
    <cellStyle name="Normal 2 2 13 2 3 2" xfId="1090"/>
    <cellStyle name="Normal 2 2 13 2 3 2 2" xfId="27310"/>
    <cellStyle name="Normal 2 2 13 2 3 3" xfId="1091"/>
    <cellStyle name="Normal 2 2 13 2 3 3 2" xfId="27311"/>
    <cellStyle name="Normal 2 2 13 2 3 4" xfId="27312"/>
    <cellStyle name="Normal 2 2 13 2 4" xfId="1092"/>
    <cellStyle name="Normal 2 2 13 2 4 2" xfId="1093"/>
    <cellStyle name="Normal 2 2 13 2 4 2 2" xfId="27313"/>
    <cellStyle name="Normal 2 2 13 2 4 3" xfId="27314"/>
    <cellStyle name="Normal 2 2 13 2 5" xfId="1094"/>
    <cellStyle name="Normal 2 2 13 2 5 2" xfId="27315"/>
    <cellStyle name="Normal 2 2 13 2 6" xfId="1095"/>
    <cellStyle name="Normal 2 2 13 2 6 2" xfId="27316"/>
    <cellStyle name="Normal 2 2 13 2 7" xfId="27317"/>
    <cellStyle name="Normal 2 2 13 2 7 2" xfId="27318"/>
    <cellStyle name="Normal 2 2 13 2 8" xfId="27319"/>
    <cellStyle name="Normal 2 2 13 2 9" xfId="27320"/>
    <cellStyle name="Normal 2 2 13 3" xfId="1096"/>
    <cellStyle name="Normal 2 2 13 3 2" xfId="1097"/>
    <cellStyle name="Normal 2 2 13 3 2 2" xfId="1098"/>
    <cellStyle name="Normal 2 2 13 3 2 2 2" xfId="27321"/>
    <cellStyle name="Normal 2 2 13 3 2 3" xfId="1099"/>
    <cellStyle name="Normal 2 2 13 3 2 3 2" xfId="27322"/>
    <cellStyle name="Normal 2 2 13 3 2 4" xfId="27323"/>
    <cellStyle name="Normal 2 2 13 3 3" xfId="1100"/>
    <cellStyle name="Normal 2 2 13 3 3 2" xfId="27324"/>
    <cellStyle name="Normal 2 2 13 3 4" xfId="1101"/>
    <cellStyle name="Normal 2 2 13 3 4 2" xfId="27325"/>
    <cellStyle name="Normal 2 2 13 3 5" xfId="1102"/>
    <cellStyle name="Normal 2 2 13 3 5 2" xfId="27326"/>
    <cellStyle name="Normal 2 2 13 3 6" xfId="27327"/>
    <cellStyle name="Normal 2 2 13 3 6 2" xfId="27328"/>
    <cellStyle name="Normal 2 2 13 3 7" xfId="27329"/>
    <cellStyle name="Normal 2 2 13 4" xfId="1103"/>
    <cellStyle name="Normal 2 2 13 4 2" xfId="1104"/>
    <cellStyle name="Normal 2 2 13 4 2 2" xfId="27330"/>
    <cellStyle name="Normal 2 2 13 4 3" xfId="1105"/>
    <cellStyle name="Normal 2 2 13 4 3 2" xfId="27331"/>
    <cellStyle name="Normal 2 2 13 4 4" xfId="27332"/>
    <cellStyle name="Normal 2 2 13 5" xfId="1106"/>
    <cellStyle name="Normal 2 2 13 5 2" xfId="1107"/>
    <cellStyle name="Normal 2 2 13 5 2 2" xfId="27333"/>
    <cellStyle name="Normal 2 2 13 5 3" xfId="27334"/>
    <cellStyle name="Normal 2 2 13 6" xfId="1108"/>
    <cellStyle name="Normal 2 2 13 6 2" xfId="27335"/>
    <cellStyle name="Normal 2 2 13 7" xfId="1109"/>
    <cellStyle name="Normal 2 2 13 7 2" xfId="27336"/>
    <cellStyle name="Normal 2 2 13 8" xfId="27337"/>
    <cellStyle name="Normal 2 2 13 8 2" xfId="27338"/>
    <cellStyle name="Normal 2 2 13 9" xfId="27339"/>
    <cellStyle name="Normal 2 2 14" xfId="1110"/>
    <cellStyle name="Normal 2 2 14 10" xfId="27340"/>
    <cellStyle name="Normal 2 2 14 11" xfId="27341"/>
    <cellStyle name="Normal 2 2 14 2" xfId="1111"/>
    <cellStyle name="Normal 2 2 14 2 10" xfId="27342"/>
    <cellStyle name="Normal 2 2 14 2 2" xfId="1112"/>
    <cellStyle name="Normal 2 2 14 2 2 2" xfId="1113"/>
    <cellStyle name="Normal 2 2 14 2 2 2 2" xfId="1114"/>
    <cellStyle name="Normal 2 2 14 2 2 2 2 2" xfId="27343"/>
    <cellStyle name="Normal 2 2 14 2 2 2 3" xfId="1115"/>
    <cellStyle name="Normal 2 2 14 2 2 2 3 2" xfId="27344"/>
    <cellStyle name="Normal 2 2 14 2 2 2 4" xfId="27345"/>
    <cellStyle name="Normal 2 2 14 2 2 3" xfId="1116"/>
    <cellStyle name="Normal 2 2 14 2 2 3 2" xfId="27346"/>
    <cellStyle name="Normal 2 2 14 2 2 4" xfId="1117"/>
    <cellStyle name="Normal 2 2 14 2 2 4 2" xfId="27347"/>
    <cellStyle name="Normal 2 2 14 2 2 5" xfId="1118"/>
    <cellStyle name="Normal 2 2 14 2 2 5 2" xfId="27348"/>
    <cellStyle name="Normal 2 2 14 2 2 6" xfId="27349"/>
    <cellStyle name="Normal 2 2 14 2 2 6 2" xfId="27350"/>
    <cellStyle name="Normal 2 2 14 2 2 7" xfId="27351"/>
    <cellStyle name="Normal 2 2 14 2 3" xfId="1119"/>
    <cellStyle name="Normal 2 2 14 2 3 2" xfId="1120"/>
    <cellStyle name="Normal 2 2 14 2 3 2 2" xfId="27352"/>
    <cellStyle name="Normal 2 2 14 2 3 3" xfId="1121"/>
    <cellStyle name="Normal 2 2 14 2 3 3 2" xfId="27353"/>
    <cellStyle name="Normal 2 2 14 2 3 4" xfId="27354"/>
    <cellStyle name="Normal 2 2 14 2 4" xfId="1122"/>
    <cellStyle name="Normal 2 2 14 2 4 2" xfId="1123"/>
    <cellStyle name="Normal 2 2 14 2 4 2 2" xfId="27355"/>
    <cellStyle name="Normal 2 2 14 2 4 3" xfId="27356"/>
    <cellStyle name="Normal 2 2 14 2 5" xfId="1124"/>
    <cellStyle name="Normal 2 2 14 2 5 2" xfId="27357"/>
    <cellStyle name="Normal 2 2 14 2 6" xfId="1125"/>
    <cellStyle name="Normal 2 2 14 2 6 2" xfId="27358"/>
    <cellStyle name="Normal 2 2 14 2 7" xfId="27359"/>
    <cellStyle name="Normal 2 2 14 2 7 2" xfId="27360"/>
    <cellStyle name="Normal 2 2 14 2 8" xfId="27361"/>
    <cellStyle name="Normal 2 2 14 2 9" xfId="27362"/>
    <cellStyle name="Normal 2 2 14 3" xfId="1126"/>
    <cellStyle name="Normal 2 2 14 3 2" xfId="1127"/>
    <cellStyle name="Normal 2 2 14 3 2 2" xfId="1128"/>
    <cellStyle name="Normal 2 2 14 3 2 2 2" xfId="27363"/>
    <cellStyle name="Normal 2 2 14 3 2 3" xfId="1129"/>
    <cellStyle name="Normal 2 2 14 3 2 3 2" xfId="27364"/>
    <cellStyle name="Normal 2 2 14 3 2 4" xfId="27365"/>
    <cellStyle name="Normal 2 2 14 3 3" xfId="1130"/>
    <cellStyle name="Normal 2 2 14 3 3 2" xfId="27366"/>
    <cellStyle name="Normal 2 2 14 3 4" xfId="1131"/>
    <cellStyle name="Normal 2 2 14 3 4 2" xfId="27367"/>
    <cellStyle name="Normal 2 2 14 3 5" xfId="1132"/>
    <cellStyle name="Normal 2 2 14 3 5 2" xfId="27368"/>
    <cellStyle name="Normal 2 2 14 3 6" xfId="27369"/>
    <cellStyle name="Normal 2 2 14 3 6 2" xfId="27370"/>
    <cellStyle name="Normal 2 2 14 3 7" xfId="27371"/>
    <cellStyle name="Normal 2 2 14 4" xfId="1133"/>
    <cellStyle name="Normal 2 2 14 4 2" xfId="1134"/>
    <cellStyle name="Normal 2 2 14 4 2 2" xfId="27372"/>
    <cellStyle name="Normal 2 2 14 4 3" xfId="1135"/>
    <cellStyle name="Normal 2 2 14 4 3 2" xfId="27373"/>
    <cellStyle name="Normal 2 2 14 4 4" xfId="27374"/>
    <cellStyle name="Normal 2 2 14 5" xfId="1136"/>
    <cellStyle name="Normal 2 2 14 5 2" xfId="1137"/>
    <cellStyle name="Normal 2 2 14 5 2 2" xfId="27375"/>
    <cellStyle name="Normal 2 2 14 5 3" xfId="27376"/>
    <cellStyle name="Normal 2 2 14 6" xfId="1138"/>
    <cellStyle name="Normal 2 2 14 6 2" xfId="27377"/>
    <cellStyle name="Normal 2 2 14 7" xfId="1139"/>
    <cellStyle name="Normal 2 2 14 7 2" xfId="27378"/>
    <cellStyle name="Normal 2 2 14 8" xfId="27379"/>
    <cellStyle name="Normal 2 2 14 8 2" xfId="27380"/>
    <cellStyle name="Normal 2 2 14 9" xfId="27381"/>
    <cellStyle name="Normal 2 2 15" xfId="1140"/>
    <cellStyle name="Normal 2 2 15 10" xfId="27382"/>
    <cellStyle name="Normal 2 2 15 11" xfId="27383"/>
    <cellStyle name="Normal 2 2 15 2" xfId="1141"/>
    <cellStyle name="Normal 2 2 15 2 10" xfId="27384"/>
    <cellStyle name="Normal 2 2 15 2 2" xfId="1142"/>
    <cellStyle name="Normal 2 2 15 2 2 2" xfId="1143"/>
    <cellStyle name="Normal 2 2 15 2 2 2 2" xfId="1144"/>
    <cellStyle name="Normal 2 2 15 2 2 2 2 2" xfId="27385"/>
    <cellStyle name="Normal 2 2 15 2 2 2 3" xfId="1145"/>
    <cellStyle name="Normal 2 2 15 2 2 2 3 2" xfId="27386"/>
    <cellStyle name="Normal 2 2 15 2 2 2 4" xfId="27387"/>
    <cellStyle name="Normal 2 2 15 2 2 3" xfId="1146"/>
    <cellStyle name="Normal 2 2 15 2 2 3 2" xfId="27388"/>
    <cellStyle name="Normal 2 2 15 2 2 4" xfId="1147"/>
    <cellStyle name="Normal 2 2 15 2 2 4 2" xfId="27389"/>
    <cellStyle name="Normal 2 2 15 2 2 5" xfId="1148"/>
    <cellStyle name="Normal 2 2 15 2 2 5 2" xfId="27390"/>
    <cellStyle name="Normal 2 2 15 2 2 6" xfId="27391"/>
    <cellStyle name="Normal 2 2 15 2 2 6 2" xfId="27392"/>
    <cellStyle name="Normal 2 2 15 2 2 7" xfId="27393"/>
    <cellStyle name="Normal 2 2 15 2 3" xfId="1149"/>
    <cellStyle name="Normal 2 2 15 2 3 2" xfId="1150"/>
    <cellStyle name="Normal 2 2 15 2 3 2 2" xfId="27394"/>
    <cellStyle name="Normal 2 2 15 2 3 3" xfId="1151"/>
    <cellStyle name="Normal 2 2 15 2 3 3 2" xfId="27395"/>
    <cellStyle name="Normal 2 2 15 2 3 4" xfId="27396"/>
    <cellStyle name="Normal 2 2 15 2 4" xfId="1152"/>
    <cellStyle name="Normal 2 2 15 2 4 2" xfId="1153"/>
    <cellStyle name="Normal 2 2 15 2 4 2 2" xfId="27397"/>
    <cellStyle name="Normal 2 2 15 2 4 3" xfId="27398"/>
    <cellStyle name="Normal 2 2 15 2 5" xfId="1154"/>
    <cellStyle name="Normal 2 2 15 2 5 2" xfId="27399"/>
    <cellStyle name="Normal 2 2 15 2 6" xfId="1155"/>
    <cellStyle name="Normal 2 2 15 2 6 2" xfId="27400"/>
    <cellStyle name="Normal 2 2 15 2 7" xfId="27401"/>
    <cellStyle name="Normal 2 2 15 2 7 2" xfId="27402"/>
    <cellStyle name="Normal 2 2 15 2 8" xfId="27403"/>
    <cellStyle name="Normal 2 2 15 2 9" xfId="27404"/>
    <cellStyle name="Normal 2 2 15 3" xfId="1156"/>
    <cellStyle name="Normal 2 2 15 3 2" xfId="1157"/>
    <cellStyle name="Normal 2 2 15 3 2 2" xfId="1158"/>
    <cellStyle name="Normal 2 2 15 3 2 2 2" xfId="27405"/>
    <cellStyle name="Normal 2 2 15 3 2 3" xfId="1159"/>
    <cellStyle name="Normal 2 2 15 3 2 3 2" xfId="27406"/>
    <cellStyle name="Normal 2 2 15 3 2 4" xfId="27407"/>
    <cellStyle name="Normal 2 2 15 3 3" xfId="1160"/>
    <cellStyle name="Normal 2 2 15 3 3 2" xfId="27408"/>
    <cellStyle name="Normal 2 2 15 3 4" xfId="1161"/>
    <cellStyle name="Normal 2 2 15 3 4 2" xfId="27409"/>
    <cellStyle name="Normal 2 2 15 3 5" xfId="1162"/>
    <cellStyle name="Normal 2 2 15 3 5 2" xfId="27410"/>
    <cellStyle name="Normal 2 2 15 3 6" xfId="27411"/>
    <cellStyle name="Normal 2 2 15 3 6 2" xfId="27412"/>
    <cellStyle name="Normal 2 2 15 3 7" xfId="27413"/>
    <cellStyle name="Normal 2 2 15 4" xfId="1163"/>
    <cellStyle name="Normal 2 2 15 4 2" xfId="1164"/>
    <cellStyle name="Normal 2 2 15 4 2 2" xfId="27414"/>
    <cellStyle name="Normal 2 2 15 4 3" xfId="1165"/>
    <cellStyle name="Normal 2 2 15 4 3 2" xfId="27415"/>
    <cellStyle name="Normal 2 2 15 4 4" xfId="27416"/>
    <cellStyle name="Normal 2 2 15 5" xfId="1166"/>
    <cellStyle name="Normal 2 2 15 5 2" xfId="1167"/>
    <cellStyle name="Normal 2 2 15 5 2 2" xfId="27417"/>
    <cellStyle name="Normal 2 2 15 5 3" xfId="27418"/>
    <cellStyle name="Normal 2 2 15 6" xfId="1168"/>
    <cellStyle name="Normal 2 2 15 6 2" xfId="27419"/>
    <cellStyle name="Normal 2 2 15 7" xfId="1169"/>
    <cellStyle name="Normal 2 2 15 7 2" xfId="27420"/>
    <cellStyle name="Normal 2 2 15 8" xfId="27421"/>
    <cellStyle name="Normal 2 2 15 8 2" xfId="27422"/>
    <cellStyle name="Normal 2 2 15 9" xfId="27423"/>
    <cellStyle name="Normal 2 2 16" xfId="1170"/>
    <cellStyle name="Normal 2 2 16 10" xfId="27424"/>
    <cellStyle name="Normal 2 2 16 11" xfId="27425"/>
    <cellStyle name="Normal 2 2 16 2" xfId="1171"/>
    <cellStyle name="Normal 2 2 16 2 10" xfId="27426"/>
    <cellStyle name="Normal 2 2 16 2 2" xfId="1172"/>
    <cellStyle name="Normal 2 2 16 2 2 2" xfId="1173"/>
    <cellStyle name="Normal 2 2 16 2 2 2 2" xfId="1174"/>
    <cellStyle name="Normal 2 2 16 2 2 2 2 2" xfId="27427"/>
    <cellStyle name="Normal 2 2 16 2 2 2 3" xfId="1175"/>
    <cellStyle name="Normal 2 2 16 2 2 2 3 2" xfId="27428"/>
    <cellStyle name="Normal 2 2 16 2 2 2 4" xfId="27429"/>
    <cellStyle name="Normal 2 2 16 2 2 3" xfId="1176"/>
    <cellStyle name="Normal 2 2 16 2 2 3 2" xfId="27430"/>
    <cellStyle name="Normal 2 2 16 2 2 4" xfId="1177"/>
    <cellStyle name="Normal 2 2 16 2 2 4 2" xfId="27431"/>
    <cellStyle name="Normal 2 2 16 2 2 5" xfId="1178"/>
    <cellStyle name="Normal 2 2 16 2 2 5 2" xfId="27432"/>
    <cellStyle name="Normal 2 2 16 2 2 6" xfId="27433"/>
    <cellStyle name="Normal 2 2 16 2 2 6 2" xfId="27434"/>
    <cellStyle name="Normal 2 2 16 2 2 7" xfId="27435"/>
    <cellStyle name="Normal 2 2 16 2 3" xfId="1179"/>
    <cellStyle name="Normal 2 2 16 2 3 2" xfId="1180"/>
    <cellStyle name="Normal 2 2 16 2 3 2 2" xfId="27436"/>
    <cellStyle name="Normal 2 2 16 2 3 3" xfId="1181"/>
    <cellStyle name="Normal 2 2 16 2 3 3 2" xfId="27437"/>
    <cellStyle name="Normal 2 2 16 2 3 4" xfId="27438"/>
    <cellStyle name="Normal 2 2 16 2 4" xfId="1182"/>
    <cellStyle name="Normal 2 2 16 2 4 2" xfId="1183"/>
    <cellStyle name="Normal 2 2 16 2 4 2 2" xfId="27439"/>
    <cellStyle name="Normal 2 2 16 2 4 3" xfId="27440"/>
    <cellStyle name="Normal 2 2 16 2 5" xfId="1184"/>
    <cellStyle name="Normal 2 2 16 2 5 2" xfId="27441"/>
    <cellStyle name="Normal 2 2 16 2 6" xfId="1185"/>
    <cellStyle name="Normal 2 2 16 2 6 2" xfId="27442"/>
    <cellStyle name="Normal 2 2 16 2 7" xfId="27443"/>
    <cellStyle name="Normal 2 2 16 2 7 2" xfId="27444"/>
    <cellStyle name="Normal 2 2 16 2 8" xfId="27445"/>
    <cellStyle name="Normal 2 2 16 2 9" xfId="27446"/>
    <cellStyle name="Normal 2 2 16 3" xfId="1186"/>
    <cellStyle name="Normal 2 2 16 3 2" xfId="1187"/>
    <cellStyle name="Normal 2 2 16 3 2 2" xfId="1188"/>
    <cellStyle name="Normal 2 2 16 3 2 2 2" xfId="27447"/>
    <cellStyle name="Normal 2 2 16 3 2 3" xfId="1189"/>
    <cellStyle name="Normal 2 2 16 3 2 3 2" xfId="27448"/>
    <cellStyle name="Normal 2 2 16 3 2 4" xfId="27449"/>
    <cellStyle name="Normal 2 2 16 3 3" xfId="1190"/>
    <cellStyle name="Normal 2 2 16 3 3 2" xfId="27450"/>
    <cellStyle name="Normal 2 2 16 3 4" xfId="1191"/>
    <cellStyle name="Normal 2 2 16 3 4 2" xfId="27451"/>
    <cellStyle name="Normal 2 2 16 3 5" xfId="1192"/>
    <cellStyle name="Normal 2 2 16 3 5 2" xfId="27452"/>
    <cellStyle name="Normal 2 2 16 3 6" xfId="27453"/>
    <cellStyle name="Normal 2 2 16 3 6 2" xfId="27454"/>
    <cellStyle name="Normal 2 2 16 3 7" xfId="27455"/>
    <cellStyle name="Normal 2 2 16 4" xfId="1193"/>
    <cellStyle name="Normal 2 2 16 4 2" xfId="1194"/>
    <cellStyle name="Normal 2 2 16 4 2 2" xfId="27456"/>
    <cellStyle name="Normal 2 2 16 4 3" xfId="1195"/>
    <cellStyle name="Normal 2 2 16 4 3 2" xfId="27457"/>
    <cellStyle name="Normal 2 2 16 4 4" xfId="27458"/>
    <cellStyle name="Normal 2 2 16 5" xfId="1196"/>
    <cellStyle name="Normal 2 2 16 5 2" xfId="1197"/>
    <cellStyle name="Normal 2 2 16 5 2 2" xfId="27459"/>
    <cellStyle name="Normal 2 2 16 5 3" xfId="27460"/>
    <cellStyle name="Normal 2 2 16 6" xfId="1198"/>
    <cellStyle name="Normal 2 2 16 6 2" xfId="27461"/>
    <cellStyle name="Normal 2 2 16 7" xfId="1199"/>
    <cellStyle name="Normal 2 2 16 7 2" xfId="27462"/>
    <cellStyle name="Normal 2 2 16 8" xfId="27463"/>
    <cellStyle name="Normal 2 2 16 8 2" xfId="27464"/>
    <cellStyle name="Normal 2 2 16 9" xfId="27465"/>
    <cellStyle name="Normal 2 2 17" xfId="1200"/>
    <cellStyle name="Normal 2 2 17 10" xfId="27466"/>
    <cellStyle name="Normal 2 2 17 11" xfId="27467"/>
    <cellStyle name="Normal 2 2 17 2" xfId="1201"/>
    <cellStyle name="Normal 2 2 17 2 10" xfId="27468"/>
    <cellStyle name="Normal 2 2 17 2 2" xfId="1202"/>
    <cellStyle name="Normal 2 2 17 2 2 2" xfId="1203"/>
    <cellStyle name="Normal 2 2 17 2 2 2 2" xfId="1204"/>
    <cellStyle name="Normal 2 2 17 2 2 2 2 2" xfId="27469"/>
    <cellStyle name="Normal 2 2 17 2 2 2 3" xfId="1205"/>
    <cellStyle name="Normal 2 2 17 2 2 2 3 2" xfId="27470"/>
    <cellStyle name="Normal 2 2 17 2 2 2 4" xfId="27471"/>
    <cellStyle name="Normal 2 2 17 2 2 3" xfId="1206"/>
    <cellStyle name="Normal 2 2 17 2 2 3 2" xfId="27472"/>
    <cellStyle name="Normal 2 2 17 2 2 4" xfId="1207"/>
    <cellStyle name="Normal 2 2 17 2 2 4 2" xfId="27473"/>
    <cellStyle name="Normal 2 2 17 2 2 5" xfId="1208"/>
    <cellStyle name="Normal 2 2 17 2 2 5 2" xfId="27474"/>
    <cellStyle name="Normal 2 2 17 2 2 6" xfId="27475"/>
    <cellStyle name="Normal 2 2 17 2 2 6 2" xfId="27476"/>
    <cellStyle name="Normal 2 2 17 2 2 7" xfId="27477"/>
    <cellStyle name="Normal 2 2 17 2 3" xfId="1209"/>
    <cellStyle name="Normal 2 2 17 2 3 2" xfId="1210"/>
    <cellStyle name="Normal 2 2 17 2 3 2 2" xfId="27478"/>
    <cellStyle name="Normal 2 2 17 2 3 3" xfId="1211"/>
    <cellStyle name="Normal 2 2 17 2 3 3 2" xfId="27479"/>
    <cellStyle name="Normal 2 2 17 2 3 4" xfId="27480"/>
    <cellStyle name="Normal 2 2 17 2 4" xfId="1212"/>
    <cellStyle name="Normal 2 2 17 2 4 2" xfId="1213"/>
    <cellStyle name="Normal 2 2 17 2 4 2 2" xfId="27481"/>
    <cellStyle name="Normal 2 2 17 2 4 3" xfId="27482"/>
    <cellStyle name="Normal 2 2 17 2 5" xfId="1214"/>
    <cellStyle name="Normal 2 2 17 2 5 2" xfId="27483"/>
    <cellStyle name="Normal 2 2 17 2 6" xfId="1215"/>
    <cellStyle name="Normal 2 2 17 2 6 2" xfId="27484"/>
    <cellStyle name="Normal 2 2 17 2 7" xfId="27485"/>
    <cellStyle name="Normal 2 2 17 2 7 2" xfId="27486"/>
    <cellStyle name="Normal 2 2 17 2 8" xfId="27487"/>
    <cellStyle name="Normal 2 2 17 2 9" xfId="27488"/>
    <cellStyle name="Normal 2 2 17 3" xfId="1216"/>
    <cellStyle name="Normal 2 2 17 3 2" xfId="1217"/>
    <cellStyle name="Normal 2 2 17 3 2 2" xfId="1218"/>
    <cellStyle name="Normal 2 2 17 3 2 2 2" xfId="27489"/>
    <cellStyle name="Normal 2 2 17 3 2 3" xfId="1219"/>
    <cellStyle name="Normal 2 2 17 3 2 3 2" xfId="27490"/>
    <cellStyle name="Normal 2 2 17 3 2 4" xfId="27491"/>
    <cellStyle name="Normal 2 2 17 3 3" xfId="1220"/>
    <cellStyle name="Normal 2 2 17 3 3 2" xfId="27492"/>
    <cellStyle name="Normal 2 2 17 3 4" xfId="1221"/>
    <cellStyle name="Normal 2 2 17 3 4 2" xfId="27493"/>
    <cellStyle name="Normal 2 2 17 3 5" xfId="1222"/>
    <cellStyle name="Normal 2 2 17 3 5 2" xfId="27494"/>
    <cellStyle name="Normal 2 2 17 3 6" xfId="27495"/>
    <cellStyle name="Normal 2 2 17 3 6 2" xfId="27496"/>
    <cellStyle name="Normal 2 2 17 3 7" xfId="27497"/>
    <cellStyle name="Normal 2 2 17 4" xfId="1223"/>
    <cellStyle name="Normal 2 2 17 4 2" xfId="1224"/>
    <cellStyle name="Normal 2 2 17 4 2 2" xfId="27498"/>
    <cellStyle name="Normal 2 2 17 4 3" xfId="1225"/>
    <cellStyle name="Normal 2 2 17 4 3 2" xfId="27499"/>
    <cellStyle name="Normal 2 2 17 4 4" xfId="27500"/>
    <cellStyle name="Normal 2 2 17 5" xfId="1226"/>
    <cellStyle name="Normal 2 2 17 5 2" xfId="1227"/>
    <cellStyle name="Normal 2 2 17 5 2 2" xfId="27501"/>
    <cellStyle name="Normal 2 2 17 5 3" xfId="27502"/>
    <cellStyle name="Normal 2 2 17 6" xfId="1228"/>
    <cellStyle name="Normal 2 2 17 6 2" xfId="27503"/>
    <cellStyle name="Normal 2 2 17 7" xfId="1229"/>
    <cellStyle name="Normal 2 2 17 7 2" xfId="27504"/>
    <cellStyle name="Normal 2 2 17 8" xfId="27505"/>
    <cellStyle name="Normal 2 2 17 8 2" xfId="27506"/>
    <cellStyle name="Normal 2 2 17 9" xfId="27507"/>
    <cellStyle name="Normal 2 2 18" xfId="1230"/>
    <cellStyle name="Normal 2 2 18 10" xfId="27508"/>
    <cellStyle name="Normal 2 2 18 11" xfId="27509"/>
    <cellStyle name="Normal 2 2 18 2" xfId="1231"/>
    <cellStyle name="Normal 2 2 18 2 10" xfId="27510"/>
    <cellStyle name="Normal 2 2 18 2 2" xfId="1232"/>
    <cellStyle name="Normal 2 2 18 2 2 2" xfId="1233"/>
    <cellStyle name="Normal 2 2 18 2 2 2 2" xfId="1234"/>
    <cellStyle name="Normal 2 2 18 2 2 2 2 2" xfId="27511"/>
    <cellStyle name="Normal 2 2 18 2 2 2 3" xfId="1235"/>
    <cellStyle name="Normal 2 2 18 2 2 2 3 2" xfId="27512"/>
    <cellStyle name="Normal 2 2 18 2 2 2 4" xfId="27513"/>
    <cellStyle name="Normal 2 2 18 2 2 3" xfId="1236"/>
    <cellStyle name="Normal 2 2 18 2 2 3 2" xfId="27514"/>
    <cellStyle name="Normal 2 2 18 2 2 4" xfId="1237"/>
    <cellStyle name="Normal 2 2 18 2 2 4 2" xfId="27515"/>
    <cellStyle name="Normal 2 2 18 2 2 5" xfId="1238"/>
    <cellStyle name="Normal 2 2 18 2 2 5 2" xfId="27516"/>
    <cellStyle name="Normal 2 2 18 2 2 6" xfId="27517"/>
    <cellStyle name="Normal 2 2 18 2 2 6 2" xfId="27518"/>
    <cellStyle name="Normal 2 2 18 2 2 7" xfId="27519"/>
    <cellStyle name="Normal 2 2 18 2 3" xfId="1239"/>
    <cellStyle name="Normal 2 2 18 2 3 2" xfId="1240"/>
    <cellStyle name="Normal 2 2 18 2 3 2 2" xfId="27520"/>
    <cellStyle name="Normal 2 2 18 2 3 3" xfId="1241"/>
    <cellStyle name="Normal 2 2 18 2 3 3 2" xfId="27521"/>
    <cellStyle name="Normal 2 2 18 2 3 4" xfId="27522"/>
    <cellStyle name="Normal 2 2 18 2 4" xfId="1242"/>
    <cellStyle name="Normal 2 2 18 2 4 2" xfId="1243"/>
    <cellStyle name="Normal 2 2 18 2 4 2 2" xfId="27523"/>
    <cellStyle name="Normal 2 2 18 2 4 3" xfId="27524"/>
    <cellStyle name="Normal 2 2 18 2 5" xfId="1244"/>
    <cellStyle name="Normal 2 2 18 2 5 2" xfId="27525"/>
    <cellStyle name="Normal 2 2 18 2 6" xfId="1245"/>
    <cellStyle name="Normal 2 2 18 2 6 2" xfId="27526"/>
    <cellStyle name="Normal 2 2 18 2 7" xfId="27527"/>
    <cellStyle name="Normal 2 2 18 2 7 2" xfId="27528"/>
    <cellStyle name="Normal 2 2 18 2 8" xfId="27529"/>
    <cellStyle name="Normal 2 2 18 2 9" xfId="27530"/>
    <cellStyle name="Normal 2 2 18 3" xfId="1246"/>
    <cellStyle name="Normal 2 2 18 3 2" xfId="1247"/>
    <cellStyle name="Normal 2 2 18 3 2 2" xfId="1248"/>
    <cellStyle name="Normal 2 2 18 3 2 2 2" xfId="27531"/>
    <cellStyle name="Normal 2 2 18 3 2 3" xfId="1249"/>
    <cellStyle name="Normal 2 2 18 3 2 3 2" xfId="27532"/>
    <cellStyle name="Normal 2 2 18 3 2 4" xfId="27533"/>
    <cellStyle name="Normal 2 2 18 3 3" xfId="1250"/>
    <cellStyle name="Normal 2 2 18 3 3 2" xfId="27534"/>
    <cellStyle name="Normal 2 2 18 3 4" xfId="1251"/>
    <cellStyle name="Normal 2 2 18 3 4 2" xfId="27535"/>
    <cellStyle name="Normal 2 2 18 3 5" xfId="1252"/>
    <cellStyle name="Normal 2 2 18 3 5 2" xfId="27536"/>
    <cellStyle name="Normal 2 2 18 3 6" xfId="27537"/>
    <cellStyle name="Normal 2 2 18 3 6 2" xfId="27538"/>
    <cellStyle name="Normal 2 2 18 3 7" xfId="27539"/>
    <cellStyle name="Normal 2 2 18 4" xfId="1253"/>
    <cellStyle name="Normal 2 2 18 4 2" xfId="1254"/>
    <cellStyle name="Normal 2 2 18 4 2 2" xfId="27540"/>
    <cellStyle name="Normal 2 2 18 4 3" xfId="1255"/>
    <cellStyle name="Normal 2 2 18 4 3 2" xfId="27541"/>
    <cellStyle name="Normal 2 2 18 4 4" xfId="27542"/>
    <cellStyle name="Normal 2 2 18 5" xfId="1256"/>
    <cellStyle name="Normal 2 2 18 5 2" xfId="1257"/>
    <cellStyle name="Normal 2 2 18 5 2 2" xfId="27543"/>
    <cellStyle name="Normal 2 2 18 5 3" xfId="27544"/>
    <cellStyle name="Normal 2 2 18 6" xfId="1258"/>
    <cellStyle name="Normal 2 2 18 6 2" xfId="27545"/>
    <cellStyle name="Normal 2 2 18 7" xfId="1259"/>
    <cellStyle name="Normal 2 2 18 7 2" xfId="27546"/>
    <cellStyle name="Normal 2 2 18 8" xfId="27547"/>
    <cellStyle name="Normal 2 2 18 8 2" xfId="27548"/>
    <cellStyle name="Normal 2 2 18 9" xfId="27549"/>
    <cellStyle name="Normal 2 2 19" xfId="1260"/>
    <cellStyle name="Normal 2 2 19 10" xfId="27550"/>
    <cellStyle name="Normal 2 2 19 11" xfId="27551"/>
    <cellStyle name="Normal 2 2 19 2" xfId="1261"/>
    <cellStyle name="Normal 2 2 19 2 10" xfId="27552"/>
    <cellStyle name="Normal 2 2 19 2 2" xfId="1262"/>
    <cellStyle name="Normal 2 2 19 2 2 2" xfId="1263"/>
    <cellStyle name="Normal 2 2 19 2 2 2 2" xfId="1264"/>
    <cellStyle name="Normal 2 2 19 2 2 2 2 2" xfId="27553"/>
    <cellStyle name="Normal 2 2 19 2 2 2 3" xfId="1265"/>
    <cellStyle name="Normal 2 2 19 2 2 2 3 2" xfId="27554"/>
    <cellStyle name="Normal 2 2 19 2 2 2 4" xfId="27555"/>
    <cellStyle name="Normal 2 2 19 2 2 3" xfId="1266"/>
    <cellStyle name="Normal 2 2 19 2 2 3 2" xfId="27556"/>
    <cellStyle name="Normal 2 2 19 2 2 4" xfId="1267"/>
    <cellStyle name="Normal 2 2 19 2 2 4 2" xfId="27557"/>
    <cellStyle name="Normal 2 2 19 2 2 5" xfId="1268"/>
    <cellStyle name="Normal 2 2 19 2 2 5 2" xfId="27558"/>
    <cellStyle name="Normal 2 2 19 2 2 6" xfId="27559"/>
    <cellStyle name="Normal 2 2 19 2 2 6 2" xfId="27560"/>
    <cellStyle name="Normal 2 2 19 2 2 7" xfId="27561"/>
    <cellStyle name="Normal 2 2 19 2 3" xfId="1269"/>
    <cellStyle name="Normal 2 2 19 2 3 2" xfId="1270"/>
    <cellStyle name="Normal 2 2 19 2 3 2 2" xfId="27562"/>
    <cellStyle name="Normal 2 2 19 2 3 3" xfId="1271"/>
    <cellStyle name="Normal 2 2 19 2 3 3 2" xfId="27563"/>
    <cellStyle name="Normal 2 2 19 2 3 4" xfId="27564"/>
    <cellStyle name="Normal 2 2 19 2 4" xfId="1272"/>
    <cellStyle name="Normal 2 2 19 2 4 2" xfId="1273"/>
    <cellStyle name="Normal 2 2 19 2 4 2 2" xfId="27565"/>
    <cellStyle name="Normal 2 2 19 2 4 3" xfId="27566"/>
    <cellStyle name="Normal 2 2 19 2 5" xfId="1274"/>
    <cellStyle name="Normal 2 2 19 2 5 2" xfId="27567"/>
    <cellStyle name="Normal 2 2 19 2 6" xfId="1275"/>
    <cellStyle name="Normal 2 2 19 2 6 2" xfId="27568"/>
    <cellStyle name="Normal 2 2 19 2 7" xfId="27569"/>
    <cellStyle name="Normal 2 2 19 2 7 2" xfId="27570"/>
    <cellStyle name="Normal 2 2 19 2 8" xfId="27571"/>
    <cellStyle name="Normal 2 2 19 2 9" xfId="27572"/>
    <cellStyle name="Normal 2 2 19 3" xfId="1276"/>
    <cellStyle name="Normal 2 2 19 3 2" xfId="1277"/>
    <cellStyle name="Normal 2 2 19 3 2 2" xfId="1278"/>
    <cellStyle name="Normal 2 2 19 3 2 2 2" xfId="27573"/>
    <cellStyle name="Normal 2 2 19 3 2 3" xfId="1279"/>
    <cellStyle name="Normal 2 2 19 3 2 3 2" xfId="27574"/>
    <cellStyle name="Normal 2 2 19 3 2 4" xfId="27575"/>
    <cellStyle name="Normal 2 2 19 3 3" xfId="1280"/>
    <cellStyle name="Normal 2 2 19 3 3 2" xfId="27576"/>
    <cellStyle name="Normal 2 2 19 3 4" xfId="1281"/>
    <cellStyle name="Normal 2 2 19 3 4 2" xfId="27577"/>
    <cellStyle name="Normal 2 2 19 3 5" xfId="1282"/>
    <cellStyle name="Normal 2 2 19 3 5 2" xfId="27578"/>
    <cellStyle name="Normal 2 2 19 3 6" xfId="27579"/>
    <cellStyle name="Normal 2 2 19 3 6 2" xfId="27580"/>
    <cellStyle name="Normal 2 2 19 3 7" xfId="27581"/>
    <cellStyle name="Normal 2 2 19 4" xfId="1283"/>
    <cellStyle name="Normal 2 2 19 4 2" xfId="1284"/>
    <cellStyle name="Normal 2 2 19 4 2 2" xfId="27582"/>
    <cellStyle name="Normal 2 2 19 4 3" xfId="1285"/>
    <cellStyle name="Normal 2 2 19 4 3 2" xfId="27583"/>
    <cellStyle name="Normal 2 2 19 4 4" xfId="27584"/>
    <cellStyle name="Normal 2 2 19 5" xfId="1286"/>
    <cellStyle name="Normal 2 2 19 5 2" xfId="1287"/>
    <cellStyle name="Normal 2 2 19 5 2 2" xfId="27585"/>
    <cellStyle name="Normal 2 2 19 5 3" xfId="27586"/>
    <cellStyle name="Normal 2 2 19 6" xfId="1288"/>
    <cellStyle name="Normal 2 2 19 6 2" xfId="27587"/>
    <cellStyle name="Normal 2 2 19 7" xfId="1289"/>
    <cellStyle name="Normal 2 2 19 7 2" xfId="27588"/>
    <cellStyle name="Normal 2 2 19 8" xfId="27589"/>
    <cellStyle name="Normal 2 2 19 8 2" xfId="27590"/>
    <cellStyle name="Normal 2 2 19 9" xfId="27591"/>
    <cellStyle name="Normal 2 2 2" xfId="1290"/>
    <cellStyle name="Normal 2 2 2 10" xfId="1291"/>
    <cellStyle name="Normal 2 2 2 10 10" xfId="27592"/>
    <cellStyle name="Normal 2 2 2 10 11" xfId="27593"/>
    <cellStyle name="Normal 2 2 2 10 2" xfId="1292"/>
    <cellStyle name="Normal 2 2 2 10 2 10" xfId="27594"/>
    <cellStyle name="Normal 2 2 2 10 2 2" xfId="1293"/>
    <cellStyle name="Normal 2 2 2 10 2 2 2" xfId="1294"/>
    <cellStyle name="Normal 2 2 2 10 2 2 2 2" xfId="1295"/>
    <cellStyle name="Normal 2 2 2 10 2 2 2 2 2" xfId="27595"/>
    <cellStyle name="Normal 2 2 2 10 2 2 2 3" xfId="1296"/>
    <cellStyle name="Normal 2 2 2 10 2 2 2 3 2" xfId="27596"/>
    <cellStyle name="Normal 2 2 2 10 2 2 2 4" xfId="27597"/>
    <cellStyle name="Normal 2 2 2 10 2 2 3" xfId="1297"/>
    <cellStyle name="Normal 2 2 2 10 2 2 3 2" xfId="27598"/>
    <cellStyle name="Normal 2 2 2 10 2 2 4" xfId="1298"/>
    <cellStyle name="Normal 2 2 2 10 2 2 4 2" xfId="27599"/>
    <cellStyle name="Normal 2 2 2 10 2 2 5" xfId="1299"/>
    <cellStyle name="Normal 2 2 2 10 2 2 5 2" xfId="27600"/>
    <cellStyle name="Normal 2 2 2 10 2 2 6" xfId="27601"/>
    <cellStyle name="Normal 2 2 2 10 2 2 6 2" xfId="27602"/>
    <cellStyle name="Normal 2 2 2 10 2 2 7" xfId="27603"/>
    <cellStyle name="Normal 2 2 2 10 2 3" xfId="1300"/>
    <cellStyle name="Normal 2 2 2 10 2 3 2" xfId="1301"/>
    <cellStyle name="Normal 2 2 2 10 2 3 2 2" xfId="27604"/>
    <cellStyle name="Normal 2 2 2 10 2 3 3" xfId="1302"/>
    <cellStyle name="Normal 2 2 2 10 2 3 3 2" xfId="27605"/>
    <cellStyle name="Normal 2 2 2 10 2 3 4" xfId="27606"/>
    <cellStyle name="Normal 2 2 2 10 2 4" xfId="1303"/>
    <cellStyle name="Normal 2 2 2 10 2 4 2" xfId="1304"/>
    <cellStyle name="Normal 2 2 2 10 2 4 2 2" xfId="27607"/>
    <cellStyle name="Normal 2 2 2 10 2 4 3" xfId="27608"/>
    <cellStyle name="Normal 2 2 2 10 2 5" xfId="1305"/>
    <cellStyle name="Normal 2 2 2 10 2 5 2" xfId="27609"/>
    <cellStyle name="Normal 2 2 2 10 2 6" xfId="1306"/>
    <cellStyle name="Normal 2 2 2 10 2 6 2" xfId="27610"/>
    <cellStyle name="Normal 2 2 2 10 2 7" xfId="27611"/>
    <cellStyle name="Normal 2 2 2 10 2 7 2" xfId="27612"/>
    <cellStyle name="Normal 2 2 2 10 2 8" xfId="27613"/>
    <cellStyle name="Normal 2 2 2 10 2 9" xfId="27614"/>
    <cellStyle name="Normal 2 2 2 10 3" xfId="1307"/>
    <cellStyle name="Normal 2 2 2 10 3 2" xfId="1308"/>
    <cellStyle name="Normal 2 2 2 10 3 2 2" xfId="1309"/>
    <cellStyle name="Normal 2 2 2 10 3 2 2 2" xfId="27615"/>
    <cellStyle name="Normal 2 2 2 10 3 2 3" xfId="1310"/>
    <cellStyle name="Normal 2 2 2 10 3 2 3 2" xfId="27616"/>
    <cellStyle name="Normal 2 2 2 10 3 2 4" xfId="27617"/>
    <cellStyle name="Normal 2 2 2 10 3 3" xfId="1311"/>
    <cellStyle name="Normal 2 2 2 10 3 3 2" xfId="27618"/>
    <cellStyle name="Normal 2 2 2 10 3 4" xfId="1312"/>
    <cellStyle name="Normal 2 2 2 10 3 4 2" xfId="27619"/>
    <cellStyle name="Normal 2 2 2 10 3 5" xfId="1313"/>
    <cellStyle name="Normal 2 2 2 10 3 5 2" xfId="27620"/>
    <cellStyle name="Normal 2 2 2 10 3 6" xfId="27621"/>
    <cellStyle name="Normal 2 2 2 10 3 6 2" xfId="27622"/>
    <cellStyle name="Normal 2 2 2 10 3 7" xfId="27623"/>
    <cellStyle name="Normal 2 2 2 10 4" xfId="1314"/>
    <cellStyle name="Normal 2 2 2 10 4 2" xfId="1315"/>
    <cellStyle name="Normal 2 2 2 10 4 2 2" xfId="27624"/>
    <cellStyle name="Normal 2 2 2 10 4 3" xfId="1316"/>
    <cellStyle name="Normal 2 2 2 10 4 3 2" xfId="27625"/>
    <cellStyle name="Normal 2 2 2 10 4 4" xfId="27626"/>
    <cellStyle name="Normal 2 2 2 10 5" xfId="1317"/>
    <cellStyle name="Normal 2 2 2 10 5 2" xfId="1318"/>
    <cellStyle name="Normal 2 2 2 10 5 2 2" xfId="27627"/>
    <cellStyle name="Normal 2 2 2 10 5 3" xfId="27628"/>
    <cellStyle name="Normal 2 2 2 10 6" xfId="1319"/>
    <cellStyle name="Normal 2 2 2 10 6 2" xfId="27629"/>
    <cellStyle name="Normal 2 2 2 10 7" xfId="1320"/>
    <cellStyle name="Normal 2 2 2 10 7 2" xfId="27630"/>
    <cellStyle name="Normal 2 2 2 10 8" xfId="27631"/>
    <cellStyle name="Normal 2 2 2 10 8 2" xfId="27632"/>
    <cellStyle name="Normal 2 2 2 10 9" xfId="27633"/>
    <cellStyle name="Normal 2 2 2 11" xfId="1321"/>
    <cellStyle name="Normal 2 2 2 11 10" xfId="27634"/>
    <cellStyle name="Normal 2 2 2 11 11" xfId="27635"/>
    <cellStyle name="Normal 2 2 2 11 2" xfId="1322"/>
    <cellStyle name="Normal 2 2 2 11 2 10" xfId="27636"/>
    <cellStyle name="Normal 2 2 2 11 2 2" xfId="1323"/>
    <cellStyle name="Normal 2 2 2 11 2 2 2" xfId="1324"/>
    <cellStyle name="Normal 2 2 2 11 2 2 2 2" xfId="1325"/>
    <cellStyle name="Normal 2 2 2 11 2 2 2 2 2" xfId="27637"/>
    <cellStyle name="Normal 2 2 2 11 2 2 2 3" xfId="1326"/>
    <cellStyle name="Normal 2 2 2 11 2 2 2 3 2" xfId="27638"/>
    <cellStyle name="Normal 2 2 2 11 2 2 2 4" xfId="27639"/>
    <cellStyle name="Normal 2 2 2 11 2 2 3" xfId="1327"/>
    <cellStyle name="Normal 2 2 2 11 2 2 3 2" xfId="27640"/>
    <cellStyle name="Normal 2 2 2 11 2 2 4" xfId="1328"/>
    <cellStyle name="Normal 2 2 2 11 2 2 4 2" xfId="27641"/>
    <cellStyle name="Normal 2 2 2 11 2 2 5" xfId="1329"/>
    <cellStyle name="Normal 2 2 2 11 2 2 5 2" xfId="27642"/>
    <cellStyle name="Normal 2 2 2 11 2 2 6" xfId="27643"/>
    <cellStyle name="Normal 2 2 2 11 2 2 6 2" xfId="27644"/>
    <cellStyle name="Normal 2 2 2 11 2 2 7" xfId="27645"/>
    <cellStyle name="Normal 2 2 2 11 2 3" xfId="1330"/>
    <cellStyle name="Normal 2 2 2 11 2 3 2" xfId="1331"/>
    <cellStyle name="Normal 2 2 2 11 2 3 2 2" xfId="27646"/>
    <cellStyle name="Normal 2 2 2 11 2 3 3" xfId="1332"/>
    <cellStyle name="Normal 2 2 2 11 2 3 3 2" xfId="27647"/>
    <cellStyle name="Normal 2 2 2 11 2 3 4" xfId="27648"/>
    <cellStyle name="Normal 2 2 2 11 2 4" xfId="1333"/>
    <cellStyle name="Normal 2 2 2 11 2 4 2" xfId="1334"/>
    <cellStyle name="Normal 2 2 2 11 2 4 2 2" xfId="27649"/>
    <cellStyle name="Normal 2 2 2 11 2 4 3" xfId="27650"/>
    <cellStyle name="Normal 2 2 2 11 2 5" xfId="1335"/>
    <cellStyle name="Normal 2 2 2 11 2 5 2" xfId="27651"/>
    <cellStyle name="Normal 2 2 2 11 2 6" xfId="1336"/>
    <cellStyle name="Normal 2 2 2 11 2 6 2" xfId="27652"/>
    <cellStyle name="Normal 2 2 2 11 2 7" xfId="27653"/>
    <cellStyle name="Normal 2 2 2 11 2 7 2" xfId="27654"/>
    <cellStyle name="Normal 2 2 2 11 2 8" xfId="27655"/>
    <cellStyle name="Normal 2 2 2 11 2 9" xfId="27656"/>
    <cellStyle name="Normal 2 2 2 11 3" xfId="1337"/>
    <cellStyle name="Normal 2 2 2 11 3 2" xfId="1338"/>
    <cellStyle name="Normal 2 2 2 11 3 2 2" xfId="1339"/>
    <cellStyle name="Normal 2 2 2 11 3 2 2 2" xfId="27657"/>
    <cellStyle name="Normal 2 2 2 11 3 2 3" xfId="1340"/>
    <cellStyle name="Normal 2 2 2 11 3 2 3 2" xfId="27658"/>
    <cellStyle name="Normal 2 2 2 11 3 2 4" xfId="27659"/>
    <cellStyle name="Normal 2 2 2 11 3 3" xfId="1341"/>
    <cellStyle name="Normal 2 2 2 11 3 3 2" xfId="27660"/>
    <cellStyle name="Normal 2 2 2 11 3 4" xfId="1342"/>
    <cellStyle name="Normal 2 2 2 11 3 4 2" xfId="27661"/>
    <cellStyle name="Normal 2 2 2 11 3 5" xfId="1343"/>
    <cellStyle name="Normal 2 2 2 11 3 5 2" xfId="27662"/>
    <cellStyle name="Normal 2 2 2 11 3 6" xfId="27663"/>
    <cellStyle name="Normal 2 2 2 11 3 6 2" xfId="27664"/>
    <cellStyle name="Normal 2 2 2 11 3 7" xfId="27665"/>
    <cellStyle name="Normal 2 2 2 11 4" xfId="1344"/>
    <cellStyle name="Normal 2 2 2 11 4 2" xfId="1345"/>
    <cellStyle name="Normal 2 2 2 11 4 2 2" xfId="27666"/>
    <cellStyle name="Normal 2 2 2 11 4 3" xfId="1346"/>
    <cellStyle name="Normal 2 2 2 11 4 3 2" xfId="27667"/>
    <cellStyle name="Normal 2 2 2 11 4 4" xfId="27668"/>
    <cellStyle name="Normal 2 2 2 11 5" xfId="1347"/>
    <cellStyle name="Normal 2 2 2 11 5 2" xfId="1348"/>
    <cellStyle name="Normal 2 2 2 11 5 2 2" xfId="27669"/>
    <cellStyle name="Normal 2 2 2 11 5 3" xfId="27670"/>
    <cellStyle name="Normal 2 2 2 11 6" xfId="1349"/>
    <cellStyle name="Normal 2 2 2 11 6 2" xfId="27671"/>
    <cellStyle name="Normal 2 2 2 11 7" xfId="1350"/>
    <cellStyle name="Normal 2 2 2 11 7 2" xfId="27672"/>
    <cellStyle name="Normal 2 2 2 11 8" xfId="27673"/>
    <cellStyle name="Normal 2 2 2 11 8 2" xfId="27674"/>
    <cellStyle name="Normal 2 2 2 11 9" xfId="27675"/>
    <cellStyle name="Normal 2 2 2 12" xfId="1351"/>
    <cellStyle name="Normal 2 2 2 12 10" xfId="27676"/>
    <cellStyle name="Normal 2 2 2 12 11" xfId="27677"/>
    <cellStyle name="Normal 2 2 2 12 2" xfId="1352"/>
    <cellStyle name="Normal 2 2 2 12 2 10" xfId="27678"/>
    <cellStyle name="Normal 2 2 2 12 2 2" xfId="1353"/>
    <cellStyle name="Normal 2 2 2 12 2 2 2" xfId="1354"/>
    <cellStyle name="Normal 2 2 2 12 2 2 2 2" xfId="1355"/>
    <cellStyle name="Normal 2 2 2 12 2 2 2 2 2" xfId="27679"/>
    <cellStyle name="Normal 2 2 2 12 2 2 2 3" xfId="1356"/>
    <cellStyle name="Normal 2 2 2 12 2 2 2 3 2" xfId="27680"/>
    <cellStyle name="Normal 2 2 2 12 2 2 2 4" xfId="27681"/>
    <cellStyle name="Normal 2 2 2 12 2 2 3" xfId="1357"/>
    <cellStyle name="Normal 2 2 2 12 2 2 3 2" xfId="27682"/>
    <cellStyle name="Normal 2 2 2 12 2 2 4" xfId="1358"/>
    <cellStyle name="Normal 2 2 2 12 2 2 4 2" xfId="27683"/>
    <cellStyle name="Normal 2 2 2 12 2 2 5" xfId="1359"/>
    <cellStyle name="Normal 2 2 2 12 2 2 5 2" xfId="27684"/>
    <cellStyle name="Normal 2 2 2 12 2 2 6" xfId="27685"/>
    <cellStyle name="Normal 2 2 2 12 2 2 6 2" xfId="27686"/>
    <cellStyle name="Normal 2 2 2 12 2 2 7" xfId="27687"/>
    <cellStyle name="Normal 2 2 2 12 2 3" xfId="1360"/>
    <cellStyle name="Normal 2 2 2 12 2 3 2" xfId="1361"/>
    <cellStyle name="Normal 2 2 2 12 2 3 2 2" xfId="27688"/>
    <cellStyle name="Normal 2 2 2 12 2 3 3" xfId="1362"/>
    <cellStyle name="Normal 2 2 2 12 2 3 3 2" xfId="27689"/>
    <cellStyle name="Normal 2 2 2 12 2 3 4" xfId="27690"/>
    <cellStyle name="Normal 2 2 2 12 2 4" xfId="1363"/>
    <cellStyle name="Normal 2 2 2 12 2 4 2" xfId="1364"/>
    <cellStyle name="Normal 2 2 2 12 2 4 2 2" xfId="27691"/>
    <cellStyle name="Normal 2 2 2 12 2 4 3" xfId="27692"/>
    <cellStyle name="Normal 2 2 2 12 2 5" xfId="1365"/>
    <cellStyle name="Normal 2 2 2 12 2 5 2" xfId="27693"/>
    <cellStyle name="Normal 2 2 2 12 2 6" xfId="1366"/>
    <cellStyle name="Normal 2 2 2 12 2 6 2" xfId="27694"/>
    <cellStyle name="Normal 2 2 2 12 2 7" xfId="27695"/>
    <cellStyle name="Normal 2 2 2 12 2 7 2" xfId="27696"/>
    <cellStyle name="Normal 2 2 2 12 2 8" xfId="27697"/>
    <cellStyle name="Normal 2 2 2 12 2 9" xfId="27698"/>
    <cellStyle name="Normal 2 2 2 12 3" xfId="1367"/>
    <cellStyle name="Normal 2 2 2 12 3 2" xfId="1368"/>
    <cellStyle name="Normal 2 2 2 12 3 2 2" xfId="1369"/>
    <cellStyle name="Normal 2 2 2 12 3 2 2 2" xfId="27699"/>
    <cellStyle name="Normal 2 2 2 12 3 2 3" xfId="1370"/>
    <cellStyle name="Normal 2 2 2 12 3 2 3 2" xfId="27700"/>
    <cellStyle name="Normal 2 2 2 12 3 2 4" xfId="27701"/>
    <cellStyle name="Normal 2 2 2 12 3 3" xfId="1371"/>
    <cellStyle name="Normal 2 2 2 12 3 3 2" xfId="27702"/>
    <cellStyle name="Normal 2 2 2 12 3 4" xfId="1372"/>
    <cellStyle name="Normal 2 2 2 12 3 4 2" xfId="27703"/>
    <cellStyle name="Normal 2 2 2 12 3 5" xfId="1373"/>
    <cellStyle name="Normal 2 2 2 12 3 5 2" xfId="27704"/>
    <cellStyle name="Normal 2 2 2 12 3 6" xfId="27705"/>
    <cellStyle name="Normal 2 2 2 12 3 6 2" xfId="27706"/>
    <cellStyle name="Normal 2 2 2 12 3 7" xfId="27707"/>
    <cellStyle name="Normal 2 2 2 12 4" xfId="1374"/>
    <cellStyle name="Normal 2 2 2 12 4 2" xfId="1375"/>
    <cellStyle name="Normal 2 2 2 12 4 2 2" xfId="27708"/>
    <cellStyle name="Normal 2 2 2 12 4 3" xfId="1376"/>
    <cellStyle name="Normal 2 2 2 12 4 3 2" xfId="27709"/>
    <cellStyle name="Normal 2 2 2 12 4 4" xfId="27710"/>
    <cellStyle name="Normal 2 2 2 12 5" xfId="1377"/>
    <cellStyle name="Normal 2 2 2 12 5 2" xfId="1378"/>
    <cellStyle name="Normal 2 2 2 12 5 2 2" xfId="27711"/>
    <cellStyle name="Normal 2 2 2 12 5 3" xfId="27712"/>
    <cellStyle name="Normal 2 2 2 12 6" xfId="1379"/>
    <cellStyle name="Normal 2 2 2 12 6 2" xfId="27713"/>
    <cellStyle name="Normal 2 2 2 12 7" xfId="1380"/>
    <cellStyle name="Normal 2 2 2 12 7 2" xfId="27714"/>
    <cellStyle name="Normal 2 2 2 12 8" xfId="27715"/>
    <cellStyle name="Normal 2 2 2 12 8 2" xfId="27716"/>
    <cellStyle name="Normal 2 2 2 12 9" xfId="27717"/>
    <cellStyle name="Normal 2 2 2 13" xfId="1381"/>
    <cellStyle name="Normal 2 2 2 13 10" xfId="27718"/>
    <cellStyle name="Normal 2 2 2 13 11" xfId="27719"/>
    <cellStyle name="Normal 2 2 2 13 2" xfId="1382"/>
    <cellStyle name="Normal 2 2 2 13 2 10" xfId="27720"/>
    <cellStyle name="Normal 2 2 2 13 2 2" xfId="1383"/>
    <cellStyle name="Normal 2 2 2 13 2 2 2" xfId="1384"/>
    <cellStyle name="Normal 2 2 2 13 2 2 2 2" xfId="1385"/>
    <cellStyle name="Normal 2 2 2 13 2 2 2 2 2" xfId="27721"/>
    <cellStyle name="Normal 2 2 2 13 2 2 2 3" xfId="1386"/>
    <cellStyle name="Normal 2 2 2 13 2 2 2 3 2" xfId="27722"/>
    <cellStyle name="Normal 2 2 2 13 2 2 2 4" xfId="27723"/>
    <cellStyle name="Normal 2 2 2 13 2 2 3" xfId="1387"/>
    <cellStyle name="Normal 2 2 2 13 2 2 3 2" xfId="27724"/>
    <cellStyle name="Normal 2 2 2 13 2 2 4" xfId="1388"/>
    <cellStyle name="Normal 2 2 2 13 2 2 4 2" xfId="27725"/>
    <cellStyle name="Normal 2 2 2 13 2 2 5" xfId="1389"/>
    <cellStyle name="Normal 2 2 2 13 2 2 5 2" xfId="27726"/>
    <cellStyle name="Normal 2 2 2 13 2 2 6" xfId="27727"/>
    <cellStyle name="Normal 2 2 2 13 2 2 6 2" xfId="27728"/>
    <cellStyle name="Normal 2 2 2 13 2 2 7" xfId="27729"/>
    <cellStyle name="Normal 2 2 2 13 2 3" xfId="1390"/>
    <cellStyle name="Normal 2 2 2 13 2 3 2" xfId="1391"/>
    <cellStyle name="Normal 2 2 2 13 2 3 2 2" xfId="27730"/>
    <cellStyle name="Normal 2 2 2 13 2 3 3" xfId="1392"/>
    <cellStyle name="Normal 2 2 2 13 2 3 3 2" xfId="27731"/>
    <cellStyle name="Normal 2 2 2 13 2 3 4" xfId="27732"/>
    <cellStyle name="Normal 2 2 2 13 2 4" xfId="1393"/>
    <cellStyle name="Normal 2 2 2 13 2 4 2" xfId="1394"/>
    <cellStyle name="Normal 2 2 2 13 2 4 2 2" xfId="27733"/>
    <cellStyle name="Normal 2 2 2 13 2 4 3" xfId="27734"/>
    <cellStyle name="Normal 2 2 2 13 2 5" xfId="1395"/>
    <cellStyle name="Normal 2 2 2 13 2 5 2" xfId="27735"/>
    <cellStyle name="Normal 2 2 2 13 2 6" xfId="1396"/>
    <cellStyle name="Normal 2 2 2 13 2 6 2" xfId="27736"/>
    <cellStyle name="Normal 2 2 2 13 2 7" xfId="27737"/>
    <cellStyle name="Normal 2 2 2 13 2 7 2" xfId="27738"/>
    <cellStyle name="Normal 2 2 2 13 2 8" xfId="27739"/>
    <cellStyle name="Normal 2 2 2 13 2 9" xfId="27740"/>
    <cellStyle name="Normal 2 2 2 13 3" xfId="1397"/>
    <cellStyle name="Normal 2 2 2 13 3 2" xfId="1398"/>
    <cellStyle name="Normal 2 2 2 13 3 2 2" xfId="1399"/>
    <cellStyle name="Normal 2 2 2 13 3 2 2 2" xfId="27741"/>
    <cellStyle name="Normal 2 2 2 13 3 2 3" xfId="1400"/>
    <cellStyle name="Normal 2 2 2 13 3 2 3 2" xfId="27742"/>
    <cellStyle name="Normal 2 2 2 13 3 2 4" xfId="27743"/>
    <cellStyle name="Normal 2 2 2 13 3 3" xfId="1401"/>
    <cellStyle name="Normal 2 2 2 13 3 3 2" xfId="27744"/>
    <cellStyle name="Normal 2 2 2 13 3 4" xfId="1402"/>
    <cellStyle name="Normal 2 2 2 13 3 4 2" xfId="27745"/>
    <cellStyle name="Normal 2 2 2 13 3 5" xfId="1403"/>
    <cellStyle name="Normal 2 2 2 13 3 5 2" xfId="27746"/>
    <cellStyle name="Normal 2 2 2 13 3 6" xfId="27747"/>
    <cellStyle name="Normal 2 2 2 13 3 6 2" xfId="27748"/>
    <cellStyle name="Normal 2 2 2 13 3 7" xfId="27749"/>
    <cellStyle name="Normal 2 2 2 13 4" xfId="1404"/>
    <cellStyle name="Normal 2 2 2 13 4 2" xfId="1405"/>
    <cellStyle name="Normal 2 2 2 13 4 2 2" xfId="27750"/>
    <cellStyle name="Normal 2 2 2 13 4 3" xfId="1406"/>
    <cellStyle name="Normal 2 2 2 13 4 3 2" xfId="27751"/>
    <cellStyle name="Normal 2 2 2 13 4 4" xfId="27752"/>
    <cellStyle name="Normal 2 2 2 13 5" xfId="1407"/>
    <cellStyle name="Normal 2 2 2 13 5 2" xfId="1408"/>
    <cellStyle name="Normal 2 2 2 13 5 2 2" xfId="27753"/>
    <cellStyle name="Normal 2 2 2 13 5 3" xfId="27754"/>
    <cellStyle name="Normal 2 2 2 13 6" xfId="1409"/>
    <cellStyle name="Normal 2 2 2 13 6 2" xfId="27755"/>
    <cellStyle name="Normal 2 2 2 13 7" xfId="1410"/>
    <cellStyle name="Normal 2 2 2 13 7 2" xfId="27756"/>
    <cellStyle name="Normal 2 2 2 13 8" xfId="27757"/>
    <cellStyle name="Normal 2 2 2 13 8 2" xfId="27758"/>
    <cellStyle name="Normal 2 2 2 13 9" xfId="27759"/>
    <cellStyle name="Normal 2 2 2 14" xfId="1411"/>
    <cellStyle name="Normal 2 2 2 14 10" xfId="27760"/>
    <cellStyle name="Normal 2 2 2 14 11" xfId="27761"/>
    <cellStyle name="Normal 2 2 2 14 2" xfId="1412"/>
    <cellStyle name="Normal 2 2 2 14 2 10" xfId="27762"/>
    <cellStyle name="Normal 2 2 2 14 2 2" xfId="1413"/>
    <cellStyle name="Normal 2 2 2 14 2 2 2" xfId="1414"/>
    <cellStyle name="Normal 2 2 2 14 2 2 2 2" xfId="1415"/>
    <cellStyle name="Normal 2 2 2 14 2 2 2 2 2" xfId="27763"/>
    <cellStyle name="Normal 2 2 2 14 2 2 2 3" xfId="1416"/>
    <cellStyle name="Normal 2 2 2 14 2 2 2 3 2" xfId="27764"/>
    <cellStyle name="Normal 2 2 2 14 2 2 2 4" xfId="27765"/>
    <cellStyle name="Normal 2 2 2 14 2 2 3" xfId="1417"/>
    <cellStyle name="Normal 2 2 2 14 2 2 3 2" xfId="27766"/>
    <cellStyle name="Normal 2 2 2 14 2 2 4" xfId="1418"/>
    <cellStyle name="Normal 2 2 2 14 2 2 4 2" xfId="27767"/>
    <cellStyle name="Normal 2 2 2 14 2 2 5" xfId="1419"/>
    <cellStyle name="Normal 2 2 2 14 2 2 5 2" xfId="27768"/>
    <cellStyle name="Normal 2 2 2 14 2 2 6" xfId="27769"/>
    <cellStyle name="Normal 2 2 2 14 2 2 6 2" xfId="27770"/>
    <cellStyle name="Normal 2 2 2 14 2 2 7" xfId="27771"/>
    <cellStyle name="Normal 2 2 2 14 2 3" xfId="1420"/>
    <cellStyle name="Normal 2 2 2 14 2 3 2" xfId="1421"/>
    <cellStyle name="Normal 2 2 2 14 2 3 2 2" xfId="27772"/>
    <cellStyle name="Normal 2 2 2 14 2 3 3" xfId="1422"/>
    <cellStyle name="Normal 2 2 2 14 2 3 3 2" xfId="27773"/>
    <cellStyle name="Normal 2 2 2 14 2 3 4" xfId="27774"/>
    <cellStyle name="Normal 2 2 2 14 2 4" xfId="1423"/>
    <cellStyle name="Normal 2 2 2 14 2 4 2" xfId="1424"/>
    <cellStyle name="Normal 2 2 2 14 2 4 2 2" xfId="27775"/>
    <cellStyle name="Normal 2 2 2 14 2 4 3" xfId="27776"/>
    <cellStyle name="Normal 2 2 2 14 2 5" xfId="1425"/>
    <cellStyle name="Normal 2 2 2 14 2 5 2" xfId="27777"/>
    <cellStyle name="Normal 2 2 2 14 2 6" xfId="1426"/>
    <cellStyle name="Normal 2 2 2 14 2 6 2" xfId="27778"/>
    <cellStyle name="Normal 2 2 2 14 2 7" xfId="27779"/>
    <cellStyle name="Normal 2 2 2 14 2 7 2" xfId="27780"/>
    <cellStyle name="Normal 2 2 2 14 2 8" xfId="27781"/>
    <cellStyle name="Normal 2 2 2 14 2 9" xfId="27782"/>
    <cellStyle name="Normal 2 2 2 14 3" xfId="1427"/>
    <cellStyle name="Normal 2 2 2 14 3 2" xfId="1428"/>
    <cellStyle name="Normal 2 2 2 14 3 2 2" xfId="1429"/>
    <cellStyle name="Normal 2 2 2 14 3 2 2 2" xfId="27783"/>
    <cellStyle name="Normal 2 2 2 14 3 2 3" xfId="1430"/>
    <cellStyle name="Normal 2 2 2 14 3 2 3 2" xfId="27784"/>
    <cellStyle name="Normal 2 2 2 14 3 2 4" xfId="27785"/>
    <cellStyle name="Normal 2 2 2 14 3 3" xfId="1431"/>
    <cellStyle name="Normal 2 2 2 14 3 3 2" xfId="27786"/>
    <cellStyle name="Normal 2 2 2 14 3 4" xfId="1432"/>
    <cellStyle name="Normal 2 2 2 14 3 4 2" xfId="27787"/>
    <cellStyle name="Normal 2 2 2 14 3 5" xfId="1433"/>
    <cellStyle name="Normal 2 2 2 14 3 5 2" xfId="27788"/>
    <cellStyle name="Normal 2 2 2 14 3 6" xfId="27789"/>
    <cellStyle name="Normal 2 2 2 14 3 6 2" xfId="27790"/>
    <cellStyle name="Normal 2 2 2 14 3 7" xfId="27791"/>
    <cellStyle name="Normal 2 2 2 14 4" xfId="1434"/>
    <cellStyle name="Normal 2 2 2 14 4 2" xfId="1435"/>
    <cellStyle name="Normal 2 2 2 14 4 2 2" xfId="27792"/>
    <cellStyle name="Normal 2 2 2 14 4 3" xfId="1436"/>
    <cellStyle name="Normal 2 2 2 14 4 3 2" xfId="27793"/>
    <cellStyle name="Normal 2 2 2 14 4 4" xfId="27794"/>
    <cellStyle name="Normal 2 2 2 14 5" xfId="1437"/>
    <cellStyle name="Normal 2 2 2 14 5 2" xfId="1438"/>
    <cellStyle name="Normal 2 2 2 14 5 2 2" xfId="27795"/>
    <cellStyle name="Normal 2 2 2 14 5 3" xfId="27796"/>
    <cellStyle name="Normal 2 2 2 14 6" xfId="1439"/>
    <cellStyle name="Normal 2 2 2 14 6 2" xfId="27797"/>
    <cellStyle name="Normal 2 2 2 14 7" xfId="1440"/>
    <cellStyle name="Normal 2 2 2 14 7 2" xfId="27798"/>
    <cellStyle name="Normal 2 2 2 14 8" xfId="27799"/>
    <cellStyle name="Normal 2 2 2 14 8 2" xfId="27800"/>
    <cellStyle name="Normal 2 2 2 14 9" xfId="27801"/>
    <cellStyle name="Normal 2 2 2 15" xfId="1441"/>
    <cellStyle name="Normal 2 2 2 15 10" xfId="27802"/>
    <cellStyle name="Normal 2 2 2 15 11" xfId="27803"/>
    <cellStyle name="Normal 2 2 2 15 2" xfId="1442"/>
    <cellStyle name="Normal 2 2 2 15 2 10" xfId="27804"/>
    <cellStyle name="Normal 2 2 2 15 2 2" xfId="1443"/>
    <cellStyle name="Normal 2 2 2 15 2 2 2" xfId="1444"/>
    <cellStyle name="Normal 2 2 2 15 2 2 2 2" xfId="1445"/>
    <cellStyle name="Normal 2 2 2 15 2 2 2 2 2" xfId="27805"/>
    <cellStyle name="Normal 2 2 2 15 2 2 2 3" xfId="1446"/>
    <cellStyle name="Normal 2 2 2 15 2 2 2 3 2" xfId="27806"/>
    <cellStyle name="Normal 2 2 2 15 2 2 2 4" xfId="27807"/>
    <cellStyle name="Normal 2 2 2 15 2 2 3" xfId="1447"/>
    <cellStyle name="Normal 2 2 2 15 2 2 3 2" xfId="27808"/>
    <cellStyle name="Normal 2 2 2 15 2 2 4" xfId="1448"/>
    <cellStyle name="Normal 2 2 2 15 2 2 4 2" xfId="27809"/>
    <cellStyle name="Normal 2 2 2 15 2 2 5" xfId="1449"/>
    <cellStyle name="Normal 2 2 2 15 2 2 5 2" xfId="27810"/>
    <cellStyle name="Normal 2 2 2 15 2 2 6" xfId="27811"/>
    <cellStyle name="Normal 2 2 2 15 2 2 6 2" xfId="27812"/>
    <cellStyle name="Normal 2 2 2 15 2 2 7" xfId="27813"/>
    <cellStyle name="Normal 2 2 2 15 2 3" xfId="1450"/>
    <cellStyle name="Normal 2 2 2 15 2 3 2" xfId="1451"/>
    <cellStyle name="Normal 2 2 2 15 2 3 2 2" xfId="27814"/>
    <cellStyle name="Normal 2 2 2 15 2 3 3" xfId="1452"/>
    <cellStyle name="Normal 2 2 2 15 2 3 3 2" xfId="27815"/>
    <cellStyle name="Normal 2 2 2 15 2 3 4" xfId="27816"/>
    <cellStyle name="Normal 2 2 2 15 2 4" xfId="1453"/>
    <cellStyle name="Normal 2 2 2 15 2 4 2" xfId="1454"/>
    <cellStyle name="Normal 2 2 2 15 2 4 2 2" xfId="27817"/>
    <cellStyle name="Normal 2 2 2 15 2 4 3" xfId="27818"/>
    <cellStyle name="Normal 2 2 2 15 2 5" xfId="1455"/>
    <cellStyle name="Normal 2 2 2 15 2 5 2" xfId="27819"/>
    <cellStyle name="Normal 2 2 2 15 2 6" xfId="1456"/>
    <cellStyle name="Normal 2 2 2 15 2 6 2" xfId="27820"/>
    <cellStyle name="Normal 2 2 2 15 2 7" xfId="27821"/>
    <cellStyle name="Normal 2 2 2 15 2 7 2" xfId="27822"/>
    <cellStyle name="Normal 2 2 2 15 2 8" xfId="27823"/>
    <cellStyle name="Normal 2 2 2 15 2 9" xfId="27824"/>
    <cellStyle name="Normal 2 2 2 15 3" xfId="1457"/>
    <cellStyle name="Normal 2 2 2 15 3 2" xfId="1458"/>
    <cellStyle name="Normal 2 2 2 15 3 2 2" xfId="1459"/>
    <cellStyle name="Normal 2 2 2 15 3 2 2 2" xfId="27825"/>
    <cellStyle name="Normal 2 2 2 15 3 2 3" xfId="1460"/>
    <cellStyle name="Normal 2 2 2 15 3 2 3 2" xfId="27826"/>
    <cellStyle name="Normal 2 2 2 15 3 2 4" xfId="27827"/>
    <cellStyle name="Normal 2 2 2 15 3 3" xfId="1461"/>
    <cellStyle name="Normal 2 2 2 15 3 3 2" xfId="27828"/>
    <cellStyle name="Normal 2 2 2 15 3 4" xfId="1462"/>
    <cellStyle name="Normal 2 2 2 15 3 4 2" xfId="27829"/>
    <cellStyle name="Normal 2 2 2 15 3 5" xfId="1463"/>
    <cellStyle name="Normal 2 2 2 15 3 5 2" xfId="27830"/>
    <cellStyle name="Normal 2 2 2 15 3 6" xfId="27831"/>
    <cellStyle name="Normal 2 2 2 15 3 6 2" xfId="27832"/>
    <cellStyle name="Normal 2 2 2 15 3 7" xfId="27833"/>
    <cellStyle name="Normal 2 2 2 15 4" xfId="1464"/>
    <cellStyle name="Normal 2 2 2 15 4 2" xfId="1465"/>
    <cellStyle name="Normal 2 2 2 15 4 2 2" xfId="27834"/>
    <cellStyle name="Normal 2 2 2 15 4 3" xfId="1466"/>
    <cellStyle name="Normal 2 2 2 15 4 3 2" xfId="27835"/>
    <cellStyle name="Normal 2 2 2 15 4 4" xfId="27836"/>
    <cellStyle name="Normal 2 2 2 15 5" xfId="1467"/>
    <cellStyle name="Normal 2 2 2 15 5 2" xfId="1468"/>
    <cellStyle name="Normal 2 2 2 15 5 2 2" xfId="27837"/>
    <cellStyle name="Normal 2 2 2 15 5 3" xfId="27838"/>
    <cellStyle name="Normal 2 2 2 15 6" xfId="1469"/>
    <cellStyle name="Normal 2 2 2 15 6 2" xfId="27839"/>
    <cellStyle name="Normal 2 2 2 15 7" xfId="1470"/>
    <cellStyle name="Normal 2 2 2 15 7 2" xfId="27840"/>
    <cellStyle name="Normal 2 2 2 15 8" xfId="27841"/>
    <cellStyle name="Normal 2 2 2 15 8 2" xfId="27842"/>
    <cellStyle name="Normal 2 2 2 15 9" xfId="27843"/>
    <cellStyle name="Normal 2 2 2 16" xfId="1471"/>
    <cellStyle name="Normal 2 2 2 16 10" xfId="27844"/>
    <cellStyle name="Normal 2 2 2 16 11" xfId="27845"/>
    <cellStyle name="Normal 2 2 2 16 2" xfId="1472"/>
    <cellStyle name="Normal 2 2 2 16 2 10" xfId="27846"/>
    <cellStyle name="Normal 2 2 2 16 2 2" xfId="1473"/>
    <cellStyle name="Normal 2 2 2 16 2 2 2" xfId="1474"/>
    <cellStyle name="Normal 2 2 2 16 2 2 2 2" xfId="1475"/>
    <cellStyle name="Normal 2 2 2 16 2 2 2 2 2" xfId="27847"/>
    <cellStyle name="Normal 2 2 2 16 2 2 2 3" xfId="1476"/>
    <cellStyle name="Normal 2 2 2 16 2 2 2 3 2" xfId="27848"/>
    <cellStyle name="Normal 2 2 2 16 2 2 2 4" xfId="27849"/>
    <cellStyle name="Normal 2 2 2 16 2 2 3" xfId="1477"/>
    <cellStyle name="Normal 2 2 2 16 2 2 3 2" xfId="27850"/>
    <cellStyle name="Normal 2 2 2 16 2 2 4" xfId="1478"/>
    <cellStyle name="Normal 2 2 2 16 2 2 4 2" xfId="27851"/>
    <cellStyle name="Normal 2 2 2 16 2 2 5" xfId="1479"/>
    <cellStyle name="Normal 2 2 2 16 2 2 5 2" xfId="27852"/>
    <cellStyle name="Normal 2 2 2 16 2 2 6" xfId="27853"/>
    <cellStyle name="Normal 2 2 2 16 2 2 6 2" xfId="27854"/>
    <cellStyle name="Normal 2 2 2 16 2 2 7" xfId="27855"/>
    <cellStyle name="Normal 2 2 2 16 2 3" xfId="1480"/>
    <cellStyle name="Normal 2 2 2 16 2 3 2" xfId="1481"/>
    <cellStyle name="Normal 2 2 2 16 2 3 2 2" xfId="27856"/>
    <cellStyle name="Normal 2 2 2 16 2 3 3" xfId="1482"/>
    <cellStyle name="Normal 2 2 2 16 2 3 3 2" xfId="27857"/>
    <cellStyle name="Normal 2 2 2 16 2 3 4" xfId="27858"/>
    <cellStyle name="Normal 2 2 2 16 2 4" xfId="1483"/>
    <cellStyle name="Normal 2 2 2 16 2 4 2" xfId="1484"/>
    <cellStyle name="Normal 2 2 2 16 2 4 2 2" xfId="27859"/>
    <cellStyle name="Normal 2 2 2 16 2 4 3" xfId="27860"/>
    <cellStyle name="Normal 2 2 2 16 2 5" xfId="1485"/>
    <cellStyle name="Normal 2 2 2 16 2 5 2" xfId="27861"/>
    <cellStyle name="Normal 2 2 2 16 2 6" xfId="1486"/>
    <cellStyle name="Normal 2 2 2 16 2 6 2" xfId="27862"/>
    <cellStyle name="Normal 2 2 2 16 2 7" xfId="27863"/>
    <cellStyle name="Normal 2 2 2 16 2 7 2" xfId="27864"/>
    <cellStyle name="Normal 2 2 2 16 2 8" xfId="27865"/>
    <cellStyle name="Normal 2 2 2 16 2 9" xfId="27866"/>
    <cellStyle name="Normal 2 2 2 16 3" xfId="1487"/>
    <cellStyle name="Normal 2 2 2 16 3 2" xfId="1488"/>
    <cellStyle name="Normal 2 2 2 16 3 2 2" xfId="1489"/>
    <cellStyle name="Normal 2 2 2 16 3 2 2 2" xfId="27867"/>
    <cellStyle name="Normal 2 2 2 16 3 2 3" xfId="1490"/>
    <cellStyle name="Normal 2 2 2 16 3 2 3 2" xfId="27868"/>
    <cellStyle name="Normal 2 2 2 16 3 2 4" xfId="27869"/>
    <cellStyle name="Normal 2 2 2 16 3 3" xfId="1491"/>
    <cellStyle name="Normal 2 2 2 16 3 3 2" xfId="27870"/>
    <cellStyle name="Normal 2 2 2 16 3 4" xfId="1492"/>
    <cellStyle name="Normal 2 2 2 16 3 4 2" xfId="27871"/>
    <cellStyle name="Normal 2 2 2 16 3 5" xfId="1493"/>
    <cellStyle name="Normal 2 2 2 16 3 5 2" xfId="27872"/>
    <cellStyle name="Normal 2 2 2 16 3 6" xfId="27873"/>
    <cellStyle name="Normal 2 2 2 16 3 6 2" xfId="27874"/>
    <cellStyle name="Normal 2 2 2 16 3 7" xfId="27875"/>
    <cellStyle name="Normal 2 2 2 16 4" xfId="1494"/>
    <cellStyle name="Normal 2 2 2 16 4 2" xfId="1495"/>
    <cellStyle name="Normal 2 2 2 16 4 2 2" xfId="27876"/>
    <cellStyle name="Normal 2 2 2 16 4 3" xfId="1496"/>
    <cellStyle name="Normal 2 2 2 16 4 3 2" xfId="27877"/>
    <cellStyle name="Normal 2 2 2 16 4 4" xfId="27878"/>
    <cellStyle name="Normal 2 2 2 16 5" xfId="1497"/>
    <cellStyle name="Normal 2 2 2 16 5 2" xfId="1498"/>
    <cellStyle name="Normal 2 2 2 16 5 2 2" xfId="27879"/>
    <cellStyle name="Normal 2 2 2 16 5 3" xfId="27880"/>
    <cellStyle name="Normal 2 2 2 16 6" xfId="1499"/>
    <cellStyle name="Normal 2 2 2 16 6 2" xfId="27881"/>
    <cellStyle name="Normal 2 2 2 16 7" xfId="1500"/>
    <cellStyle name="Normal 2 2 2 16 7 2" xfId="27882"/>
    <cellStyle name="Normal 2 2 2 16 8" xfId="27883"/>
    <cellStyle name="Normal 2 2 2 16 8 2" xfId="27884"/>
    <cellStyle name="Normal 2 2 2 16 9" xfId="27885"/>
    <cellStyle name="Normal 2 2 2 17" xfId="1501"/>
    <cellStyle name="Normal 2 2 2 17 10" xfId="27886"/>
    <cellStyle name="Normal 2 2 2 17 11" xfId="27887"/>
    <cellStyle name="Normal 2 2 2 17 2" xfId="1502"/>
    <cellStyle name="Normal 2 2 2 17 2 10" xfId="27888"/>
    <cellStyle name="Normal 2 2 2 17 2 2" xfId="1503"/>
    <cellStyle name="Normal 2 2 2 17 2 2 2" xfId="1504"/>
    <cellStyle name="Normal 2 2 2 17 2 2 2 2" xfId="1505"/>
    <cellStyle name="Normal 2 2 2 17 2 2 2 2 2" xfId="27889"/>
    <cellStyle name="Normal 2 2 2 17 2 2 2 3" xfId="1506"/>
    <cellStyle name="Normal 2 2 2 17 2 2 2 3 2" xfId="27890"/>
    <cellStyle name="Normal 2 2 2 17 2 2 2 4" xfId="27891"/>
    <cellStyle name="Normal 2 2 2 17 2 2 3" xfId="1507"/>
    <cellStyle name="Normal 2 2 2 17 2 2 3 2" xfId="27892"/>
    <cellStyle name="Normal 2 2 2 17 2 2 4" xfId="1508"/>
    <cellStyle name="Normal 2 2 2 17 2 2 4 2" xfId="27893"/>
    <cellStyle name="Normal 2 2 2 17 2 2 5" xfId="1509"/>
    <cellStyle name="Normal 2 2 2 17 2 2 5 2" xfId="27894"/>
    <cellStyle name="Normal 2 2 2 17 2 2 6" xfId="27895"/>
    <cellStyle name="Normal 2 2 2 17 2 2 6 2" xfId="27896"/>
    <cellStyle name="Normal 2 2 2 17 2 2 7" xfId="27897"/>
    <cellStyle name="Normal 2 2 2 17 2 3" xfId="1510"/>
    <cellStyle name="Normal 2 2 2 17 2 3 2" xfId="1511"/>
    <cellStyle name="Normal 2 2 2 17 2 3 2 2" xfId="27898"/>
    <cellStyle name="Normal 2 2 2 17 2 3 3" xfId="1512"/>
    <cellStyle name="Normal 2 2 2 17 2 3 3 2" xfId="27899"/>
    <cellStyle name="Normal 2 2 2 17 2 3 4" xfId="27900"/>
    <cellStyle name="Normal 2 2 2 17 2 4" xfId="1513"/>
    <cellStyle name="Normal 2 2 2 17 2 4 2" xfId="1514"/>
    <cellStyle name="Normal 2 2 2 17 2 4 2 2" xfId="27901"/>
    <cellStyle name="Normal 2 2 2 17 2 4 3" xfId="27902"/>
    <cellStyle name="Normal 2 2 2 17 2 5" xfId="1515"/>
    <cellStyle name="Normal 2 2 2 17 2 5 2" xfId="27903"/>
    <cellStyle name="Normal 2 2 2 17 2 6" xfId="1516"/>
    <cellStyle name="Normal 2 2 2 17 2 6 2" xfId="27904"/>
    <cellStyle name="Normal 2 2 2 17 2 7" xfId="27905"/>
    <cellStyle name="Normal 2 2 2 17 2 7 2" xfId="27906"/>
    <cellStyle name="Normal 2 2 2 17 2 8" xfId="27907"/>
    <cellStyle name="Normal 2 2 2 17 2 9" xfId="27908"/>
    <cellStyle name="Normal 2 2 2 17 3" xfId="1517"/>
    <cellStyle name="Normal 2 2 2 17 3 2" xfId="1518"/>
    <cellStyle name="Normal 2 2 2 17 3 2 2" xfId="1519"/>
    <cellStyle name="Normal 2 2 2 17 3 2 2 2" xfId="27909"/>
    <cellStyle name="Normal 2 2 2 17 3 2 3" xfId="1520"/>
    <cellStyle name="Normal 2 2 2 17 3 2 3 2" xfId="27910"/>
    <cellStyle name="Normal 2 2 2 17 3 2 4" xfId="27911"/>
    <cellStyle name="Normal 2 2 2 17 3 3" xfId="1521"/>
    <cellStyle name="Normal 2 2 2 17 3 3 2" xfId="27912"/>
    <cellStyle name="Normal 2 2 2 17 3 4" xfId="1522"/>
    <cellStyle name="Normal 2 2 2 17 3 4 2" xfId="27913"/>
    <cellStyle name="Normal 2 2 2 17 3 5" xfId="1523"/>
    <cellStyle name="Normal 2 2 2 17 3 5 2" xfId="27914"/>
    <cellStyle name="Normal 2 2 2 17 3 6" xfId="27915"/>
    <cellStyle name="Normal 2 2 2 17 3 6 2" xfId="27916"/>
    <cellStyle name="Normal 2 2 2 17 3 7" xfId="27917"/>
    <cellStyle name="Normal 2 2 2 17 4" xfId="1524"/>
    <cellStyle name="Normal 2 2 2 17 4 2" xfId="1525"/>
    <cellStyle name="Normal 2 2 2 17 4 2 2" xfId="27918"/>
    <cellStyle name="Normal 2 2 2 17 4 3" xfId="1526"/>
    <cellStyle name="Normal 2 2 2 17 4 3 2" xfId="27919"/>
    <cellStyle name="Normal 2 2 2 17 4 4" xfId="27920"/>
    <cellStyle name="Normal 2 2 2 17 5" xfId="1527"/>
    <cellStyle name="Normal 2 2 2 17 5 2" xfId="1528"/>
    <cellStyle name="Normal 2 2 2 17 5 2 2" xfId="27921"/>
    <cellStyle name="Normal 2 2 2 17 5 3" xfId="27922"/>
    <cellStyle name="Normal 2 2 2 17 6" xfId="1529"/>
    <cellStyle name="Normal 2 2 2 17 6 2" xfId="27923"/>
    <cellStyle name="Normal 2 2 2 17 7" xfId="1530"/>
    <cellStyle name="Normal 2 2 2 17 7 2" xfId="27924"/>
    <cellStyle name="Normal 2 2 2 17 8" xfId="27925"/>
    <cellStyle name="Normal 2 2 2 17 8 2" xfId="27926"/>
    <cellStyle name="Normal 2 2 2 17 9" xfId="27927"/>
    <cellStyle name="Normal 2 2 2 18" xfId="1531"/>
    <cellStyle name="Normal 2 2 2 18 10" xfId="27928"/>
    <cellStyle name="Normal 2 2 2 18 11" xfId="27929"/>
    <cellStyle name="Normal 2 2 2 18 2" xfId="1532"/>
    <cellStyle name="Normal 2 2 2 18 2 10" xfId="27930"/>
    <cellStyle name="Normal 2 2 2 18 2 2" xfId="1533"/>
    <cellStyle name="Normal 2 2 2 18 2 2 2" xfId="1534"/>
    <cellStyle name="Normal 2 2 2 18 2 2 2 2" xfId="1535"/>
    <cellStyle name="Normal 2 2 2 18 2 2 2 2 2" xfId="27931"/>
    <cellStyle name="Normal 2 2 2 18 2 2 2 3" xfId="1536"/>
    <cellStyle name="Normal 2 2 2 18 2 2 2 3 2" xfId="27932"/>
    <cellStyle name="Normal 2 2 2 18 2 2 2 4" xfId="27933"/>
    <cellStyle name="Normal 2 2 2 18 2 2 3" xfId="1537"/>
    <cellStyle name="Normal 2 2 2 18 2 2 3 2" xfId="27934"/>
    <cellStyle name="Normal 2 2 2 18 2 2 4" xfId="1538"/>
    <cellStyle name="Normal 2 2 2 18 2 2 4 2" xfId="27935"/>
    <cellStyle name="Normal 2 2 2 18 2 2 5" xfId="1539"/>
    <cellStyle name="Normal 2 2 2 18 2 2 5 2" xfId="27936"/>
    <cellStyle name="Normal 2 2 2 18 2 2 6" xfId="27937"/>
    <cellStyle name="Normal 2 2 2 18 2 2 6 2" xfId="27938"/>
    <cellStyle name="Normal 2 2 2 18 2 2 7" xfId="27939"/>
    <cellStyle name="Normal 2 2 2 18 2 3" xfId="1540"/>
    <cellStyle name="Normal 2 2 2 18 2 3 2" xfId="1541"/>
    <cellStyle name="Normal 2 2 2 18 2 3 2 2" xfId="27940"/>
    <cellStyle name="Normal 2 2 2 18 2 3 3" xfId="1542"/>
    <cellStyle name="Normal 2 2 2 18 2 3 3 2" xfId="27941"/>
    <cellStyle name="Normal 2 2 2 18 2 3 4" xfId="27942"/>
    <cellStyle name="Normal 2 2 2 18 2 4" xfId="1543"/>
    <cellStyle name="Normal 2 2 2 18 2 4 2" xfId="1544"/>
    <cellStyle name="Normal 2 2 2 18 2 4 2 2" xfId="27943"/>
    <cellStyle name="Normal 2 2 2 18 2 4 3" xfId="27944"/>
    <cellStyle name="Normal 2 2 2 18 2 5" xfId="1545"/>
    <cellStyle name="Normal 2 2 2 18 2 5 2" xfId="27945"/>
    <cellStyle name="Normal 2 2 2 18 2 6" xfId="1546"/>
    <cellStyle name="Normal 2 2 2 18 2 6 2" xfId="27946"/>
    <cellStyle name="Normal 2 2 2 18 2 7" xfId="27947"/>
    <cellStyle name="Normal 2 2 2 18 2 7 2" xfId="27948"/>
    <cellStyle name="Normal 2 2 2 18 2 8" xfId="27949"/>
    <cellStyle name="Normal 2 2 2 18 2 9" xfId="27950"/>
    <cellStyle name="Normal 2 2 2 18 3" xfId="1547"/>
    <cellStyle name="Normal 2 2 2 18 3 2" xfId="1548"/>
    <cellStyle name="Normal 2 2 2 18 3 2 2" xfId="1549"/>
    <cellStyle name="Normal 2 2 2 18 3 2 2 2" xfId="27951"/>
    <cellStyle name="Normal 2 2 2 18 3 2 3" xfId="1550"/>
    <cellStyle name="Normal 2 2 2 18 3 2 3 2" xfId="27952"/>
    <cellStyle name="Normal 2 2 2 18 3 2 4" xfId="27953"/>
    <cellStyle name="Normal 2 2 2 18 3 3" xfId="1551"/>
    <cellStyle name="Normal 2 2 2 18 3 3 2" xfId="27954"/>
    <cellStyle name="Normal 2 2 2 18 3 4" xfId="1552"/>
    <cellStyle name="Normal 2 2 2 18 3 4 2" xfId="27955"/>
    <cellStyle name="Normal 2 2 2 18 3 5" xfId="1553"/>
    <cellStyle name="Normal 2 2 2 18 3 5 2" xfId="27956"/>
    <cellStyle name="Normal 2 2 2 18 3 6" xfId="27957"/>
    <cellStyle name="Normal 2 2 2 18 3 6 2" xfId="27958"/>
    <cellStyle name="Normal 2 2 2 18 3 7" xfId="27959"/>
    <cellStyle name="Normal 2 2 2 18 4" xfId="1554"/>
    <cellStyle name="Normal 2 2 2 18 4 2" xfId="1555"/>
    <cellStyle name="Normal 2 2 2 18 4 2 2" xfId="27960"/>
    <cellStyle name="Normal 2 2 2 18 4 3" xfId="1556"/>
    <cellStyle name="Normal 2 2 2 18 4 3 2" xfId="27961"/>
    <cellStyle name="Normal 2 2 2 18 4 4" xfId="27962"/>
    <cellStyle name="Normal 2 2 2 18 5" xfId="1557"/>
    <cellStyle name="Normal 2 2 2 18 5 2" xfId="1558"/>
    <cellStyle name="Normal 2 2 2 18 5 2 2" xfId="27963"/>
    <cellStyle name="Normal 2 2 2 18 5 3" xfId="27964"/>
    <cellStyle name="Normal 2 2 2 18 6" xfId="1559"/>
    <cellStyle name="Normal 2 2 2 18 6 2" xfId="27965"/>
    <cellStyle name="Normal 2 2 2 18 7" xfId="1560"/>
    <cellStyle name="Normal 2 2 2 18 7 2" xfId="27966"/>
    <cellStyle name="Normal 2 2 2 18 8" xfId="27967"/>
    <cellStyle name="Normal 2 2 2 18 8 2" xfId="27968"/>
    <cellStyle name="Normal 2 2 2 18 9" xfId="27969"/>
    <cellStyle name="Normal 2 2 2 19" xfId="1561"/>
    <cellStyle name="Normal 2 2 2 19 10" xfId="27970"/>
    <cellStyle name="Normal 2 2 2 19 11" xfId="27971"/>
    <cellStyle name="Normal 2 2 2 19 2" xfId="1562"/>
    <cellStyle name="Normal 2 2 2 19 2 10" xfId="27972"/>
    <cellStyle name="Normal 2 2 2 19 2 2" xfId="1563"/>
    <cellStyle name="Normal 2 2 2 19 2 2 2" xfId="1564"/>
    <cellStyle name="Normal 2 2 2 19 2 2 2 2" xfId="1565"/>
    <cellStyle name="Normal 2 2 2 19 2 2 2 2 2" xfId="27973"/>
    <cellStyle name="Normal 2 2 2 19 2 2 2 3" xfId="1566"/>
    <cellStyle name="Normal 2 2 2 19 2 2 2 3 2" xfId="27974"/>
    <cellStyle name="Normal 2 2 2 19 2 2 2 4" xfId="27975"/>
    <cellStyle name="Normal 2 2 2 19 2 2 3" xfId="1567"/>
    <cellStyle name="Normal 2 2 2 19 2 2 3 2" xfId="27976"/>
    <cellStyle name="Normal 2 2 2 19 2 2 4" xfId="1568"/>
    <cellStyle name="Normal 2 2 2 19 2 2 4 2" xfId="27977"/>
    <cellStyle name="Normal 2 2 2 19 2 2 5" xfId="1569"/>
    <cellStyle name="Normal 2 2 2 19 2 2 5 2" xfId="27978"/>
    <cellStyle name="Normal 2 2 2 19 2 2 6" xfId="27979"/>
    <cellStyle name="Normal 2 2 2 19 2 2 6 2" xfId="27980"/>
    <cellStyle name="Normal 2 2 2 19 2 2 7" xfId="27981"/>
    <cellStyle name="Normal 2 2 2 19 2 3" xfId="1570"/>
    <cellStyle name="Normal 2 2 2 19 2 3 2" xfId="1571"/>
    <cellStyle name="Normal 2 2 2 19 2 3 2 2" xfId="27982"/>
    <cellStyle name="Normal 2 2 2 19 2 3 3" xfId="1572"/>
    <cellStyle name="Normal 2 2 2 19 2 3 3 2" xfId="27983"/>
    <cellStyle name="Normal 2 2 2 19 2 3 4" xfId="27984"/>
    <cellStyle name="Normal 2 2 2 19 2 4" xfId="1573"/>
    <cellStyle name="Normal 2 2 2 19 2 4 2" xfId="1574"/>
    <cellStyle name="Normal 2 2 2 19 2 4 2 2" xfId="27985"/>
    <cellStyle name="Normal 2 2 2 19 2 4 3" xfId="27986"/>
    <cellStyle name="Normal 2 2 2 19 2 5" xfId="1575"/>
    <cellStyle name="Normal 2 2 2 19 2 5 2" xfId="27987"/>
    <cellStyle name="Normal 2 2 2 19 2 6" xfId="1576"/>
    <cellStyle name="Normal 2 2 2 19 2 6 2" xfId="27988"/>
    <cellStyle name="Normal 2 2 2 19 2 7" xfId="27989"/>
    <cellStyle name="Normal 2 2 2 19 2 7 2" xfId="27990"/>
    <cellStyle name="Normal 2 2 2 19 2 8" xfId="27991"/>
    <cellStyle name="Normal 2 2 2 19 2 9" xfId="27992"/>
    <cellStyle name="Normal 2 2 2 19 3" xfId="1577"/>
    <cellStyle name="Normal 2 2 2 19 3 2" xfId="1578"/>
    <cellStyle name="Normal 2 2 2 19 3 2 2" xfId="1579"/>
    <cellStyle name="Normal 2 2 2 19 3 2 2 2" xfId="27993"/>
    <cellStyle name="Normal 2 2 2 19 3 2 3" xfId="1580"/>
    <cellStyle name="Normal 2 2 2 19 3 2 3 2" xfId="27994"/>
    <cellStyle name="Normal 2 2 2 19 3 2 4" xfId="27995"/>
    <cellStyle name="Normal 2 2 2 19 3 3" xfId="1581"/>
    <cellStyle name="Normal 2 2 2 19 3 3 2" xfId="27996"/>
    <cellStyle name="Normal 2 2 2 19 3 4" xfId="1582"/>
    <cellStyle name="Normal 2 2 2 19 3 4 2" xfId="27997"/>
    <cellStyle name="Normal 2 2 2 19 3 5" xfId="1583"/>
    <cellStyle name="Normal 2 2 2 19 3 5 2" xfId="27998"/>
    <cellStyle name="Normal 2 2 2 19 3 6" xfId="27999"/>
    <cellStyle name="Normal 2 2 2 19 3 6 2" xfId="28000"/>
    <cellStyle name="Normal 2 2 2 19 3 7" xfId="28001"/>
    <cellStyle name="Normal 2 2 2 19 4" xfId="1584"/>
    <cellStyle name="Normal 2 2 2 19 4 2" xfId="1585"/>
    <cellStyle name="Normal 2 2 2 19 4 2 2" xfId="28002"/>
    <cellStyle name="Normal 2 2 2 19 4 3" xfId="1586"/>
    <cellStyle name="Normal 2 2 2 19 4 3 2" xfId="28003"/>
    <cellStyle name="Normal 2 2 2 19 4 4" xfId="28004"/>
    <cellStyle name="Normal 2 2 2 19 5" xfId="1587"/>
    <cellStyle name="Normal 2 2 2 19 5 2" xfId="1588"/>
    <cellStyle name="Normal 2 2 2 19 5 2 2" xfId="28005"/>
    <cellStyle name="Normal 2 2 2 19 5 3" xfId="28006"/>
    <cellStyle name="Normal 2 2 2 19 6" xfId="1589"/>
    <cellStyle name="Normal 2 2 2 19 6 2" xfId="28007"/>
    <cellStyle name="Normal 2 2 2 19 7" xfId="1590"/>
    <cellStyle name="Normal 2 2 2 19 7 2" xfId="28008"/>
    <cellStyle name="Normal 2 2 2 19 8" xfId="28009"/>
    <cellStyle name="Normal 2 2 2 19 8 2" xfId="28010"/>
    <cellStyle name="Normal 2 2 2 19 9" xfId="28011"/>
    <cellStyle name="Normal 2 2 2 2" xfId="1591"/>
    <cellStyle name="Normal 2 2 2 2 10" xfId="28012"/>
    <cellStyle name="Normal 2 2 2 2 11" xfId="28013"/>
    <cellStyle name="Normal 2 2 2 2 2" xfId="1592"/>
    <cellStyle name="Normal 2 2 2 2 2 10" xfId="28014"/>
    <cellStyle name="Normal 2 2 2 2 2 2" xfId="1593"/>
    <cellStyle name="Normal 2 2 2 2 2 2 2" xfId="1594"/>
    <cellStyle name="Normal 2 2 2 2 2 2 2 2" xfId="1595"/>
    <cellStyle name="Normal 2 2 2 2 2 2 2 2 2" xfId="28015"/>
    <cellStyle name="Normal 2 2 2 2 2 2 2 3" xfId="1596"/>
    <cellStyle name="Normal 2 2 2 2 2 2 2 3 2" xfId="28016"/>
    <cellStyle name="Normal 2 2 2 2 2 2 2 4" xfId="28017"/>
    <cellStyle name="Normal 2 2 2 2 2 2 3" xfId="1597"/>
    <cellStyle name="Normal 2 2 2 2 2 2 3 2" xfId="28018"/>
    <cellStyle name="Normal 2 2 2 2 2 2 4" xfId="1598"/>
    <cellStyle name="Normal 2 2 2 2 2 2 4 2" xfId="28019"/>
    <cellStyle name="Normal 2 2 2 2 2 2 5" xfId="1599"/>
    <cellStyle name="Normal 2 2 2 2 2 2 5 2" xfId="28020"/>
    <cellStyle name="Normal 2 2 2 2 2 2 6" xfId="28021"/>
    <cellStyle name="Normal 2 2 2 2 2 2 6 2" xfId="28022"/>
    <cellStyle name="Normal 2 2 2 2 2 2 7" xfId="28023"/>
    <cellStyle name="Normal 2 2 2 2 2 3" xfId="1600"/>
    <cellStyle name="Normal 2 2 2 2 2 3 2" xfId="1601"/>
    <cellStyle name="Normal 2 2 2 2 2 3 2 2" xfId="28024"/>
    <cellStyle name="Normal 2 2 2 2 2 3 3" xfId="1602"/>
    <cellStyle name="Normal 2 2 2 2 2 3 3 2" xfId="28025"/>
    <cellStyle name="Normal 2 2 2 2 2 3 4" xfId="28026"/>
    <cellStyle name="Normal 2 2 2 2 2 4" xfId="1603"/>
    <cellStyle name="Normal 2 2 2 2 2 4 2" xfId="1604"/>
    <cellStyle name="Normal 2 2 2 2 2 4 2 2" xfId="28027"/>
    <cellStyle name="Normal 2 2 2 2 2 4 3" xfId="28028"/>
    <cellStyle name="Normal 2 2 2 2 2 5" xfId="1605"/>
    <cellStyle name="Normal 2 2 2 2 2 5 2" xfId="28029"/>
    <cellStyle name="Normal 2 2 2 2 2 6" xfId="1606"/>
    <cellStyle name="Normal 2 2 2 2 2 6 2" xfId="28030"/>
    <cellStyle name="Normal 2 2 2 2 2 7" xfId="28031"/>
    <cellStyle name="Normal 2 2 2 2 2 7 2" xfId="28032"/>
    <cellStyle name="Normal 2 2 2 2 2 8" xfId="28033"/>
    <cellStyle name="Normal 2 2 2 2 2 9" xfId="28034"/>
    <cellStyle name="Normal 2 2 2 2 3" xfId="1607"/>
    <cellStyle name="Normal 2 2 2 2 3 2" xfId="1608"/>
    <cellStyle name="Normal 2 2 2 2 3 2 2" xfId="1609"/>
    <cellStyle name="Normal 2 2 2 2 3 2 2 2" xfId="28035"/>
    <cellStyle name="Normal 2 2 2 2 3 2 3" xfId="1610"/>
    <cellStyle name="Normal 2 2 2 2 3 2 3 2" xfId="28036"/>
    <cellStyle name="Normal 2 2 2 2 3 2 4" xfId="28037"/>
    <cellStyle name="Normal 2 2 2 2 3 3" xfId="1611"/>
    <cellStyle name="Normal 2 2 2 2 3 3 2" xfId="28038"/>
    <cellStyle name="Normal 2 2 2 2 3 4" xfId="1612"/>
    <cellStyle name="Normal 2 2 2 2 3 4 2" xfId="28039"/>
    <cellStyle name="Normal 2 2 2 2 3 5" xfId="1613"/>
    <cellStyle name="Normal 2 2 2 2 3 5 2" xfId="28040"/>
    <cellStyle name="Normal 2 2 2 2 3 6" xfId="28041"/>
    <cellStyle name="Normal 2 2 2 2 3 6 2" xfId="28042"/>
    <cellStyle name="Normal 2 2 2 2 3 7" xfId="28043"/>
    <cellStyle name="Normal 2 2 2 2 4" xfId="1614"/>
    <cellStyle name="Normal 2 2 2 2 4 2" xfId="1615"/>
    <cellStyle name="Normal 2 2 2 2 4 2 2" xfId="28044"/>
    <cellStyle name="Normal 2 2 2 2 4 3" xfId="1616"/>
    <cellStyle name="Normal 2 2 2 2 4 3 2" xfId="28045"/>
    <cellStyle name="Normal 2 2 2 2 4 4" xfId="28046"/>
    <cellStyle name="Normal 2 2 2 2 5" xfId="1617"/>
    <cellStyle name="Normal 2 2 2 2 5 2" xfId="1618"/>
    <cellStyle name="Normal 2 2 2 2 5 2 2" xfId="28047"/>
    <cellStyle name="Normal 2 2 2 2 5 3" xfId="28048"/>
    <cellStyle name="Normal 2 2 2 2 6" xfId="1619"/>
    <cellStyle name="Normal 2 2 2 2 6 2" xfId="28049"/>
    <cellStyle name="Normal 2 2 2 2 7" xfId="1620"/>
    <cellStyle name="Normal 2 2 2 2 7 2" xfId="28050"/>
    <cellStyle name="Normal 2 2 2 2 8" xfId="28051"/>
    <cellStyle name="Normal 2 2 2 2 8 2" xfId="28052"/>
    <cellStyle name="Normal 2 2 2 2 9" xfId="28053"/>
    <cellStyle name="Normal 2 2 2 20" xfId="1621"/>
    <cellStyle name="Normal 2 2 2 20 10" xfId="28054"/>
    <cellStyle name="Normal 2 2 2 20 11" xfId="28055"/>
    <cellStyle name="Normal 2 2 2 20 2" xfId="1622"/>
    <cellStyle name="Normal 2 2 2 20 2 10" xfId="28056"/>
    <cellStyle name="Normal 2 2 2 20 2 2" xfId="1623"/>
    <cellStyle name="Normal 2 2 2 20 2 2 2" xfId="1624"/>
    <cellStyle name="Normal 2 2 2 20 2 2 2 2" xfId="1625"/>
    <cellStyle name="Normal 2 2 2 20 2 2 2 2 2" xfId="28057"/>
    <cellStyle name="Normal 2 2 2 20 2 2 2 3" xfId="1626"/>
    <cellStyle name="Normal 2 2 2 20 2 2 2 3 2" xfId="28058"/>
    <cellStyle name="Normal 2 2 2 20 2 2 2 4" xfId="28059"/>
    <cellStyle name="Normal 2 2 2 20 2 2 3" xfId="1627"/>
    <cellStyle name="Normal 2 2 2 20 2 2 3 2" xfId="28060"/>
    <cellStyle name="Normal 2 2 2 20 2 2 4" xfId="1628"/>
    <cellStyle name="Normal 2 2 2 20 2 2 4 2" xfId="28061"/>
    <cellStyle name="Normal 2 2 2 20 2 2 5" xfId="1629"/>
    <cellStyle name="Normal 2 2 2 20 2 2 5 2" xfId="28062"/>
    <cellStyle name="Normal 2 2 2 20 2 2 6" xfId="28063"/>
    <cellStyle name="Normal 2 2 2 20 2 2 6 2" xfId="28064"/>
    <cellStyle name="Normal 2 2 2 20 2 2 7" xfId="28065"/>
    <cellStyle name="Normal 2 2 2 20 2 3" xfId="1630"/>
    <cellStyle name="Normal 2 2 2 20 2 3 2" xfId="1631"/>
    <cellStyle name="Normal 2 2 2 20 2 3 2 2" xfId="28066"/>
    <cellStyle name="Normal 2 2 2 20 2 3 3" xfId="1632"/>
    <cellStyle name="Normal 2 2 2 20 2 3 3 2" xfId="28067"/>
    <cellStyle name="Normal 2 2 2 20 2 3 4" xfId="28068"/>
    <cellStyle name="Normal 2 2 2 20 2 4" xfId="1633"/>
    <cellStyle name="Normal 2 2 2 20 2 4 2" xfId="1634"/>
    <cellStyle name="Normal 2 2 2 20 2 4 2 2" xfId="28069"/>
    <cellStyle name="Normal 2 2 2 20 2 4 3" xfId="28070"/>
    <cellStyle name="Normal 2 2 2 20 2 5" xfId="1635"/>
    <cellStyle name="Normal 2 2 2 20 2 5 2" xfId="28071"/>
    <cellStyle name="Normal 2 2 2 20 2 6" xfId="1636"/>
    <cellStyle name="Normal 2 2 2 20 2 6 2" xfId="28072"/>
    <cellStyle name="Normal 2 2 2 20 2 7" xfId="28073"/>
    <cellStyle name="Normal 2 2 2 20 2 7 2" xfId="28074"/>
    <cellStyle name="Normal 2 2 2 20 2 8" xfId="28075"/>
    <cellStyle name="Normal 2 2 2 20 2 9" xfId="28076"/>
    <cellStyle name="Normal 2 2 2 20 3" xfId="1637"/>
    <cellStyle name="Normal 2 2 2 20 3 2" xfId="1638"/>
    <cellStyle name="Normal 2 2 2 20 3 2 2" xfId="1639"/>
    <cellStyle name="Normal 2 2 2 20 3 2 2 2" xfId="28077"/>
    <cellStyle name="Normal 2 2 2 20 3 2 3" xfId="1640"/>
    <cellStyle name="Normal 2 2 2 20 3 2 3 2" xfId="28078"/>
    <cellStyle name="Normal 2 2 2 20 3 2 4" xfId="28079"/>
    <cellStyle name="Normal 2 2 2 20 3 3" xfId="1641"/>
    <cellStyle name="Normal 2 2 2 20 3 3 2" xfId="28080"/>
    <cellStyle name="Normal 2 2 2 20 3 4" xfId="1642"/>
    <cellStyle name="Normal 2 2 2 20 3 4 2" xfId="28081"/>
    <cellStyle name="Normal 2 2 2 20 3 5" xfId="1643"/>
    <cellStyle name="Normal 2 2 2 20 3 5 2" xfId="28082"/>
    <cellStyle name="Normal 2 2 2 20 3 6" xfId="28083"/>
    <cellStyle name="Normal 2 2 2 20 3 6 2" xfId="28084"/>
    <cellStyle name="Normal 2 2 2 20 3 7" xfId="28085"/>
    <cellStyle name="Normal 2 2 2 20 4" xfId="1644"/>
    <cellStyle name="Normal 2 2 2 20 4 2" xfId="1645"/>
    <cellStyle name="Normal 2 2 2 20 4 2 2" xfId="28086"/>
    <cellStyle name="Normal 2 2 2 20 4 3" xfId="1646"/>
    <cellStyle name="Normal 2 2 2 20 4 3 2" xfId="28087"/>
    <cellStyle name="Normal 2 2 2 20 4 4" xfId="28088"/>
    <cellStyle name="Normal 2 2 2 20 5" xfId="1647"/>
    <cellStyle name="Normal 2 2 2 20 5 2" xfId="1648"/>
    <cellStyle name="Normal 2 2 2 20 5 2 2" xfId="28089"/>
    <cellStyle name="Normal 2 2 2 20 5 3" xfId="28090"/>
    <cellStyle name="Normal 2 2 2 20 6" xfId="1649"/>
    <cellStyle name="Normal 2 2 2 20 6 2" xfId="28091"/>
    <cellStyle name="Normal 2 2 2 20 7" xfId="1650"/>
    <cellStyle name="Normal 2 2 2 20 7 2" xfId="28092"/>
    <cellStyle name="Normal 2 2 2 20 8" xfId="28093"/>
    <cellStyle name="Normal 2 2 2 20 8 2" xfId="28094"/>
    <cellStyle name="Normal 2 2 2 20 9" xfId="28095"/>
    <cellStyle name="Normal 2 2 2 21" xfId="1651"/>
    <cellStyle name="Normal 2 2 2 21 10" xfId="28096"/>
    <cellStyle name="Normal 2 2 2 21 11" xfId="28097"/>
    <cellStyle name="Normal 2 2 2 21 2" xfId="1652"/>
    <cellStyle name="Normal 2 2 2 21 2 10" xfId="28098"/>
    <cellStyle name="Normal 2 2 2 21 2 2" xfId="1653"/>
    <cellStyle name="Normal 2 2 2 21 2 2 2" xfId="1654"/>
    <cellStyle name="Normal 2 2 2 21 2 2 2 2" xfId="1655"/>
    <cellStyle name="Normal 2 2 2 21 2 2 2 2 2" xfId="28099"/>
    <cellStyle name="Normal 2 2 2 21 2 2 2 3" xfId="1656"/>
    <cellStyle name="Normal 2 2 2 21 2 2 2 3 2" xfId="28100"/>
    <cellStyle name="Normal 2 2 2 21 2 2 2 4" xfId="28101"/>
    <cellStyle name="Normal 2 2 2 21 2 2 3" xfId="1657"/>
    <cellStyle name="Normal 2 2 2 21 2 2 3 2" xfId="28102"/>
    <cellStyle name="Normal 2 2 2 21 2 2 4" xfId="1658"/>
    <cellStyle name="Normal 2 2 2 21 2 2 4 2" xfId="28103"/>
    <cellStyle name="Normal 2 2 2 21 2 2 5" xfId="1659"/>
    <cellStyle name="Normal 2 2 2 21 2 2 5 2" xfId="28104"/>
    <cellStyle name="Normal 2 2 2 21 2 2 6" xfId="28105"/>
    <cellStyle name="Normal 2 2 2 21 2 2 6 2" xfId="28106"/>
    <cellStyle name="Normal 2 2 2 21 2 2 7" xfId="28107"/>
    <cellStyle name="Normal 2 2 2 21 2 3" xfId="1660"/>
    <cellStyle name="Normal 2 2 2 21 2 3 2" xfId="1661"/>
    <cellStyle name="Normal 2 2 2 21 2 3 2 2" xfId="28108"/>
    <cellStyle name="Normal 2 2 2 21 2 3 3" xfId="1662"/>
    <cellStyle name="Normal 2 2 2 21 2 3 3 2" xfId="28109"/>
    <cellStyle name="Normal 2 2 2 21 2 3 4" xfId="28110"/>
    <cellStyle name="Normal 2 2 2 21 2 4" xfId="1663"/>
    <cellStyle name="Normal 2 2 2 21 2 4 2" xfId="1664"/>
    <cellStyle name="Normal 2 2 2 21 2 4 2 2" xfId="28111"/>
    <cellStyle name="Normal 2 2 2 21 2 4 3" xfId="28112"/>
    <cellStyle name="Normal 2 2 2 21 2 5" xfId="1665"/>
    <cellStyle name="Normal 2 2 2 21 2 5 2" xfId="28113"/>
    <cellStyle name="Normal 2 2 2 21 2 6" xfId="1666"/>
    <cellStyle name="Normal 2 2 2 21 2 6 2" xfId="28114"/>
    <cellStyle name="Normal 2 2 2 21 2 7" xfId="28115"/>
    <cellStyle name="Normal 2 2 2 21 2 7 2" xfId="28116"/>
    <cellStyle name="Normal 2 2 2 21 2 8" xfId="28117"/>
    <cellStyle name="Normal 2 2 2 21 2 9" xfId="28118"/>
    <cellStyle name="Normal 2 2 2 21 3" xfId="1667"/>
    <cellStyle name="Normal 2 2 2 21 3 2" xfId="1668"/>
    <cellStyle name="Normal 2 2 2 21 3 2 2" xfId="1669"/>
    <cellStyle name="Normal 2 2 2 21 3 2 2 2" xfId="28119"/>
    <cellStyle name="Normal 2 2 2 21 3 2 3" xfId="1670"/>
    <cellStyle name="Normal 2 2 2 21 3 2 3 2" xfId="28120"/>
    <cellStyle name="Normal 2 2 2 21 3 2 4" xfId="28121"/>
    <cellStyle name="Normal 2 2 2 21 3 3" xfId="1671"/>
    <cellStyle name="Normal 2 2 2 21 3 3 2" xfId="28122"/>
    <cellStyle name="Normal 2 2 2 21 3 4" xfId="1672"/>
    <cellStyle name="Normal 2 2 2 21 3 4 2" xfId="28123"/>
    <cellStyle name="Normal 2 2 2 21 3 5" xfId="1673"/>
    <cellStyle name="Normal 2 2 2 21 3 5 2" xfId="28124"/>
    <cellStyle name="Normal 2 2 2 21 3 6" xfId="28125"/>
    <cellStyle name="Normal 2 2 2 21 3 6 2" xfId="28126"/>
    <cellStyle name="Normal 2 2 2 21 3 7" xfId="28127"/>
    <cellStyle name="Normal 2 2 2 21 4" xfId="1674"/>
    <cellStyle name="Normal 2 2 2 21 4 2" xfId="1675"/>
    <cellStyle name="Normal 2 2 2 21 4 2 2" xfId="28128"/>
    <cellStyle name="Normal 2 2 2 21 4 3" xfId="1676"/>
    <cellStyle name="Normal 2 2 2 21 4 3 2" xfId="28129"/>
    <cellStyle name="Normal 2 2 2 21 4 4" xfId="28130"/>
    <cellStyle name="Normal 2 2 2 21 5" xfId="1677"/>
    <cellStyle name="Normal 2 2 2 21 5 2" xfId="1678"/>
    <cellStyle name="Normal 2 2 2 21 5 2 2" xfId="28131"/>
    <cellStyle name="Normal 2 2 2 21 5 3" xfId="28132"/>
    <cellStyle name="Normal 2 2 2 21 6" xfId="1679"/>
    <cellStyle name="Normal 2 2 2 21 6 2" xfId="28133"/>
    <cellStyle name="Normal 2 2 2 21 7" xfId="1680"/>
    <cellStyle name="Normal 2 2 2 21 7 2" xfId="28134"/>
    <cellStyle name="Normal 2 2 2 21 8" xfId="28135"/>
    <cellStyle name="Normal 2 2 2 21 8 2" xfId="28136"/>
    <cellStyle name="Normal 2 2 2 21 9" xfId="28137"/>
    <cellStyle name="Normal 2 2 2 22" xfId="1681"/>
    <cellStyle name="Normal 2 2 2 22 10" xfId="28138"/>
    <cellStyle name="Normal 2 2 2 22 11" xfId="28139"/>
    <cellStyle name="Normal 2 2 2 22 2" xfId="1682"/>
    <cellStyle name="Normal 2 2 2 22 2 10" xfId="28140"/>
    <cellStyle name="Normal 2 2 2 22 2 2" xfId="1683"/>
    <cellStyle name="Normal 2 2 2 22 2 2 2" xfId="1684"/>
    <cellStyle name="Normal 2 2 2 22 2 2 2 2" xfId="1685"/>
    <cellStyle name="Normal 2 2 2 22 2 2 2 2 2" xfId="28141"/>
    <cellStyle name="Normal 2 2 2 22 2 2 2 3" xfId="1686"/>
    <cellStyle name="Normal 2 2 2 22 2 2 2 3 2" xfId="28142"/>
    <cellStyle name="Normal 2 2 2 22 2 2 2 4" xfId="28143"/>
    <cellStyle name="Normal 2 2 2 22 2 2 3" xfId="1687"/>
    <cellStyle name="Normal 2 2 2 22 2 2 3 2" xfId="28144"/>
    <cellStyle name="Normal 2 2 2 22 2 2 4" xfId="1688"/>
    <cellStyle name="Normal 2 2 2 22 2 2 4 2" xfId="28145"/>
    <cellStyle name="Normal 2 2 2 22 2 2 5" xfId="1689"/>
    <cellStyle name="Normal 2 2 2 22 2 2 5 2" xfId="28146"/>
    <cellStyle name="Normal 2 2 2 22 2 2 6" xfId="28147"/>
    <cellStyle name="Normal 2 2 2 22 2 2 6 2" xfId="28148"/>
    <cellStyle name="Normal 2 2 2 22 2 2 7" xfId="28149"/>
    <cellStyle name="Normal 2 2 2 22 2 3" xfId="1690"/>
    <cellStyle name="Normal 2 2 2 22 2 3 2" xfId="1691"/>
    <cellStyle name="Normal 2 2 2 22 2 3 2 2" xfId="28150"/>
    <cellStyle name="Normal 2 2 2 22 2 3 3" xfId="1692"/>
    <cellStyle name="Normal 2 2 2 22 2 3 3 2" xfId="28151"/>
    <cellStyle name="Normal 2 2 2 22 2 3 4" xfId="28152"/>
    <cellStyle name="Normal 2 2 2 22 2 4" xfId="1693"/>
    <cellStyle name="Normal 2 2 2 22 2 4 2" xfId="1694"/>
    <cellStyle name="Normal 2 2 2 22 2 4 2 2" xfId="28153"/>
    <cellStyle name="Normal 2 2 2 22 2 4 3" xfId="28154"/>
    <cellStyle name="Normal 2 2 2 22 2 5" xfId="1695"/>
    <cellStyle name="Normal 2 2 2 22 2 5 2" xfId="28155"/>
    <cellStyle name="Normal 2 2 2 22 2 6" xfId="1696"/>
    <cellStyle name="Normal 2 2 2 22 2 6 2" xfId="28156"/>
    <cellStyle name="Normal 2 2 2 22 2 7" xfId="28157"/>
    <cellStyle name="Normal 2 2 2 22 2 7 2" xfId="28158"/>
    <cellStyle name="Normal 2 2 2 22 2 8" xfId="28159"/>
    <cellStyle name="Normal 2 2 2 22 2 9" xfId="28160"/>
    <cellStyle name="Normal 2 2 2 22 3" xfId="1697"/>
    <cellStyle name="Normal 2 2 2 22 3 2" xfId="1698"/>
    <cellStyle name="Normal 2 2 2 22 3 2 2" xfId="1699"/>
    <cellStyle name="Normal 2 2 2 22 3 2 2 2" xfId="28161"/>
    <cellStyle name="Normal 2 2 2 22 3 2 3" xfId="1700"/>
    <cellStyle name="Normal 2 2 2 22 3 2 3 2" xfId="28162"/>
    <cellStyle name="Normal 2 2 2 22 3 2 4" xfId="28163"/>
    <cellStyle name="Normal 2 2 2 22 3 3" xfId="1701"/>
    <cellStyle name="Normal 2 2 2 22 3 3 2" xfId="28164"/>
    <cellStyle name="Normal 2 2 2 22 3 4" xfId="1702"/>
    <cellStyle name="Normal 2 2 2 22 3 4 2" xfId="28165"/>
    <cellStyle name="Normal 2 2 2 22 3 5" xfId="1703"/>
    <cellStyle name="Normal 2 2 2 22 3 5 2" xfId="28166"/>
    <cellStyle name="Normal 2 2 2 22 3 6" xfId="28167"/>
    <cellStyle name="Normal 2 2 2 22 3 6 2" xfId="28168"/>
    <cellStyle name="Normal 2 2 2 22 3 7" xfId="28169"/>
    <cellStyle name="Normal 2 2 2 22 4" xfId="1704"/>
    <cellStyle name="Normal 2 2 2 22 4 2" xfId="1705"/>
    <cellStyle name="Normal 2 2 2 22 4 2 2" xfId="28170"/>
    <cellStyle name="Normal 2 2 2 22 4 3" xfId="1706"/>
    <cellStyle name="Normal 2 2 2 22 4 3 2" xfId="28171"/>
    <cellStyle name="Normal 2 2 2 22 4 4" xfId="28172"/>
    <cellStyle name="Normal 2 2 2 22 5" xfId="1707"/>
    <cellStyle name="Normal 2 2 2 22 5 2" xfId="1708"/>
    <cellStyle name="Normal 2 2 2 22 5 2 2" xfId="28173"/>
    <cellStyle name="Normal 2 2 2 22 5 3" xfId="28174"/>
    <cellStyle name="Normal 2 2 2 22 6" xfId="1709"/>
    <cellStyle name="Normal 2 2 2 22 6 2" xfId="28175"/>
    <cellStyle name="Normal 2 2 2 22 7" xfId="1710"/>
    <cellStyle name="Normal 2 2 2 22 7 2" xfId="28176"/>
    <cellStyle name="Normal 2 2 2 22 8" xfId="28177"/>
    <cellStyle name="Normal 2 2 2 22 8 2" xfId="28178"/>
    <cellStyle name="Normal 2 2 2 22 9" xfId="28179"/>
    <cellStyle name="Normal 2 2 2 23" xfId="1711"/>
    <cellStyle name="Normal 2 2 2 23 10" xfId="28180"/>
    <cellStyle name="Normal 2 2 2 23 11" xfId="28181"/>
    <cellStyle name="Normal 2 2 2 23 2" xfId="1712"/>
    <cellStyle name="Normal 2 2 2 23 2 10" xfId="28182"/>
    <cellStyle name="Normal 2 2 2 23 2 2" xfId="1713"/>
    <cellStyle name="Normal 2 2 2 23 2 2 2" xfId="1714"/>
    <cellStyle name="Normal 2 2 2 23 2 2 2 2" xfId="1715"/>
    <cellStyle name="Normal 2 2 2 23 2 2 2 2 2" xfId="28183"/>
    <cellStyle name="Normal 2 2 2 23 2 2 2 3" xfId="1716"/>
    <cellStyle name="Normal 2 2 2 23 2 2 2 3 2" xfId="28184"/>
    <cellStyle name="Normal 2 2 2 23 2 2 2 4" xfId="28185"/>
    <cellStyle name="Normal 2 2 2 23 2 2 3" xfId="1717"/>
    <cellStyle name="Normal 2 2 2 23 2 2 3 2" xfId="28186"/>
    <cellStyle name="Normal 2 2 2 23 2 2 4" xfId="1718"/>
    <cellStyle name="Normal 2 2 2 23 2 2 4 2" xfId="28187"/>
    <cellStyle name="Normal 2 2 2 23 2 2 5" xfId="1719"/>
    <cellStyle name="Normal 2 2 2 23 2 2 5 2" xfId="28188"/>
    <cellStyle name="Normal 2 2 2 23 2 2 6" xfId="28189"/>
    <cellStyle name="Normal 2 2 2 23 2 2 6 2" xfId="28190"/>
    <cellStyle name="Normal 2 2 2 23 2 2 7" xfId="28191"/>
    <cellStyle name="Normal 2 2 2 23 2 3" xfId="1720"/>
    <cellStyle name="Normal 2 2 2 23 2 3 2" xfId="1721"/>
    <cellStyle name="Normal 2 2 2 23 2 3 2 2" xfId="28192"/>
    <cellStyle name="Normal 2 2 2 23 2 3 3" xfId="1722"/>
    <cellStyle name="Normal 2 2 2 23 2 3 3 2" xfId="28193"/>
    <cellStyle name="Normal 2 2 2 23 2 3 4" xfId="28194"/>
    <cellStyle name="Normal 2 2 2 23 2 4" xfId="1723"/>
    <cellStyle name="Normal 2 2 2 23 2 4 2" xfId="1724"/>
    <cellStyle name="Normal 2 2 2 23 2 4 2 2" xfId="28195"/>
    <cellStyle name="Normal 2 2 2 23 2 4 3" xfId="28196"/>
    <cellStyle name="Normal 2 2 2 23 2 5" xfId="1725"/>
    <cellStyle name="Normal 2 2 2 23 2 5 2" xfId="28197"/>
    <cellStyle name="Normal 2 2 2 23 2 6" xfId="1726"/>
    <cellStyle name="Normal 2 2 2 23 2 6 2" xfId="28198"/>
    <cellStyle name="Normal 2 2 2 23 2 7" xfId="28199"/>
    <cellStyle name="Normal 2 2 2 23 2 7 2" xfId="28200"/>
    <cellStyle name="Normal 2 2 2 23 2 8" xfId="28201"/>
    <cellStyle name="Normal 2 2 2 23 2 9" xfId="28202"/>
    <cellStyle name="Normal 2 2 2 23 3" xfId="1727"/>
    <cellStyle name="Normal 2 2 2 23 3 2" xfId="1728"/>
    <cellStyle name="Normal 2 2 2 23 3 2 2" xfId="1729"/>
    <cellStyle name="Normal 2 2 2 23 3 2 2 2" xfId="28203"/>
    <cellStyle name="Normal 2 2 2 23 3 2 3" xfId="1730"/>
    <cellStyle name="Normal 2 2 2 23 3 2 3 2" xfId="28204"/>
    <cellStyle name="Normal 2 2 2 23 3 2 4" xfId="28205"/>
    <cellStyle name="Normal 2 2 2 23 3 3" xfId="1731"/>
    <cellStyle name="Normal 2 2 2 23 3 3 2" xfId="28206"/>
    <cellStyle name="Normal 2 2 2 23 3 4" xfId="1732"/>
    <cellStyle name="Normal 2 2 2 23 3 4 2" xfId="28207"/>
    <cellStyle name="Normal 2 2 2 23 3 5" xfId="1733"/>
    <cellStyle name="Normal 2 2 2 23 3 5 2" xfId="28208"/>
    <cellStyle name="Normal 2 2 2 23 3 6" xfId="28209"/>
    <cellStyle name="Normal 2 2 2 23 3 6 2" xfId="28210"/>
    <cellStyle name="Normal 2 2 2 23 3 7" xfId="28211"/>
    <cellStyle name="Normal 2 2 2 23 4" xfId="1734"/>
    <cellStyle name="Normal 2 2 2 23 4 2" xfId="1735"/>
    <cellStyle name="Normal 2 2 2 23 4 2 2" xfId="28212"/>
    <cellStyle name="Normal 2 2 2 23 4 3" xfId="1736"/>
    <cellStyle name="Normal 2 2 2 23 4 3 2" xfId="28213"/>
    <cellStyle name="Normal 2 2 2 23 4 4" xfId="28214"/>
    <cellStyle name="Normal 2 2 2 23 5" xfId="1737"/>
    <cellStyle name="Normal 2 2 2 23 5 2" xfId="1738"/>
    <cellStyle name="Normal 2 2 2 23 5 2 2" xfId="28215"/>
    <cellStyle name="Normal 2 2 2 23 5 3" xfId="28216"/>
    <cellStyle name="Normal 2 2 2 23 6" xfId="1739"/>
    <cellStyle name="Normal 2 2 2 23 6 2" xfId="28217"/>
    <cellStyle name="Normal 2 2 2 23 7" xfId="1740"/>
    <cellStyle name="Normal 2 2 2 23 7 2" xfId="28218"/>
    <cellStyle name="Normal 2 2 2 23 8" xfId="28219"/>
    <cellStyle name="Normal 2 2 2 23 8 2" xfId="28220"/>
    <cellStyle name="Normal 2 2 2 23 9" xfId="28221"/>
    <cellStyle name="Normal 2 2 2 24" xfId="1741"/>
    <cellStyle name="Normal 2 2 2 24 10" xfId="28222"/>
    <cellStyle name="Normal 2 2 2 24 11" xfId="28223"/>
    <cellStyle name="Normal 2 2 2 24 2" xfId="1742"/>
    <cellStyle name="Normal 2 2 2 24 2 10" xfId="28224"/>
    <cellStyle name="Normal 2 2 2 24 2 2" xfId="1743"/>
    <cellStyle name="Normal 2 2 2 24 2 2 2" xfId="1744"/>
    <cellStyle name="Normal 2 2 2 24 2 2 2 2" xfId="1745"/>
    <cellStyle name="Normal 2 2 2 24 2 2 2 2 2" xfId="28225"/>
    <cellStyle name="Normal 2 2 2 24 2 2 2 3" xfId="1746"/>
    <cellStyle name="Normal 2 2 2 24 2 2 2 3 2" xfId="28226"/>
    <cellStyle name="Normal 2 2 2 24 2 2 2 4" xfId="28227"/>
    <cellStyle name="Normal 2 2 2 24 2 2 3" xfId="1747"/>
    <cellStyle name="Normal 2 2 2 24 2 2 3 2" xfId="28228"/>
    <cellStyle name="Normal 2 2 2 24 2 2 4" xfId="1748"/>
    <cellStyle name="Normal 2 2 2 24 2 2 4 2" xfId="28229"/>
    <cellStyle name="Normal 2 2 2 24 2 2 5" xfId="1749"/>
    <cellStyle name="Normal 2 2 2 24 2 2 5 2" xfId="28230"/>
    <cellStyle name="Normal 2 2 2 24 2 2 6" xfId="28231"/>
    <cellStyle name="Normal 2 2 2 24 2 2 6 2" xfId="28232"/>
    <cellStyle name="Normal 2 2 2 24 2 2 7" xfId="28233"/>
    <cellStyle name="Normal 2 2 2 24 2 3" xfId="1750"/>
    <cellStyle name="Normal 2 2 2 24 2 3 2" xfId="1751"/>
    <cellStyle name="Normal 2 2 2 24 2 3 2 2" xfId="28234"/>
    <cellStyle name="Normal 2 2 2 24 2 3 3" xfId="1752"/>
    <cellStyle name="Normal 2 2 2 24 2 3 3 2" xfId="28235"/>
    <cellStyle name="Normal 2 2 2 24 2 3 4" xfId="28236"/>
    <cellStyle name="Normal 2 2 2 24 2 4" xfId="1753"/>
    <cellStyle name="Normal 2 2 2 24 2 4 2" xfId="1754"/>
    <cellStyle name="Normal 2 2 2 24 2 4 2 2" xfId="28237"/>
    <cellStyle name="Normal 2 2 2 24 2 4 3" xfId="28238"/>
    <cellStyle name="Normal 2 2 2 24 2 5" xfId="1755"/>
    <cellStyle name="Normal 2 2 2 24 2 5 2" xfId="28239"/>
    <cellStyle name="Normal 2 2 2 24 2 6" xfId="1756"/>
    <cellStyle name="Normal 2 2 2 24 2 6 2" xfId="28240"/>
    <cellStyle name="Normal 2 2 2 24 2 7" xfId="28241"/>
    <cellStyle name="Normal 2 2 2 24 2 7 2" xfId="28242"/>
    <cellStyle name="Normal 2 2 2 24 2 8" xfId="28243"/>
    <cellStyle name="Normal 2 2 2 24 2 9" xfId="28244"/>
    <cellStyle name="Normal 2 2 2 24 3" xfId="1757"/>
    <cellStyle name="Normal 2 2 2 24 3 2" xfId="1758"/>
    <cellStyle name="Normal 2 2 2 24 3 2 2" xfId="1759"/>
    <cellStyle name="Normal 2 2 2 24 3 2 2 2" xfId="28245"/>
    <cellStyle name="Normal 2 2 2 24 3 2 3" xfId="1760"/>
    <cellStyle name="Normal 2 2 2 24 3 2 3 2" xfId="28246"/>
    <cellStyle name="Normal 2 2 2 24 3 2 4" xfId="28247"/>
    <cellStyle name="Normal 2 2 2 24 3 3" xfId="1761"/>
    <cellStyle name="Normal 2 2 2 24 3 3 2" xfId="28248"/>
    <cellStyle name="Normal 2 2 2 24 3 4" xfId="1762"/>
    <cellStyle name="Normal 2 2 2 24 3 4 2" xfId="28249"/>
    <cellStyle name="Normal 2 2 2 24 3 5" xfId="1763"/>
    <cellStyle name="Normal 2 2 2 24 3 5 2" xfId="28250"/>
    <cellStyle name="Normal 2 2 2 24 3 6" xfId="28251"/>
    <cellStyle name="Normal 2 2 2 24 3 6 2" xfId="28252"/>
    <cellStyle name="Normal 2 2 2 24 3 7" xfId="28253"/>
    <cellStyle name="Normal 2 2 2 24 4" xfId="1764"/>
    <cellStyle name="Normal 2 2 2 24 4 2" xfId="1765"/>
    <cellStyle name="Normal 2 2 2 24 4 2 2" xfId="28254"/>
    <cellStyle name="Normal 2 2 2 24 4 3" xfId="1766"/>
    <cellStyle name="Normal 2 2 2 24 4 3 2" xfId="28255"/>
    <cellStyle name="Normal 2 2 2 24 4 4" xfId="28256"/>
    <cellStyle name="Normal 2 2 2 24 5" xfId="1767"/>
    <cellStyle name="Normal 2 2 2 24 5 2" xfId="1768"/>
    <cellStyle name="Normal 2 2 2 24 5 2 2" xfId="28257"/>
    <cellStyle name="Normal 2 2 2 24 5 3" xfId="28258"/>
    <cellStyle name="Normal 2 2 2 24 6" xfId="1769"/>
    <cellStyle name="Normal 2 2 2 24 6 2" xfId="28259"/>
    <cellStyle name="Normal 2 2 2 24 7" xfId="1770"/>
    <cellStyle name="Normal 2 2 2 24 7 2" xfId="28260"/>
    <cellStyle name="Normal 2 2 2 24 8" xfId="28261"/>
    <cellStyle name="Normal 2 2 2 24 8 2" xfId="28262"/>
    <cellStyle name="Normal 2 2 2 24 9" xfId="28263"/>
    <cellStyle name="Normal 2 2 2 25" xfId="1771"/>
    <cellStyle name="Normal 2 2 2 25 10" xfId="28264"/>
    <cellStyle name="Normal 2 2 2 25 11" xfId="28265"/>
    <cellStyle name="Normal 2 2 2 25 2" xfId="1772"/>
    <cellStyle name="Normal 2 2 2 25 2 10" xfId="28266"/>
    <cellStyle name="Normal 2 2 2 25 2 2" xfId="1773"/>
    <cellStyle name="Normal 2 2 2 25 2 2 2" xfId="1774"/>
    <cellStyle name="Normal 2 2 2 25 2 2 2 2" xfId="1775"/>
    <cellStyle name="Normal 2 2 2 25 2 2 2 2 2" xfId="28267"/>
    <cellStyle name="Normal 2 2 2 25 2 2 2 3" xfId="1776"/>
    <cellStyle name="Normal 2 2 2 25 2 2 2 3 2" xfId="28268"/>
    <cellStyle name="Normal 2 2 2 25 2 2 2 4" xfId="28269"/>
    <cellStyle name="Normal 2 2 2 25 2 2 3" xfId="1777"/>
    <cellStyle name="Normal 2 2 2 25 2 2 3 2" xfId="28270"/>
    <cellStyle name="Normal 2 2 2 25 2 2 4" xfId="1778"/>
    <cellStyle name="Normal 2 2 2 25 2 2 4 2" xfId="28271"/>
    <cellStyle name="Normal 2 2 2 25 2 2 5" xfId="1779"/>
    <cellStyle name="Normal 2 2 2 25 2 2 5 2" xfId="28272"/>
    <cellStyle name="Normal 2 2 2 25 2 2 6" xfId="28273"/>
    <cellStyle name="Normal 2 2 2 25 2 2 6 2" xfId="28274"/>
    <cellStyle name="Normal 2 2 2 25 2 2 7" xfId="28275"/>
    <cellStyle name="Normal 2 2 2 25 2 3" xfId="1780"/>
    <cellStyle name="Normal 2 2 2 25 2 3 2" xfId="1781"/>
    <cellStyle name="Normal 2 2 2 25 2 3 2 2" xfId="28276"/>
    <cellStyle name="Normal 2 2 2 25 2 3 3" xfId="1782"/>
    <cellStyle name="Normal 2 2 2 25 2 3 3 2" xfId="28277"/>
    <cellStyle name="Normal 2 2 2 25 2 3 4" xfId="28278"/>
    <cellStyle name="Normal 2 2 2 25 2 4" xfId="1783"/>
    <cellStyle name="Normal 2 2 2 25 2 4 2" xfId="1784"/>
    <cellStyle name="Normal 2 2 2 25 2 4 2 2" xfId="28279"/>
    <cellStyle name="Normal 2 2 2 25 2 4 3" xfId="28280"/>
    <cellStyle name="Normal 2 2 2 25 2 5" xfId="1785"/>
    <cellStyle name="Normal 2 2 2 25 2 5 2" xfId="28281"/>
    <cellStyle name="Normal 2 2 2 25 2 6" xfId="1786"/>
    <cellStyle name="Normal 2 2 2 25 2 6 2" xfId="28282"/>
    <cellStyle name="Normal 2 2 2 25 2 7" xfId="28283"/>
    <cellStyle name="Normal 2 2 2 25 2 7 2" xfId="28284"/>
    <cellStyle name="Normal 2 2 2 25 2 8" xfId="28285"/>
    <cellStyle name="Normal 2 2 2 25 2 9" xfId="28286"/>
    <cellStyle name="Normal 2 2 2 25 3" xfId="1787"/>
    <cellStyle name="Normal 2 2 2 25 3 2" xfId="1788"/>
    <cellStyle name="Normal 2 2 2 25 3 2 2" xfId="1789"/>
    <cellStyle name="Normal 2 2 2 25 3 2 2 2" xfId="28287"/>
    <cellStyle name="Normal 2 2 2 25 3 2 3" xfId="1790"/>
    <cellStyle name="Normal 2 2 2 25 3 2 3 2" xfId="28288"/>
    <cellStyle name="Normal 2 2 2 25 3 2 4" xfId="28289"/>
    <cellStyle name="Normal 2 2 2 25 3 3" xfId="1791"/>
    <cellStyle name="Normal 2 2 2 25 3 3 2" xfId="28290"/>
    <cellStyle name="Normal 2 2 2 25 3 4" xfId="1792"/>
    <cellStyle name="Normal 2 2 2 25 3 4 2" xfId="28291"/>
    <cellStyle name="Normal 2 2 2 25 3 5" xfId="1793"/>
    <cellStyle name="Normal 2 2 2 25 3 5 2" xfId="28292"/>
    <cellStyle name="Normal 2 2 2 25 3 6" xfId="28293"/>
    <cellStyle name="Normal 2 2 2 25 3 6 2" xfId="28294"/>
    <cellStyle name="Normal 2 2 2 25 3 7" xfId="28295"/>
    <cellStyle name="Normal 2 2 2 25 4" xfId="1794"/>
    <cellStyle name="Normal 2 2 2 25 4 2" xfId="1795"/>
    <cellStyle name="Normal 2 2 2 25 4 2 2" xfId="28296"/>
    <cellStyle name="Normal 2 2 2 25 4 3" xfId="1796"/>
    <cellStyle name="Normal 2 2 2 25 4 3 2" xfId="28297"/>
    <cellStyle name="Normal 2 2 2 25 4 4" xfId="28298"/>
    <cellStyle name="Normal 2 2 2 25 5" xfId="1797"/>
    <cellStyle name="Normal 2 2 2 25 5 2" xfId="1798"/>
    <cellStyle name="Normal 2 2 2 25 5 2 2" xfId="28299"/>
    <cellStyle name="Normal 2 2 2 25 5 3" xfId="28300"/>
    <cellStyle name="Normal 2 2 2 25 6" xfId="1799"/>
    <cellStyle name="Normal 2 2 2 25 6 2" xfId="28301"/>
    <cellStyle name="Normal 2 2 2 25 7" xfId="1800"/>
    <cellStyle name="Normal 2 2 2 25 7 2" xfId="28302"/>
    <cellStyle name="Normal 2 2 2 25 8" xfId="28303"/>
    <cellStyle name="Normal 2 2 2 25 8 2" xfId="28304"/>
    <cellStyle name="Normal 2 2 2 25 9" xfId="28305"/>
    <cellStyle name="Normal 2 2 2 26" xfId="1801"/>
    <cellStyle name="Normal 2 2 2 26 10" xfId="28306"/>
    <cellStyle name="Normal 2 2 2 26 11" xfId="28307"/>
    <cellStyle name="Normal 2 2 2 26 2" xfId="1802"/>
    <cellStyle name="Normal 2 2 2 26 2 10" xfId="28308"/>
    <cellStyle name="Normal 2 2 2 26 2 2" xfId="1803"/>
    <cellStyle name="Normal 2 2 2 26 2 2 2" xfId="1804"/>
    <cellStyle name="Normal 2 2 2 26 2 2 2 2" xfId="1805"/>
    <cellStyle name="Normal 2 2 2 26 2 2 2 2 2" xfId="28309"/>
    <cellStyle name="Normal 2 2 2 26 2 2 2 3" xfId="1806"/>
    <cellStyle name="Normal 2 2 2 26 2 2 2 3 2" xfId="28310"/>
    <cellStyle name="Normal 2 2 2 26 2 2 2 4" xfId="28311"/>
    <cellStyle name="Normal 2 2 2 26 2 2 3" xfId="1807"/>
    <cellStyle name="Normal 2 2 2 26 2 2 3 2" xfId="28312"/>
    <cellStyle name="Normal 2 2 2 26 2 2 4" xfId="1808"/>
    <cellStyle name="Normal 2 2 2 26 2 2 4 2" xfId="28313"/>
    <cellStyle name="Normal 2 2 2 26 2 2 5" xfId="1809"/>
    <cellStyle name="Normal 2 2 2 26 2 2 5 2" xfId="28314"/>
    <cellStyle name="Normal 2 2 2 26 2 2 6" xfId="28315"/>
    <cellStyle name="Normal 2 2 2 26 2 2 6 2" xfId="28316"/>
    <cellStyle name="Normal 2 2 2 26 2 2 7" xfId="28317"/>
    <cellStyle name="Normal 2 2 2 26 2 3" xfId="1810"/>
    <cellStyle name="Normal 2 2 2 26 2 3 2" xfId="1811"/>
    <cellStyle name="Normal 2 2 2 26 2 3 2 2" xfId="28318"/>
    <cellStyle name="Normal 2 2 2 26 2 3 3" xfId="1812"/>
    <cellStyle name="Normal 2 2 2 26 2 3 3 2" xfId="28319"/>
    <cellStyle name="Normal 2 2 2 26 2 3 4" xfId="28320"/>
    <cellStyle name="Normal 2 2 2 26 2 4" xfId="1813"/>
    <cellStyle name="Normal 2 2 2 26 2 4 2" xfId="1814"/>
    <cellStyle name="Normal 2 2 2 26 2 4 2 2" xfId="28321"/>
    <cellStyle name="Normal 2 2 2 26 2 4 3" xfId="28322"/>
    <cellStyle name="Normal 2 2 2 26 2 5" xfId="1815"/>
    <cellStyle name="Normal 2 2 2 26 2 5 2" xfId="28323"/>
    <cellStyle name="Normal 2 2 2 26 2 6" xfId="1816"/>
    <cellStyle name="Normal 2 2 2 26 2 6 2" xfId="28324"/>
    <cellStyle name="Normal 2 2 2 26 2 7" xfId="28325"/>
    <cellStyle name="Normal 2 2 2 26 2 7 2" xfId="28326"/>
    <cellStyle name="Normal 2 2 2 26 2 8" xfId="28327"/>
    <cellStyle name="Normal 2 2 2 26 2 9" xfId="28328"/>
    <cellStyle name="Normal 2 2 2 26 3" xfId="1817"/>
    <cellStyle name="Normal 2 2 2 26 3 2" xfId="1818"/>
    <cellStyle name="Normal 2 2 2 26 3 2 2" xfId="1819"/>
    <cellStyle name="Normal 2 2 2 26 3 2 2 2" xfId="28329"/>
    <cellStyle name="Normal 2 2 2 26 3 2 3" xfId="1820"/>
    <cellStyle name="Normal 2 2 2 26 3 2 3 2" xfId="28330"/>
    <cellStyle name="Normal 2 2 2 26 3 2 4" xfId="28331"/>
    <cellStyle name="Normal 2 2 2 26 3 3" xfId="1821"/>
    <cellStyle name="Normal 2 2 2 26 3 3 2" xfId="28332"/>
    <cellStyle name="Normal 2 2 2 26 3 4" xfId="1822"/>
    <cellStyle name="Normal 2 2 2 26 3 4 2" xfId="28333"/>
    <cellStyle name="Normal 2 2 2 26 3 5" xfId="1823"/>
    <cellStyle name="Normal 2 2 2 26 3 5 2" xfId="28334"/>
    <cellStyle name="Normal 2 2 2 26 3 6" xfId="28335"/>
    <cellStyle name="Normal 2 2 2 26 3 6 2" xfId="28336"/>
    <cellStyle name="Normal 2 2 2 26 3 7" xfId="28337"/>
    <cellStyle name="Normal 2 2 2 26 4" xfId="1824"/>
    <cellStyle name="Normal 2 2 2 26 4 2" xfId="1825"/>
    <cellStyle name="Normal 2 2 2 26 4 2 2" xfId="28338"/>
    <cellStyle name="Normal 2 2 2 26 4 3" xfId="1826"/>
    <cellStyle name="Normal 2 2 2 26 4 3 2" xfId="28339"/>
    <cellStyle name="Normal 2 2 2 26 4 4" xfId="28340"/>
    <cellStyle name="Normal 2 2 2 26 5" xfId="1827"/>
    <cellStyle name="Normal 2 2 2 26 5 2" xfId="1828"/>
    <cellStyle name="Normal 2 2 2 26 5 2 2" xfId="28341"/>
    <cellStyle name="Normal 2 2 2 26 5 3" xfId="28342"/>
    <cellStyle name="Normal 2 2 2 26 6" xfId="1829"/>
    <cellStyle name="Normal 2 2 2 26 6 2" xfId="28343"/>
    <cellStyle name="Normal 2 2 2 26 7" xfId="1830"/>
    <cellStyle name="Normal 2 2 2 26 7 2" xfId="28344"/>
    <cellStyle name="Normal 2 2 2 26 8" xfId="28345"/>
    <cellStyle name="Normal 2 2 2 26 8 2" xfId="28346"/>
    <cellStyle name="Normal 2 2 2 26 9" xfId="28347"/>
    <cellStyle name="Normal 2 2 2 27" xfId="1831"/>
    <cellStyle name="Normal 2 2 2 27 10" xfId="28348"/>
    <cellStyle name="Normal 2 2 2 27 11" xfId="28349"/>
    <cellStyle name="Normal 2 2 2 27 2" xfId="1832"/>
    <cellStyle name="Normal 2 2 2 27 2 10" xfId="28350"/>
    <cellStyle name="Normal 2 2 2 27 2 2" xfId="1833"/>
    <cellStyle name="Normal 2 2 2 27 2 2 2" xfId="1834"/>
    <cellStyle name="Normal 2 2 2 27 2 2 2 2" xfId="1835"/>
    <cellStyle name="Normal 2 2 2 27 2 2 2 2 2" xfId="28351"/>
    <cellStyle name="Normal 2 2 2 27 2 2 2 3" xfId="1836"/>
    <cellStyle name="Normal 2 2 2 27 2 2 2 3 2" xfId="28352"/>
    <cellStyle name="Normal 2 2 2 27 2 2 2 4" xfId="28353"/>
    <cellStyle name="Normal 2 2 2 27 2 2 3" xfId="1837"/>
    <cellStyle name="Normal 2 2 2 27 2 2 3 2" xfId="28354"/>
    <cellStyle name="Normal 2 2 2 27 2 2 4" xfId="1838"/>
    <cellStyle name="Normal 2 2 2 27 2 2 4 2" xfId="28355"/>
    <cellStyle name="Normal 2 2 2 27 2 2 5" xfId="1839"/>
    <cellStyle name="Normal 2 2 2 27 2 2 5 2" xfId="28356"/>
    <cellStyle name="Normal 2 2 2 27 2 2 6" xfId="28357"/>
    <cellStyle name="Normal 2 2 2 27 2 2 6 2" xfId="28358"/>
    <cellStyle name="Normal 2 2 2 27 2 2 7" xfId="28359"/>
    <cellStyle name="Normal 2 2 2 27 2 3" xfId="1840"/>
    <cellStyle name="Normal 2 2 2 27 2 3 2" xfId="1841"/>
    <cellStyle name="Normal 2 2 2 27 2 3 2 2" xfId="28360"/>
    <cellStyle name="Normal 2 2 2 27 2 3 3" xfId="1842"/>
    <cellStyle name="Normal 2 2 2 27 2 3 3 2" xfId="28361"/>
    <cellStyle name="Normal 2 2 2 27 2 3 4" xfId="28362"/>
    <cellStyle name="Normal 2 2 2 27 2 4" xfId="1843"/>
    <cellStyle name="Normal 2 2 2 27 2 4 2" xfId="1844"/>
    <cellStyle name="Normal 2 2 2 27 2 4 2 2" xfId="28363"/>
    <cellStyle name="Normal 2 2 2 27 2 4 3" xfId="28364"/>
    <cellStyle name="Normal 2 2 2 27 2 5" xfId="1845"/>
    <cellStyle name="Normal 2 2 2 27 2 5 2" xfId="28365"/>
    <cellStyle name="Normal 2 2 2 27 2 6" xfId="1846"/>
    <cellStyle name="Normal 2 2 2 27 2 6 2" xfId="28366"/>
    <cellStyle name="Normal 2 2 2 27 2 7" xfId="28367"/>
    <cellStyle name="Normal 2 2 2 27 2 7 2" xfId="28368"/>
    <cellStyle name="Normal 2 2 2 27 2 8" xfId="28369"/>
    <cellStyle name="Normal 2 2 2 27 2 9" xfId="28370"/>
    <cellStyle name="Normal 2 2 2 27 3" xfId="1847"/>
    <cellStyle name="Normal 2 2 2 27 3 2" xfId="1848"/>
    <cellStyle name="Normal 2 2 2 27 3 2 2" xfId="1849"/>
    <cellStyle name="Normal 2 2 2 27 3 2 2 2" xfId="28371"/>
    <cellStyle name="Normal 2 2 2 27 3 2 3" xfId="1850"/>
    <cellStyle name="Normal 2 2 2 27 3 2 3 2" xfId="28372"/>
    <cellStyle name="Normal 2 2 2 27 3 2 4" xfId="28373"/>
    <cellStyle name="Normal 2 2 2 27 3 3" xfId="1851"/>
    <cellStyle name="Normal 2 2 2 27 3 3 2" xfId="28374"/>
    <cellStyle name="Normal 2 2 2 27 3 4" xfId="1852"/>
    <cellStyle name="Normal 2 2 2 27 3 4 2" xfId="28375"/>
    <cellStyle name="Normal 2 2 2 27 3 5" xfId="1853"/>
    <cellStyle name="Normal 2 2 2 27 3 5 2" xfId="28376"/>
    <cellStyle name="Normal 2 2 2 27 3 6" xfId="28377"/>
    <cellStyle name="Normal 2 2 2 27 3 6 2" xfId="28378"/>
    <cellStyle name="Normal 2 2 2 27 3 7" xfId="28379"/>
    <cellStyle name="Normal 2 2 2 27 4" xfId="1854"/>
    <cellStyle name="Normal 2 2 2 27 4 2" xfId="1855"/>
    <cellStyle name="Normal 2 2 2 27 4 2 2" xfId="28380"/>
    <cellStyle name="Normal 2 2 2 27 4 3" xfId="1856"/>
    <cellStyle name="Normal 2 2 2 27 4 3 2" xfId="28381"/>
    <cellStyle name="Normal 2 2 2 27 4 4" xfId="28382"/>
    <cellStyle name="Normal 2 2 2 27 5" xfId="1857"/>
    <cellStyle name="Normal 2 2 2 27 5 2" xfId="1858"/>
    <cellStyle name="Normal 2 2 2 27 5 2 2" xfId="28383"/>
    <cellStyle name="Normal 2 2 2 27 5 3" xfId="28384"/>
    <cellStyle name="Normal 2 2 2 27 6" xfId="1859"/>
    <cellStyle name="Normal 2 2 2 27 6 2" xfId="28385"/>
    <cellStyle name="Normal 2 2 2 27 7" xfId="1860"/>
    <cellStyle name="Normal 2 2 2 27 7 2" xfId="28386"/>
    <cellStyle name="Normal 2 2 2 27 8" xfId="28387"/>
    <cellStyle name="Normal 2 2 2 27 8 2" xfId="28388"/>
    <cellStyle name="Normal 2 2 2 27 9" xfId="28389"/>
    <cellStyle name="Normal 2 2 2 28" xfId="1861"/>
    <cellStyle name="Normal 2 2 2 28 10" xfId="28390"/>
    <cellStyle name="Normal 2 2 2 28 11" xfId="28391"/>
    <cellStyle name="Normal 2 2 2 28 2" xfId="1862"/>
    <cellStyle name="Normal 2 2 2 28 2 10" xfId="28392"/>
    <cellStyle name="Normal 2 2 2 28 2 2" xfId="1863"/>
    <cellStyle name="Normal 2 2 2 28 2 2 2" xfId="1864"/>
    <cellStyle name="Normal 2 2 2 28 2 2 2 2" xfId="1865"/>
    <cellStyle name="Normal 2 2 2 28 2 2 2 2 2" xfId="28393"/>
    <cellStyle name="Normal 2 2 2 28 2 2 2 3" xfId="1866"/>
    <cellStyle name="Normal 2 2 2 28 2 2 2 3 2" xfId="28394"/>
    <cellStyle name="Normal 2 2 2 28 2 2 2 4" xfId="28395"/>
    <cellStyle name="Normal 2 2 2 28 2 2 3" xfId="1867"/>
    <cellStyle name="Normal 2 2 2 28 2 2 3 2" xfId="28396"/>
    <cellStyle name="Normal 2 2 2 28 2 2 4" xfId="1868"/>
    <cellStyle name="Normal 2 2 2 28 2 2 4 2" xfId="28397"/>
    <cellStyle name="Normal 2 2 2 28 2 2 5" xfId="1869"/>
    <cellStyle name="Normal 2 2 2 28 2 2 5 2" xfId="28398"/>
    <cellStyle name="Normal 2 2 2 28 2 2 6" xfId="28399"/>
    <cellStyle name="Normal 2 2 2 28 2 2 6 2" xfId="28400"/>
    <cellStyle name="Normal 2 2 2 28 2 2 7" xfId="28401"/>
    <cellStyle name="Normal 2 2 2 28 2 3" xfId="1870"/>
    <cellStyle name="Normal 2 2 2 28 2 3 2" xfId="1871"/>
    <cellStyle name="Normal 2 2 2 28 2 3 2 2" xfId="28402"/>
    <cellStyle name="Normal 2 2 2 28 2 3 3" xfId="1872"/>
    <cellStyle name="Normal 2 2 2 28 2 3 3 2" xfId="28403"/>
    <cellStyle name="Normal 2 2 2 28 2 3 4" xfId="28404"/>
    <cellStyle name="Normal 2 2 2 28 2 4" xfId="1873"/>
    <cellStyle name="Normal 2 2 2 28 2 4 2" xfId="1874"/>
    <cellStyle name="Normal 2 2 2 28 2 4 2 2" xfId="28405"/>
    <cellStyle name="Normal 2 2 2 28 2 4 3" xfId="28406"/>
    <cellStyle name="Normal 2 2 2 28 2 5" xfId="1875"/>
    <cellStyle name="Normal 2 2 2 28 2 5 2" xfId="28407"/>
    <cellStyle name="Normal 2 2 2 28 2 6" xfId="1876"/>
    <cellStyle name="Normal 2 2 2 28 2 6 2" xfId="28408"/>
    <cellStyle name="Normal 2 2 2 28 2 7" xfId="28409"/>
    <cellStyle name="Normal 2 2 2 28 2 7 2" xfId="28410"/>
    <cellStyle name="Normal 2 2 2 28 2 8" xfId="28411"/>
    <cellStyle name="Normal 2 2 2 28 2 9" xfId="28412"/>
    <cellStyle name="Normal 2 2 2 28 3" xfId="1877"/>
    <cellStyle name="Normal 2 2 2 28 3 2" xfId="1878"/>
    <cellStyle name="Normal 2 2 2 28 3 2 2" xfId="1879"/>
    <cellStyle name="Normal 2 2 2 28 3 2 2 2" xfId="28413"/>
    <cellStyle name="Normal 2 2 2 28 3 2 3" xfId="1880"/>
    <cellStyle name="Normal 2 2 2 28 3 2 3 2" xfId="28414"/>
    <cellStyle name="Normal 2 2 2 28 3 2 4" xfId="28415"/>
    <cellStyle name="Normal 2 2 2 28 3 3" xfId="1881"/>
    <cellStyle name="Normal 2 2 2 28 3 3 2" xfId="28416"/>
    <cellStyle name="Normal 2 2 2 28 3 4" xfId="1882"/>
    <cellStyle name="Normal 2 2 2 28 3 4 2" xfId="28417"/>
    <cellStyle name="Normal 2 2 2 28 3 5" xfId="1883"/>
    <cellStyle name="Normal 2 2 2 28 3 5 2" xfId="28418"/>
    <cellStyle name="Normal 2 2 2 28 3 6" xfId="28419"/>
    <cellStyle name="Normal 2 2 2 28 3 6 2" xfId="28420"/>
    <cellStyle name="Normal 2 2 2 28 3 7" xfId="28421"/>
    <cellStyle name="Normal 2 2 2 28 4" xfId="1884"/>
    <cellStyle name="Normal 2 2 2 28 4 2" xfId="1885"/>
    <cellStyle name="Normal 2 2 2 28 4 2 2" xfId="28422"/>
    <cellStyle name="Normal 2 2 2 28 4 3" xfId="1886"/>
    <cellStyle name="Normal 2 2 2 28 4 3 2" xfId="28423"/>
    <cellStyle name="Normal 2 2 2 28 4 4" xfId="28424"/>
    <cellStyle name="Normal 2 2 2 28 5" xfId="1887"/>
    <cellStyle name="Normal 2 2 2 28 5 2" xfId="1888"/>
    <cellStyle name="Normal 2 2 2 28 5 2 2" xfId="28425"/>
    <cellStyle name="Normal 2 2 2 28 5 3" xfId="28426"/>
    <cellStyle name="Normal 2 2 2 28 6" xfId="1889"/>
    <cellStyle name="Normal 2 2 2 28 6 2" xfId="28427"/>
    <cellStyle name="Normal 2 2 2 28 7" xfId="1890"/>
    <cellStyle name="Normal 2 2 2 28 7 2" xfId="28428"/>
    <cellStyle name="Normal 2 2 2 28 8" xfId="28429"/>
    <cellStyle name="Normal 2 2 2 28 8 2" xfId="28430"/>
    <cellStyle name="Normal 2 2 2 28 9" xfId="28431"/>
    <cellStyle name="Normal 2 2 2 29" xfId="1891"/>
    <cellStyle name="Normal 2 2 2 29 10" xfId="28432"/>
    <cellStyle name="Normal 2 2 2 29 11" xfId="28433"/>
    <cellStyle name="Normal 2 2 2 29 2" xfId="1892"/>
    <cellStyle name="Normal 2 2 2 29 2 10" xfId="28434"/>
    <cellStyle name="Normal 2 2 2 29 2 2" xfId="1893"/>
    <cellStyle name="Normal 2 2 2 29 2 2 2" xfId="1894"/>
    <cellStyle name="Normal 2 2 2 29 2 2 2 2" xfId="1895"/>
    <cellStyle name="Normal 2 2 2 29 2 2 2 2 2" xfId="28435"/>
    <cellStyle name="Normal 2 2 2 29 2 2 2 3" xfId="1896"/>
    <cellStyle name="Normal 2 2 2 29 2 2 2 3 2" xfId="28436"/>
    <cellStyle name="Normal 2 2 2 29 2 2 2 4" xfId="28437"/>
    <cellStyle name="Normal 2 2 2 29 2 2 3" xfId="1897"/>
    <cellStyle name="Normal 2 2 2 29 2 2 3 2" xfId="28438"/>
    <cellStyle name="Normal 2 2 2 29 2 2 4" xfId="1898"/>
    <cellStyle name="Normal 2 2 2 29 2 2 4 2" xfId="28439"/>
    <cellStyle name="Normal 2 2 2 29 2 2 5" xfId="1899"/>
    <cellStyle name="Normal 2 2 2 29 2 2 5 2" xfId="28440"/>
    <cellStyle name="Normal 2 2 2 29 2 2 6" xfId="28441"/>
    <cellStyle name="Normal 2 2 2 29 2 2 6 2" xfId="28442"/>
    <cellStyle name="Normal 2 2 2 29 2 2 7" xfId="28443"/>
    <cellStyle name="Normal 2 2 2 29 2 3" xfId="1900"/>
    <cellStyle name="Normal 2 2 2 29 2 3 2" xfId="1901"/>
    <cellStyle name="Normal 2 2 2 29 2 3 2 2" xfId="28444"/>
    <cellStyle name="Normal 2 2 2 29 2 3 3" xfId="1902"/>
    <cellStyle name="Normal 2 2 2 29 2 3 3 2" xfId="28445"/>
    <cellStyle name="Normal 2 2 2 29 2 3 4" xfId="28446"/>
    <cellStyle name="Normal 2 2 2 29 2 4" xfId="1903"/>
    <cellStyle name="Normal 2 2 2 29 2 4 2" xfId="1904"/>
    <cellStyle name="Normal 2 2 2 29 2 4 2 2" xfId="28447"/>
    <cellStyle name="Normal 2 2 2 29 2 4 3" xfId="28448"/>
    <cellStyle name="Normal 2 2 2 29 2 5" xfId="1905"/>
    <cellStyle name="Normal 2 2 2 29 2 5 2" xfId="28449"/>
    <cellStyle name="Normal 2 2 2 29 2 6" xfId="1906"/>
    <cellStyle name="Normal 2 2 2 29 2 6 2" xfId="28450"/>
    <cellStyle name="Normal 2 2 2 29 2 7" xfId="28451"/>
    <cellStyle name="Normal 2 2 2 29 2 7 2" xfId="28452"/>
    <cellStyle name="Normal 2 2 2 29 2 8" xfId="28453"/>
    <cellStyle name="Normal 2 2 2 29 2 9" xfId="28454"/>
    <cellStyle name="Normal 2 2 2 29 3" xfId="1907"/>
    <cellStyle name="Normal 2 2 2 29 3 2" xfId="1908"/>
    <cellStyle name="Normal 2 2 2 29 3 2 2" xfId="1909"/>
    <cellStyle name="Normal 2 2 2 29 3 2 2 2" xfId="28455"/>
    <cellStyle name="Normal 2 2 2 29 3 2 3" xfId="1910"/>
    <cellStyle name="Normal 2 2 2 29 3 2 3 2" xfId="28456"/>
    <cellStyle name="Normal 2 2 2 29 3 2 4" xfId="28457"/>
    <cellStyle name="Normal 2 2 2 29 3 3" xfId="1911"/>
    <cellStyle name="Normal 2 2 2 29 3 3 2" xfId="28458"/>
    <cellStyle name="Normal 2 2 2 29 3 4" xfId="1912"/>
    <cellStyle name="Normal 2 2 2 29 3 4 2" xfId="28459"/>
    <cellStyle name="Normal 2 2 2 29 3 5" xfId="1913"/>
    <cellStyle name="Normal 2 2 2 29 3 5 2" xfId="28460"/>
    <cellStyle name="Normal 2 2 2 29 3 6" xfId="28461"/>
    <cellStyle name="Normal 2 2 2 29 3 6 2" xfId="28462"/>
    <cellStyle name="Normal 2 2 2 29 3 7" xfId="28463"/>
    <cellStyle name="Normal 2 2 2 29 4" xfId="1914"/>
    <cellStyle name="Normal 2 2 2 29 4 2" xfId="1915"/>
    <cellStyle name="Normal 2 2 2 29 4 2 2" xfId="28464"/>
    <cellStyle name="Normal 2 2 2 29 4 3" xfId="1916"/>
    <cellStyle name="Normal 2 2 2 29 4 3 2" xfId="28465"/>
    <cellStyle name="Normal 2 2 2 29 4 4" xfId="28466"/>
    <cellStyle name="Normal 2 2 2 29 5" xfId="1917"/>
    <cellStyle name="Normal 2 2 2 29 5 2" xfId="1918"/>
    <cellStyle name="Normal 2 2 2 29 5 2 2" xfId="28467"/>
    <cellStyle name="Normal 2 2 2 29 5 3" xfId="28468"/>
    <cellStyle name="Normal 2 2 2 29 6" xfId="1919"/>
    <cellStyle name="Normal 2 2 2 29 6 2" xfId="28469"/>
    <cellStyle name="Normal 2 2 2 29 7" xfId="1920"/>
    <cellStyle name="Normal 2 2 2 29 7 2" xfId="28470"/>
    <cellStyle name="Normal 2 2 2 29 8" xfId="28471"/>
    <cellStyle name="Normal 2 2 2 29 8 2" xfId="28472"/>
    <cellStyle name="Normal 2 2 2 29 9" xfId="28473"/>
    <cellStyle name="Normal 2 2 2 3" xfId="1921"/>
    <cellStyle name="Normal 2 2 2 3 10" xfId="28474"/>
    <cellStyle name="Normal 2 2 2 3 11" xfId="28475"/>
    <cellStyle name="Normal 2 2 2 3 2" xfId="1922"/>
    <cellStyle name="Normal 2 2 2 3 2 10" xfId="28476"/>
    <cellStyle name="Normal 2 2 2 3 2 2" xfId="1923"/>
    <cellStyle name="Normal 2 2 2 3 2 2 2" xfId="1924"/>
    <cellStyle name="Normal 2 2 2 3 2 2 2 2" xfId="1925"/>
    <cellStyle name="Normal 2 2 2 3 2 2 2 2 2" xfId="28477"/>
    <cellStyle name="Normal 2 2 2 3 2 2 2 3" xfId="1926"/>
    <cellStyle name="Normal 2 2 2 3 2 2 2 3 2" xfId="28478"/>
    <cellStyle name="Normal 2 2 2 3 2 2 2 4" xfId="28479"/>
    <cellStyle name="Normal 2 2 2 3 2 2 3" xfId="1927"/>
    <cellStyle name="Normal 2 2 2 3 2 2 3 2" xfId="28480"/>
    <cellStyle name="Normal 2 2 2 3 2 2 4" xfId="1928"/>
    <cellStyle name="Normal 2 2 2 3 2 2 4 2" xfId="28481"/>
    <cellStyle name="Normal 2 2 2 3 2 2 5" xfId="1929"/>
    <cellStyle name="Normal 2 2 2 3 2 2 5 2" xfId="28482"/>
    <cellStyle name="Normal 2 2 2 3 2 2 6" xfId="28483"/>
    <cellStyle name="Normal 2 2 2 3 2 2 6 2" xfId="28484"/>
    <cellStyle name="Normal 2 2 2 3 2 2 7" xfId="28485"/>
    <cellStyle name="Normal 2 2 2 3 2 3" xfId="1930"/>
    <cellStyle name="Normal 2 2 2 3 2 3 2" xfId="1931"/>
    <cellStyle name="Normal 2 2 2 3 2 3 2 2" xfId="28486"/>
    <cellStyle name="Normal 2 2 2 3 2 3 3" xfId="1932"/>
    <cellStyle name="Normal 2 2 2 3 2 3 3 2" xfId="28487"/>
    <cellStyle name="Normal 2 2 2 3 2 3 4" xfId="28488"/>
    <cellStyle name="Normal 2 2 2 3 2 4" xfId="1933"/>
    <cellStyle name="Normal 2 2 2 3 2 4 2" xfId="1934"/>
    <cellStyle name="Normal 2 2 2 3 2 4 2 2" xfId="28489"/>
    <cellStyle name="Normal 2 2 2 3 2 4 3" xfId="28490"/>
    <cellStyle name="Normal 2 2 2 3 2 5" xfId="1935"/>
    <cellStyle name="Normal 2 2 2 3 2 5 2" xfId="28491"/>
    <cellStyle name="Normal 2 2 2 3 2 6" xfId="1936"/>
    <cellStyle name="Normal 2 2 2 3 2 6 2" xfId="28492"/>
    <cellStyle name="Normal 2 2 2 3 2 7" xfId="28493"/>
    <cellStyle name="Normal 2 2 2 3 2 7 2" xfId="28494"/>
    <cellStyle name="Normal 2 2 2 3 2 8" xfId="28495"/>
    <cellStyle name="Normal 2 2 2 3 2 9" xfId="28496"/>
    <cellStyle name="Normal 2 2 2 3 3" xfId="1937"/>
    <cellStyle name="Normal 2 2 2 3 3 2" xfId="1938"/>
    <cellStyle name="Normal 2 2 2 3 3 2 2" xfId="1939"/>
    <cellStyle name="Normal 2 2 2 3 3 2 2 2" xfId="28497"/>
    <cellStyle name="Normal 2 2 2 3 3 2 3" xfId="1940"/>
    <cellStyle name="Normal 2 2 2 3 3 2 3 2" xfId="28498"/>
    <cellStyle name="Normal 2 2 2 3 3 2 4" xfId="28499"/>
    <cellStyle name="Normal 2 2 2 3 3 3" xfId="1941"/>
    <cellStyle name="Normal 2 2 2 3 3 3 2" xfId="28500"/>
    <cellStyle name="Normal 2 2 2 3 3 4" xfId="1942"/>
    <cellStyle name="Normal 2 2 2 3 3 4 2" xfId="28501"/>
    <cellStyle name="Normal 2 2 2 3 3 5" xfId="1943"/>
    <cellStyle name="Normal 2 2 2 3 3 5 2" xfId="28502"/>
    <cellStyle name="Normal 2 2 2 3 3 6" xfId="28503"/>
    <cellStyle name="Normal 2 2 2 3 3 6 2" xfId="28504"/>
    <cellStyle name="Normal 2 2 2 3 3 7" xfId="28505"/>
    <cellStyle name="Normal 2 2 2 3 4" xfId="1944"/>
    <cellStyle name="Normal 2 2 2 3 4 2" xfId="1945"/>
    <cellStyle name="Normal 2 2 2 3 4 2 2" xfId="28506"/>
    <cellStyle name="Normal 2 2 2 3 4 3" xfId="1946"/>
    <cellStyle name="Normal 2 2 2 3 4 3 2" xfId="28507"/>
    <cellStyle name="Normal 2 2 2 3 4 4" xfId="28508"/>
    <cellStyle name="Normal 2 2 2 3 5" xfId="1947"/>
    <cellStyle name="Normal 2 2 2 3 5 2" xfId="1948"/>
    <cellStyle name="Normal 2 2 2 3 5 2 2" xfId="28509"/>
    <cellStyle name="Normal 2 2 2 3 5 3" xfId="28510"/>
    <cellStyle name="Normal 2 2 2 3 6" xfId="1949"/>
    <cellStyle name="Normal 2 2 2 3 6 2" xfId="28511"/>
    <cellStyle name="Normal 2 2 2 3 7" xfId="1950"/>
    <cellStyle name="Normal 2 2 2 3 7 2" xfId="28512"/>
    <cellStyle name="Normal 2 2 2 3 8" xfId="28513"/>
    <cellStyle name="Normal 2 2 2 3 8 2" xfId="28514"/>
    <cellStyle name="Normal 2 2 2 3 9" xfId="28515"/>
    <cellStyle name="Normal 2 2 2 30" xfId="1951"/>
    <cellStyle name="Normal 2 2 2 30 10" xfId="28516"/>
    <cellStyle name="Normal 2 2 2 30 11" xfId="28517"/>
    <cellStyle name="Normal 2 2 2 30 2" xfId="1952"/>
    <cellStyle name="Normal 2 2 2 30 2 10" xfId="28518"/>
    <cellStyle name="Normal 2 2 2 30 2 2" xfId="1953"/>
    <cellStyle name="Normal 2 2 2 30 2 2 2" xfId="1954"/>
    <cellStyle name="Normal 2 2 2 30 2 2 2 2" xfId="1955"/>
    <cellStyle name="Normal 2 2 2 30 2 2 2 2 2" xfId="28519"/>
    <cellStyle name="Normal 2 2 2 30 2 2 2 3" xfId="1956"/>
    <cellStyle name="Normal 2 2 2 30 2 2 2 3 2" xfId="28520"/>
    <cellStyle name="Normal 2 2 2 30 2 2 2 4" xfId="28521"/>
    <cellStyle name="Normal 2 2 2 30 2 2 3" xfId="1957"/>
    <cellStyle name="Normal 2 2 2 30 2 2 3 2" xfId="28522"/>
    <cellStyle name="Normal 2 2 2 30 2 2 4" xfId="1958"/>
    <cellStyle name="Normal 2 2 2 30 2 2 4 2" xfId="28523"/>
    <cellStyle name="Normal 2 2 2 30 2 2 5" xfId="1959"/>
    <cellStyle name="Normal 2 2 2 30 2 2 5 2" xfId="28524"/>
    <cellStyle name="Normal 2 2 2 30 2 2 6" xfId="28525"/>
    <cellStyle name="Normal 2 2 2 30 2 2 6 2" xfId="28526"/>
    <cellStyle name="Normal 2 2 2 30 2 2 7" xfId="28527"/>
    <cellStyle name="Normal 2 2 2 30 2 3" xfId="1960"/>
    <cellStyle name="Normal 2 2 2 30 2 3 2" xfId="1961"/>
    <cellStyle name="Normal 2 2 2 30 2 3 2 2" xfId="28528"/>
    <cellStyle name="Normal 2 2 2 30 2 3 3" xfId="1962"/>
    <cellStyle name="Normal 2 2 2 30 2 3 3 2" xfId="28529"/>
    <cellStyle name="Normal 2 2 2 30 2 3 4" xfId="28530"/>
    <cellStyle name="Normal 2 2 2 30 2 4" xfId="1963"/>
    <cellStyle name="Normal 2 2 2 30 2 4 2" xfId="1964"/>
    <cellStyle name="Normal 2 2 2 30 2 4 2 2" xfId="28531"/>
    <cellStyle name="Normal 2 2 2 30 2 4 3" xfId="28532"/>
    <cellStyle name="Normal 2 2 2 30 2 5" xfId="1965"/>
    <cellStyle name="Normal 2 2 2 30 2 5 2" xfId="28533"/>
    <cellStyle name="Normal 2 2 2 30 2 6" xfId="1966"/>
    <cellStyle name="Normal 2 2 2 30 2 6 2" xfId="28534"/>
    <cellStyle name="Normal 2 2 2 30 2 7" xfId="28535"/>
    <cellStyle name="Normal 2 2 2 30 2 7 2" xfId="28536"/>
    <cellStyle name="Normal 2 2 2 30 2 8" xfId="28537"/>
    <cellStyle name="Normal 2 2 2 30 2 9" xfId="28538"/>
    <cellStyle name="Normal 2 2 2 30 3" xfId="1967"/>
    <cellStyle name="Normal 2 2 2 30 3 2" xfId="1968"/>
    <cellStyle name="Normal 2 2 2 30 3 2 2" xfId="1969"/>
    <cellStyle name="Normal 2 2 2 30 3 2 2 2" xfId="28539"/>
    <cellStyle name="Normal 2 2 2 30 3 2 3" xfId="1970"/>
    <cellStyle name="Normal 2 2 2 30 3 2 3 2" xfId="28540"/>
    <cellStyle name="Normal 2 2 2 30 3 2 4" xfId="28541"/>
    <cellStyle name="Normal 2 2 2 30 3 3" xfId="1971"/>
    <cellStyle name="Normal 2 2 2 30 3 3 2" xfId="28542"/>
    <cellStyle name="Normal 2 2 2 30 3 4" xfId="1972"/>
    <cellStyle name="Normal 2 2 2 30 3 4 2" xfId="28543"/>
    <cellStyle name="Normal 2 2 2 30 3 5" xfId="1973"/>
    <cellStyle name="Normal 2 2 2 30 3 5 2" xfId="28544"/>
    <cellStyle name="Normal 2 2 2 30 3 6" xfId="28545"/>
    <cellStyle name="Normal 2 2 2 30 3 6 2" xfId="28546"/>
    <cellStyle name="Normal 2 2 2 30 3 7" xfId="28547"/>
    <cellStyle name="Normal 2 2 2 30 4" xfId="1974"/>
    <cellStyle name="Normal 2 2 2 30 4 2" xfId="1975"/>
    <cellStyle name="Normal 2 2 2 30 4 2 2" xfId="28548"/>
    <cellStyle name="Normal 2 2 2 30 4 3" xfId="1976"/>
    <cellStyle name="Normal 2 2 2 30 4 3 2" xfId="28549"/>
    <cellStyle name="Normal 2 2 2 30 4 4" xfId="28550"/>
    <cellStyle name="Normal 2 2 2 30 5" xfId="1977"/>
    <cellStyle name="Normal 2 2 2 30 5 2" xfId="1978"/>
    <cellStyle name="Normal 2 2 2 30 5 2 2" xfId="28551"/>
    <cellStyle name="Normal 2 2 2 30 5 3" xfId="28552"/>
    <cellStyle name="Normal 2 2 2 30 6" xfId="1979"/>
    <cellStyle name="Normal 2 2 2 30 6 2" xfId="28553"/>
    <cellStyle name="Normal 2 2 2 30 7" xfId="1980"/>
    <cellStyle name="Normal 2 2 2 30 7 2" xfId="28554"/>
    <cellStyle name="Normal 2 2 2 30 8" xfId="28555"/>
    <cellStyle name="Normal 2 2 2 30 8 2" xfId="28556"/>
    <cellStyle name="Normal 2 2 2 30 9" xfId="28557"/>
    <cellStyle name="Normal 2 2 2 31" xfId="1981"/>
    <cellStyle name="Normal 2 2 2 31 10" xfId="28558"/>
    <cellStyle name="Normal 2 2 2 31 2" xfId="1982"/>
    <cellStyle name="Normal 2 2 2 31 2 2" xfId="1983"/>
    <cellStyle name="Normal 2 2 2 31 2 2 2" xfId="1984"/>
    <cellStyle name="Normal 2 2 2 31 2 2 2 2" xfId="28559"/>
    <cellStyle name="Normal 2 2 2 31 2 2 3" xfId="1985"/>
    <cellStyle name="Normal 2 2 2 31 2 2 3 2" xfId="28560"/>
    <cellStyle name="Normal 2 2 2 31 2 2 4" xfId="28561"/>
    <cellStyle name="Normal 2 2 2 31 2 3" xfId="1986"/>
    <cellStyle name="Normal 2 2 2 31 2 3 2" xfId="28562"/>
    <cellStyle name="Normal 2 2 2 31 2 4" xfId="1987"/>
    <cellStyle name="Normal 2 2 2 31 2 4 2" xfId="28563"/>
    <cellStyle name="Normal 2 2 2 31 2 5" xfId="1988"/>
    <cellStyle name="Normal 2 2 2 31 2 5 2" xfId="28564"/>
    <cellStyle name="Normal 2 2 2 31 2 6" xfId="28565"/>
    <cellStyle name="Normal 2 2 2 31 2 6 2" xfId="28566"/>
    <cellStyle name="Normal 2 2 2 31 2 7" xfId="28567"/>
    <cellStyle name="Normal 2 2 2 31 3" xfId="1989"/>
    <cellStyle name="Normal 2 2 2 31 3 2" xfId="1990"/>
    <cellStyle name="Normal 2 2 2 31 3 2 2" xfId="28568"/>
    <cellStyle name="Normal 2 2 2 31 3 3" xfId="1991"/>
    <cellStyle name="Normal 2 2 2 31 3 3 2" xfId="28569"/>
    <cellStyle name="Normal 2 2 2 31 3 4" xfId="28570"/>
    <cellStyle name="Normal 2 2 2 31 4" xfId="1992"/>
    <cellStyle name="Normal 2 2 2 31 4 2" xfId="1993"/>
    <cellStyle name="Normal 2 2 2 31 4 2 2" xfId="28571"/>
    <cellStyle name="Normal 2 2 2 31 4 3" xfId="28572"/>
    <cellStyle name="Normal 2 2 2 31 5" xfId="1994"/>
    <cellStyle name="Normal 2 2 2 31 5 2" xfId="28573"/>
    <cellStyle name="Normal 2 2 2 31 6" xfId="1995"/>
    <cellStyle name="Normal 2 2 2 31 6 2" xfId="28574"/>
    <cellStyle name="Normal 2 2 2 31 7" xfId="28575"/>
    <cellStyle name="Normal 2 2 2 31 7 2" xfId="28576"/>
    <cellStyle name="Normal 2 2 2 31 8" xfId="28577"/>
    <cellStyle name="Normal 2 2 2 31 9" xfId="28578"/>
    <cellStyle name="Normal 2 2 2 32" xfId="1996"/>
    <cellStyle name="Normal 2 2 2 32 2" xfId="1997"/>
    <cellStyle name="Normal 2 2 2 32 2 2" xfId="1998"/>
    <cellStyle name="Normal 2 2 2 32 2 2 2" xfId="28579"/>
    <cellStyle name="Normal 2 2 2 32 2 3" xfId="1999"/>
    <cellStyle name="Normal 2 2 2 32 2 3 2" xfId="28580"/>
    <cellStyle name="Normal 2 2 2 32 2 4" xfId="28581"/>
    <cellStyle name="Normal 2 2 2 32 3" xfId="2000"/>
    <cellStyle name="Normal 2 2 2 32 3 2" xfId="28582"/>
    <cellStyle name="Normal 2 2 2 32 4" xfId="2001"/>
    <cellStyle name="Normal 2 2 2 32 4 2" xfId="28583"/>
    <cellStyle name="Normal 2 2 2 32 5" xfId="2002"/>
    <cellStyle name="Normal 2 2 2 32 5 2" xfId="28584"/>
    <cellStyle name="Normal 2 2 2 32 6" xfId="28585"/>
    <cellStyle name="Normal 2 2 2 32 6 2" xfId="28586"/>
    <cellStyle name="Normal 2 2 2 32 7" xfId="28587"/>
    <cellStyle name="Normal 2 2 2 33" xfId="2003"/>
    <cellStyle name="Normal 2 2 2 33 2" xfId="2004"/>
    <cellStyle name="Normal 2 2 2 33 2 2" xfId="28588"/>
    <cellStyle name="Normal 2 2 2 33 3" xfId="2005"/>
    <cellStyle name="Normal 2 2 2 33 3 2" xfId="28589"/>
    <cellStyle name="Normal 2 2 2 33 4" xfId="28590"/>
    <cellStyle name="Normal 2 2 2 34" xfId="2006"/>
    <cellStyle name="Normal 2 2 2 34 2" xfId="2007"/>
    <cellStyle name="Normal 2 2 2 34 2 2" xfId="28591"/>
    <cellStyle name="Normal 2 2 2 34 3" xfId="28592"/>
    <cellStyle name="Normal 2 2 2 35" xfId="2008"/>
    <cellStyle name="Normal 2 2 2 35 2" xfId="28593"/>
    <cellStyle name="Normal 2 2 2 36" xfId="2009"/>
    <cellStyle name="Normal 2 2 2 36 2" xfId="28594"/>
    <cellStyle name="Normal 2 2 2 37" xfId="28595"/>
    <cellStyle name="Normal 2 2 2 37 2" xfId="28596"/>
    <cellStyle name="Normal 2 2 2 38" xfId="28597"/>
    <cellStyle name="Normal 2 2 2 39" xfId="28598"/>
    <cellStyle name="Normal 2 2 2 4" xfId="2010"/>
    <cellStyle name="Normal 2 2 2 4 10" xfId="28599"/>
    <cellStyle name="Normal 2 2 2 4 11" xfId="28600"/>
    <cellStyle name="Normal 2 2 2 4 2" xfId="2011"/>
    <cellStyle name="Normal 2 2 2 4 2 10" xfId="28601"/>
    <cellStyle name="Normal 2 2 2 4 2 2" xfId="2012"/>
    <cellStyle name="Normal 2 2 2 4 2 2 2" xfId="2013"/>
    <cellStyle name="Normal 2 2 2 4 2 2 2 2" xfId="2014"/>
    <cellStyle name="Normal 2 2 2 4 2 2 2 2 2" xfId="28602"/>
    <cellStyle name="Normal 2 2 2 4 2 2 2 3" xfId="2015"/>
    <cellStyle name="Normal 2 2 2 4 2 2 2 3 2" xfId="28603"/>
    <cellStyle name="Normal 2 2 2 4 2 2 2 4" xfId="28604"/>
    <cellStyle name="Normal 2 2 2 4 2 2 3" xfId="2016"/>
    <cellStyle name="Normal 2 2 2 4 2 2 3 2" xfId="28605"/>
    <cellStyle name="Normal 2 2 2 4 2 2 4" xfId="2017"/>
    <cellStyle name="Normal 2 2 2 4 2 2 4 2" xfId="28606"/>
    <cellStyle name="Normal 2 2 2 4 2 2 5" xfId="2018"/>
    <cellStyle name="Normal 2 2 2 4 2 2 5 2" xfId="28607"/>
    <cellStyle name="Normal 2 2 2 4 2 2 6" xfId="28608"/>
    <cellStyle name="Normal 2 2 2 4 2 2 6 2" xfId="28609"/>
    <cellStyle name="Normal 2 2 2 4 2 2 7" xfId="28610"/>
    <cellStyle name="Normal 2 2 2 4 2 3" xfId="2019"/>
    <cellStyle name="Normal 2 2 2 4 2 3 2" xfId="2020"/>
    <cellStyle name="Normal 2 2 2 4 2 3 2 2" xfId="28611"/>
    <cellStyle name="Normal 2 2 2 4 2 3 3" xfId="2021"/>
    <cellStyle name="Normal 2 2 2 4 2 3 3 2" xfId="28612"/>
    <cellStyle name="Normal 2 2 2 4 2 3 4" xfId="28613"/>
    <cellStyle name="Normal 2 2 2 4 2 4" xfId="2022"/>
    <cellStyle name="Normal 2 2 2 4 2 4 2" xfId="2023"/>
    <cellStyle name="Normal 2 2 2 4 2 4 2 2" xfId="28614"/>
    <cellStyle name="Normal 2 2 2 4 2 4 3" xfId="28615"/>
    <cellStyle name="Normal 2 2 2 4 2 5" xfId="2024"/>
    <cellStyle name="Normal 2 2 2 4 2 5 2" xfId="28616"/>
    <cellStyle name="Normal 2 2 2 4 2 6" xfId="2025"/>
    <cellStyle name="Normal 2 2 2 4 2 6 2" xfId="28617"/>
    <cellStyle name="Normal 2 2 2 4 2 7" xfId="28618"/>
    <cellStyle name="Normal 2 2 2 4 2 7 2" xfId="28619"/>
    <cellStyle name="Normal 2 2 2 4 2 8" xfId="28620"/>
    <cellStyle name="Normal 2 2 2 4 2 9" xfId="28621"/>
    <cellStyle name="Normal 2 2 2 4 3" xfId="2026"/>
    <cellStyle name="Normal 2 2 2 4 3 2" xfId="2027"/>
    <cellStyle name="Normal 2 2 2 4 3 2 2" xfId="2028"/>
    <cellStyle name="Normal 2 2 2 4 3 2 2 2" xfId="28622"/>
    <cellStyle name="Normal 2 2 2 4 3 2 3" xfId="2029"/>
    <cellStyle name="Normal 2 2 2 4 3 2 3 2" xfId="28623"/>
    <cellStyle name="Normal 2 2 2 4 3 2 4" xfId="28624"/>
    <cellStyle name="Normal 2 2 2 4 3 3" xfId="2030"/>
    <cellStyle name="Normal 2 2 2 4 3 3 2" xfId="28625"/>
    <cellStyle name="Normal 2 2 2 4 3 4" xfId="2031"/>
    <cellStyle name="Normal 2 2 2 4 3 4 2" xfId="28626"/>
    <cellStyle name="Normal 2 2 2 4 3 5" xfId="2032"/>
    <cellStyle name="Normal 2 2 2 4 3 5 2" xfId="28627"/>
    <cellStyle name="Normal 2 2 2 4 3 6" xfId="28628"/>
    <cellStyle name="Normal 2 2 2 4 3 6 2" xfId="28629"/>
    <cellStyle name="Normal 2 2 2 4 3 7" xfId="28630"/>
    <cellStyle name="Normal 2 2 2 4 4" xfId="2033"/>
    <cellStyle name="Normal 2 2 2 4 4 2" xfId="2034"/>
    <cellStyle name="Normal 2 2 2 4 4 2 2" xfId="28631"/>
    <cellStyle name="Normal 2 2 2 4 4 3" xfId="2035"/>
    <cellStyle name="Normal 2 2 2 4 4 3 2" xfId="28632"/>
    <cellStyle name="Normal 2 2 2 4 4 4" xfId="28633"/>
    <cellStyle name="Normal 2 2 2 4 5" xfId="2036"/>
    <cellStyle name="Normal 2 2 2 4 5 2" xfId="2037"/>
    <cellStyle name="Normal 2 2 2 4 5 2 2" xfId="28634"/>
    <cellStyle name="Normal 2 2 2 4 5 3" xfId="28635"/>
    <cellStyle name="Normal 2 2 2 4 6" xfId="2038"/>
    <cellStyle name="Normal 2 2 2 4 6 2" xfId="28636"/>
    <cellStyle name="Normal 2 2 2 4 7" xfId="2039"/>
    <cellStyle name="Normal 2 2 2 4 7 2" xfId="28637"/>
    <cellStyle name="Normal 2 2 2 4 8" xfId="28638"/>
    <cellStyle name="Normal 2 2 2 4 8 2" xfId="28639"/>
    <cellStyle name="Normal 2 2 2 4 9" xfId="28640"/>
    <cellStyle name="Normal 2 2 2 40" xfId="28641"/>
    <cellStyle name="Normal 2 2 2 5" xfId="2040"/>
    <cellStyle name="Normal 2 2 2 5 10" xfId="28642"/>
    <cellStyle name="Normal 2 2 2 5 11" xfId="28643"/>
    <cellStyle name="Normal 2 2 2 5 2" xfId="2041"/>
    <cellStyle name="Normal 2 2 2 5 2 10" xfId="28644"/>
    <cellStyle name="Normal 2 2 2 5 2 2" xfId="2042"/>
    <cellStyle name="Normal 2 2 2 5 2 2 2" xfId="2043"/>
    <cellStyle name="Normal 2 2 2 5 2 2 2 2" xfId="2044"/>
    <cellStyle name="Normal 2 2 2 5 2 2 2 2 2" xfId="28645"/>
    <cellStyle name="Normal 2 2 2 5 2 2 2 3" xfId="2045"/>
    <cellStyle name="Normal 2 2 2 5 2 2 2 3 2" xfId="28646"/>
    <cellStyle name="Normal 2 2 2 5 2 2 2 4" xfId="28647"/>
    <cellStyle name="Normal 2 2 2 5 2 2 3" xfId="2046"/>
    <cellStyle name="Normal 2 2 2 5 2 2 3 2" xfId="28648"/>
    <cellStyle name="Normal 2 2 2 5 2 2 4" xfId="2047"/>
    <cellStyle name="Normal 2 2 2 5 2 2 4 2" xfId="28649"/>
    <cellStyle name="Normal 2 2 2 5 2 2 5" xfId="2048"/>
    <cellStyle name="Normal 2 2 2 5 2 2 5 2" xfId="28650"/>
    <cellStyle name="Normal 2 2 2 5 2 2 6" xfId="28651"/>
    <cellStyle name="Normal 2 2 2 5 2 2 6 2" xfId="28652"/>
    <cellStyle name="Normal 2 2 2 5 2 2 7" xfId="28653"/>
    <cellStyle name="Normal 2 2 2 5 2 3" xfId="2049"/>
    <cellStyle name="Normal 2 2 2 5 2 3 2" xfId="2050"/>
    <cellStyle name="Normal 2 2 2 5 2 3 2 2" xfId="28654"/>
    <cellStyle name="Normal 2 2 2 5 2 3 3" xfId="2051"/>
    <cellStyle name="Normal 2 2 2 5 2 3 3 2" xfId="28655"/>
    <cellStyle name="Normal 2 2 2 5 2 3 4" xfId="28656"/>
    <cellStyle name="Normal 2 2 2 5 2 4" xfId="2052"/>
    <cellStyle name="Normal 2 2 2 5 2 4 2" xfId="2053"/>
    <cellStyle name="Normal 2 2 2 5 2 4 2 2" xfId="28657"/>
    <cellStyle name="Normal 2 2 2 5 2 4 3" xfId="28658"/>
    <cellStyle name="Normal 2 2 2 5 2 5" xfId="2054"/>
    <cellStyle name="Normal 2 2 2 5 2 5 2" xfId="28659"/>
    <cellStyle name="Normal 2 2 2 5 2 6" xfId="2055"/>
    <cellStyle name="Normal 2 2 2 5 2 6 2" xfId="28660"/>
    <cellStyle name="Normal 2 2 2 5 2 7" xfId="28661"/>
    <cellStyle name="Normal 2 2 2 5 2 7 2" xfId="28662"/>
    <cellStyle name="Normal 2 2 2 5 2 8" xfId="28663"/>
    <cellStyle name="Normal 2 2 2 5 2 9" xfId="28664"/>
    <cellStyle name="Normal 2 2 2 5 3" xfId="2056"/>
    <cellStyle name="Normal 2 2 2 5 3 2" xfId="2057"/>
    <cellStyle name="Normal 2 2 2 5 3 2 2" xfId="2058"/>
    <cellStyle name="Normal 2 2 2 5 3 2 2 2" xfId="28665"/>
    <cellStyle name="Normal 2 2 2 5 3 2 3" xfId="2059"/>
    <cellStyle name="Normal 2 2 2 5 3 2 3 2" xfId="28666"/>
    <cellStyle name="Normal 2 2 2 5 3 2 4" xfId="28667"/>
    <cellStyle name="Normal 2 2 2 5 3 3" xfId="2060"/>
    <cellStyle name="Normal 2 2 2 5 3 3 2" xfId="28668"/>
    <cellStyle name="Normal 2 2 2 5 3 4" xfId="2061"/>
    <cellStyle name="Normal 2 2 2 5 3 4 2" xfId="28669"/>
    <cellStyle name="Normal 2 2 2 5 3 5" xfId="2062"/>
    <cellStyle name="Normal 2 2 2 5 3 5 2" xfId="28670"/>
    <cellStyle name="Normal 2 2 2 5 3 6" xfId="28671"/>
    <cellStyle name="Normal 2 2 2 5 3 6 2" xfId="28672"/>
    <cellStyle name="Normal 2 2 2 5 3 7" xfId="28673"/>
    <cellStyle name="Normal 2 2 2 5 4" xfId="2063"/>
    <cellStyle name="Normal 2 2 2 5 4 2" xfId="2064"/>
    <cellStyle name="Normal 2 2 2 5 4 2 2" xfId="28674"/>
    <cellStyle name="Normal 2 2 2 5 4 3" xfId="2065"/>
    <cellStyle name="Normal 2 2 2 5 4 3 2" xfId="28675"/>
    <cellStyle name="Normal 2 2 2 5 4 4" xfId="28676"/>
    <cellStyle name="Normal 2 2 2 5 5" xfId="2066"/>
    <cellStyle name="Normal 2 2 2 5 5 2" xfId="2067"/>
    <cellStyle name="Normal 2 2 2 5 5 2 2" xfId="28677"/>
    <cellStyle name="Normal 2 2 2 5 5 3" xfId="28678"/>
    <cellStyle name="Normal 2 2 2 5 6" xfId="2068"/>
    <cellStyle name="Normal 2 2 2 5 6 2" xfId="28679"/>
    <cellStyle name="Normal 2 2 2 5 7" xfId="2069"/>
    <cellStyle name="Normal 2 2 2 5 7 2" xfId="28680"/>
    <cellStyle name="Normal 2 2 2 5 8" xfId="28681"/>
    <cellStyle name="Normal 2 2 2 5 8 2" xfId="28682"/>
    <cellStyle name="Normal 2 2 2 5 9" xfId="28683"/>
    <cellStyle name="Normal 2 2 2 6" xfId="2070"/>
    <cellStyle name="Normal 2 2 2 6 10" xfId="28684"/>
    <cellStyle name="Normal 2 2 2 6 11" xfId="28685"/>
    <cellStyle name="Normal 2 2 2 6 2" xfId="2071"/>
    <cellStyle name="Normal 2 2 2 6 2 10" xfId="28686"/>
    <cellStyle name="Normal 2 2 2 6 2 2" xfId="2072"/>
    <cellStyle name="Normal 2 2 2 6 2 2 2" xfId="2073"/>
    <cellStyle name="Normal 2 2 2 6 2 2 2 2" xfId="2074"/>
    <cellStyle name="Normal 2 2 2 6 2 2 2 2 2" xfId="28687"/>
    <cellStyle name="Normal 2 2 2 6 2 2 2 3" xfId="2075"/>
    <cellStyle name="Normal 2 2 2 6 2 2 2 3 2" xfId="28688"/>
    <cellStyle name="Normal 2 2 2 6 2 2 2 4" xfId="28689"/>
    <cellStyle name="Normal 2 2 2 6 2 2 3" xfId="2076"/>
    <cellStyle name="Normal 2 2 2 6 2 2 3 2" xfId="28690"/>
    <cellStyle name="Normal 2 2 2 6 2 2 4" xfId="2077"/>
    <cellStyle name="Normal 2 2 2 6 2 2 4 2" xfId="28691"/>
    <cellStyle name="Normal 2 2 2 6 2 2 5" xfId="2078"/>
    <cellStyle name="Normal 2 2 2 6 2 2 5 2" xfId="28692"/>
    <cellStyle name="Normal 2 2 2 6 2 2 6" xfId="28693"/>
    <cellStyle name="Normal 2 2 2 6 2 2 6 2" xfId="28694"/>
    <cellStyle name="Normal 2 2 2 6 2 2 7" xfId="28695"/>
    <cellStyle name="Normal 2 2 2 6 2 3" xfId="2079"/>
    <cellStyle name="Normal 2 2 2 6 2 3 2" xfId="2080"/>
    <cellStyle name="Normal 2 2 2 6 2 3 2 2" xfId="28696"/>
    <cellStyle name="Normal 2 2 2 6 2 3 3" xfId="2081"/>
    <cellStyle name="Normal 2 2 2 6 2 3 3 2" xfId="28697"/>
    <cellStyle name="Normal 2 2 2 6 2 3 4" xfId="28698"/>
    <cellStyle name="Normal 2 2 2 6 2 4" xfId="2082"/>
    <cellStyle name="Normal 2 2 2 6 2 4 2" xfId="2083"/>
    <cellStyle name="Normal 2 2 2 6 2 4 2 2" xfId="28699"/>
    <cellStyle name="Normal 2 2 2 6 2 4 3" xfId="28700"/>
    <cellStyle name="Normal 2 2 2 6 2 5" xfId="2084"/>
    <cellStyle name="Normal 2 2 2 6 2 5 2" xfId="28701"/>
    <cellStyle name="Normal 2 2 2 6 2 6" xfId="2085"/>
    <cellStyle name="Normal 2 2 2 6 2 6 2" xfId="28702"/>
    <cellStyle name="Normal 2 2 2 6 2 7" xfId="28703"/>
    <cellStyle name="Normal 2 2 2 6 2 7 2" xfId="28704"/>
    <cellStyle name="Normal 2 2 2 6 2 8" xfId="28705"/>
    <cellStyle name="Normal 2 2 2 6 2 9" xfId="28706"/>
    <cellStyle name="Normal 2 2 2 6 3" xfId="2086"/>
    <cellStyle name="Normal 2 2 2 6 3 2" xfId="2087"/>
    <cellStyle name="Normal 2 2 2 6 3 2 2" xfId="2088"/>
    <cellStyle name="Normal 2 2 2 6 3 2 2 2" xfId="28707"/>
    <cellStyle name="Normal 2 2 2 6 3 2 3" xfId="2089"/>
    <cellStyle name="Normal 2 2 2 6 3 2 3 2" xfId="28708"/>
    <cellStyle name="Normal 2 2 2 6 3 2 4" xfId="28709"/>
    <cellStyle name="Normal 2 2 2 6 3 3" xfId="2090"/>
    <cellStyle name="Normal 2 2 2 6 3 3 2" xfId="28710"/>
    <cellStyle name="Normal 2 2 2 6 3 4" xfId="2091"/>
    <cellStyle name="Normal 2 2 2 6 3 4 2" xfId="28711"/>
    <cellStyle name="Normal 2 2 2 6 3 5" xfId="2092"/>
    <cellStyle name="Normal 2 2 2 6 3 5 2" xfId="28712"/>
    <cellStyle name="Normal 2 2 2 6 3 6" xfId="28713"/>
    <cellStyle name="Normal 2 2 2 6 3 6 2" xfId="28714"/>
    <cellStyle name="Normal 2 2 2 6 3 7" xfId="28715"/>
    <cellStyle name="Normal 2 2 2 6 4" xfId="2093"/>
    <cellStyle name="Normal 2 2 2 6 4 2" xfId="2094"/>
    <cellStyle name="Normal 2 2 2 6 4 2 2" xfId="28716"/>
    <cellStyle name="Normal 2 2 2 6 4 3" xfId="2095"/>
    <cellStyle name="Normal 2 2 2 6 4 3 2" xfId="28717"/>
    <cellStyle name="Normal 2 2 2 6 4 4" xfId="28718"/>
    <cellStyle name="Normal 2 2 2 6 5" xfId="2096"/>
    <cellStyle name="Normal 2 2 2 6 5 2" xfId="2097"/>
    <cellStyle name="Normal 2 2 2 6 5 2 2" xfId="28719"/>
    <cellStyle name="Normal 2 2 2 6 5 3" xfId="28720"/>
    <cellStyle name="Normal 2 2 2 6 6" xfId="2098"/>
    <cellStyle name="Normal 2 2 2 6 6 2" xfId="28721"/>
    <cellStyle name="Normal 2 2 2 6 7" xfId="2099"/>
    <cellStyle name="Normal 2 2 2 6 7 2" xfId="28722"/>
    <cellStyle name="Normal 2 2 2 6 8" xfId="28723"/>
    <cellStyle name="Normal 2 2 2 6 8 2" xfId="28724"/>
    <cellStyle name="Normal 2 2 2 6 9" xfId="28725"/>
    <cellStyle name="Normal 2 2 2 7" xfId="2100"/>
    <cellStyle name="Normal 2 2 2 7 10" xfId="28726"/>
    <cellStyle name="Normal 2 2 2 7 11" xfId="28727"/>
    <cellStyle name="Normal 2 2 2 7 2" xfId="2101"/>
    <cellStyle name="Normal 2 2 2 7 2 10" xfId="28728"/>
    <cellStyle name="Normal 2 2 2 7 2 2" xfId="2102"/>
    <cellStyle name="Normal 2 2 2 7 2 2 2" xfId="2103"/>
    <cellStyle name="Normal 2 2 2 7 2 2 2 2" xfId="2104"/>
    <cellStyle name="Normal 2 2 2 7 2 2 2 2 2" xfId="28729"/>
    <cellStyle name="Normal 2 2 2 7 2 2 2 3" xfId="2105"/>
    <cellStyle name="Normal 2 2 2 7 2 2 2 3 2" xfId="28730"/>
    <cellStyle name="Normal 2 2 2 7 2 2 2 4" xfId="28731"/>
    <cellStyle name="Normal 2 2 2 7 2 2 3" xfId="2106"/>
    <cellStyle name="Normal 2 2 2 7 2 2 3 2" xfId="28732"/>
    <cellStyle name="Normal 2 2 2 7 2 2 4" xfId="2107"/>
    <cellStyle name="Normal 2 2 2 7 2 2 4 2" xfId="28733"/>
    <cellStyle name="Normal 2 2 2 7 2 2 5" xfId="2108"/>
    <cellStyle name="Normal 2 2 2 7 2 2 5 2" xfId="28734"/>
    <cellStyle name="Normal 2 2 2 7 2 2 6" xfId="28735"/>
    <cellStyle name="Normal 2 2 2 7 2 2 6 2" xfId="28736"/>
    <cellStyle name="Normal 2 2 2 7 2 2 7" xfId="28737"/>
    <cellStyle name="Normal 2 2 2 7 2 3" xfId="2109"/>
    <cellStyle name="Normal 2 2 2 7 2 3 2" xfId="2110"/>
    <cellStyle name="Normal 2 2 2 7 2 3 2 2" xfId="28738"/>
    <cellStyle name="Normal 2 2 2 7 2 3 3" xfId="2111"/>
    <cellStyle name="Normal 2 2 2 7 2 3 3 2" xfId="28739"/>
    <cellStyle name="Normal 2 2 2 7 2 3 4" xfId="28740"/>
    <cellStyle name="Normal 2 2 2 7 2 4" xfId="2112"/>
    <cellStyle name="Normal 2 2 2 7 2 4 2" xfId="2113"/>
    <cellStyle name="Normal 2 2 2 7 2 4 2 2" xfId="28741"/>
    <cellStyle name="Normal 2 2 2 7 2 4 3" xfId="28742"/>
    <cellStyle name="Normal 2 2 2 7 2 5" xfId="2114"/>
    <cellStyle name="Normal 2 2 2 7 2 5 2" xfId="28743"/>
    <cellStyle name="Normal 2 2 2 7 2 6" xfId="2115"/>
    <cellStyle name="Normal 2 2 2 7 2 6 2" xfId="28744"/>
    <cellStyle name="Normal 2 2 2 7 2 7" xfId="28745"/>
    <cellStyle name="Normal 2 2 2 7 2 7 2" xfId="28746"/>
    <cellStyle name="Normal 2 2 2 7 2 8" xfId="28747"/>
    <cellStyle name="Normal 2 2 2 7 2 9" xfId="28748"/>
    <cellStyle name="Normal 2 2 2 7 3" xfId="2116"/>
    <cellStyle name="Normal 2 2 2 7 3 2" xfId="2117"/>
    <cellStyle name="Normal 2 2 2 7 3 2 2" xfId="2118"/>
    <cellStyle name="Normal 2 2 2 7 3 2 2 2" xfId="28749"/>
    <cellStyle name="Normal 2 2 2 7 3 2 3" xfId="2119"/>
    <cellStyle name="Normal 2 2 2 7 3 2 3 2" xfId="28750"/>
    <cellStyle name="Normal 2 2 2 7 3 2 4" xfId="28751"/>
    <cellStyle name="Normal 2 2 2 7 3 3" xfId="2120"/>
    <cellStyle name="Normal 2 2 2 7 3 3 2" xfId="28752"/>
    <cellStyle name="Normal 2 2 2 7 3 4" xfId="2121"/>
    <cellStyle name="Normal 2 2 2 7 3 4 2" xfId="28753"/>
    <cellStyle name="Normal 2 2 2 7 3 5" xfId="2122"/>
    <cellStyle name="Normal 2 2 2 7 3 5 2" xfId="28754"/>
    <cellStyle name="Normal 2 2 2 7 3 6" xfId="28755"/>
    <cellStyle name="Normal 2 2 2 7 3 6 2" xfId="28756"/>
    <cellStyle name="Normal 2 2 2 7 3 7" xfId="28757"/>
    <cellStyle name="Normal 2 2 2 7 4" xfId="2123"/>
    <cellStyle name="Normal 2 2 2 7 4 2" xfId="2124"/>
    <cellStyle name="Normal 2 2 2 7 4 2 2" xfId="28758"/>
    <cellStyle name="Normal 2 2 2 7 4 3" xfId="2125"/>
    <cellStyle name="Normal 2 2 2 7 4 3 2" xfId="28759"/>
    <cellStyle name="Normal 2 2 2 7 4 4" xfId="28760"/>
    <cellStyle name="Normal 2 2 2 7 5" xfId="2126"/>
    <cellStyle name="Normal 2 2 2 7 5 2" xfId="2127"/>
    <cellStyle name="Normal 2 2 2 7 5 2 2" xfId="28761"/>
    <cellStyle name="Normal 2 2 2 7 5 3" xfId="28762"/>
    <cellStyle name="Normal 2 2 2 7 6" xfId="2128"/>
    <cellStyle name="Normal 2 2 2 7 6 2" xfId="28763"/>
    <cellStyle name="Normal 2 2 2 7 7" xfId="2129"/>
    <cellStyle name="Normal 2 2 2 7 7 2" xfId="28764"/>
    <cellStyle name="Normal 2 2 2 7 8" xfId="28765"/>
    <cellStyle name="Normal 2 2 2 7 8 2" xfId="28766"/>
    <cellStyle name="Normal 2 2 2 7 9" xfId="28767"/>
    <cellStyle name="Normal 2 2 2 8" xfId="2130"/>
    <cellStyle name="Normal 2 2 2 8 10" xfId="28768"/>
    <cellStyle name="Normal 2 2 2 8 11" xfId="28769"/>
    <cellStyle name="Normal 2 2 2 8 2" xfId="2131"/>
    <cellStyle name="Normal 2 2 2 8 2 10" xfId="28770"/>
    <cellStyle name="Normal 2 2 2 8 2 2" xfId="2132"/>
    <cellStyle name="Normal 2 2 2 8 2 2 2" xfId="2133"/>
    <cellStyle name="Normal 2 2 2 8 2 2 2 2" xfId="2134"/>
    <cellStyle name="Normal 2 2 2 8 2 2 2 2 2" xfId="28771"/>
    <cellStyle name="Normal 2 2 2 8 2 2 2 3" xfId="2135"/>
    <cellStyle name="Normal 2 2 2 8 2 2 2 3 2" xfId="28772"/>
    <cellStyle name="Normal 2 2 2 8 2 2 2 4" xfId="28773"/>
    <cellStyle name="Normal 2 2 2 8 2 2 3" xfId="2136"/>
    <cellStyle name="Normal 2 2 2 8 2 2 3 2" xfId="28774"/>
    <cellStyle name="Normal 2 2 2 8 2 2 4" xfId="2137"/>
    <cellStyle name="Normal 2 2 2 8 2 2 4 2" xfId="28775"/>
    <cellStyle name="Normal 2 2 2 8 2 2 5" xfId="2138"/>
    <cellStyle name="Normal 2 2 2 8 2 2 5 2" xfId="28776"/>
    <cellStyle name="Normal 2 2 2 8 2 2 6" xfId="28777"/>
    <cellStyle name="Normal 2 2 2 8 2 2 6 2" xfId="28778"/>
    <cellStyle name="Normal 2 2 2 8 2 2 7" xfId="28779"/>
    <cellStyle name="Normal 2 2 2 8 2 3" xfId="2139"/>
    <cellStyle name="Normal 2 2 2 8 2 3 2" xfId="2140"/>
    <cellStyle name="Normal 2 2 2 8 2 3 2 2" xfId="28780"/>
    <cellStyle name="Normal 2 2 2 8 2 3 3" xfId="2141"/>
    <cellStyle name="Normal 2 2 2 8 2 3 3 2" xfId="28781"/>
    <cellStyle name="Normal 2 2 2 8 2 3 4" xfId="28782"/>
    <cellStyle name="Normal 2 2 2 8 2 4" xfId="2142"/>
    <cellStyle name="Normal 2 2 2 8 2 4 2" xfId="2143"/>
    <cellStyle name="Normal 2 2 2 8 2 4 2 2" xfId="28783"/>
    <cellStyle name="Normal 2 2 2 8 2 4 3" xfId="28784"/>
    <cellStyle name="Normal 2 2 2 8 2 5" xfId="2144"/>
    <cellStyle name="Normal 2 2 2 8 2 5 2" xfId="28785"/>
    <cellStyle name="Normal 2 2 2 8 2 6" xfId="2145"/>
    <cellStyle name="Normal 2 2 2 8 2 6 2" xfId="28786"/>
    <cellStyle name="Normal 2 2 2 8 2 7" xfId="28787"/>
    <cellStyle name="Normal 2 2 2 8 2 7 2" xfId="28788"/>
    <cellStyle name="Normal 2 2 2 8 2 8" xfId="28789"/>
    <cellStyle name="Normal 2 2 2 8 2 9" xfId="28790"/>
    <cellStyle name="Normal 2 2 2 8 3" xfId="2146"/>
    <cellStyle name="Normal 2 2 2 8 3 2" xfId="2147"/>
    <cellStyle name="Normal 2 2 2 8 3 2 2" xfId="2148"/>
    <cellStyle name="Normal 2 2 2 8 3 2 2 2" xfId="28791"/>
    <cellStyle name="Normal 2 2 2 8 3 2 3" xfId="2149"/>
    <cellStyle name="Normal 2 2 2 8 3 2 3 2" xfId="28792"/>
    <cellStyle name="Normal 2 2 2 8 3 2 4" xfId="28793"/>
    <cellStyle name="Normal 2 2 2 8 3 3" xfId="2150"/>
    <cellStyle name="Normal 2 2 2 8 3 3 2" xfId="28794"/>
    <cellStyle name="Normal 2 2 2 8 3 4" xfId="2151"/>
    <cellStyle name="Normal 2 2 2 8 3 4 2" xfId="28795"/>
    <cellStyle name="Normal 2 2 2 8 3 5" xfId="2152"/>
    <cellStyle name="Normal 2 2 2 8 3 5 2" xfId="28796"/>
    <cellStyle name="Normal 2 2 2 8 3 6" xfId="28797"/>
    <cellStyle name="Normal 2 2 2 8 3 6 2" xfId="28798"/>
    <cellStyle name="Normal 2 2 2 8 3 7" xfId="28799"/>
    <cellStyle name="Normal 2 2 2 8 4" xfId="2153"/>
    <cellStyle name="Normal 2 2 2 8 4 2" xfId="2154"/>
    <cellStyle name="Normal 2 2 2 8 4 2 2" xfId="28800"/>
    <cellStyle name="Normal 2 2 2 8 4 3" xfId="2155"/>
    <cellStyle name="Normal 2 2 2 8 4 3 2" xfId="28801"/>
    <cellStyle name="Normal 2 2 2 8 4 4" xfId="28802"/>
    <cellStyle name="Normal 2 2 2 8 5" xfId="2156"/>
    <cellStyle name="Normal 2 2 2 8 5 2" xfId="2157"/>
    <cellStyle name="Normal 2 2 2 8 5 2 2" xfId="28803"/>
    <cellStyle name="Normal 2 2 2 8 5 3" xfId="28804"/>
    <cellStyle name="Normal 2 2 2 8 6" xfId="2158"/>
    <cellStyle name="Normal 2 2 2 8 6 2" xfId="28805"/>
    <cellStyle name="Normal 2 2 2 8 7" xfId="2159"/>
    <cellStyle name="Normal 2 2 2 8 7 2" xfId="28806"/>
    <cellStyle name="Normal 2 2 2 8 8" xfId="28807"/>
    <cellStyle name="Normal 2 2 2 8 8 2" xfId="28808"/>
    <cellStyle name="Normal 2 2 2 8 9" xfId="28809"/>
    <cellStyle name="Normal 2 2 2 9" xfId="2160"/>
    <cellStyle name="Normal 2 2 2 9 10" xfId="28810"/>
    <cellStyle name="Normal 2 2 2 9 11" xfId="28811"/>
    <cellStyle name="Normal 2 2 2 9 2" xfId="2161"/>
    <cellStyle name="Normal 2 2 2 9 2 10" xfId="28812"/>
    <cellStyle name="Normal 2 2 2 9 2 2" xfId="2162"/>
    <cellStyle name="Normal 2 2 2 9 2 2 2" xfId="2163"/>
    <cellStyle name="Normal 2 2 2 9 2 2 2 2" xfId="2164"/>
    <cellStyle name="Normal 2 2 2 9 2 2 2 2 2" xfId="28813"/>
    <cellStyle name="Normal 2 2 2 9 2 2 2 3" xfId="2165"/>
    <cellStyle name="Normal 2 2 2 9 2 2 2 3 2" xfId="28814"/>
    <cellStyle name="Normal 2 2 2 9 2 2 2 4" xfId="28815"/>
    <cellStyle name="Normal 2 2 2 9 2 2 3" xfId="2166"/>
    <cellStyle name="Normal 2 2 2 9 2 2 3 2" xfId="28816"/>
    <cellStyle name="Normal 2 2 2 9 2 2 4" xfId="2167"/>
    <cellStyle name="Normal 2 2 2 9 2 2 4 2" xfId="28817"/>
    <cellStyle name="Normal 2 2 2 9 2 2 5" xfId="2168"/>
    <cellStyle name="Normal 2 2 2 9 2 2 5 2" xfId="28818"/>
    <cellStyle name="Normal 2 2 2 9 2 2 6" xfId="28819"/>
    <cellStyle name="Normal 2 2 2 9 2 2 6 2" xfId="28820"/>
    <cellStyle name="Normal 2 2 2 9 2 2 7" xfId="28821"/>
    <cellStyle name="Normal 2 2 2 9 2 3" xfId="2169"/>
    <cellStyle name="Normal 2 2 2 9 2 3 2" xfId="2170"/>
    <cellStyle name="Normal 2 2 2 9 2 3 2 2" xfId="28822"/>
    <cellStyle name="Normal 2 2 2 9 2 3 3" xfId="2171"/>
    <cellStyle name="Normal 2 2 2 9 2 3 3 2" xfId="28823"/>
    <cellStyle name="Normal 2 2 2 9 2 3 4" xfId="28824"/>
    <cellStyle name="Normal 2 2 2 9 2 4" xfId="2172"/>
    <cellStyle name="Normal 2 2 2 9 2 4 2" xfId="2173"/>
    <cellStyle name="Normal 2 2 2 9 2 4 2 2" xfId="28825"/>
    <cellStyle name="Normal 2 2 2 9 2 4 3" xfId="28826"/>
    <cellStyle name="Normal 2 2 2 9 2 5" xfId="2174"/>
    <cellStyle name="Normal 2 2 2 9 2 5 2" xfId="28827"/>
    <cellStyle name="Normal 2 2 2 9 2 6" xfId="2175"/>
    <cellStyle name="Normal 2 2 2 9 2 6 2" xfId="28828"/>
    <cellStyle name="Normal 2 2 2 9 2 7" xfId="28829"/>
    <cellStyle name="Normal 2 2 2 9 2 7 2" xfId="28830"/>
    <cellStyle name="Normal 2 2 2 9 2 8" xfId="28831"/>
    <cellStyle name="Normal 2 2 2 9 2 9" xfId="28832"/>
    <cellStyle name="Normal 2 2 2 9 3" xfId="2176"/>
    <cellStyle name="Normal 2 2 2 9 3 2" xfId="2177"/>
    <cellStyle name="Normal 2 2 2 9 3 2 2" xfId="2178"/>
    <cellStyle name="Normal 2 2 2 9 3 2 2 2" xfId="28833"/>
    <cellStyle name="Normal 2 2 2 9 3 2 3" xfId="2179"/>
    <cellStyle name="Normal 2 2 2 9 3 2 3 2" xfId="28834"/>
    <cellStyle name="Normal 2 2 2 9 3 2 4" xfId="28835"/>
    <cellStyle name="Normal 2 2 2 9 3 3" xfId="2180"/>
    <cellStyle name="Normal 2 2 2 9 3 3 2" xfId="28836"/>
    <cellStyle name="Normal 2 2 2 9 3 4" xfId="2181"/>
    <cellStyle name="Normal 2 2 2 9 3 4 2" xfId="28837"/>
    <cellStyle name="Normal 2 2 2 9 3 5" xfId="2182"/>
    <cellStyle name="Normal 2 2 2 9 3 5 2" xfId="28838"/>
    <cellStyle name="Normal 2 2 2 9 3 6" xfId="28839"/>
    <cellStyle name="Normal 2 2 2 9 3 6 2" xfId="28840"/>
    <cellStyle name="Normal 2 2 2 9 3 7" xfId="28841"/>
    <cellStyle name="Normal 2 2 2 9 4" xfId="2183"/>
    <cellStyle name="Normal 2 2 2 9 4 2" xfId="2184"/>
    <cellStyle name="Normal 2 2 2 9 4 2 2" xfId="28842"/>
    <cellStyle name="Normal 2 2 2 9 4 3" xfId="2185"/>
    <cellStyle name="Normal 2 2 2 9 4 3 2" xfId="28843"/>
    <cellStyle name="Normal 2 2 2 9 4 4" xfId="28844"/>
    <cellStyle name="Normal 2 2 2 9 5" xfId="2186"/>
    <cellStyle name="Normal 2 2 2 9 5 2" xfId="2187"/>
    <cellStyle name="Normal 2 2 2 9 5 2 2" xfId="28845"/>
    <cellStyle name="Normal 2 2 2 9 5 3" xfId="28846"/>
    <cellStyle name="Normal 2 2 2 9 6" xfId="2188"/>
    <cellStyle name="Normal 2 2 2 9 6 2" xfId="28847"/>
    <cellStyle name="Normal 2 2 2 9 7" xfId="2189"/>
    <cellStyle name="Normal 2 2 2 9 7 2" xfId="28848"/>
    <cellStyle name="Normal 2 2 2 9 8" xfId="28849"/>
    <cellStyle name="Normal 2 2 2 9 8 2" xfId="28850"/>
    <cellStyle name="Normal 2 2 2 9 9" xfId="28851"/>
    <cellStyle name="Normal 2 2 20" xfId="2190"/>
    <cellStyle name="Normal 2 2 20 10" xfId="28852"/>
    <cellStyle name="Normal 2 2 20 11" xfId="28853"/>
    <cellStyle name="Normal 2 2 20 2" xfId="2191"/>
    <cellStyle name="Normal 2 2 20 2 10" xfId="28854"/>
    <cellStyle name="Normal 2 2 20 2 2" xfId="2192"/>
    <cellStyle name="Normal 2 2 20 2 2 2" xfId="2193"/>
    <cellStyle name="Normal 2 2 20 2 2 2 2" xfId="2194"/>
    <cellStyle name="Normal 2 2 20 2 2 2 2 2" xfId="28855"/>
    <cellStyle name="Normal 2 2 20 2 2 2 3" xfId="2195"/>
    <cellStyle name="Normal 2 2 20 2 2 2 3 2" xfId="28856"/>
    <cellStyle name="Normal 2 2 20 2 2 2 4" xfId="28857"/>
    <cellStyle name="Normal 2 2 20 2 2 3" xfId="2196"/>
    <cellStyle name="Normal 2 2 20 2 2 3 2" xfId="28858"/>
    <cellStyle name="Normal 2 2 20 2 2 4" xfId="2197"/>
    <cellStyle name="Normal 2 2 20 2 2 4 2" xfId="28859"/>
    <cellStyle name="Normal 2 2 20 2 2 5" xfId="2198"/>
    <cellStyle name="Normal 2 2 20 2 2 5 2" xfId="28860"/>
    <cellStyle name="Normal 2 2 20 2 2 6" xfId="28861"/>
    <cellStyle name="Normal 2 2 20 2 2 6 2" xfId="28862"/>
    <cellStyle name="Normal 2 2 20 2 2 7" xfId="28863"/>
    <cellStyle name="Normal 2 2 20 2 3" xfId="2199"/>
    <cellStyle name="Normal 2 2 20 2 3 2" xfId="2200"/>
    <cellStyle name="Normal 2 2 20 2 3 2 2" xfId="28864"/>
    <cellStyle name="Normal 2 2 20 2 3 3" xfId="2201"/>
    <cellStyle name="Normal 2 2 20 2 3 3 2" xfId="28865"/>
    <cellStyle name="Normal 2 2 20 2 3 4" xfId="28866"/>
    <cellStyle name="Normal 2 2 20 2 4" xfId="2202"/>
    <cellStyle name="Normal 2 2 20 2 4 2" xfId="2203"/>
    <cellStyle name="Normal 2 2 20 2 4 2 2" xfId="28867"/>
    <cellStyle name="Normal 2 2 20 2 4 3" xfId="28868"/>
    <cellStyle name="Normal 2 2 20 2 5" xfId="2204"/>
    <cellStyle name="Normal 2 2 20 2 5 2" xfId="28869"/>
    <cellStyle name="Normal 2 2 20 2 6" xfId="2205"/>
    <cellStyle name="Normal 2 2 20 2 6 2" xfId="28870"/>
    <cellStyle name="Normal 2 2 20 2 7" xfId="28871"/>
    <cellStyle name="Normal 2 2 20 2 7 2" xfId="28872"/>
    <cellStyle name="Normal 2 2 20 2 8" xfId="28873"/>
    <cellStyle name="Normal 2 2 20 2 9" xfId="28874"/>
    <cellStyle name="Normal 2 2 20 3" xfId="2206"/>
    <cellStyle name="Normal 2 2 20 3 2" xfId="2207"/>
    <cellStyle name="Normal 2 2 20 3 2 2" xfId="2208"/>
    <cellStyle name="Normal 2 2 20 3 2 2 2" xfId="28875"/>
    <cellStyle name="Normal 2 2 20 3 2 3" xfId="2209"/>
    <cellStyle name="Normal 2 2 20 3 2 3 2" xfId="28876"/>
    <cellStyle name="Normal 2 2 20 3 2 4" xfId="28877"/>
    <cellStyle name="Normal 2 2 20 3 3" xfId="2210"/>
    <cellStyle name="Normal 2 2 20 3 3 2" xfId="28878"/>
    <cellStyle name="Normal 2 2 20 3 4" xfId="2211"/>
    <cellStyle name="Normal 2 2 20 3 4 2" xfId="28879"/>
    <cellStyle name="Normal 2 2 20 3 5" xfId="2212"/>
    <cellStyle name="Normal 2 2 20 3 5 2" xfId="28880"/>
    <cellStyle name="Normal 2 2 20 3 6" xfId="28881"/>
    <cellStyle name="Normal 2 2 20 3 6 2" xfId="28882"/>
    <cellStyle name="Normal 2 2 20 3 7" xfId="28883"/>
    <cellStyle name="Normal 2 2 20 4" xfId="2213"/>
    <cellStyle name="Normal 2 2 20 4 2" xfId="2214"/>
    <cellStyle name="Normal 2 2 20 4 2 2" xfId="28884"/>
    <cellStyle name="Normal 2 2 20 4 3" xfId="2215"/>
    <cellStyle name="Normal 2 2 20 4 3 2" xfId="28885"/>
    <cellStyle name="Normal 2 2 20 4 4" xfId="28886"/>
    <cellStyle name="Normal 2 2 20 5" xfId="2216"/>
    <cellStyle name="Normal 2 2 20 5 2" xfId="2217"/>
    <cellStyle name="Normal 2 2 20 5 2 2" xfId="28887"/>
    <cellStyle name="Normal 2 2 20 5 3" xfId="28888"/>
    <cellStyle name="Normal 2 2 20 6" xfId="2218"/>
    <cellStyle name="Normal 2 2 20 6 2" xfId="28889"/>
    <cellStyle name="Normal 2 2 20 7" xfId="2219"/>
    <cellStyle name="Normal 2 2 20 7 2" xfId="28890"/>
    <cellStyle name="Normal 2 2 20 8" xfId="28891"/>
    <cellStyle name="Normal 2 2 20 8 2" xfId="28892"/>
    <cellStyle name="Normal 2 2 20 9" xfId="28893"/>
    <cellStyle name="Normal 2 2 21" xfId="2220"/>
    <cellStyle name="Normal 2 2 21 10" xfId="28894"/>
    <cellStyle name="Normal 2 2 21 11" xfId="28895"/>
    <cellStyle name="Normal 2 2 21 2" xfId="2221"/>
    <cellStyle name="Normal 2 2 21 2 10" xfId="28896"/>
    <cellStyle name="Normal 2 2 21 2 2" xfId="2222"/>
    <cellStyle name="Normal 2 2 21 2 2 2" xfId="2223"/>
    <cellStyle name="Normal 2 2 21 2 2 2 2" xfId="2224"/>
    <cellStyle name="Normal 2 2 21 2 2 2 2 2" xfId="28897"/>
    <cellStyle name="Normal 2 2 21 2 2 2 3" xfId="2225"/>
    <cellStyle name="Normal 2 2 21 2 2 2 3 2" xfId="28898"/>
    <cellStyle name="Normal 2 2 21 2 2 2 4" xfId="28899"/>
    <cellStyle name="Normal 2 2 21 2 2 3" xfId="2226"/>
    <cellStyle name="Normal 2 2 21 2 2 3 2" xfId="28900"/>
    <cellStyle name="Normal 2 2 21 2 2 4" xfId="2227"/>
    <cellStyle name="Normal 2 2 21 2 2 4 2" xfId="28901"/>
    <cellStyle name="Normal 2 2 21 2 2 5" xfId="2228"/>
    <cellStyle name="Normal 2 2 21 2 2 5 2" xfId="28902"/>
    <cellStyle name="Normal 2 2 21 2 2 6" xfId="28903"/>
    <cellStyle name="Normal 2 2 21 2 2 6 2" xfId="28904"/>
    <cellStyle name="Normal 2 2 21 2 2 7" xfId="28905"/>
    <cellStyle name="Normal 2 2 21 2 3" xfId="2229"/>
    <cellStyle name="Normal 2 2 21 2 3 2" xfId="2230"/>
    <cellStyle name="Normal 2 2 21 2 3 2 2" xfId="28906"/>
    <cellStyle name="Normal 2 2 21 2 3 3" xfId="2231"/>
    <cellStyle name="Normal 2 2 21 2 3 3 2" xfId="28907"/>
    <cellStyle name="Normal 2 2 21 2 3 4" xfId="28908"/>
    <cellStyle name="Normal 2 2 21 2 4" xfId="2232"/>
    <cellStyle name="Normal 2 2 21 2 4 2" xfId="2233"/>
    <cellStyle name="Normal 2 2 21 2 4 2 2" xfId="28909"/>
    <cellStyle name="Normal 2 2 21 2 4 3" xfId="28910"/>
    <cellStyle name="Normal 2 2 21 2 5" xfId="2234"/>
    <cellStyle name="Normal 2 2 21 2 5 2" xfId="28911"/>
    <cellStyle name="Normal 2 2 21 2 6" xfId="2235"/>
    <cellStyle name="Normal 2 2 21 2 6 2" xfId="28912"/>
    <cellStyle name="Normal 2 2 21 2 7" xfId="28913"/>
    <cellStyle name="Normal 2 2 21 2 7 2" xfId="28914"/>
    <cellStyle name="Normal 2 2 21 2 8" xfId="28915"/>
    <cellStyle name="Normal 2 2 21 2 9" xfId="28916"/>
    <cellStyle name="Normal 2 2 21 3" xfId="2236"/>
    <cellStyle name="Normal 2 2 21 3 2" xfId="2237"/>
    <cellStyle name="Normal 2 2 21 3 2 2" xfId="2238"/>
    <cellStyle name="Normal 2 2 21 3 2 2 2" xfId="28917"/>
    <cellStyle name="Normal 2 2 21 3 2 3" xfId="2239"/>
    <cellStyle name="Normal 2 2 21 3 2 3 2" xfId="28918"/>
    <cellStyle name="Normal 2 2 21 3 2 4" xfId="28919"/>
    <cellStyle name="Normal 2 2 21 3 3" xfId="2240"/>
    <cellStyle name="Normal 2 2 21 3 3 2" xfId="28920"/>
    <cellStyle name="Normal 2 2 21 3 4" xfId="2241"/>
    <cellStyle name="Normal 2 2 21 3 4 2" xfId="28921"/>
    <cellStyle name="Normal 2 2 21 3 5" xfId="2242"/>
    <cellStyle name="Normal 2 2 21 3 5 2" xfId="28922"/>
    <cellStyle name="Normal 2 2 21 3 6" xfId="28923"/>
    <cellStyle name="Normal 2 2 21 3 6 2" xfId="28924"/>
    <cellStyle name="Normal 2 2 21 3 7" xfId="28925"/>
    <cellStyle name="Normal 2 2 21 4" xfId="2243"/>
    <cellStyle name="Normal 2 2 21 4 2" xfId="2244"/>
    <cellStyle name="Normal 2 2 21 4 2 2" xfId="28926"/>
    <cellStyle name="Normal 2 2 21 4 3" xfId="2245"/>
    <cellStyle name="Normal 2 2 21 4 3 2" xfId="28927"/>
    <cellStyle name="Normal 2 2 21 4 4" xfId="28928"/>
    <cellStyle name="Normal 2 2 21 5" xfId="2246"/>
    <cellStyle name="Normal 2 2 21 5 2" xfId="2247"/>
    <cellStyle name="Normal 2 2 21 5 2 2" xfId="28929"/>
    <cellStyle name="Normal 2 2 21 5 3" xfId="28930"/>
    <cellStyle name="Normal 2 2 21 6" xfId="2248"/>
    <cellStyle name="Normal 2 2 21 6 2" xfId="28931"/>
    <cellStyle name="Normal 2 2 21 7" xfId="2249"/>
    <cellStyle name="Normal 2 2 21 7 2" xfId="28932"/>
    <cellStyle name="Normal 2 2 21 8" xfId="28933"/>
    <cellStyle name="Normal 2 2 21 8 2" xfId="28934"/>
    <cellStyle name="Normal 2 2 21 9" xfId="28935"/>
    <cellStyle name="Normal 2 2 22" xfId="2250"/>
    <cellStyle name="Normal 2 2 22 10" xfId="28936"/>
    <cellStyle name="Normal 2 2 22 11" xfId="28937"/>
    <cellStyle name="Normal 2 2 22 2" xfId="2251"/>
    <cellStyle name="Normal 2 2 22 2 10" xfId="28938"/>
    <cellStyle name="Normal 2 2 22 2 2" xfId="2252"/>
    <cellStyle name="Normal 2 2 22 2 2 2" xfId="2253"/>
    <cellStyle name="Normal 2 2 22 2 2 2 2" xfId="2254"/>
    <cellStyle name="Normal 2 2 22 2 2 2 2 2" xfId="28939"/>
    <cellStyle name="Normal 2 2 22 2 2 2 3" xfId="2255"/>
    <cellStyle name="Normal 2 2 22 2 2 2 3 2" xfId="28940"/>
    <cellStyle name="Normal 2 2 22 2 2 2 4" xfId="28941"/>
    <cellStyle name="Normal 2 2 22 2 2 3" xfId="2256"/>
    <cellStyle name="Normal 2 2 22 2 2 3 2" xfId="28942"/>
    <cellStyle name="Normal 2 2 22 2 2 4" xfId="2257"/>
    <cellStyle name="Normal 2 2 22 2 2 4 2" xfId="28943"/>
    <cellStyle name="Normal 2 2 22 2 2 5" xfId="2258"/>
    <cellStyle name="Normal 2 2 22 2 2 5 2" xfId="28944"/>
    <cellStyle name="Normal 2 2 22 2 2 6" xfId="28945"/>
    <cellStyle name="Normal 2 2 22 2 2 6 2" xfId="28946"/>
    <cellStyle name="Normal 2 2 22 2 2 7" xfId="28947"/>
    <cellStyle name="Normal 2 2 22 2 3" xfId="2259"/>
    <cellStyle name="Normal 2 2 22 2 3 2" xfId="2260"/>
    <cellStyle name="Normal 2 2 22 2 3 2 2" xfId="28948"/>
    <cellStyle name="Normal 2 2 22 2 3 3" xfId="2261"/>
    <cellStyle name="Normal 2 2 22 2 3 3 2" xfId="28949"/>
    <cellStyle name="Normal 2 2 22 2 3 4" xfId="28950"/>
    <cellStyle name="Normal 2 2 22 2 4" xfId="2262"/>
    <cellStyle name="Normal 2 2 22 2 4 2" xfId="2263"/>
    <cellStyle name="Normal 2 2 22 2 4 2 2" xfId="28951"/>
    <cellStyle name="Normal 2 2 22 2 4 3" xfId="28952"/>
    <cellStyle name="Normal 2 2 22 2 5" xfId="2264"/>
    <cellStyle name="Normal 2 2 22 2 5 2" xfId="28953"/>
    <cellStyle name="Normal 2 2 22 2 6" xfId="2265"/>
    <cellStyle name="Normal 2 2 22 2 6 2" xfId="28954"/>
    <cellStyle name="Normal 2 2 22 2 7" xfId="28955"/>
    <cellStyle name="Normal 2 2 22 2 7 2" xfId="28956"/>
    <cellStyle name="Normal 2 2 22 2 8" xfId="28957"/>
    <cellStyle name="Normal 2 2 22 2 9" xfId="28958"/>
    <cellStyle name="Normal 2 2 22 3" xfId="2266"/>
    <cellStyle name="Normal 2 2 22 3 2" xfId="2267"/>
    <cellStyle name="Normal 2 2 22 3 2 2" xfId="2268"/>
    <cellStyle name="Normal 2 2 22 3 2 2 2" xfId="28959"/>
    <cellStyle name="Normal 2 2 22 3 2 3" xfId="2269"/>
    <cellStyle name="Normal 2 2 22 3 2 3 2" xfId="28960"/>
    <cellStyle name="Normal 2 2 22 3 2 4" xfId="28961"/>
    <cellStyle name="Normal 2 2 22 3 3" xfId="2270"/>
    <cellStyle name="Normal 2 2 22 3 3 2" xfId="28962"/>
    <cellStyle name="Normal 2 2 22 3 4" xfId="2271"/>
    <cellStyle name="Normal 2 2 22 3 4 2" xfId="28963"/>
    <cellStyle name="Normal 2 2 22 3 5" xfId="2272"/>
    <cellStyle name="Normal 2 2 22 3 5 2" xfId="28964"/>
    <cellStyle name="Normal 2 2 22 3 6" xfId="28965"/>
    <cellStyle name="Normal 2 2 22 3 6 2" xfId="28966"/>
    <cellStyle name="Normal 2 2 22 3 7" xfId="28967"/>
    <cellStyle name="Normal 2 2 22 4" xfId="2273"/>
    <cellStyle name="Normal 2 2 22 4 2" xfId="2274"/>
    <cellStyle name="Normal 2 2 22 4 2 2" xfId="28968"/>
    <cellStyle name="Normal 2 2 22 4 3" xfId="2275"/>
    <cellStyle name="Normal 2 2 22 4 3 2" xfId="28969"/>
    <cellStyle name="Normal 2 2 22 4 4" xfId="28970"/>
    <cellStyle name="Normal 2 2 22 5" xfId="2276"/>
    <cellStyle name="Normal 2 2 22 5 2" xfId="2277"/>
    <cellStyle name="Normal 2 2 22 5 2 2" xfId="28971"/>
    <cellStyle name="Normal 2 2 22 5 3" xfId="28972"/>
    <cellStyle name="Normal 2 2 22 6" xfId="2278"/>
    <cellStyle name="Normal 2 2 22 6 2" xfId="28973"/>
    <cellStyle name="Normal 2 2 22 7" xfId="2279"/>
    <cellStyle name="Normal 2 2 22 7 2" xfId="28974"/>
    <cellStyle name="Normal 2 2 22 8" xfId="28975"/>
    <cellStyle name="Normal 2 2 22 8 2" xfId="28976"/>
    <cellStyle name="Normal 2 2 22 9" xfId="28977"/>
    <cellStyle name="Normal 2 2 23" xfId="2280"/>
    <cellStyle name="Normal 2 2 23 10" xfId="28978"/>
    <cellStyle name="Normal 2 2 23 11" xfId="28979"/>
    <cellStyle name="Normal 2 2 23 2" xfId="2281"/>
    <cellStyle name="Normal 2 2 23 2 10" xfId="28980"/>
    <cellStyle name="Normal 2 2 23 2 2" xfId="2282"/>
    <cellStyle name="Normal 2 2 23 2 2 2" xfId="2283"/>
    <cellStyle name="Normal 2 2 23 2 2 2 2" xfId="2284"/>
    <cellStyle name="Normal 2 2 23 2 2 2 2 2" xfId="28981"/>
    <cellStyle name="Normal 2 2 23 2 2 2 3" xfId="2285"/>
    <cellStyle name="Normal 2 2 23 2 2 2 3 2" xfId="28982"/>
    <cellStyle name="Normal 2 2 23 2 2 2 4" xfId="28983"/>
    <cellStyle name="Normal 2 2 23 2 2 3" xfId="2286"/>
    <cellStyle name="Normal 2 2 23 2 2 3 2" xfId="28984"/>
    <cellStyle name="Normal 2 2 23 2 2 4" xfId="2287"/>
    <cellStyle name="Normal 2 2 23 2 2 4 2" xfId="28985"/>
    <cellStyle name="Normal 2 2 23 2 2 5" xfId="2288"/>
    <cellStyle name="Normal 2 2 23 2 2 5 2" xfId="28986"/>
    <cellStyle name="Normal 2 2 23 2 2 6" xfId="28987"/>
    <cellStyle name="Normal 2 2 23 2 2 6 2" xfId="28988"/>
    <cellStyle name="Normal 2 2 23 2 2 7" xfId="28989"/>
    <cellStyle name="Normal 2 2 23 2 3" xfId="2289"/>
    <cellStyle name="Normal 2 2 23 2 3 2" xfId="2290"/>
    <cellStyle name="Normal 2 2 23 2 3 2 2" xfId="28990"/>
    <cellStyle name="Normal 2 2 23 2 3 3" xfId="2291"/>
    <cellStyle name="Normal 2 2 23 2 3 3 2" xfId="28991"/>
    <cellStyle name="Normal 2 2 23 2 3 4" xfId="28992"/>
    <cellStyle name="Normal 2 2 23 2 4" xfId="2292"/>
    <cellStyle name="Normal 2 2 23 2 4 2" xfId="2293"/>
    <cellStyle name="Normal 2 2 23 2 4 2 2" xfId="28993"/>
    <cellStyle name="Normal 2 2 23 2 4 3" xfId="28994"/>
    <cellStyle name="Normal 2 2 23 2 5" xfId="2294"/>
    <cellStyle name="Normal 2 2 23 2 5 2" xfId="28995"/>
    <cellStyle name="Normal 2 2 23 2 6" xfId="2295"/>
    <cellStyle name="Normal 2 2 23 2 6 2" xfId="28996"/>
    <cellStyle name="Normal 2 2 23 2 7" xfId="28997"/>
    <cellStyle name="Normal 2 2 23 2 7 2" xfId="28998"/>
    <cellStyle name="Normal 2 2 23 2 8" xfId="28999"/>
    <cellStyle name="Normal 2 2 23 2 9" xfId="29000"/>
    <cellStyle name="Normal 2 2 23 3" xfId="2296"/>
    <cellStyle name="Normal 2 2 23 3 2" xfId="2297"/>
    <cellStyle name="Normal 2 2 23 3 2 2" xfId="2298"/>
    <cellStyle name="Normal 2 2 23 3 2 2 2" xfId="29001"/>
    <cellStyle name="Normal 2 2 23 3 2 3" xfId="2299"/>
    <cellStyle name="Normal 2 2 23 3 2 3 2" xfId="29002"/>
    <cellStyle name="Normal 2 2 23 3 2 4" xfId="29003"/>
    <cellStyle name="Normal 2 2 23 3 3" xfId="2300"/>
    <cellStyle name="Normal 2 2 23 3 3 2" xfId="29004"/>
    <cellStyle name="Normal 2 2 23 3 4" xfId="2301"/>
    <cellStyle name="Normal 2 2 23 3 4 2" xfId="29005"/>
    <cellStyle name="Normal 2 2 23 3 5" xfId="2302"/>
    <cellStyle name="Normal 2 2 23 3 5 2" xfId="29006"/>
    <cellStyle name="Normal 2 2 23 3 6" xfId="29007"/>
    <cellStyle name="Normal 2 2 23 3 6 2" xfId="29008"/>
    <cellStyle name="Normal 2 2 23 3 7" xfId="29009"/>
    <cellStyle name="Normal 2 2 23 4" xfId="2303"/>
    <cellStyle name="Normal 2 2 23 4 2" xfId="2304"/>
    <cellStyle name="Normal 2 2 23 4 2 2" xfId="29010"/>
    <cellStyle name="Normal 2 2 23 4 3" xfId="2305"/>
    <cellStyle name="Normal 2 2 23 4 3 2" xfId="29011"/>
    <cellStyle name="Normal 2 2 23 4 4" xfId="29012"/>
    <cellStyle name="Normal 2 2 23 5" xfId="2306"/>
    <cellStyle name="Normal 2 2 23 5 2" xfId="2307"/>
    <cellStyle name="Normal 2 2 23 5 2 2" xfId="29013"/>
    <cellStyle name="Normal 2 2 23 5 3" xfId="29014"/>
    <cellStyle name="Normal 2 2 23 6" xfId="2308"/>
    <cellStyle name="Normal 2 2 23 6 2" xfId="29015"/>
    <cellStyle name="Normal 2 2 23 7" xfId="2309"/>
    <cellStyle name="Normal 2 2 23 7 2" xfId="29016"/>
    <cellStyle name="Normal 2 2 23 8" xfId="29017"/>
    <cellStyle name="Normal 2 2 23 8 2" xfId="29018"/>
    <cellStyle name="Normal 2 2 23 9" xfId="29019"/>
    <cellStyle name="Normal 2 2 24" xfId="2310"/>
    <cellStyle name="Normal 2 2 24 10" xfId="29020"/>
    <cellStyle name="Normal 2 2 24 11" xfId="29021"/>
    <cellStyle name="Normal 2 2 24 2" xfId="2311"/>
    <cellStyle name="Normal 2 2 24 2 10" xfId="29022"/>
    <cellStyle name="Normal 2 2 24 2 2" xfId="2312"/>
    <cellStyle name="Normal 2 2 24 2 2 2" xfId="2313"/>
    <cellStyle name="Normal 2 2 24 2 2 2 2" xfId="2314"/>
    <cellStyle name="Normal 2 2 24 2 2 2 2 2" xfId="29023"/>
    <cellStyle name="Normal 2 2 24 2 2 2 3" xfId="2315"/>
    <cellStyle name="Normal 2 2 24 2 2 2 3 2" xfId="29024"/>
    <cellStyle name="Normal 2 2 24 2 2 2 4" xfId="29025"/>
    <cellStyle name="Normal 2 2 24 2 2 3" xfId="2316"/>
    <cellStyle name="Normal 2 2 24 2 2 3 2" xfId="29026"/>
    <cellStyle name="Normal 2 2 24 2 2 4" xfId="2317"/>
    <cellStyle name="Normal 2 2 24 2 2 4 2" xfId="29027"/>
    <cellStyle name="Normal 2 2 24 2 2 5" xfId="2318"/>
    <cellStyle name="Normal 2 2 24 2 2 5 2" xfId="29028"/>
    <cellStyle name="Normal 2 2 24 2 2 6" xfId="29029"/>
    <cellStyle name="Normal 2 2 24 2 2 6 2" xfId="29030"/>
    <cellStyle name="Normal 2 2 24 2 2 7" xfId="29031"/>
    <cellStyle name="Normal 2 2 24 2 3" xfId="2319"/>
    <cellStyle name="Normal 2 2 24 2 3 2" xfId="2320"/>
    <cellStyle name="Normal 2 2 24 2 3 2 2" xfId="29032"/>
    <cellStyle name="Normal 2 2 24 2 3 3" xfId="2321"/>
    <cellStyle name="Normal 2 2 24 2 3 3 2" xfId="29033"/>
    <cellStyle name="Normal 2 2 24 2 3 4" xfId="29034"/>
    <cellStyle name="Normal 2 2 24 2 4" xfId="2322"/>
    <cellStyle name="Normal 2 2 24 2 4 2" xfId="2323"/>
    <cellStyle name="Normal 2 2 24 2 4 2 2" xfId="29035"/>
    <cellStyle name="Normal 2 2 24 2 4 3" xfId="29036"/>
    <cellStyle name="Normal 2 2 24 2 5" xfId="2324"/>
    <cellStyle name="Normal 2 2 24 2 5 2" xfId="29037"/>
    <cellStyle name="Normal 2 2 24 2 6" xfId="2325"/>
    <cellStyle name="Normal 2 2 24 2 6 2" xfId="29038"/>
    <cellStyle name="Normal 2 2 24 2 7" xfId="29039"/>
    <cellStyle name="Normal 2 2 24 2 7 2" xfId="29040"/>
    <cellStyle name="Normal 2 2 24 2 8" xfId="29041"/>
    <cellStyle name="Normal 2 2 24 2 9" xfId="29042"/>
    <cellStyle name="Normal 2 2 24 3" xfId="2326"/>
    <cellStyle name="Normal 2 2 24 3 2" xfId="2327"/>
    <cellStyle name="Normal 2 2 24 3 2 2" xfId="2328"/>
    <cellStyle name="Normal 2 2 24 3 2 2 2" xfId="29043"/>
    <cellStyle name="Normal 2 2 24 3 2 3" xfId="2329"/>
    <cellStyle name="Normal 2 2 24 3 2 3 2" xfId="29044"/>
    <cellStyle name="Normal 2 2 24 3 2 4" xfId="29045"/>
    <cellStyle name="Normal 2 2 24 3 3" xfId="2330"/>
    <cellStyle name="Normal 2 2 24 3 3 2" xfId="29046"/>
    <cellStyle name="Normal 2 2 24 3 4" xfId="2331"/>
    <cellStyle name="Normal 2 2 24 3 4 2" xfId="29047"/>
    <cellStyle name="Normal 2 2 24 3 5" xfId="2332"/>
    <cellStyle name="Normal 2 2 24 3 5 2" xfId="29048"/>
    <cellStyle name="Normal 2 2 24 3 6" xfId="29049"/>
    <cellStyle name="Normal 2 2 24 3 6 2" xfId="29050"/>
    <cellStyle name="Normal 2 2 24 3 7" xfId="29051"/>
    <cellStyle name="Normal 2 2 24 4" xfId="2333"/>
    <cellStyle name="Normal 2 2 24 4 2" xfId="2334"/>
    <cellStyle name="Normal 2 2 24 4 2 2" xfId="29052"/>
    <cellStyle name="Normal 2 2 24 4 3" xfId="2335"/>
    <cellStyle name="Normal 2 2 24 4 3 2" xfId="29053"/>
    <cellStyle name="Normal 2 2 24 4 4" xfId="29054"/>
    <cellStyle name="Normal 2 2 24 5" xfId="2336"/>
    <cellStyle name="Normal 2 2 24 5 2" xfId="2337"/>
    <cellStyle name="Normal 2 2 24 5 2 2" xfId="29055"/>
    <cellStyle name="Normal 2 2 24 5 3" xfId="29056"/>
    <cellStyle name="Normal 2 2 24 6" xfId="2338"/>
    <cellStyle name="Normal 2 2 24 6 2" xfId="29057"/>
    <cellStyle name="Normal 2 2 24 7" xfId="2339"/>
    <cellStyle name="Normal 2 2 24 7 2" xfId="29058"/>
    <cellStyle name="Normal 2 2 24 8" xfId="29059"/>
    <cellStyle name="Normal 2 2 24 8 2" xfId="29060"/>
    <cellStyle name="Normal 2 2 24 9" xfId="29061"/>
    <cellStyle name="Normal 2 2 25" xfId="2340"/>
    <cellStyle name="Normal 2 2 25 10" xfId="29062"/>
    <cellStyle name="Normal 2 2 25 11" xfId="29063"/>
    <cellStyle name="Normal 2 2 25 2" xfId="2341"/>
    <cellStyle name="Normal 2 2 25 2 10" xfId="29064"/>
    <cellStyle name="Normal 2 2 25 2 2" xfId="2342"/>
    <cellStyle name="Normal 2 2 25 2 2 2" xfId="2343"/>
    <cellStyle name="Normal 2 2 25 2 2 2 2" xfId="2344"/>
    <cellStyle name="Normal 2 2 25 2 2 2 2 2" xfId="29065"/>
    <cellStyle name="Normal 2 2 25 2 2 2 3" xfId="2345"/>
    <cellStyle name="Normal 2 2 25 2 2 2 3 2" xfId="29066"/>
    <cellStyle name="Normal 2 2 25 2 2 2 4" xfId="29067"/>
    <cellStyle name="Normal 2 2 25 2 2 3" xfId="2346"/>
    <cellStyle name="Normal 2 2 25 2 2 3 2" xfId="29068"/>
    <cellStyle name="Normal 2 2 25 2 2 4" xfId="2347"/>
    <cellStyle name="Normal 2 2 25 2 2 4 2" xfId="29069"/>
    <cellStyle name="Normal 2 2 25 2 2 5" xfId="2348"/>
    <cellStyle name="Normal 2 2 25 2 2 5 2" xfId="29070"/>
    <cellStyle name="Normal 2 2 25 2 2 6" xfId="29071"/>
    <cellStyle name="Normal 2 2 25 2 2 6 2" xfId="29072"/>
    <cellStyle name="Normal 2 2 25 2 2 7" xfId="29073"/>
    <cellStyle name="Normal 2 2 25 2 3" xfId="2349"/>
    <cellStyle name="Normal 2 2 25 2 3 2" xfId="2350"/>
    <cellStyle name="Normal 2 2 25 2 3 2 2" xfId="29074"/>
    <cellStyle name="Normal 2 2 25 2 3 3" xfId="2351"/>
    <cellStyle name="Normal 2 2 25 2 3 3 2" xfId="29075"/>
    <cellStyle name="Normal 2 2 25 2 3 4" xfId="29076"/>
    <cellStyle name="Normal 2 2 25 2 4" xfId="2352"/>
    <cellStyle name="Normal 2 2 25 2 4 2" xfId="2353"/>
    <cellStyle name="Normal 2 2 25 2 4 2 2" xfId="29077"/>
    <cellStyle name="Normal 2 2 25 2 4 3" xfId="29078"/>
    <cellStyle name="Normal 2 2 25 2 5" xfId="2354"/>
    <cellStyle name="Normal 2 2 25 2 5 2" xfId="29079"/>
    <cellStyle name="Normal 2 2 25 2 6" xfId="2355"/>
    <cellStyle name="Normal 2 2 25 2 6 2" xfId="29080"/>
    <cellStyle name="Normal 2 2 25 2 7" xfId="29081"/>
    <cellStyle name="Normal 2 2 25 2 7 2" xfId="29082"/>
    <cellStyle name="Normal 2 2 25 2 8" xfId="29083"/>
    <cellStyle name="Normal 2 2 25 2 9" xfId="29084"/>
    <cellStyle name="Normal 2 2 25 3" xfId="2356"/>
    <cellStyle name="Normal 2 2 25 3 2" xfId="2357"/>
    <cellStyle name="Normal 2 2 25 3 2 2" xfId="2358"/>
    <cellStyle name="Normal 2 2 25 3 2 2 2" xfId="29085"/>
    <cellStyle name="Normal 2 2 25 3 2 3" xfId="2359"/>
    <cellStyle name="Normal 2 2 25 3 2 3 2" xfId="29086"/>
    <cellStyle name="Normal 2 2 25 3 2 4" xfId="29087"/>
    <cellStyle name="Normal 2 2 25 3 3" xfId="2360"/>
    <cellStyle name="Normal 2 2 25 3 3 2" xfId="29088"/>
    <cellStyle name="Normal 2 2 25 3 4" xfId="2361"/>
    <cellStyle name="Normal 2 2 25 3 4 2" xfId="29089"/>
    <cellStyle name="Normal 2 2 25 3 5" xfId="2362"/>
    <cellStyle name="Normal 2 2 25 3 5 2" xfId="29090"/>
    <cellStyle name="Normal 2 2 25 3 6" xfId="29091"/>
    <cellStyle name="Normal 2 2 25 3 6 2" xfId="29092"/>
    <cellStyle name="Normal 2 2 25 3 7" xfId="29093"/>
    <cellStyle name="Normal 2 2 25 4" xfId="2363"/>
    <cellStyle name="Normal 2 2 25 4 2" xfId="2364"/>
    <cellStyle name="Normal 2 2 25 4 2 2" xfId="29094"/>
    <cellStyle name="Normal 2 2 25 4 3" xfId="2365"/>
    <cellStyle name="Normal 2 2 25 4 3 2" xfId="29095"/>
    <cellStyle name="Normal 2 2 25 4 4" xfId="29096"/>
    <cellStyle name="Normal 2 2 25 5" xfId="2366"/>
    <cellStyle name="Normal 2 2 25 5 2" xfId="2367"/>
    <cellStyle name="Normal 2 2 25 5 2 2" xfId="29097"/>
    <cellStyle name="Normal 2 2 25 5 3" xfId="29098"/>
    <cellStyle name="Normal 2 2 25 6" xfId="2368"/>
    <cellStyle name="Normal 2 2 25 6 2" xfId="29099"/>
    <cellStyle name="Normal 2 2 25 7" xfId="2369"/>
    <cellStyle name="Normal 2 2 25 7 2" xfId="29100"/>
    <cellStyle name="Normal 2 2 25 8" xfId="29101"/>
    <cellStyle name="Normal 2 2 25 8 2" xfId="29102"/>
    <cellStyle name="Normal 2 2 25 9" xfId="29103"/>
    <cellStyle name="Normal 2 2 26" xfId="2370"/>
    <cellStyle name="Normal 2 2 26 10" xfId="29104"/>
    <cellStyle name="Normal 2 2 26 11" xfId="29105"/>
    <cellStyle name="Normal 2 2 26 2" xfId="2371"/>
    <cellStyle name="Normal 2 2 26 2 10" xfId="29106"/>
    <cellStyle name="Normal 2 2 26 2 2" xfId="2372"/>
    <cellStyle name="Normal 2 2 26 2 2 2" xfId="2373"/>
    <cellStyle name="Normal 2 2 26 2 2 2 2" xfId="2374"/>
    <cellStyle name="Normal 2 2 26 2 2 2 2 2" xfId="29107"/>
    <cellStyle name="Normal 2 2 26 2 2 2 3" xfId="2375"/>
    <cellStyle name="Normal 2 2 26 2 2 2 3 2" xfId="29108"/>
    <cellStyle name="Normal 2 2 26 2 2 2 4" xfId="29109"/>
    <cellStyle name="Normal 2 2 26 2 2 3" xfId="2376"/>
    <cellStyle name="Normal 2 2 26 2 2 3 2" xfId="29110"/>
    <cellStyle name="Normal 2 2 26 2 2 4" xfId="2377"/>
    <cellStyle name="Normal 2 2 26 2 2 4 2" xfId="29111"/>
    <cellStyle name="Normal 2 2 26 2 2 5" xfId="2378"/>
    <cellStyle name="Normal 2 2 26 2 2 5 2" xfId="29112"/>
    <cellStyle name="Normal 2 2 26 2 2 6" xfId="29113"/>
    <cellStyle name="Normal 2 2 26 2 2 6 2" xfId="29114"/>
    <cellStyle name="Normal 2 2 26 2 2 7" xfId="29115"/>
    <cellStyle name="Normal 2 2 26 2 3" xfId="2379"/>
    <cellStyle name="Normal 2 2 26 2 3 2" xfId="2380"/>
    <cellStyle name="Normal 2 2 26 2 3 2 2" xfId="29116"/>
    <cellStyle name="Normal 2 2 26 2 3 3" xfId="2381"/>
    <cellStyle name="Normal 2 2 26 2 3 3 2" xfId="29117"/>
    <cellStyle name="Normal 2 2 26 2 3 4" xfId="29118"/>
    <cellStyle name="Normal 2 2 26 2 4" xfId="2382"/>
    <cellStyle name="Normal 2 2 26 2 4 2" xfId="2383"/>
    <cellStyle name="Normal 2 2 26 2 4 2 2" xfId="29119"/>
    <cellStyle name="Normal 2 2 26 2 4 3" xfId="29120"/>
    <cellStyle name="Normal 2 2 26 2 5" xfId="2384"/>
    <cellStyle name="Normal 2 2 26 2 5 2" xfId="29121"/>
    <cellStyle name="Normal 2 2 26 2 6" xfId="2385"/>
    <cellStyle name="Normal 2 2 26 2 6 2" xfId="29122"/>
    <cellStyle name="Normal 2 2 26 2 7" xfId="29123"/>
    <cellStyle name="Normal 2 2 26 2 7 2" xfId="29124"/>
    <cellStyle name="Normal 2 2 26 2 8" xfId="29125"/>
    <cellStyle name="Normal 2 2 26 2 9" xfId="29126"/>
    <cellStyle name="Normal 2 2 26 3" xfId="2386"/>
    <cellStyle name="Normal 2 2 26 3 2" xfId="2387"/>
    <cellStyle name="Normal 2 2 26 3 2 2" xfId="2388"/>
    <cellStyle name="Normal 2 2 26 3 2 2 2" xfId="29127"/>
    <cellStyle name="Normal 2 2 26 3 2 3" xfId="2389"/>
    <cellStyle name="Normal 2 2 26 3 2 3 2" xfId="29128"/>
    <cellStyle name="Normal 2 2 26 3 2 4" xfId="29129"/>
    <cellStyle name="Normal 2 2 26 3 3" xfId="2390"/>
    <cellStyle name="Normal 2 2 26 3 3 2" xfId="29130"/>
    <cellStyle name="Normal 2 2 26 3 4" xfId="2391"/>
    <cellStyle name="Normal 2 2 26 3 4 2" xfId="29131"/>
    <cellStyle name="Normal 2 2 26 3 5" xfId="2392"/>
    <cellStyle name="Normal 2 2 26 3 5 2" xfId="29132"/>
    <cellStyle name="Normal 2 2 26 3 6" xfId="29133"/>
    <cellStyle name="Normal 2 2 26 3 6 2" xfId="29134"/>
    <cellStyle name="Normal 2 2 26 3 7" xfId="29135"/>
    <cellStyle name="Normal 2 2 26 4" xfId="2393"/>
    <cellStyle name="Normal 2 2 26 4 2" xfId="2394"/>
    <cellStyle name="Normal 2 2 26 4 2 2" xfId="29136"/>
    <cellStyle name="Normal 2 2 26 4 3" xfId="2395"/>
    <cellStyle name="Normal 2 2 26 4 3 2" xfId="29137"/>
    <cellStyle name="Normal 2 2 26 4 4" xfId="29138"/>
    <cellStyle name="Normal 2 2 26 5" xfId="2396"/>
    <cellStyle name="Normal 2 2 26 5 2" xfId="2397"/>
    <cellStyle name="Normal 2 2 26 5 2 2" xfId="29139"/>
    <cellStyle name="Normal 2 2 26 5 3" xfId="29140"/>
    <cellStyle name="Normal 2 2 26 6" xfId="2398"/>
    <cellStyle name="Normal 2 2 26 6 2" xfId="29141"/>
    <cellStyle name="Normal 2 2 26 7" xfId="2399"/>
    <cellStyle name="Normal 2 2 26 7 2" xfId="29142"/>
    <cellStyle name="Normal 2 2 26 8" xfId="29143"/>
    <cellStyle name="Normal 2 2 26 8 2" xfId="29144"/>
    <cellStyle name="Normal 2 2 26 9" xfId="29145"/>
    <cellStyle name="Normal 2 2 27" xfId="2400"/>
    <cellStyle name="Normal 2 2 27 10" xfId="29146"/>
    <cellStyle name="Normal 2 2 27 11" xfId="29147"/>
    <cellStyle name="Normal 2 2 27 2" xfId="2401"/>
    <cellStyle name="Normal 2 2 27 2 10" xfId="29148"/>
    <cellStyle name="Normal 2 2 27 2 2" xfId="2402"/>
    <cellStyle name="Normal 2 2 27 2 2 2" xfId="2403"/>
    <cellStyle name="Normal 2 2 27 2 2 2 2" xfId="2404"/>
    <cellStyle name="Normal 2 2 27 2 2 2 2 2" xfId="29149"/>
    <cellStyle name="Normal 2 2 27 2 2 2 3" xfId="2405"/>
    <cellStyle name="Normal 2 2 27 2 2 2 3 2" xfId="29150"/>
    <cellStyle name="Normal 2 2 27 2 2 2 4" xfId="29151"/>
    <cellStyle name="Normal 2 2 27 2 2 3" xfId="2406"/>
    <cellStyle name="Normal 2 2 27 2 2 3 2" xfId="29152"/>
    <cellStyle name="Normal 2 2 27 2 2 4" xfId="2407"/>
    <cellStyle name="Normal 2 2 27 2 2 4 2" xfId="29153"/>
    <cellStyle name="Normal 2 2 27 2 2 5" xfId="2408"/>
    <cellStyle name="Normal 2 2 27 2 2 5 2" xfId="29154"/>
    <cellStyle name="Normal 2 2 27 2 2 6" xfId="29155"/>
    <cellStyle name="Normal 2 2 27 2 2 6 2" xfId="29156"/>
    <cellStyle name="Normal 2 2 27 2 2 7" xfId="29157"/>
    <cellStyle name="Normal 2 2 27 2 3" xfId="2409"/>
    <cellStyle name="Normal 2 2 27 2 3 2" xfId="2410"/>
    <cellStyle name="Normal 2 2 27 2 3 2 2" xfId="29158"/>
    <cellStyle name="Normal 2 2 27 2 3 3" xfId="2411"/>
    <cellStyle name="Normal 2 2 27 2 3 3 2" xfId="29159"/>
    <cellStyle name="Normal 2 2 27 2 3 4" xfId="29160"/>
    <cellStyle name="Normal 2 2 27 2 4" xfId="2412"/>
    <cellStyle name="Normal 2 2 27 2 4 2" xfId="2413"/>
    <cellStyle name="Normal 2 2 27 2 4 2 2" xfId="29161"/>
    <cellStyle name="Normal 2 2 27 2 4 3" xfId="29162"/>
    <cellStyle name="Normal 2 2 27 2 5" xfId="2414"/>
    <cellStyle name="Normal 2 2 27 2 5 2" xfId="29163"/>
    <cellStyle name="Normal 2 2 27 2 6" xfId="2415"/>
    <cellStyle name="Normal 2 2 27 2 6 2" xfId="29164"/>
    <cellStyle name="Normal 2 2 27 2 7" xfId="29165"/>
    <cellStyle name="Normal 2 2 27 2 7 2" xfId="29166"/>
    <cellStyle name="Normal 2 2 27 2 8" xfId="29167"/>
    <cellStyle name="Normal 2 2 27 2 9" xfId="29168"/>
    <cellStyle name="Normal 2 2 27 3" xfId="2416"/>
    <cellStyle name="Normal 2 2 27 3 2" xfId="2417"/>
    <cellStyle name="Normal 2 2 27 3 2 2" xfId="2418"/>
    <cellStyle name="Normal 2 2 27 3 2 2 2" xfId="29169"/>
    <cellStyle name="Normal 2 2 27 3 2 3" xfId="2419"/>
    <cellStyle name="Normal 2 2 27 3 2 3 2" xfId="29170"/>
    <cellStyle name="Normal 2 2 27 3 2 4" xfId="29171"/>
    <cellStyle name="Normal 2 2 27 3 3" xfId="2420"/>
    <cellStyle name="Normal 2 2 27 3 3 2" xfId="29172"/>
    <cellStyle name="Normal 2 2 27 3 4" xfId="2421"/>
    <cellStyle name="Normal 2 2 27 3 4 2" xfId="29173"/>
    <cellStyle name="Normal 2 2 27 3 5" xfId="2422"/>
    <cellStyle name="Normal 2 2 27 3 5 2" xfId="29174"/>
    <cellStyle name="Normal 2 2 27 3 6" xfId="29175"/>
    <cellStyle name="Normal 2 2 27 3 6 2" xfId="29176"/>
    <cellStyle name="Normal 2 2 27 3 7" xfId="29177"/>
    <cellStyle name="Normal 2 2 27 4" xfId="2423"/>
    <cellStyle name="Normal 2 2 27 4 2" xfId="2424"/>
    <cellStyle name="Normal 2 2 27 4 2 2" xfId="29178"/>
    <cellStyle name="Normal 2 2 27 4 3" xfId="2425"/>
    <cellStyle name="Normal 2 2 27 4 3 2" xfId="29179"/>
    <cellStyle name="Normal 2 2 27 4 4" xfId="29180"/>
    <cellStyle name="Normal 2 2 27 5" xfId="2426"/>
    <cellStyle name="Normal 2 2 27 5 2" xfId="2427"/>
    <cellStyle name="Normal 2 2 27 5 2 2" xfId="29181"/>
    <cellStyle name="Normal 2 2 27 5 3" xfId="29182"/>
    <cellStyle name="Normal 2 2 27 6" xfId="2428"/>
    <cellStyle name="Normal 2 2 27 6 2" xfId="29183"/>
    <cellStyle name="Normal 2 2 27 7" xfId="2429"/>
    <cellStyle name="Normal 2 2 27 7 2" xfId="29184"/>
    <cellStyle name="Normal 2 2 27 8" xfId="29185"/>
    <cellStyle name="Normal 2 2 27 8 2" xfId="29186"/>
    <cellStyle name="Normal 2 2 27 9" xfId="29187"/>
    <cellStyle name="Normal 2 2 28" xfId="2430"/>
    <cellStyle name="Normal 2 2 28 10" xfId="29188"/>
    <cellStyle name="Normal 2 2 28 11" xfId="29189"/>
    <cellStyle name="Normal 2 2 28 2" xfId="2431"/>
    <cellStyle name="Normal 2 2 28 2 10" xfId="29190"/>
    <cellStyle name="Normal 2 2 28 2 2" xfId="2432"/>
    <cellStyle name="Normal 2 2 28 2 2 2" xfId="2433"/>
    <cellStyle name="Normal 2 2 28 2 2 2 2" xfId="2434"/>
    <cellStyle name="Normal 2 2 28 2 2 2 2 2" xfId="29191"/>
    <cellStyle name="Normal 2 2 28 2 2 2 3" xfId="2435"/>
    <cellStyle name="Normal 2 2 28 2 2 2 3 2" xfId="29192"/>
    <cellStyle name="Normal 2 2 28 2 2 2 4" xfId="29193"/>
    <cellStyle name="Normal 2 2 28 2 2 3" xfId="2436"/>
    <cellStyle name="Normal 2 2 28 2 2 3 2" xfId="29194"/>
    <cellStyle name="Normal 2 2 28 2 2 4" xfId="2437"/>
    <cellStyle name="Normal 2 2 28 2 2 4 2" xfId="29195"/>
    <cellStyle name="Normal 2 2 28 2 2 5" xfId="2438"/>
    <cellStyle name="Normal 2 2 28 2 2 5 2" xfId="29196"/>
    <cellStyle name="Normal 2 2 28 2 2 6" xfId="29197"/>
    <cellStyle name="Normal 2 2 28 2 2 6 2" xfId="29198"/>
    <cellStyle name="Normal 2 2 28 2 2 7" xfId="29199"/>
    <cellStyle name="Normal 2 2 28 2 3" xfId="2439"/>
    <cellStyle name="Normal 2 2 28 2 3 2" xfId="2440"/>
    <cellStyle name="Normal 2 2 28 2 3 2 2" xfId="29200"/>
    <cellStyle name="Normal 2 2 28 2 3 3" xfId="2441"/>
    <cellStyle name="Normal 2 2 28 2 3 3 2" xfId="29201"/>
    <cellStyle name="Normal 2 2 28 2 3 4" xfId="29202"/>
    <cellStyle name="Normal 2 2 28 2 4" xfId="2442"/>
    <cellStyle name="Normal 2 2 28 2 4 2" xfId="2443"/>
    <cellStyle name="Normal 2 2 28 2 4 2 2" xfId="29203"/>
    <cellStyle name="Normal 2 2 28 2 4 3" xfId="29204"/>
    <cellStyle name="Normal 2 2 28 2 5" xfId="2444"/>
    <cellStyle name="Normal 2 2 28 2 5 2" xfId="29205"/>
    <cellStyle name="Normal 2 2 28 2 6" xfId="2445"/>
    <cellStyle name="Normal 2 2 28 2 6 2" xfId="29206"/>
    <cellStyle name="Normal 2 2 28 2 7" xfId="29207"/>
    <cellStyle name="Normal 2 2 28 2 7 2" xfId="29208"/>
    <cellStyle name="Normal 2 2 28 2 8" xfId="29209"/>
    <cellStyle name="Normal 2 2 28 2 9" xfId="29210"/>
    <cellStyle name="Normal 2 2 28 3" xfId="2446"/>
    <cellStyle name="Normal 2 2 28 3 2" xfId="2447"/>
    <cellStyle name="Normal 2 2 28 3 2 2" xfId="2448"/>
    <cellStyle name="Normal 2 2 28 3 2 2 2" xfId="29211"/>
    <cellStyle name="Normal 2 2 28 3 2 3" xfId="2449"/>
    <cellStyle name="Normal 2 2 28 3 2 3 2" xfId="29212"/>
    <cellStyle name="Normal 2 2 28 3 2 4" xfId="29213"/>
    <cellStyle name="Normal 2 2 28 3 3" xfId="2450"/>
    <cellStyle name="Normal 2 2 28 3 3 2" xfId="29214"/>
    <cellStyle name="Normal 2 2 28 3 4" xfId="2451"/>
    <cellStyle name="Normal 2 2 28 3 4 2" xfId="29215"/>
    <cellStyle name="Normal 2 2 28 3 5" xfId="2452"/>
    <cellStyle name="Normal 2 2 28 3 5 2" xfId="29216"/>
    <cellStyle name="Normal 2 2 28 3 6" xfId="29217"/>
    <cellStyle name="Normal 2 2 28 3 6 2" xfId="29218"/>
    <cellStyle name="Normal 2 2 28 3 7" xfId="29219"/>
    <cellStyle name="Normal 2 2 28 4" xfId="2453"/>
    <cellStyle name="Normal 2 2 28 4 2" xfId="2454"/>
    <cellStyle name="Normal 2 2 28 4 2 2" xfId="29220"/>
    <cellStyle name="Normal 2 2 28 4 3" xfId="2455"/>
    <cellStyle name="Normal 2 2 28 4 3 2" xfId="29221"/>
    <cellStyle name="Normal 2 2 28 4 4" xfId="29222"/>
    <cellStyle name="Normal 2 2 28 5" xfId="2456"/>
    <cellStyle name="Normal 2 2 28 5 2" xfId="2457"/>
    <cellStyle name="Normal 2 2 28 5 2 2" xfId="29223"/>
    <cellStyle name="Normal 2 2 28 5 3" xfId="29224"/>
    <cellStyle name="Normal 2 2 28 6" xfId="2458"/>
    <cellStyle name="Normal 2 2 28 6 2" xfId="29225"/>
    <cellStyle name="Normal 2 2 28 7" xfId="2459"/>
    <cellStyle name="Normal 2 2 28 7 2" xfId="29226"/>
    <cellStyle name="Normal 2 2 28 8" xfId="29227"/>
    <cellStyle name="Normal 2 2 28 8 2" xfId="29228"/>
    <cellStyle name="Normal 2 2 28 9" xfId="29229"/>
    <cellStyle name="Normal 2 2 29" xfId="2460"/>
    <cellStyle name="Normal 2 2 29 10" xfId="29230"/>
    <cellStyle name="Normal 2 2 29 11" xfId="29231"/>
    <cellStyle name="Normal 2 2 29 2" xfId="2461"/>
    <cellStyle name="Normal 2 2 29 2 10" xfId="29232"/>
    <cellStyle name="Normal 2 2 29 2 2" xfId="2462"/>
    <cellStyle name="Normal 2 2 29 2 2 2" xfId="2463"/>
    <cellStyle name="Normal 2 2 29 2 2 2 2" xfId="2464"/>
    <cellStyle name="Normal 2 2 29 2 2 2 2 2" xfId="29233"/>
    <cellStyle name="Normal 2 2 29 2 2 2 3" xfId="2465"/>
    <cellStyle name="Normal 2 2 29 2 2 2 3 2" xfId="29234"/>
    <cellStyle name="Normal 2 2 29 2 2 2 4" xfId="29235"/>
    <cellStyle name="Normal 2 2 29 2 2 3" xfId="2466"/>
    <cellStyle name="Normal 2 2 29 2 2 3 2" xfId="29236"/>
    <cellStyle name="Normal 2 2 29 2 2 4" xfId="2467"/>
    <cellStyle name="Normal 2 2 29 2 2 4 2" xfId="29237"/>
    <cellStyle name="Normal 2 2 29 2 2 5" xfId="2468"/>
    <cellStyle name="Normal 2 2 29 2 2 5 2" xfId="29238"/>
    <cellStyle name="Normal 2 2 29 2 2 6" xfId="29239"/>
    <cellStyle name="Normal 2 2 29 2 2 6 2" xfId="29240"/>
    <cellStyle name="Normal 2 2 29 2 2 7" xfId="29241"/>
    <cellStyle name="Normal 2 2 29 2 3" xfId="2469"/>
    <cellStyle name="Normal 2 2 29 2 3 2" xfId="2470"/>
    <cellStyle name="Normal 2 2 29 2 3 2 2" xfId="29242"/>
    <cellStyle name="Normal 2 2 29 2 3 3" xfId="2471"/>
    <cellStyle name="Normal 2 2 29 2 3 3 2" xfId="29243"/>
    <cellStyle name="Normal 2 2 29 2 3 4" xfId="29244"/>
    <cellStyle name="Normal 2 2 29 2 4" xfId="2472"/>
    <cellStyle name="Normal 2 2 29 2 4 2" xfId="2473"/>
    <cellStyle name="Normal 2 2 29 2 4 2 2" xfId="29245"/>
    <cellStyle name="Normal 2 2 29 2 4 3" xfId="29246"/>
    <cellStyle name="Normal 2 2 29 2 5" xfId="2474"/>
    <cellStyle name="Normal 2 2 29 2 5 2" xfId="29247"/>
    <cellStyle name="Normal 2 2 29 2 6" xfId="2475"/>
    <cellStyle name="Normal 2 2 29 2 6 2" xfId="29248"/>
    <cellStyle name="Normal 2 2 29 2 7" xfId="29249"/>
    <cellStyle name="Normal 2 2 29 2 7 2" xfId="29250"/>
    <cellStyle name="Normal 2 2 29 2 8" xfId="29251"/>
    <cellStyle name="Normal 2 2 29 2 9" xfId="29252"/>
    <cellStyle name="Normal 2 2 29 3" xfId="2476"/>
    <cellStyle name="Normal 2 2 29 3 2" xfId="2477"/>
    <cellStyle name="Normal 2 2 29 3 2 2" xfId="2478"/>
    <cellStyle name="Normal 2 2 29 3 2 2 2" xfId="29253"/>
    <cellStyle name="Normal 2 2 29 3 2 3" xfId="2479"/>
    <cellStyle name="Normal 2 2 29 3 2 3 2" xfId="29254"/>
    <cellStyle name="Normal 2 2 29 3 2 4" xfId="29255"/>
    <cellStyle name="Normal 2 2 29 3 3" xfId="2480"/>
    <cellStyle name="Normal 2 2 29 3 3 2" xfId="29256"/>
    <cellStyle name="Normal 2 2 29 3 4" xfId="2481"/>
    <cellStyle name="Normal 2 2 29 3 4 2" xfId="29257"/>
    <cellStyle name="Normal 2 2 29 3 5" xfId="2482"/>
    <cellStyle name="Normal 2 2 29 3 5 2" xfId="29258"/>
    <cellStyle name="Normal 2 2 29 3 6" xfId="29259"/>
    <cellStyle name="Normal 2 2 29 3 6 2" xfId="29260"/>
    <cellStyle name="Normal 2 2 29 3 7" xfId="29261"/>
    <cellStyle name="Normal 2 2 29 4" xfId="2483"/>
    <cellStyle name="Normal 2 2 29 4 2" xfId="2484"/>
    <cellStyle name="Normal 2 2 29 4 2 2" xfId="29262"/>
    <cellStyle name="Normal 2 2 29 4 3" xfId="2485"/>
    <cellStyle name="Normal 2 2 29 4 3 2" xfId="29263"/>
    <cellStyle name="Normal 2 2 29 4 4" xfId="29264"/>
    <cellStyle name="Normal 2 2 29 5" xfId="2486"/>
    <cellStyle name="Normal 2 2 29 5 2" xfId="2487"/>
    <cellStyle name="Normal 2 2 29 5 2 2" xfId="29265"/>
    <cellStyle name="Normal 2 2 29 5 3" xfId="29266"/>
    <cellStyle name="Normal 2 2 29 6" xfId="2488"/>
    <cellStyle name="Normal 2 2 29 6 2" xfId="29267"/>
    <cellStyle name="Normal 2 2 29 7" xfId="2489"/>
    <cellStyle name="Normal 2 2 29 7 2" xfId="29268"/>
    <cellStyle name="Normal 2 2 29 8" xfId="29269"/>
    <cellStyle name="Normal 2 2 29 8 2" xfId="29270"/>
    <cellStyle name="Normal 2 2 29 9" xfId="29271"/>
    <cellStyle name="Normal 2 2 3" xfId="2490"/>
    <cellStyle name="Normal 2 2 3 10" xfId="2491"/>
    <cellStyle name="Normal 2 2 3 10 10" xfId="29272"/>
    <cellStyle name="Normal 2 2 3 10 11" xfId="29273"/>
    <cellStyle name="Normal 2 2 3 10 2" xfId="2492"/>
    <cellStyle name="Normal 2 2 3 10 2 10" xfId="29274"/>
    <cellStyle name="Normal 2 2 3 10 2 2" xfId="2493"/>
    <cellStyle name="Normal 2 2 3 10 2 2 2" xfId="2494"/>
    <cellStyle name="Normal 2 2 3 10 2 2 2 2" xfId="2495"/>
    <cellStyle name="Normal 2 2 3 10 2 2 2 2 2" xfId="29275"/>
    <cellStyle name="Normal 2 2 3 10 2 2 2 3" xfId="2496"/>
    <cellStyle name="Normal 2 2 3 10 2 2 2 3 2" xfId="29276"/>
    <cellStyle name="Normal 2 2 3 10 2 2 2 4" xfId="29277"/>
    <cellStyle name="Normal 2 2 3 10 2 2 3" xfId="2497"/>
    <cellStyle name="Normal 2 2 3 10 2 2 3 2" xfId="29278"/>
    <cellStyle name="Normal 2 2 3 10 2 2 4" xfId="2498"/>
    <cellStyle name="Normal 2 2 3 10 2 2 4 2" xfId="29279"/>
    <cellStyle name="Normal 2 2 3 10 2 2 5" xfId="2499"/>
    <cellStyle name="Normal 2 2 3 10 2 2 5 2" xfId="29280"/>
    <cellStyle name="Normal 2 2 3 10 2 2 6" xfId="29281"/>
    <cellStyle name="Normal 2 2 3 10 2 2 6 2" xfId="29282"/>
    <cellStyle name="Normal 2 2 3 10 2 2 7" xfId="29283"/>
    <cellStyle name="Normal 2 2 3 10 2 3" xfId="2500"/>
    <cellStyle name="Normal 2 2 3 10 2 3 2" xfId="2501"/>
    <cellStyle name="Normal 2 2 3 10 2 3 2 2" xfId="29284"/>
    <cellStyle name="Normal 2 2 3 10 2 3 3" xfId="2502"/>
    <cellStyle name="Normal 2 2 3 10 2 3 3 2" xfId="29285"/>
    <cellStyle name="Normal 2 2 3 10 2 3 4" xfId="29286"/>
    <cellStyle name="Normal 2 2 3 10 2 4" xfId="2503"/>
    <cellStyle name="Normal 2 2 3 10 2 4 2" xfId="2504"/>
    <cellStyle name="Normal 2 2 3 10 2 4 2 2" xfId="29287"/>
    <cellStyle name="Normal 2 2 3 10 2 4 3" xfId="29288"/>
    <cellStyle name="Normal 2 2 3 10 2 5" xfId="2505"/>
    <cellStyle name="Normal 2 2 3 10 2 5 2" xfId="29289"/>
    <cellStyle name="Normal 2 2 3 10 2 6" xfId="2506"/>
    <cellStyle name="Normal 2 2 3 10 2 6 2" xfId="29290"/>
    <cellStyle name="Normal 2 2 3 10 2 7" xfId="29291"/>
    <cellStyle name="Normal 2 2 3 10 2 7 2" xfId="29292"/>
    <cellStyle name="Normal 2 2 3 10 2 8" xfId="29293"/>
    <cellStyle name="Normal 2 2 3 10 2 9" xfId="29294"/>
    <cellStyle name="Normal 2 2 3 10 3" xfId="2507"/>
    <cellStyle name="Normal 2 2 3 10 3 2" xfId="2508"/>
    <cellStyle name="Normal 2 2 3 10 3 2 2" xfId="2509"/>
    <cellStyle name="Normal 2 2 3 10 3 2 2 2" xfId="29295"/>
    <cellStyle name="Normal 2 2 3 10 3 2 3" xfId="2510"/>
    <cellStyle name="Normal 2 2 3 10 3 2 3 2" xfId="29296"/>
    <cellStyle name="Normal 2 2 3 10 3 2 4" xfId="29297"/>
    <cellStyle name="Normal 2 2 3 10 3 3" xfId="2511"/>
    <cellStyle name="Normal 2 2 3 10 3 3 2" xfId="29298"/>
    <cellStyle name="Normal 2 2 3 10 3 4" xfId="2512"/>
    <cellStyle name="Normal 2 2 3 10 3 4 2" xfId="29299"/>
    <cellStyle name="Normal 2 2 3 10 3 5" xfId="2513"/>
    <cellStyle name="Normal 2 2 3 10 3 5 2" xfId="29300"/>
    <cellStyle name="Normal 2 2 3 10 3 6" xfId="29301"/>
    <cellStyle name="Normal 2 2 3 10 3 6 2" xfId="29302"/>
    <cellStyle name="Normal 2 2 3 10 3 7" xfId="29303"/>
    <cellStyle name="Normal 2 2 3 10 4" xfId="2514"/>
    <cellStyle name="Normal 2 2 3 10 4 2" xfId="2515"/>
    <cellStyle name="Normal 2 2 3 10 4 2 2" xfId="29304"/>
    <cellStyle name="Normal 2 2 3 10 4 3" xfId="2516"/>
    <cellStyle name="Normal 2 2 3 10 4 3 2" xfId="29305"/>
    <cellStyle name="Normal 2 2 3 10 4 4" xfId="29306"/>
    <cellStyle name="Normal 2 2 3 10 5" xfId="2517"/>
    <cellStyle name="Normal 2 2 3 10 5 2" xfId="2518"/>
    <cellStyle name="Normal 2 2 3 10 5 2 2" xfId="29307"/>
    <cellStyle name="Normal 2 2 3 10 5 3" xfId="29308"/>
    <cellStyle name="Normal 2 2 3 10 6" xfId="2519"/>
    <cellStyle name="Normal 2 2 3 10 6 2" xfId="29309"/>
    <cellStyle name="Normal 2 2 3 10 7" xfId="2520"/>
    <cellStyle name="Normal 2 2 3 10 7 2" xfId="29310"/>
    <cellStyle name="Normal 2 2 3 10 8" xfId="29311"/>
    <cellStyle name="Normal 2 2 3 10 8 2" xfId="29312"/>
    <cellStyle name="Normal 2 2 3 10 9" xfId="29313"/>
    <cellStyle name="Normal 2 2 3 11" xfId="2521"/>
    <cellStyle name="Normal 2 2 3 11 10" xfId="29314"/>
    <cellStyle name="Normal 2 2 3 11 11" xfId="29315"/>
    <cellStyle name="Normal 2 2 3 11 2" xfId="2522"/>
    <cellStyle name="Normal 2 2 3 11 2 10" xfId="29316"/>
    <cellStyle name="Normal 2 2 3 11 2 2" xfId="2523"/>
    <cellStyle name="Normal 2 2 3 11 2 2 2" xfId="2524"/>
    <cellStyle name="Normal 2 2 3 11 2 2 2 2" xfId="2525"/>
    <cellStyle name="Normal 2 2 3 11 2 2 2 2 2" xfId="29317"/>
    <cellStyle name="Normal 2 2 3 11 2 2 2 3" xfId="2526"/>
    <cellStyle name="Normal 2 2 3 11 2 2 2 3 2" xfId="29318"/>
    <cellStyle name="Normal 2 2 3 11 2 2 2 4" xfId="29319"/>
    <cellStyle name="Normal 2 2 3 11 2 2 3" xfId="2527"/>
    <cellStyle name="Normal 2 2 3 11 2 2 3 2" xfId="29320"/>
    <cellStyle name="Normal 2 2 3 11 2 2 4" xfId="2528"/>
    <cellStyle name="Normal 2 2 3 11 2 2 4 2" xfId="29321"/>
    <cellStyle name="Normal 2 2 3 11 2 2 5" xfId="2529"/>
    <cellStyle name="Normal 2 2 3 11 2 2 5 2" xfId="29322"/>
    <cellStyle name="Normal 2 2 3 11 2 2 6" xfId="29323"/>
    <cellStyle name="Normal 2 2 3 11 2 2 6 2" xfId="29324"/>
    <cellStyle name="Normal 2 2 3 11 2 2 7" xfId="29325"/>
    <cellStyle name="Normal 2 2 3 11 2 3" xfId="2530"/>
    <cellStyle name="Normal 2 2 3 11 2 3 2" xfId="2531"/>
    <cellStyle name="Normal 2 2 3 11 2 3 2 2" xfId="29326"/>
    <cellStyle name="Normal 2 2 3 11 2 3 3" xfId="2532"/>
    <cellStyle name="Normal 2 2 3 11 2 3 3 2" xfId="29327"/>
    <cellStyle name="Normal 2 2 3 11 2 3 4" xfId="29328"/>
    <cellStyle name="Normal 2 2 3 11 2 4" xfId="2533"/>
    <cellStyle name="Normal 2 2 3 11 2 4 2" xfId="2534"/>
    <cellStyle name="Normal 2 2 3 11 2 4 2 2" xfId="29329"/>
    <cellStyle name="Normal 2 2 3 11 2 4 3" xfId="29330"/>
    <cellStyle name="Normal 2 2 3 11 2 5" xfId="2535"/>
    <cellStyle name="Normal 2 2 3 11 2 5 2" xfId="29331"/>
    <cellStyle name="Normal 2 2 3 11 2 6" xfId="2536"/>
    <cellStyle name="Normal 2 2 3 11 2 6 2" xfId="29332"/>
    <cellStyle name="Normal 2 2 3 11 2 7" xfId="29333"/>
    <cellStyle name="Normal 2 2 3 11 2 7 2" xfId="29334"/>
    <cellStyle name="Normal 2 2 3 11 2 8" xfId="29335"/>
    <cellStyle name="Normal 2 2 3 11 2 9" xfId="29336"/>
    <cellStyle name="Normal 2 2 3 11 3" xfId="2537"/>
    <cellStyle name="Normal 2 2 3 11 3 2" xfId="2538"/>
    <cellStyle name="Normal 2 2 3 11 3 2 2" xfId="2539"/>
    <cellStyle name="Normal 2 2 3 11 3 2 2 2" xfId="29337"/>
    <cellStyle name="Normal 2 2 3 11 3 2 3" xfId="2540"/>
    <cellStyle name="Normal 2 2 3 11 3 2 3 2" xfId="29338"/>
    <cellStyle name="Normal 2 2 3 11 3 2 4" xfId="29339"/>
    <cellStyle name="Normal 2 2 3 11 3 3" xfId="2541"/>
    <cellStyle name="Normal 2 2 3 11 3 3 2" xfId="29340"/>
    <cellStyle name="Normal 2 2 3 11 3 4" xfId="2542"/>
    <cellStyle name="Normal 2 2 3 11 3 4 2" xfId="29341"/>
    <cellStyle name="Normal 2 2 3 11 3 5" xfId="2543"/>
    <cellStyle name="Normal 2 2 3 11 3 5 2" xfId="29342"/>
    <cellStyle name="Normal 2 2 3 11 3 6" xfId="29343"/>
    <cellStyle name="Normal 2 2 3 11 3 6 2" xfId="29344"/>
    <cellStyle name="Normal 2 2 3 11 3 7" xfId="29345"/>
    <cellStyle name="Normal 2 2 3 11 4" xfId="2544"/>
    <cellStyle name="Normal 2 2 3 11 4 2" xfId="2545"/>
    <cellStyle name="Normal 2 2 3 11 4 2 2" xfId="29346"/>
    <cellStyle name="Normal 2 2 3 11 4 3" xfId="2546"/>
    <cellStyle name="Normal 2 2 3 11 4 3 2" xfId="29347"/>
    <cellStyle name="Normal 2 2 3 11 4 4" xfId="29348"/>
    <cellStyle name="Normal 2 2 3 11 5" xfId="2547"/>
    <cellStyle name="Normal 2 2 3 11 5 2" xfId="2548"/>
    <cellStyle name="Normal 2 2 3 11 5 2 2" xfId="29349"/>
    <cellStyle name="Normal 2 2 3 11 5 3" xfId="29350"/>
    <cellStyle name="Normal 2 2 3 11 6" xfId="2549"/>
    <cellStyle name="Normal 2 2 3 11 6 2" xfId="29351"/>
    <cellStyle name="Normal 2 2 3 11 7" xfId="2550"/>
    <cellStyle name="Normal 2 2 3 11 7 2" xfId="29352"/>
    <cellStyle name="Normal 2 2 3 11 8" xfId="29353"/>
    <cellStyle name="Normal 2 2 3 11 8 2" xfId="29354"/>
    <cellStyle name="Normal 2 2 3 11 9" xfId="29355"/>
    <cellStyle name="Normal 2 2 3 12" xfId="2551"/>
    <cellStyle name="Normal 2 2 3 12 10" xfId="29356"/>
    <cellStyle name="Normal 2 2 3 12 11" xfId="29357"/>
    <cellStyle name="Normal 2 2 3 12 2" xfId="2552"/>
    <cellStyle name="Normal 2 2 3 12 2 10" xfId="29358"/>
    <cellStyle name="Normal 2 2 3 12 2 2" xfId="2553"/>
    <cellStyle name="Normal 2 2 3 12 2 2 2" xfId="2554"/>
    <cellStyle name="Normal 2 2 3 12 2 2 2 2" xfId="2555"/>
    <cellStyle name="Normal 2 2 3 12 2 2 2 2 2" xfId="29359"/>
    <cellStyle name="Normal 2 2 3 12 2 2 2 3" xfId="2556"/>
    <cellStyle name="Normal 2 2 3 12 2 2 2 3 2" xfId="29360"/>
    <cellStyle name="Normal 2 2 3 12 2 2 2 4" xfId="29361"/>
    <cellStyle name="Normal 2 2 3 12 2 2 3" xfId="2557"/>
    <cellStyle name="Normal 2 2 3 12 2 2 3 2" xfId="29362"/>
    <cellStyle name="Normal 2 2 3 12 2 2 4" xfId="2558"/>
    <cellStyle name="Normal 2 2 3 12 2 2 4 2" xfId="29363"/>
    <cellStyle name="Normal 2 2 3 12 2 2 5" xfId="2559"/>
    <cellStyle name="Normal 2 2 3 12 2 2 5 2" xfId="29364"/>
    <cellStyle name="Normal 2 2 3 12 2 2 6" xfId="29365"/>
    <cellStyle name="Normal 2 2 3 12 2 2 6 2" xfId="29366"/>
    <cellStyle name="Normal 2 2 3 12 2 2 7" xfId="29367"/>
    <cellStyle name="Normal 2 2 3 12 2 3" xfId="2560"/>
    <cellStyle name="Normal 2 2 3 12 2 3 2" xfId="2561"/>
    <cellStyle name="Normal 2 2 3 12 2 3 2 2" xfId="29368"/>
    <cellStyle name="Normal 2 2 3 12 2 3 3" xfId="2562"/>
    <cellStyle name="Normal 2 2 3 12 2 3 3 2" xfId="29369"/>
    <cellStyle name="Normal 2 2 3 12 2 3 4" xfId="29370"/>
    <cellStyle name="Normal 2 2 3 12 2 4" xfId="2563"/>
    <cellStyle name="Normal 2 2 3 12 2 4 2" xfId="2564"/>
    <cellStyle name="Normal 2 2 3 12 2 4 2 2" xfId="29371"/>
    <cellStyle name="Normal 2 2 3 12 2 4 3" xfId="29372"/>
    <cellStyle name="Normal 2 2 3 12 2 5" xfId="2565"/>
    <cellStyle name="Normal 2 2 3 12 2 5 2" xfId="29373"/>
    <cellStyle name="Normal 2 2 3 12 2 6" xfId="2566"/>
    <cellStyle name="Normal 2 2 3 12 2 6 2" xfId="29374"/>
    <cellStyle name="Normal 2 2 3 12 2 7" xfId="29375"/>
    <cellStyle name="Normal 2 2 3 12 2 7 2" xfId="29376"/>
    <cellStyle name="Normal 2 2 3 12 2 8" xfId="29377"/>
    <cellStyle name="Normal 2 2 3 12 2 9" xfId="29378"/>
    <cellStyle name="Normal 2 2 3 12 3" xfId="2567"/>
    <cellStyle name="Normal 2 2 3 12 3 2" xfId="2568"/>
    <cellStyle name="Normal 2 2 3 12 3 2 2" xfId="2569"/>
    <cellStyle name="Normal 2 2 3 12 3 2 2 2" xfId="29379"/>
    <cellStyle name="Normal 2 2 3 12 3 2 3" xfId="2570"/>
    <cellStyle name="Normal 2 2 3 12 3 2 3 2" xfId="29380"/>
    <cellStyle name="Normal 2 2 3 12 3 2 4" xfId="29381"/>
    <cellStyle name="Normal 2 2 3 12 3 3" xfId="2571"/>
    <cellStyle name="Normal 2 2 3 12 3 3 2" xfId="29382"/>
    <cellStyle name="Normal 2 2 3 12 3 4" xfId="2572"/>
    <cellStyle name="Normal 2 2 3 12 3 4 2" xfId="29383"/>
    <cellStyle name="Normal 2 2 3 12 3 5" xfId="2573"/>
    <cellStyle name="Normal 2 2 3 12 3 5 2" xfId="29384"/>
    <cellStyle name="Normal 2 2 3 12 3 6" xfId="29385"/>
    <cellStyle name="Normal 2 2 3 12 3 6 2" xfId="29386"/>
    <cellStyle name="Normal 2 2 3 12 3 7" xfId="29387"/>
    <cellStyle name="Normal 2 2 3 12 4" xfId="2574"/>
    <cellStyle name="Normal 2 2 3 12 4 2" xfId="2575"/>
    <cellStyle name="Normal 2 2 3 12 4 2 2" xfId="29388"/>
    <cellStyle name="Normal 2 2 3 12 4 3" xfId="2576"/>
    <cellStyle name="Normal 2 2 3 12 4 3 2" xfId="29389"/>
    <cellStyle name="Normal 2 2 3 12 4 4" xfId="29390"/>
    <cellStyle name="Normal 2 2 3 12 5" xfId="2577"/>
    <cellStyle name="Normal 2 2 3 12 5 2" xfId="2578"/>
    <cellStyle name="Normal 2 2 3 12 5 2 2" xfId="29391"/>
    <cellStyle name="Normal 2 2 3 12 5 3" xfId="29392"/>
    <cellStyle name="Normal 2 2 3 12 6" xfId="2579"/>
    <cellStyle name="Normal 2 2 3 12 6 2" xfId="29393"/>
    <cellStyle name="Normal 2 2 3 12 7" xfId="2580"/>
    <cellStyle name="Normal 2 2 3 12 7 2" xfId="29394"/>
    <cellStyle name="Normal 2 2 3 12 8" xfId="29395"/>
    <cellStyle name="Normal 2 2 3 12 8 2" xfId="29396"/>
    <cellStyle name="Normal 2 2 3 12 9" xfId="29397"/>
    <cellStyle name="Normal 2 2 3 13" xfId="2581"/>
    <cellStyle name="Normal 2 2 3 13 10" xfId="29398"/>
    <cellStyle name="Normal 2 2 3 13 11" xfId="29399"/>
    <cellStyle name="Normal 2 2 3 13 2" xfId="2582"/>
    <cellStyle name="Normal 2 2 3 13 2 10" xfId="29400"/>
    <cellStyle name="Normal 2 2 3 13 2 2" xfId="2583"/>
    <cellStyle name="Normal 2 2 3 13 2 2 2" xfId="2584"/>
    <cellStyle name="Normal 2 2 3 13 2 2 2 2" xfId="2585"/>
    <cellStyle name="Normal 2 2 3 13 2 2 2 2 2" xfId="29401"/>
    <cellStyle name="Normal 2 2 3 13 2 2 2 3" xfId="2586"/>
    <cellStyle name="Normal 2 2 3 13 2 2 2 3 2" xfId="29402"/>
    <cellStyle name="Normal 2 2 3 13 2 2 2 4" xfId="29403"/>
    <cellStyle name="Normal 2 2 3 13 2 2 3" xfId="2587"/>
    <cellStyle name="Normal 2 2 3 13 2 2 3 2" xfId="29404"/>
    <cellStyle name="Normal 2 2 3 13 2 2 4" xfId="2588"/>
    <cellStyle name="Normal 2 2 3 13 2 2 4 2" xfId="29405"/>
    <cellStyle name="Normal 2 2 3 13 2 2 5" xfId="2589"/>
    <cellStyle name="Normal 2 2 3 13 2 2 5 2" xfId="29406"/>
    <cellStyle name="Normal 2 2 3 13 2 2 6" xfId="29407"/>
    <cellStyle name="Normal 2 2 3 13 2 2 6 2" xfId="29408"/>
    <cellStyle name="Normal 2 2 3 13 2 2 7" xfId="29409"/>
    <cellStyle name="Normal 2 2 3 13 2 3" xfId="2590"/>
    <cellStyle name="Normal 2 2 3 13 2 3 2" xfId="2591"/>
    <cellStyle name="Normal 2 2 3 13 2 3 2 2" xfId="29410"/>
    <cellStyle name="Normal 2 2 3 13 2 3 3" xfId="2592"/>
    <cellStyle name="Normal 2 2 3 13 2 3 3 2" xfId="29411"/>
    <cellStyle name="Normal 2 2 3 13 2 3 4" xfId="29412"/>
    <cellStyle name="Normal 2 2 3 13 2 4" xfId="2593"/>
    <cellStyle name="Normal 2 2 3 13 2 4 2" xfId="2594"/>
    <cellStyle name="Normal 2 2 3 13 2 4 2 2" xfId="29413"/>
    <cellStyle name="Normal 2 2 3 13 2 4 3" xfId="29414"/>
    <cellStyle name="Normal 2 2 3 13 2 5" xfId="2595"/>
    <cellStyle name="Normal 2 2 3 13 2 5 2" xfId="29415"/>
    <cellStyle name="Normal 2 2 3 13 2 6" xfId="2596"/>
    <cellStyle name="Normal 2 2 3 13 2 6 2" xfId="29416"/>
    <cellStyle name="Normal 2 2 3 13 2 7" xfId="29417"/>
    <cellStyle name="Normal 2 2 3 13 2 7 2" xfId="29418"/>
    <cellStyle name="Normal 2 2 3 13 2 8" xfId="29419"/>
    <cellStyle name="Normal 2 2 3 13 2 9" xfId="29420"/>
    <cellStyle name="Normal 2 2 3 13 3" xfId="2597"/>
    <cellStyle name="Normal 2 2 3 13 3 2" xfId="2598"/>
    <cellStyle name="Normal 2 2 3 13 3 2 2" xfId="2599"/>
    <cellStyle name="Normal 2 2 3 13 3 2 2 2" xfId="29421"/>
    <cellStyle name="Normal 2 2 3 13 3 2 3" xfId="2600"/>
    <cellStyle name="Normal 2 2 3 13 3 2 3 2" xfId="29422"/>
    <cellStyle name="Normal 2 2 3 13 3 2 4" xfId="29423"/>
    <cellStyle name="Normal 2 2 3 13 3 3" xfId="2601"/>
    <cellStyle name="Normal 2 2 3 13 3 3 2" xfId="29424"/>
    <cellStyle name="Normal 2 2 3 13 3 4" xfId="2602"/>
    <cellStyle name="Normal 2 2 3 13 3 4 2" xfId="29425"/>
    <cellStyle name="Normal 2 2 3 13 3 5" xfId="2603"/>
    <cellStyle name="Normal 2 2 3 13 3 5 2" xfId="29426"/>
    <cellStyle name="Normal 2 2 3 13 3 6" xfId="29427"/>
    <cellStyle name="Normal 2 2 3 13 3 6 2" xfId="29428"/>
    <cellStyle name="Normal 2 2 3 13 3 7" xfId="29429"/>
    <cellStyle name="Normal 2 2 3 13 4" xfId="2604"/>
    <cellStyle name="Normal 2 2 3 13 4 2" xfId="2605"/>
    <cellStyle name="Normal 2 2 3 13 4 2 2" xfId="29430"/>
    <cellStyle name="Normal 2 2 3 13 4 3" xfId="2606"/>
    <cellStyle name="Normal 2 2 3 13 4 3 2" xfId="29431"/>
    <cellStyle name="Normal 2 2 3 13 4 4" xfId="29432"/>
    <cellStyle name="Normal 2 2 3 13 5" xfId="2607"/>
    <cellStyle name="Normal 2 2 3 13 5 2" xfId="2608"/>
    <cellStyle name="Normal 2 2 3 13 5 2 2" xfId="29433"/>
    <cellStyle name="Normal 2 2 3 13 5 3" xfId="29434"/>
    <cellStyle name="Normal 2 2 3 13 6" xfId="2609"/>
    <cellStyle name="Normal 2 2 3 13 6 2" xfId="29435"/>
    <cellStyle name="Normal 2 2 3 13 7" xfId="2610"/>
    <cellStyle name="Normal 2 2 3 13 7 2" xfId="29436"/>
    <cellStyle name="Normal 2 2 3 13 8" xfId="29437"/>
    <cellStyle name="Normal 2 2 3 13 8 2" xfId="29438"/>
    <cellStyle name="Normal 2 2 3 13 9" xfId="29439"/>
    <cellStyle name="Normal 2 2 3 14" xfId="2611"/>
    <cellStyle name="Normal 2 2 3 14 10" xfId="29440"/>
    <cellStyle name="Normal 2 2 3 14 11" xfId="29441"/>
    <cellStyle name="Normal 2 2 3 14 2" xfId="2612"/>
    <cellStyle name="Normal 2 2 3 14 2 10" xfId="29442"/>
    <cellStyle name="Normal 2 2 3 14 2 2" xfId="2613"/>
    <cellStyle name="Normal 2 2 3 14 2 2 2" xfId="2614"/>
    <cellStyle name="Normal 2 2 3 14 2 2 2 2" xfId="2615"/>
    <cellStyle name="Normal 2 2 3 14 2 2 2 2 2" xfId="29443"/>
    <cellStyle name="Normal 2 2 3 14 2 2 2 3" xfId="2616"/>
    <cellStyle name="Normal 2 2 3 14 2 2 2 3 2" xfId="29444"/>
    <cellStyle name="Normal 2 2 3 14 2 2 2 4" xfId="29445"/>
    <cellStyle name="Normal 2 2 3 14 2 2 3" xfId="2617"/>
    <cellStyle name="Normal 2 2 3 14 2 2 3 2" xfId="29446"/>
    <cellStyle name="Normal 2 2 3 14 2 2 4" xfId="2618"/>
    <cellStyle name="Normal 2 2 3 14 2 2 4 2" xfId="29447"/>
    <cellStyle name="Normal 2 2 3 14 2 2 5" xfId="2619"/>
    <cellStyle name="Normal 2 2 3 14 2 2 5 2" xfId="29448"/>
    <cellStyle name="Normal 2 2 3 14 2 2 6" xfId="29449"/>
    <cellStyle name="Normal 2 2 3 14 2 2 6 2" xfId="29450"/>
    <cellStyle name="Normal 2 2 3 14 2 2 7" xfId="29451"/>
    <cellStyle name="Normal 2 2 3 14 2 3" xfId="2620"/>
    <cellStyle name="Normal 2 2 3 14 2 3 2" xfId="2621"/>
    <cellStyle name="Normal 2 2 3 14 2 3 2 2" xfId="29452"/>
    <cellStyle name="Normal 2 2 3 14 2 3 3" xfId="2622"/>
    <cellStyle name="Normal 2 2 3 14 2 3 3 2" xfId="29453"/>
    <cellStyle name="Normal 2 2 3 14 2 3 4" xfId="29454"/>
    <cellStyle name="Normal 2 2 3 14 2 4" xfId="2623"/>
    <cellStyle name="Normal 2 2 3 14 2 4 2" xfId="2624"/>
    <cellStyle name="Normal 2 2 3 14 2 4 2 2" xfId="29455"/>
    <cellStyle name="Normal 2 2 3 14 2 4 3" xfId="29456"/>
    <cellStyle name="Normal 2 2 3 14 2 5" xfId="2625"/>
    <cellStyle name="Normal 2 2 3 14 2 5 2" xfId="29457"/>
    <cellStyle name="Normal 2 2 3 14 2 6" xfId="2626"/>
    <cellStyle name="Normal 2 2 3 14 2 6 2" xfId="29458"/>
    <cellStyle name="Normal 2 2 3 14 2 7" xfId="29459"/>
    <cellStyle name="Normal 2 2 3 14 2 7 2" xfId="29460"/>
    <cellStyle name="Normal 2 2 3 14 2 8" xfId="29461"/>
    <cellStyle name="Normal 2 2 3 14 2 9" xfId="29462"/>
    <cellStyle name="Normal 2 2 3 14 3" xfId="2627"/>
    <cellStyle name="Normal 2 2 3 14 3 2" xfId="2628"/>
    <cellStyle name="Normal 2 2 3 14 3 2 2" xfId="2629"/>
    <cellStyle name="Normal 2 2 3 14 3 2 2 2" xfId="29463"/>
    <cellStyle name="Normal 2 2 3 14 3 2 3" xfId="2630"/>
    <cellStyle name="Normal 2 2 3 14 3 2 3 2" xfId="29464"/>
    <cellStyle name="Normal 2 2 3 14 3 2 4" xfId="29465"/>
    <cellStyle name="Normal 2 2 3 14 3 3" xfId="2631"/>
    <cellStyle name="Normal 2 2 3 14 3 3 2" xfId="29466"/>
    <cellStyle name="Normal 2 2 3 14 3 4" xfId="2632"/>
    <cellStyle name="Normal 2 2 3 14 3 4 2" xfId="29467"/>
    <cellStyle name="Normal 2 2 3 14 3 5" xfId="2633"/>
    <cellStyle name="Normal 2 2 3 14 3 5 2" xfId="29468"/>
    <cellStyle name="Normal 2 2 3 14 3 6" xfId="29469"/>
    <cellStyle name="Normal 2 2 3 14 3 6 2" xfId="29470"/>
    <cellStyle name="Normal 2 2 3 14 3 7" xfId="29471"/>
    <cellStyle name="Normal 2 2 3 14 4" xfId="2634"/>
    <cellStyle name="Normal 2 2 3 14 4 2" xfId="2635"/>
    <cellStyle name="Normal 2 2 3 14 4 2 2" xfId="29472"/>
    <cellStyle name="Normal 2 2 3 14 4 3" xfId="2636"/>
    <cellStyle name="Normal 2 2 3 14 4 3 2" xfId="29473"/>
    <cellStyle name="Normal 2 2 3 14 4 4" xfId="29474"/>
    <cellStyle name="Normal 2 2 3 14 5" xfId="2637"/>
    <cellStyle name="Normal 2 2 3 14 5 2" xfId="2638"/>
    <cellStyle name="Normal 2 2 3 14 5 2 2" xfId="29475"/>
    <cellStyle name="Normal 2 2 3 14 5 3" xfId="29476"/>
    <cellStyle name="Normal 2 2 3 14 6" xfId="2639"/>
    <cellStyle name="Normal 2 2 3 14 6 2" xfId="29477"/>
    <cellStyle name="Normal 2 2 3 14 7" xfId="2640"/>
    <cellStyle name="Normal 2 2 3 14 7 2" xfId="29478"/>
    <cellStyle name="Normal 2 2 3 14 8" xfId="29479"/>
    <cellStyle name="Normal 2 2 3 14 8 2" xfId="29480"/>
    <cellStyle name="Normal 2 2 3 14 9" xfId="29481"/>
    <cellStyle name="Normal 2 2 3 15" xfId="2641"/>
    <cellStyle name="Normal 2 2 3 15 10" xfId="29482"/>
    <cellStyle name="Normal 2 2 3 15 11" xfId="29483"/>
    <cellStyle name="Normal 2 2 3 15 2" xfId="2642"/>
    <cellStyle name="Normal 2 2 3 15 2 10" xfId="29484"/>
    <cellStyle name="Normal 2 2 3 15 2 2" xfId="2643"/>
    <cellStyle name="Normal 2 2 3 15 2 2 2" xfId="2644"/>
    <cellStyle name="Normal 2 2 3 15 2 2 2 2" xfId="2645"/>
    <cellStyle name="Normal 2 2 3 15 2 2 2 2 2" xfId="29485"/>
    <cellStyle name="Normal 2 2 3 15 2 2 2 3" xfId="2646"/>
    <cellStyle name="Normal 2 2 3 15 2 2 2 3 2" xfId="29486"/>
    <cellStyle name="Normal 2 2 3 15 2 2 2 4" xfId="29487"/>
    <cellStyle name="Normal 2 2 3 15 2 2 3" xfId="2647"/>
    <cellStyle name="Normal 2 2 3 15 2 2 3 2" xfId="29488"/>
    <cellStyle name="Normal 2 2 3 15 2 2 4" xfId="2648"/>
    <cellStyle name="Normal 2 2 3 15 2 2 4 2" xfId="29489"/>
    <cellStyle name="Normal 2 2 3 15 2 2 5" xfId="2649"/>
    <cellStyle name="Normal 2 2 3 15 2 2 5 2" xfId="29490"/>
    <cellStyle name="Normal 2 2 3 15 2 2 6" xfId="29491"/>
    <cellStyle name="Normal 2 2 3 15 2 2 6 2" xfId="29492"/>
    <cellStyle name="Normal 2 2 3 15 2 2 7" xfId="29493"/>
    <cellStyle name="Normal 2 2 3 15 2 3" xfId="2650"/>
    <cellStyle name="Normal 2 2 3 15 2 3 2" xfId="2651"/>
    <cellStyle name="Normal 2 2 3 15 2 3 2 2" xfId="29494"/>
    <cellStyle name="Normal 2 2 3 15 2 3 3" xfId="2652"/>
    <cellStyle name="Normal 2 2 3 15 2 3 3 2" xfId="29495"/>
    <cellStyle name="Normal 2 2 3 15 2 3 4" xfId="29496"/>
    <cellStyle name="Normal 2 2 3 15 2 4" xfId="2653"/>
    <cellStyle name="Normal 2 2 3 15 2 4 2" xfId="2654"/>
    <cellStyle name="Normal 2 2 3 15 2 4 2 2" xfId="29497"/>
    <cellStyle name="Normal 2 2 3 15 2 4 3" xfId="29498"/>
    <cellStyle name="Normal 2 2 3 15 2 5" xfId="2655"/>
    <cellStyle name="Normal 2 2 3 15 2 5 2" xfId="29499"/>
    <cellStyle name="Normal 2 2 3 15 2 6" xfId="2656"/>
    <cellStyle name="Normal 2 2 3 15 2 6 2" xfId="29500"/>
    <cellStyle name="Normal 2 2 3 15 2 7" xfId="29501"/>
    <cellStyle name="Normal 2 2 3 15 2 7 2" xfId="29502"/>
    <cellStyle name="Normal 2 2 3 15 2 8" xfId="29503"/>
    <cellStyle name="Normal 2 2 3 15 2 9" xfId="29504"/>
    <cellStyle name="Normal 2 2 3 15 3" xfId="2657"/>
    <cellStyle name="Normal 2 2 3 15 3 2" xfId="2658"/>
    <cellStyle name="Normal 2 2 3 15 3 2 2" xfId="2659"/>
    <cellStyle name="Normal 2 2 3 15 3 2 2 2" xfId="29505"/>
    <cellStyle name="Normal 2 2 3 15 3 2 3" xfId="2660"/>
    <cellStyle name="Normal 2 2 3 15 3 2 3 2" xfId="29506"/>
    <cellStyle name="Normal 2 2 3 15 3 2 4" xfId="29507"/>
    <cellStyle name="Normal 2 2 3 15 3 3" xfId="2661"/>
    <cellStyle name="Normal 2 2 3 15 3 3 2" xfId="29508"/>
    <cellStyle name="Normal 2 2 3 15 3 4" xfId="2662"/>
    <cellStyle name="Normal 2 2 3 15 3 4 2" xfId="29509"/>
    <cellStyle name="Normal 2 2 3 15 3 5" xfId="2663"/>
    <cellStyle name="Normal 2 2 3 15 3 5 2" xfId="29510"/>
    <cellStyle name="Normal 2 2 3 15 3 6" xfId="29511"/>
    <cellStyle name="Normal 2 2 3 15 3 6 2" xfId="29512"/>
    <cellStyle name="Normal 2 2 3 15 3 7" xfId="29513"/>
    <cellStyle name="Normal 2 2 3 15 4" xfId="2664"/>
    <cellStyle name="Normal 2 2 3 15 4 2" xfId="2665"/>
    <cellStyle name="Normal 2 2 3 15 4 2 2" xfId="29514"/>
    <cellStyle name="Normal 2 2 3 15 4 3" xfId="2666"/>
    <cellStyle name="Normal 2 2 3 15 4 3 2" xfId="29515"/>
    <cellStyle name="Normal 2 2 3 15 4 4" xfId="29516"/>
    <cellStyle name="Normal 2 2 3 15 5" xfId="2667"/>
    <cellStyle name="Normal 2 2 3 15 5 2" xfId="2668"/>
    <cellStyle name="Normal 2 2 3 15 5 2 2" xfId="29517"/>
    <cellStyle name="Normal 2 2 3 15 5 3" xfId="29518"/>
    <cellStyle name="Normal 2 2 3 15 6" xfId="2669"/>
    <cellStyle name="Normal 2 2 3 15 6 2" xfId="29519"/>
    <cellStyle name="Normal 2 2 3 15 7" xfId="2670"/>
    <cellStyle name="Normal 2 2 3 15 7 2" xfId="29520"/>
    <cellStyle name="Normal 2 2 3 15 8" xfId="29521"/>
    <cellStyle name="Normal 2 2 3 15 8 2" xfId="29522"/>
    <cellStyle name="Normal 2 2 3 15 9" xfId="29523"/>
    <cellStyle name="Normal 2 2 3 16" xfId="2671"/>
    <cellStyle name="Normal 2 2 3 16 10" xfId="29524"/>
    <cellStyle name="Normal 2 2 3 16 11" xfId="29525"/>
    <cellStyle name="Normal 2 2 3 16 2" xfId="2672"/>
    <cellStyle name="Normal 2 2 3 16 2 10" xfId="29526"/>
    <cellStyle name="Normal 2 2 3 16 2 2" xfId="2673"/>
    <cellStyle name="Normal 2 2 3 16 2 2 2" xfId="2674"/>
    <cellStyle name="Normal 2 2 3 16 2 2 2 2" xfId="2675"/>
    <cellStyle name="Normal 2 2 3 16 2 2 2 2 2" xfId="29527"/>
    <cellStyle name="Normal 2 2 3 16 2 2 2 3" xfId="2676"/>
    <cellStyle name="Normal 2 2 3 16 2 2 2 3 2" xfId="29528"/>
    <cellStyle name="Normal 2 2 3 16 2 2 2 4" xfId="29529"/>
    <cellStyle name="Normal 2 2 3 16 2 2 3" xfId="2677"/>
    <cellStyle name="Normal 2 2 3 16 2 2 3 2" xfId="29530"/>
    <cellStyle name="Normal 2 2 3 16 2 2 4" xfId="2678"/>
    <cellStyle name="Normal 2 2 3 16 2 2 4 2" xfId="29531"/>
    <cellStyle name="Normal 2 2 3 16 2 2 5" xfId="2679"/>
    <cellStyle name="Normal 2 2 3 16 2 2 5 2" xfId="29532"/>
    <cellStyle name="Normal 2 2 3 16 2 2 6" xfId="29533"/>
    <cellStyle name="Normal 2 2 3 16 2 2 6 2" xfId="29534"/>
    <cellStyle name="Normal 2 2 3 16 2 2 7" xfId="29535"/>
    <cellStyle name="Normal 2 2 3 16 2 3" xfId="2680"/>
    <cellStyle name="Normal 2 2 3 16 2 3 2" xfId="2681"/>
    <cellStyle name="Normal 2 2 3 16 2 3 2 2" xfId="29536"/>
    <cellStyle name="Normal 2 2 3 16 2 3 3" xfId="2682"/>
    <cellStyle name="Normal 2 2 3 16 2 3 3 2" xfId="29537"/>
    <cellStyle name="Normal 2 2 3 16 2 3 4" xfId="29538"/>
    <cellStyle name="Normal 2 2 3 16 2 4" xfId="2683"/>
    <cellStyle name="Normal 2 2 3 16 2 4 2" xfId="2684"/>
    <cellStyle name="Normal 2 2 3 16 2 4 2 2" xfId="29539"/>
    <cellStyle name="Normal 2 2 3 16 2 4 3" xfId="29540"/>
    <cellStyle name="Normal 2 2 3 16 2 5" xfId="2685"/>
    <cellStyle name="Normal 2 2 3 16 2 5 2" xfId="29541"/>
    <cellStyle name="Normal 2 2 3 16 2 6" xfId="2686"/>
    <cellStyle name="Normal 2 2 3 16 2 6 2" xfId="29542"/>
    <cellStyle name="Normal 2 2 3 16 2 7" xfId="29543"/>
    <cellStyle name="Normal 2 2 3 16 2 7 2" xfId="29544"/>
    <cellStyle name="Normal 2 2 3 16 2 8" xfId="29545"/>
    <cellStyle name="Normal 2 2 3 16 2 9" xfId="29546"/>
    <cellStyle name="Normal 2 2 3 16 3" xfId="2687"/>
    <cellStyle name="Normal 2 2 3 16 3 2" xfId="2688"/>
    <cellStyle name="Normal 2 2 3 16 3 2 2" xfId="2689"/>
    <cellStyle name="Normal 2 2 3 16 3 2 2 2" xfId="29547"/>
    <cellStyle name="Normal 2 2 3 16 3 2 3" xfId="2690"/>
    <cellStyle name="Normal 2 2 3 16 3 2 3 2" xfId="29548"/>
    <cellStyle name="Normal 2 2 3 16 3 2 4" xfId="29549"/>
    <cellStyle name="Normal 2 2 3 16 3 3" xfId="2691"/>
    <cellStyle name="Normal 2 2 3 16 3 3 2" xfId="29550"/>
    <cellStyle name="Normal 2 2 3 16 3 4" xfId="2692"/>
    <cellStyle name="Normal 2 2 3 16 3 4 2" xfId="29551"/>
    <cellStyle name="Normal 2 2 3 16 3 5" xfId="2693"/>
    <cellStyle name="Normal 2 2 3 16 3 5 2" xfId="29552"/>
    <cellStyle name="Normal 2 2 3 16 3 6" xfId="29553"/>
    <cellStyle name="Normal 2 2 3 16 3 6 2" xfId="29554"/>
    <cellStyle name="Normal 2 2 3 16 3 7" xfId="29555"/>
    <cellStyle name="Normal 2 2 3 16 4" xfId="2694"/>
    <cellStyle name="Normal 2 2 3 16 4 2" xfId="2695"/>
    <cellStyle name="Normal 2 2 3 16 4 2 2" xfId="29556"/>
    <cellStyle name="Normal 2 2 3 16 4 3" xfId="2696"/>
    <cellStyle name="Normal 2 2 3 16 4 3 2" xfId="29557"/>
    <cellStyle name="Normal 2 2 3 16 4 4" xfId="29558"/>
    <cellStyle name="Normal 2 2 3 16 5" xfId="2697"/>
    <cellStyle name="Normal 2 2 3 16 5 2" xfId="2698"/>
    <cellStyle name="Normal 2 2 3 16 5 2 2" xfId="29559"/>
    <cellStyle name="Normal 2 2 3 16 5 3" xfId="29560"/>
    <cellStyle name="Normal 2 2 3 16 6" xfId="2699"/>
    <cellStyle name="Normal 2 2 3 16 6 2" xfId="29561"/>
    <cellStyle name="Normal 2 2 3 16 7" xfId="2700"/>
    <cellStyle name="Normal 2 2 3 16 7 2" xfId="29562"/>
    <cellStyle name="Normal 2 2 3 16 8" xfId="29563"/>
    <cellStyle name="Normal 2 2 3 16 8 2" xfId="29564"/>
    <cellStyle name="Normal 2 2 3 16 9" xfId="29565"/>
    <cellStyle name="Normal 2 2 3 17" xfId="2701"/>
    <cellStyle name="Normal 2 2 3 17 10" xfId="29566"/>
    <cellStyle name="Normal 2 2 3 17 11" xfId="29567"/>
    <cellStyle name="Normal 2 2 3 17 2" xfId="2702"/>
    <cellStyle name="Normal 2 2 3 17 2 10" xfId="29568"/>
    <cellStyle name="Normal 2 2 3 17 2 2" xfId="2703"/>
    <cellStyle name="Normal 2 2 3 17 2 2 2" xfId="2704"/>
    <cellStyle name="Normal 2 2 3 17 2 2 2 2" xfId="2705"/>
    <cellStyle name="Normal 2 2 3 17 2 2 2 2 2" xfId="29569"/>
    <cellStyle name="Normal 2 2 3 17 2 2 2 3" xfId="2706"/>
    <cellStyle name="Normal 2 2 3 17 2 2 2 3 2" xfId="29570"/>
    <cellStyle name="Normal 2 2 3 17 2 2 2 4" xfId="29571"/>
    <cellStyle name="Normal 2 2 3 17 2 2 3" xfId="2707"/>
    <cellStyle name="Normal 2 2 3 17 2 2 3 2" xfId="29572"/>
    <cellStyle name="Normal 2 2 3 17 2 2 4" xfId="2708"/>
    <cellStyle name="Normal 2 2 3 17 2 2 4 2" xfId="29573"/>
    <cellStyle name="Normal 2 2 3 17 2 2 5" xfId="2709"/>
    <cellStyle name="Normal 2 2 3 17 2 2 5 2" xfId="29574"/>
    <cellStyle name="Normal 2 2 3 17 2 2 6" xfId="29575"/>
    <cellStyle name="Normal 2 2 3 17 2 2 6 2" xfId="29576"/>
    <cellStyle name="Normal 2 2 3 17 2 2 7" xfId="29577"/>
    <cellStyle name="Normal 2 2 3 17 2 3" xfId="2710"/>
    <cellStyle name="Normal 2 2 3 17 2 3 2" xfId="2711"/>
    <cellStyle name="Normal 2 2 3 17 2 3 2 2" xfId="29578"/>
    <cellStyle name="Normal 2 2 3 17 2 3 3" xfId="2712"/>
    <cellStyle name="Normal 2 2 3 17 2 3 3 2" xfId="29579"/>
    <cellStyle name="Normal 2 2 3 17 2 3 4" xfId="29580"/>
    <cellStyle name="Normal 2 2 3 17 2 4" xfId="2713"/>
    <cellStyle name="Normal 2 2 3 17 2 4 2" xfId="2714"/>
    <cellStyle name="Normal 2 2 3 17 2 4 2 2" xfId="29581"/>
    <cellStyle name="Normal 2 2 3 17 2 4 3" xfId="29582"/>
    <cellStyle name="Normal 2 2 3 17 2 5" xfId="2715"/>
    <cellStyle name="Normal 2 2 3 17 2 5 2" xfId="29583"/>
    <cellStyle name="Normal 2 2 3 17 2 6" xfId="2716"/>
    <cellStyle name="Normal 2 2 3 17 2 6 2" xfId="29584"/>
    <cellStyle name="Normal 2 2 3 17 2 7" xfId="29585"/>
    <cellStyle name="Normal 2 2 3 17 2 7 2" xfId="29586"/>
    <cellStyle name="Normal 2 2 3 17 2 8" xfId="29587"/>
    <cellStyle name="Normal 2 2 3 17 2 9" xfId="29588"/>
    <cellStyle name="Normal 2 2 3 17 3" xfId="2717"/>
    <cellStyle name="Normal 2 2 3 17 3 2" xfId="2718"/>
    <cellStyle name="Normal 2 2 3 17 3 2 2" xfId="2719"/>
    <cellStyle name="Normal 2 2 3 17 3 2 2 2" xfId="29589"/>
    <cellStyle name="Normal 2 2 3 17 3 2 3" xfId="2720"/>
    <cellStyle name="Normal 2 2 3 17 3 2 3 2" xfId="29590"/>
    <cellStyle name="Normal 2 2 3 17 3 2 4" xfId="29591"/>
    <cellStyle name="Normal 2 2 3 17 3 3" xfId="2721"/>
    <cellStyle name="Normal 2 2 3 17 3 3 2" xfId="29592"/>
    <cellStyle name="Normal 2 2 3 17 3 4" xfId="2722"/>
    <cellStyle name="Normal 2 2 3 17 3 4 2" xfId="29593"/>
    <cellStyle name="Normal 2 2 3 17 3 5" xfId="2723"/>
    <cellStyle name="Normal 2 2 3 17 3 5 2" xfId="29594"/>
    <cellStyle name="Normal 2 2 3 17 3 6" xfId="29595"/>
    <cellStyle name="Normal 2 2 3 17 3 6 2" xfId="29596"/>
    <cellStyle name="Normal 2 2 3 17 3 7" xfId="29597"/>
    <cellStyle name="Normal 2 2 3 17 4" xfId="2724"/>
    <cellStyle name="Normal 2 2 3 17 4 2" xfId="2725"/>
    <cellStyle name="Normal 2 2 3 17 4 2 2" xfId="29598"/>
    <cellStyle name="Normal 2 2 3 17 4 3" xfId="2726"/>
    <cellStyle name="Normal 2 2 3 17 4 3 2" xfId="29599"/>
    <cellStyle name="Normal 2 2 3 17 4 4" xfId="29600"/>
    <cellStyle name="Normal 2 2 3 17 5" xfId="2727"/>
    <cellStyle name="Normal 2 2 3 17 5 2" xfId="2728"/>
    <cellStyle name="Normal 2 2 3 17 5 2 2" xfId="29601"/>
    <cellStyle name="Normal 2 2 3 17 5 3" xfId="29602"/>
    <cellStyle name="Normal 2 2 3 17 6" xfId="2729"/>
    <cellStyle name="Normal 2 2 3 17 6 2" xfId="29603"/>
    <cellStyle name="Normal 2 2 3 17 7" xfId="2730"/>
    <cellStyle name="Normal 2 2 3 17 7 2" xfId="29604"/>
    <cellStyle name="Normal 2 2 3 17 8" xfId="29605"/>
    <cellStyle name="Normal 2 2 3 17 8 2" xfId="29606"/>
    <cellStyle name="Normal 2 2 3 17 9" xfId="29607"/>
    <cellStyle name="Normal 2 2 3 18" xfId="2731"/>
    <cellStyle name="Normal 2 2 3 18 10" xfId="29608"/>
    <cellStyle name="Normal 2 2 3 18 11" xfId="29609"/>
    <cellStyle name="Normal 2 2 3 18 2" xfId="2732"/>
    <cellStyle name="Normal 2 2 3 18 2 10" xfId="29610"/>
    <cellStyle name="Normal 2 2 3 18 2 2" xfId="2733"/>
    <cellStyle name="Normal 2 2 3 18 2 2 2" xfId="2734"/>
    <cellStyle name="Normal 2 2 3 18 2 2 2 2" xfId="2735"/>
    <cellStyle name="Normal 2 2 3 18 2 2 2 2 2" xfId="29611"/>
    <cellStyle name="Normal 2 2 3 18 2 2 2 3" xfId="2736"/>
    <cellStyle name="Normal 2 2 3 18 2 2 2 3 2" xfId="29612"/>
    <cellStyle name="Normal 2 2 3 18 2 2 2 4" xfId="29613"/>
    <cellStyle name="Normal 2 2 3 18 2 2 3" xfId="2737"/>
    <cellStyle name="Normal 2 2 3 18 2 2 3 2" xfId="29614"/>
    <cellStyle name="Normal 2 2 3 18 2 2 4" xfId="2738"/>
    <cellStyle name="Normal 2 2 3 18 2 2 4 2" xfId="29615"/>
    <cellStyle name="Normal 2 2 3 18 2 2 5" xfId="2739"/>
    <cellStyle name="Normal 2 2 3 18 2 2 5 2" xfId="29616"/>
    <cellStyle name="Normal 2 2 3 18 2 2 6" xfId="29617"/>
    <cellStyle name="Normal 2 2 3 18 2 2 6 2" xfId="29618"/>
    <cellStyle name="Normal 2 2 3 18 2 2 7" xfId="29619"/>
    <cellStyle name="Normal 2 2 3 18 2 3" xfId="2740"/>
    <cellStyle name="Normal 2 2 3 18 2 3 2" xfId="2741"/>
    <cellStyle name="Normal 2 2 3 18 2 3 2 2" xfId="29620"/>
    <cellStyle name="Normal 2 2 3 18 2 3 3" xfId="2742"/>
    <cellStyle name="Normal 2 2 3 18 2 3 3 2" xfId="29621"/>
    <cellStyle name="Normal 2 2 3 18 2 3 4" xfId="29622"/>
    <cellStyle name="Normal 2 2 3 18 2 4" xfId="2743"/>
    <cellStyle name="Normal 2 2 3 18 2 4 2" xfId="2744"/>
    <cellStyle name="Normal 2 2 3 18 2 4 2 2" xfId="29623"/>
    <cellStyle name="Normal 2 2 3 18 2 4 3" xfId="29624"/>
    <cellStyle name="Normal 2 2 3 18 2 5" xfId="2745"/>
    <cellStyle name="Normal 2 2 3 18 2 5 2" xfId="29625"/>
    <cellStyle name="Normal 2 2 3 18 2 6" xfId="2746"/>
    <cellStyle name="Normal 2 2 3 18 2 6 2" xfId="29626"/>
    <cellStyle name="Normal 2 2 3 18 2 7" xfId="29627"/>
    <cellStyle name="Normal 2 2 3 18 2 7 2" xfId="29628"/>
    <cellStyle name="Normal 2 2 3 18 2 8" xfId="29629"/>
    <cellStyle name="Normal 2 2 3 18 2 9" xfId="29630"/>
    <cellStyle name="Normal 2 2 3 18 3" xfId="2747"/>
    <cellStyle name="Normal 2 2 3 18 3 2" xfId="2748"/>
    <cellStyle name="Normal 2 2 3 18 3 2 2" xfId="2749"/>
    <cellStyle name="Normal 2 2 3 18 3 2 2 2" xfId="29631"/>
    <cellStyle name="Normal 2 2 3 18 3 2 3" xfId="2750"/>
    <cellStyle name="Normal 2 2 3 18 3 2 3 2" xfId="29632"/>
    <cellStyle name="Normal 2 2 3 18 3 2 4" xfId="29633"/>
    <cellStyle name="Normal 2 2 3 18 3 3" xfId="2751"/>
    <cellStyle name="Normal 2 2 3 18 3 3 2" xfId="29634"/>
    <cellStyle name="Normal 2 2 3 18 3 4" xfId="2752"/>
    <cellStyle name="Normal 2 2 3 18 3 4 2" xfId="29635"/>
    <cellStyle name="Normal 2 2 3 18 3 5" xfId="2753"/>
    <cellStyle name="Normal 2 2 3 18 3 5 2" xfId="29636"/>
    <cellStyle name="Normal 2 2 3 18 3 6" xfId="29637"/>
    <cellStyle name="Normal 2 2 3 18 3 6 2" xfId="29638"/>
    <cellStyle name="Normal 2 2 3 18 3 7" xfId="29639"/>
    <cellStyle name="Normal 2 2 3 18 4" xfId="2754"/>
    <cellStyle name="Normal 2 2 3 18 4 2" xfId="2755"/>
    <cellStyle name="Normal 2 2 3 18 4 2 2" xfId="29640"/>
    <cellStyle name="Normal 2 2 3 18 4 3" xfId="2756"/>
    <cellStyle name="Normal 2 2 3 18 4 3 2" xfId="29641"/>
    <cellStyle name="Normal 2 2 3 18 4 4" xfId="29642"/>
    <cellStyle name="Normal 2 2 3 18 5" xfId="2757"/>
    <cellStyle name="Normal 2 2 3 18 5 2" xfId="2758"/>
    <cellStyle name="Normal 2 2 3 18 5 2 2" xfId="29643"/>
    <cellStyle name="Normal 2 2 3 18 5 3" xfId="29644"/>
    <cellStyle name="Normal 2 2 3 18 6" xfId="2759"/>
    <cellStyle name="Normal 2 2 3 18 6 2" xfId="29645"/>
    <cellStyle name="Normal 2 2 3 18 7" xfId="2760"/>
    <cellStyle name="Normal 2 2 3 18 7 2" xfId="29646"/>
    <cellStyle name="Normal 2 2 3 18 8" xfId="29647"/>
    <cellStyle name="Normal 2 2 3 18 8 2" xfId="29648"/>
    <cellStyle name="Normal 2 2 3 18 9" xfId="29649"/>
    <cellStyle name="Normal 2 2 3 19" xfId="2761"/>
    <cellStyle name="Normal 2 2 3 19 10" xfId="29650"/>
    <cellStyle name="Normal 2 2 3 19 11" xfId="29651"/>
    <cellStyle name="Normal 2 2 3 19 2" xfId="2762"/>
    <cellStyle name="Normal 2 2 3 19 2 10" xfId="29652"/>
    <cellStyle name="Normal 2 2 3 19 2 2" xfId="2763"/>
    <cellStyle name="Normal 2 2 3 19 2 2 2" xfId="2764"/>
    <cellStyle name="Normal 2 2 3 19 2 2 2 2" xfId="2765"/>
    <cellStyle name="Normal 2 2 3 19 2 2 2 2 2" xfId="29653"/>
    <cellStyle name="Normal 2 2 3 19 2 2 2 3" xfId="2766"/>
    <cellStyle name="Normal 2 2 3 19 2 2 2 3 2" xfId="29654"/>
    <cellStyle name="Normal 2 2 3 19 2 2 2 4" xfId="29655"/>
    <cellStyle name="Normal 2 2 3 19 2 2 3" xfId="2767"/>
    <cellStyle name="Normal 2 2 3 19 2 2 3 2" xfId="29656"/>
    <cellStyle name="Normal 2 2 3 19 2 2 4" xfId="2768"/>
    <cellStyle name="Normal 2 2 3 19 2 2 4 2" xfId="29657"/>
    <cellStyle name="Normal 2 2 3 19 2 2 5" xfId="2769"/>
    <cellStyle name="Normal 2 2 3 19 2 2 5 2" xfId="29658"/>
    <cellStyle name="Normal 2 2 3 19 2 2 6" xfId="29659"/>
    <cellStyle name="Normal 2 2 3 19 2 2 6 2" xfId="29660"/>
    <cellStyle name="Normal 2 2 3 19 2 2 7" xfId="29661"/>
    <cellStyle name="Normal 2 2 3 19 2 3" xfId="2770"/>
    <cellStyle name="Normal 2 2 3 19 2 3 2" xfId="2771"/>
    <cellStyle name="Normal 2 2 3 19 2 3 2 2" xfId="29662"/>
    <cellStyle name="Normal 2 2 3 19 2 3 3" xfId="2772"/>
    <cellStyle name="Normal 2 2 3 19 2 3 3 2" xfId="29663"/>
    <cellStyle name="Normal 2 2 3 19 2 3 4" xfId="29664"/>
    <cellStyle name="Normal 2 2 3 19 2 4" xfId="2773"/>
    <cellStyle name="Normal 2 2 3 19 2 4 2" xfId="2774"/>
    <cellStyle name="Normal 2 2 3 19 2 4 2 2" xfId="29665"/>
    <cellStyle name="Normal 2 2 3 19 2 4 3" xfId="29666"/>
    <cellStyle name="Normal 2 2 3 19 2 5" xfId="2775"/>
    <cellStyle name="Normal 2 2 3 19 2 5 2" xfId="29667"/>
    <cellStyle name="Normal 2 2 3 19 2 6" xfId="2776"/>
    <cellStyle name="Normal 2 2 3 19 2 6 2" xfId="29668"/>
    <cellStyle name="Normal 2 2 3 19 2 7" xfId="29669"/>
    <cellStyle name="Normal 2 2 3 19 2 7 2" xfId="29670"/>
    <cellStyle name="Normal 2 2 3 19 2 8" xfId="29671"/>
    <cellStyle name="Normal 2 2 3 19 2 9" xfId="29672"/>
    <cellStyle name="Normal 2 2 3 19 3" xfId="2777"/>
    <cellStyle name="Normal 2 2 3 19 3 2" xfId="2778"/>
    <cellStyle name="Normal 2 2 3 19 3 2 2" xfId="2779"/>
    <cellStyle name="Normal 2 2 3 19 3 2 2 2" xfId="29673"/>
    <cellStyle name="Normal 2 2 3 19 3 2 3" xfId="2780"/>
    <cellStyle name="Normal 2 2 3 19 3 2 3 2" xfId="29674"/>
    <cellStyle name="Normal 2 2 3 19 3 2 4" xfId="29675"/>
    <cellStyle name="Normal 2 2 3 19 3 3" xfId="2781"/>
    <cellStyle name="Normal 2 2 3 19 3 3 2" xfId="29676"/>
    <cellStyle name="Normal 2 2 3 19 3 4" xfId="2782"/>
    <cellStyle name="Normal 2 2 3 19 3 4 2" xfId="29677"/>
    <cellStyle name="Normal 2 2 3 19 3 5" xfId="2783"/>
    <cellStyle name="Normal 2 2 3 19 3 5 2" xfId="29678"/>
    <cellStyle name="Normal 2 2 3 19 3 6" xfId="29679"/>
    <cellStyle name="Normal 2 2 3 19 3 6 2" xfId="29680"/>
    <cellStyle name="Normal 2 2 3 19 3 7" xfId="29681"/>
    <cellStyle name="Normal 2 2 3 19 4" xfId="2784"/>
    <cellStyle name="Normal 2 2 3 19 4 2" xfId="2785"/>
    <cellStyle name="Normal 2 2 3 19 4 2 2" xfId="29682"/>
    <cellStyle name="Normal 2 2 3 19 4 3" xfId="2786"/>
    <cellStyle name="Normal 2 2 3 19 4 3 2" xfId="29683"/>
    <cellStyle name="Normal 2 2 3 19 4 4" xfId="29684"/>
    <cellStyle name="Normal 2 2 3 19 5" xfId="2787"/>
    <cellStyle name="Normal 2 2 3 19 5 2" xfId="2788"/>
    <cellStyle name="Normal 2 2 3 19 5 2 2" xfId="29685"/>
    <cellStyle name="Normal 2 2 3 19 5 3" xfId="29686"/>
    <cellStyle name="Normal 2 2 3 19 6" xfId="2789"/>
    <cellStyle name="Normal 2 2 3 19 6 2" xfId="29687"/>
    <cellStyle name="Normal 2 2 3 19 7" xfId="2790"/>
    <cellStyle name="Normal 2 2 3 19 7 2" xfId="29688"/>
    <cellStyle name="Normal 2 2 3 19 8" xfId="29689"/>
    <cellStyle name="Normal 2 2 3 19 8 2" xfId="29690"/>
    <cellStyle name="Normal 2 2 3 19 9" xfId="29691"/>
    <cellStyle name="Normal 2 2 3 2" xfId="2791"/>
    <cellStyle name="Normal 2 2 3 2 10" xfId="29692"/>
    <cellStyle name="Normal 2 2 3 2 11" xfId="29693"/>
    <cellStyle name="Normal 2 2 3 2 2" xfId="2792"/>
    <cellStyle name="Normal 2 2 3 2 2 10" xfId="29694"/>
    <cellStyle name="Normal 2 2 3 2 2 2" xfId="2793"/>
    <cellStyle name="Normal 2 2 3 2 2 2 2" xfId="2794"/>
    <cellStyle name="Normal 2 2 3 2 2 2 2 2" xfId="2795"/>
    <cellStyle name="Normal 2 2 3 2 2 2 2 2 2" xfId="29695"/>
    <cellStyle name="Normal 2 2 3 2 2 2 2 3" xfId="2796"/>
    <cellStyle name="Normal 2 2 3 2 2 2 2 3 2" xfId="29696"/>
    <cellStyle name="Normal 2 2 3 2 2 2 2 4" xfId="29697"/>
    <cellStyle name="Normal 2 2 3 2 2 2 3" xfId="2797"/>
    <cellStyle name="Normal 2 2 3 2 2 2 3 2" xfId="29698"/>
    <cellStyle name="Normal 2 2 3 2 2 2 4" xfId="2798"/>
    <cellStyle name="Normal 2 2 3 2 2 2 4 2" xfId="29699"/>
    <cellStyle name="Normal 2 2 3 2 2 2 5" xfId="2799"/>
    <cellStyle name="Normal 2 2 3 2 2 2 5 2" xfId="29700"/>
    <cellStyle name="Normal 2 2 3 2 2 2 6" xfId="29701"/>
    <cellStyle name="Normal 2 2 3 2 2 2 6 2" xfId="29702"/>
    <cellStyle name="Normal 2 2 3 2 2 2 7" xfId="29703"/>
    <cellStyle name="Normal 2 2 3 2 2 3" xfId="2800"/>
    <cellStyle name="Normal 2 2 3 2 2 3 2" xfId="2801"/>
    <cellStyle name="Normal 2 2 3 2 2 3 2 2" xfId="29704"/>
    <cellStyle name="Normal 2 2 3 2 2 3 3" xfId="2802"/>
    <cellStyle name="Normal 2 2 3 2 2 3 3 2" xfId="29705"/>
    <cellStyle name="Normal 2 2 3 2 2 3 4" xfId="29706"/>
    <cellStyle name="Normal 2 2 3 2 2 4" xfId="2803"/>
    <cellStyle name="Normal 2 2 3 2 2 4 2" xfId="2804"/>
    <cellStyle name="Normal 2 2 3 2 2 4 2 2" xfId="29707"/>
    <cellStyle name="Normal 2 2 3 2 2 4 3" xfId="29708"/>
    <cellStyle name="Normal 2 2 3 2 2 5" xfId="2805"/>
    <cellStyle name="Normal 2 2 3 2 2 5 2" xfId="29709"/>
    <cellStyle name="Normal 2 2 3 2 2 6" xfId="2806"/>
    <cellStyle name="Normal 2 2 3 2 2 6 2" xfId="29710"/>
    <cellStyle name="Normal 2 2 3 2 2 7" xfId="29711"/>
    <cellStyle name="Normal 2 2 3 2 2 7 2" xfId="29712"/>
    <cellStyle name="Normal 2 2 3 2 2 8" xfId="29713"/>
    <cellStyle name="Normal 2 2 3 2 2 9" xfId="29714"/>
    <cellStyle name="Normal 2 2 3 2 3" xfId="2807"/>
    <cellStyle name="Normal 2 2 3 2 3 2" xfId="2808"/>
    <cellStyle name="Normal 2 2 3 2 3 2 2" xfId="2809"/>
    <cellStyle name="Normal 2 2 3 2 3 2 2 2" xfId="29715"/>
    <cellStyle name="Normal 2 2 3 2 3 2 3" xfId="2810"/>
    <cellStyle name="Normal 2 2 3 2 3 2 3 2" xfId="29716"/>
    <cellStyle name="Normal 2 2 3 2 3 2 4" xfId="29717"/>
    <cellStyle name="Normal 2 2 3 2 3 3" xfId="2811"/>
    <cellStyle name="Normal 2 2 3 2 3 3 2" xfId="29718"/>
    <cellStyle name="Normal 2 2 3 2 3 4" xfId="2812"/>
    <cellStyle name="Normal 2 2 3 2 3 4 2" xfId="29719"/>
    <cellStyle name="Normal 2 2 3 2 3 5" xfId="2813"/>
    <cellStyle name="Normal 2 2 3 2 3 5 2" xfId="29720"/>
    <cellStyle name="Normal 2 2 3 2 3 6" xfId="29721"/>
    <cellStyle name="Normal 2 2 3 2 3 6 2" xfId="29722"/>
    <cellStyle name="Normal 2 2 3 2 3 7" xfId="29723"/>
    <cellStyle name="Normal 2 2 3 2 4" xfId="2814"/>
    <cellStyle name="Normal 2 2 3 2 4 2" xfId="2815"/>
    <cellStyle name="Normal 2 2 3 2 4 2 2" xfId="29724"/>
    <cellStyle name="Normal 2 2 3 2 4 3" xfId="2816"/>
    <cellStyle name="Normal 2 2 3 2 4 3 2" xfId="29725"/>
    <cellStyle name="Normal 2 2 3 2 4 4" xfId="29726"/>
    <cellStyle name="Normal 2 2 3 2 5" xfId="2817"/>
    <cellStyle name="Normal 2 2 3 2 5 2" xfId="2818"/>
    <cellStyle name="Normal 2 2 3 2 5 2 2" xfId="29727"/>
    <cellStyle name="Normal 2 2 3 2 5 3" xfId="29728"/>
    <cellStyle name="Normal 2 2 3 2 6" xfId="2819"/>
    <cellStyle name="Normal 2 2 3 2 6 2" xfId="29729"/>
    <cellStyle name="Normal 2 2 3 2 7" xfId="2820"/>
    <cellStyle name="Normal 2 2 3 2 7 2" xfId="29730"/>
    <cellStyle name="Normal 2 2 3 2 8" xfId="29731"/>
    <cellStyle name="Normal 2 2 3 2 8 2" xfId="29732"/>
    <cellStyle name="Normal 2 2 3 2 9" xfId="29733"/>
    <cellStyle name="Normal 2 2 3 20" xfId="2821"/>
    <cellStyle name="Normal 2 2 3 20 10" xfId="29734"/>
    <cellStyle name="Normal 2 2 3 20 11" xfId="29735"/>
    <cellStyle name="Normal 2 2 3 20 2" xfId="2822"/>
    <cellStyle name="Normal 2 2 3 20 2 10" xfId="29736"/>
    <cellStyle name="Normal 2 2 3 20 2 2" xfId="2823"/>
    <cellStyle name="Normal 2 2 3 20 2 2 2" xfId="2824"/>
    <cellStyle name="Normal 2 2 3 20 2 2 2 2" xfId="2825"/>
    <cellStyle name="Normal 2 2 3 20 2 2 2 2 2" xfId="29737"/>
    <cellStyle name="Normal 2 2 3 20 2 2 2 3" xfId="2826"/>
    <cellStyle name="Normal 2 2 3 20 2 2 2 3 2" xfId="29738"/>
    <cellStyle name="Normal 2 2 3 20 2 2 2 4" xfId="29739"/>
    <cellStyle name="Normal 2 2 3 20 2 2 3" xfId="2827"/>
    <cellStyle name="Normal 2 2 3 20 2 2 3 2" xfId="29740"/>
    <cellStyle name="Normal 2 2 3 20 2 2 4" xfId="2828"/>
    <cellStyle name="Normal 2 2 3 20 2 2 4 2" xfId="29741"/>
    <cellStyle name="Normal 2 2 3 20 2 2 5" xfId="2829"/>
    <cellStyle name="Normal 2 2 3 20 2 2 5 2" xfId="29742"/>
    <cellStyle name="Normal 2 2 3 20 2 2 6" xfId="29743"/>
    <cellStyle name="Normal 2 2 3 20 2 2 6 2" xfId="29744"/>
    <cellStyle name="Normal 2 2 3 20 2 2 7" xfId="29745"/>
    <cellStyle name="Normal 2 2 3 20 2 3" xfId="2830"/>
    <cellStyle name="Normal 2 2 3 20 2 3 2" xfId="2831"/>
    <cellStyle name="Normal 2 2 3 20 2 3 2 2" xfId="29746"/>
    <cellStyle name="Normal 2 2 3 20 2 3 3" xfId="2832"/>
    <cellStyle name="Normal 2 2 3 20 2 3 3 2" xfId="29747"/>
    <cellStyle name="Normal 2 2 3 20 2 3 4" xfId="29748"/>
    <cellStyle name="Normal 2 2 3 20 2 4" xfId="2833"/>
    <cellStyle name="Normal 2 2 3 20 2 4 2" xfId="2834"/>
    <cellStyle name="Normal 2 2 3 20 2 4 2 2" xfId="29749"/>
    <cellStyle name="Normal 2 2 3 20 2 4 3" xfId="29750"/>
    <cellStyle name="Normal 2 2 3 20 2 5" xfId="2835"/>
    <cellStyle name="Normal 2 2 3 20 2 5 2" xfId="29751"/>
    <cellStyle name="Normal 2 2 3 20 2 6" xfId="2836"/>
    <cellStyle name="Normal 2 2 3 20 2 6 2" xfId="29752"/>
    <cellStyle name="Normal 2 2 3 20 2 7" xfId="29753"/>
    <cellStyle name="Normal 2 2 3 20 2 7 2" xfId="29754"/>
    <cellStyle name="Normal 2 2 3 20 2 8" xfId="29755"/>
    <cellStyle name="Normal 2 2 3 20 2 9" xfId="29756"/>
    <cellStyle name="Normal 2 2 3 20 3" xfId="2837"/>
    <cellStyle name="Normal 2 2 3 20 3 2" xfId="2838"/>
    <cellStyle name="Normal 2 2 3 20 3 2 2" xfId="2839"/>
    <cellStyle name="Normal 2 2 3 20 3 2 2 2" xfId="29757"/>
    <cellStyle name="Normal 2 2 3 20 3 2 3" xfId="2840"/>
    <cellStyle name="Normal 2 2 3 20 3 2 3 2" xfId="29758"/>
    <cellStyle name="Normal 2 2 3 20 3 2 4" xfId="29759"/>
    <cellStyle name="Normal 2 2 3 20 3 3" xfId="2841"/>
    <cellStyle name="Normal 2 2 3 20 3 3 2" xfId="29760"/>
    <cellStyle name="Normal 2 2 3 20 3 4" xfId="2842"/>
    <cellStyle name="Normal 2 2 3 20 3 4 2" xfId="29761"/>
    <cellStyle name="Normal 2 2 3 20 3 5" xfId="2843"/>
    <cellStyle name="Normal 2 2 3 20 3 5 2" xfId="29762"/>
    <cellStyle name="Normal 2 2 3 20 3 6" xfId="29763"/>
    <cellStyle name="Normal 2 2 3 20 3 6 2" xfId="29764"/>
    <cellStyle name="Normal 2 2 3 20 3 7" xfId="29765"/>
    <cellStyle name="Normal 2 2 3 20 4" xfId="2844"/>
    <cellStyle name="Normal 2 2 3 20 4 2" xfId="2845"/>
    <cellStyle name="Normal 2 2 3 20 4 2 2" xfId="29766"/>
    <cellStyle name="Normal 2 2 3 20 4 3" xfId="2846"/>
    <cellStyle name="Normal 2 2 3 20 4 3 2" xfId="29767"/>
    <cellStyle name="Normal 2 2 3 20 4 4" xfId="29768"/>
    <cellStyle name="Normal 2 2 3 20 5" xfId="2847"/>
    <cellStyle name="Normal 2 2 3 20 5 2" xfId="2848"/>
    <cellStyle name="Normal 2 2 3 20 5 2 2" xfId="29769"/>
    <cellStyle name="Normal 2 2 3 20 5 3" xfId="29770"/>
    <cellStyle name="Normal 2 2 3 20 6" xfId="2849"/>
    <cellStyle name="Normal 2 2 3 20 6 2" xfId="29771"/>
    <cellStyle name="Normal 2 2 3 20 7" xfId="2850"/>
    <cellStyle name="Normal 2 2 3 20 7 2" xfId="29772"/>
    <cellStyle name="Normal 2 2 3 20 8" xfId="29773"/>
    <cellStyle name="Normal 2 2 3 20 8 2" xfId="29774"/>
    <cellStyle name="Normal 2 2 3 20 9" xfId="29775"/>
    <cellStyle name="Normal 2 2 3 21" xfId="2851"/>
    <cellStyle name="Normal 2 2 3 21 10" xfId="29776"/>
    <cellStyle name="Normal 2 2 3 21 11" xfId="29777"/>
    <cellStyle name="Normal 2 2 3 21 2" xfId="2852"/>
    <cellStyle name="Normal 2 2 3 21 2 10" xfId="29778"/>
    <cellStyle name="Normal 2 2 3 21 2 2" xfId="2853"/>
    <cellStyle name="Normal 2 2 3 21 2 2 2" xfId="2854"/>
    <cellStyle name="Normal 2 2 3 21 2 2 2 2" xfId="2855"/>
    <cellStyle name="Normal 2 2 3 21 2 2 2 2 2" xfId="29779"/>
    <cellStyle name="Normal 2 2 3 21 2 2 2 3" xfId="2856"/>
    <cellStyle name="Normal 2 2 3 21 2 2 2 3 2" xfId="29780"/>
    <cellStyle name="Normal 2 2 3 21 2 2 2 4" xfId="29781"/>
    <cellStyle name="Normal 2 2 3 21 2 2 3" xfId="2857"/>
    <cellStyle name="Normal 2 2 3 21 2 2 3 2" xfId="29782"/>
    <cellStyle name="Normal 2 2 3 21 2 2 4" xfId="2858"/>
    <cellStyle name="Normal 2 2 3 21 2 2 4 2" xfId="29783"/>
    <cellStyle name="Normal 2 2 3 21 2 2 5" xfId="2859"/>
    <cellStyle name="Normal 2 2 3 21 2 2 5 2" xfId="29784"/>
    <cellStyle name="Normal 2 2 3 21 2 2 6" xfId="29785"/>
    <cellStyle name="Normal 2 2 3 21 2 2 6 2" xfId="29786"/>
    <cellStyle name="Normal 2 2 3 21 2 2 7" xfId="29787"/>
    <cellStyle name="Normal 2 2 3 21 2 3" xfId="2860"/>
    <cellStyle name="Normal 2 2 3 21 2 3 2" xfId="2861"/>
    <cellStyle name="Normal 2 2 3 21 2 3 2 2" xfId="29788"/>
    <cellStyle name="Normal 2 2 3 21 2 3 3" xfId="2862"/>
    <cellStyle name="Normal 2 2 3 21 2 3 3 2" xfId="29789"/>
    <cellStyle name="Normal 2 2 3 21 2 3 4" xfId="29790"/>
    <cellStyle name="Normal 2 2 3 21 2 4" xfId="2863"/>
    <cellStyle name="Normal 2 2 3 21 2 4 2" xfId="2864"/>
    <cellStyle name="Normal 2 2 3 21 2 4 2 2" xfId="29791"/>
    <cellStyle name="Normal 2 2 3 21 2 4 3" xfId="29792"/>
    <cellStyle name="Normal 2 2 3 21 2 5" xfId="2865"/>
    <cellStyle name="Normal 2 2 3 21 2 5 2" xfId="29793"/>
    <cellStyle name="Normal 2 2 3 21 2 6" xfId="2866"/>
    <cellStyle name="Normal 2 2 3 21 2 6 2" xfId="29794"/>
    <cellStyle name="Normal 2 2 3 21 2 7" xfId="29795"/>
    <cellStyle name="Normal 2 2 3 21 2 7 2" xfId="29796"/>
    <cellStyle name="Normal 2 2 3 21 2 8" xfId="29797"/>
    <cellStyle name="Normal 2 2 3 21 2 9" xfId="29798"/>
    <cellStyle name="Normal 2 2 3 21 3" xfId="2867"/>
    <cellStyle name="Normal 2 2 3 21 3 2" xfId="2868"/>
    <cellStyle name="Normal 2 2 3 21 3 2 2" xfId="2869"/>
    <cellStyle name="Normal 2 2 3 21 3 2 2 2" xfId="29799"/>
    <cellStyle name="Normal 2 2 3 21 3 2 3" xfId="2870"/>
    <cellStyle name="Normal 2 2 3 21 3 2 3 2" xfId="29800"/>
    <cellStyle name="Normal 2 2 3 21 3 2 4" xfId="29801"/>
    <cellStyle name="Normal 2 2 3 21 3 3" xfId="2871"/>
    <cellStyle name="Normal 2 2 3 21 3 3 2" xfId="29802"/>
    <cellStyle name="Normal 2 2 3 21 3 4" xfId="2872"/>
    <cellStyle name="Normal 2 2 3 21 3 4 2" xfId="29803"/>
    <cellStyle name="Normal 2 2 3 21 3 5" xfId="2873"/>
    <cellStyle name="Normal 2 2 3 21 3 5 2" xfId="29804"/>
    <cellStyle name="Normal 2 2 3 21 3 6" xfId="29805"/>
    <cellStyle name="Normal 2 2 3 21 3 6 2" xfId="29806"/>
    <cellStyle name="Normal 2 2 3 21 3 7" xfId="29807"/>
    <cellStyle name="Normal 2 2 3 21 4" xfId="2874"/>
    <cellStyle name="Normal 2 2 3 21 4 2" xfId="2875"/>
    <cellStyle name="Normal 2 2 3 21 4 2 2" xfId="29808"/>
    <cellStyle name="Normal 2 2 3 21 4 3" xfId="2876"/>
    <cellStyle name="Normal 2 2 3 21 4 3 2" xfId="29809"/>
    <cellStyle name="Normal 2 2 3 21 4 4" xfId="29810"/>
    <cellStyle name="Normal 2 2 3 21 5" xfId="2877"/>
    <cellStyle name="Normal 2 2 3 21 5 2" xfId="2878"/>
    <cellStyle name="Normal 2 2 3 21 5 2 2" xfId="29811"/>
    <cellStyle name="Normal 2 2 3 21 5 3" xfId="29812"/>
    <cellStyle name="Normal 2 2 3 21 6" xfId="2879"/>
    <cellStyle name="Normal 2 2 3 21 6 2" xfId="29813"/>
    <cellStyle name="Normal 2 2 3 21 7" xfId="2880"/>
    <cellStyle name="Normal 2 2 3 21 7 2" xfId="29814"/>
    <cellStyle name="Normal 2 2 3 21 8" xfId="29815"/>
    <cellStyle name="Normal 2 2 3 21 8 2" xfId="29816"/>
    <cellStyle name="Normal 2 2 3 21 9" xfId="29817"/>
    <cellStyle name="Normal 2 2 3 22" xfId="2881"/>
    <cellStyle name="Normal 2 2 3 22 10" xfId="29818"/>
    <cellStyle name="Normal 2 2 3 22 11" xfId="29819"/>
    <cellStyle name="Normal 2 2 3 22 2" xfId="2882"/>
    <cellStyle name="Normal 2 2 3 22 2 10" xfId="29820"/>
    <cellStyle name="Normal 2 2 3 22 2 2" xfId="2883"/>
    <cellStyle name="Normal 2 2 3 22 2 2 2" xfId="2884"/>
    <cellStyle name="Normal 2 2 3 22 2 2 2 2" xfId="2885"/>
    <cellStyle name="Normal 2 2 3 22 2 2 2 2 2" xfId="29821"/>
    <cellStyle name="Normal 2 2 3 22 2 2 2 3" xfId="2886"/>
    <cellStyle name="Normal 2 2 3 22 2 2 2 3 2" xfId="29822"/>
    <cellStyle name="Normal 2 2 3 22 2 2 2 4" xfId="29823"/>
    <cellStyle name="Normal 2 2 3 22 2 2 3" xfId="2887"/>
    <cellStyle name="Normal 2 2 3 22 2 2 3 2" xfId="29824"/>
    <cellStyle name="Normal 2 2 3 22 2 2 4" xfId="2888"/>
    <cellStyle name="Normal 2 2 3 22 2 2 4 2" xfId="29825"/>
    <cellStyle name="Normal 2 2 3 22 2 2 5" xfId="2889"/>
    <cellStyle name="Normal 2 2 3 22 2 2 5 2" xfId="29826"/>
    <cellStyle name="Normal 2 2 3 22 2 2 6" xfId="29827"/>
    <cellStyle name="Normal 2 2 3 22 2 2 6 2" xfId="29828"/>
    <cellStyle name="Normal 2 2 3 22 2 2 7" xfId="29829"/>
    <cellStyle name="Normal 2 2 3 22 2 3" xfId="2890"/>
    <cellStyle name="Normal 2 2 3 22 2 3 2" xfId="2891"/>
    <cellStyle name="Normal 2 2 3 22 2 3 2 2" xfId="29830"/>
    <cellStyle name="Normal 2 2 3 22 2 3 3" xfId="2892"/>
    <cellStyle name="Normal 2 2 3 22 2 3 3 2" xfId="29831"/>
    <cellStyle name="Normal 2 2 3 22 2 3 4" xfId="29832"/>
    <cellStyle name="Normal 2 2 3 22 2 4" xfId="2893"/>
    <cellStyle name="Normal 2 2 3 22 2 4 2" xfId="2894"/>
    <cellStyle name="Normal 2 2 3 22 2 4 2 2" xfId="29833"/>
    <cellStyle name="Normal 2 2 3 22 2 4 3" xfId="29834"/>
    <cellStyle name="Normal 2 2 3 22 2 5" xfId="2895"/>
    <cellStyle name="Normal 2 2 3 22 2 5 2" xfId="29835"/>
    <cellStyle name="Normal 2 2 3 22 2 6" xfId="2896"/>
    <cellStyle name="Normal 2 2 3 22 2 6 2" xfId="29836"/>
    <cellStyle name="Normal 2 2 3 22 2 7" xfId="29837"/>
    <cellStyle name="Normal 2 2 3 22 2 7 2" xfId="29838"/>
    <cellStyle name="Normal 2 2 3 22 2 8" xfId="29839"/>
    <cellStyle name="Normal 2 2 3 22 2 9" xfId="29840"/>
    <cellStyle name="Normal 2 2 3 22 3" xfId="2897"/>
    <cellStyle name="Normal 2 2 3 22 3 2" xfId="2898"/>
    <cellStyle name="Normal 2 2 3 22 3 2 2" xfId="2899"/>
    <cellStyle name="Normal 2 2 3 22 3 2 2 2" xfId="29841"/>
    <cellStyle name="Normal 2 2 3 22 3 2 3" xfId="2900"/>
    <cellStyle name="Normal 2 2 3 22 3 2 3 2" xfId="29842"/>
    <cellStyle name="Normal 2 2 3 22 3 2 4" xfId="29843"/>
    <cellStyle name="Normal 2 2 3 22 3 3" xfId="2901"/>
    <cellStyle name="Normal 2 2 3 22 3 3 2" xfId="29844"/>
    <cellStyle name="Normal 2 2 3 22 3 4" xfId="2902"/>
    <cellStyle name="Normal 2 2 3 22 3 4 2" xfId="29845"/>
    <cellStyle name="Normal 2 2 3 22 3 5" xfId="2903"/>
    <cellStyle name="Normal 2 2 3 22 3 5 2" xfId="29846"/>
    <cellStyle name="Normal 2 2 3 22 3 6" xfId="29847"/>
    <cellStyle name="Normal 2 2 3 22 3 6 2" xfId="29848"/>
    <cellStyle name="Normal 2 2 3 22 3 7" xfId="29849"/>
    <cellStyle name="Normal 2 2 3 22 4" xfId="2904"/>
    <cellStyle name="Normal 2 2 3 22 4 2" xfId="2905"/>
    <cellStyle name="Normal 2 2 3 22 4 2 2" xfId="29850"/>
    <cellStyle name="Normal 2 2 3 22 4 3" xfId="2906"/>
    <cellStyle name="Normal 2 2 3 22 4 3 2" xfId="29851"/>
    <cellStyle name="Normal 2 2 3 22 4 4" xfId="29852"/>
    <cellStyle name="Normal 2 2 3 22 5" xfId="2907"/>
    <cellStyle name="Normal 2 2 3 22 5 2" xfId="2908"/>
    <cellStyle name="Normal 2 2 3 22 5 2 2" xfId="29853"/>
    <cellStyle name="Normal 2 2 3 22 5 3" xfId="29854"/>
    <cellStyle name="Normal 2 2 3 22 6" xfId="2909"/>
    <cellStyle name="Normal 2 2 3 22 6 2" xfId="29855"/>
    <cellStyle name="Normal 2 2 3 22 7" xfId="2910"/>
    <cellStyle name="Normal 2 2 3 22 7 2" xfId="29856"/>
    <cellStyle name="Normal 2 2 3 22 8" xfId="29857"/>
    <cellStyle name="Normal 2 2 3 22 8 2" xfId="29858"/>
    <cellStyle name="Normal 2 2 3 22 9" xfId="29859"/>
    <cellStyle name="Normal 2 2 3 23" xfId="2911"/>
    <cellStyle name="Normal 2 2 3 23 10" xfId="29860"/>
    <cellStyle name="Normal 2 2 3 23 11" xfId="29861"/>
    <cellStyle name="Normal 2 2 3 23 2" xfId="2912"/>
    <cellStyle name="Normal 2 2 3 23 2 10" xfId="29862"/>
    <cellStyle name="Normal 2 2 3 23 2 2" xfId="2913"/>
    <cellStyle name="Normal 2 2 3 23 2 2 2" xfId="2914"/>
    <cellStyle name="Normal 2 2 3 23 2 2 2 2" xfId="2915"/>
    <cellStyle name="Normal 2 2 3 23 2 2 2 2 2" xfId="29863"/>
    <cellStyle name="Normal 2 2 3 23 2 2 2 3" xfId="2916"/>
    <cellStyle name="Normal 2 2 3 23 2 2 2 3 2" xfId="29864"/>
    <cellStyle name="Normal 2 2 3 23 2 2 2 4" xfId="29865"/>
    <cellStyle name="Normal 2 2 3 23 2 2 3" xfId="2917"/>
    <cellStyle name="Normal 2 2 3 23 2 2 3 2" xfId="29866"/>
    <cellStyle name="Normal 2 2 3 23 2 2 4" xfId="2918"/>
    <cellStyle name="Normal 2 2 3 23 2 2 4 2" xfId="29867"/>
    <cellStyle name="Normal 2 2 3 23 2 2 5" xfId="2919"/>
    <cellStyle name="Normal 2 2 3 23 2 2 5 2" xfId="29868"/>
    <cellStyle name="Normal 2 2 3 23 2 2 6" xfId="29869"/>
    <cellStyle name="Normal 2 2 3 23 2 2 6 2" xfId="29870"/>
    <cellStyle name="Normal 2 2 3 23 2 2 7" xfId="29871"/>
    <cellStyle name="Normal 2 2 3 23 2 3" xfId="2920"/>
    <cellStyle name="Normal 2 2 3 23 2 3 2" xfId="2921"/>
    <cellStyle name="Normal 2 2 3 23 2 3 2 2" xfId="29872"/>
    <cellStyle name="Normal 2 2 3 23 2 3 3" xfId="2922"/>
    <cellStyle name="Normal 2 2 3 23 2 3 3 2" xfId="29873"/>
    <cellStyle name="Normal 2 2 3 23 2 3 4" xfId="29874"/>
    <cellStyle name="Normal 2 2 3 23 2 4" xfId="2923"/>
    <cellStyle name="Normal 2 2 3 23 2 4 2" xfId="2924"/>
    <cellStyle name="Normal 2 2 3 23 2 4 2 2" xfId="29875"/>
    <cellStyle name="Normal 2 2 3 23 2 4 3" xfId="29876"/>
    <cellStyle name="Normal 2 2 3 23 2 5" xfId="2925"/>
    <cellStyle name="Normal 2 2 3 23 2 5 2" xfId="29877"/>
    <cellStyle name="Normal 2 2 3 23 2 6" xfId="2926"/>
    <cellStyle name="Normal 2 2 3 23 2 6 2" xfId="29878"/>
    <cellStyle name="Normal 2 2 3 23 2 7" xfId="29879"/>
    <cellStyle name="Normal 2 2 3 23 2 7 2" xfId="29880"/>
    <cellStyle name="Normal 2 2 3 23 2 8" xfId="29881"/>
    <cellStyle name="Normal 2 2 3 23 2 9" xfId="29882"/>
    <cellStyle name="Normal 2 2 3 23 3" xfId="2927"/>
    <cellStyle name="Normal 2 2 3 23 3 2" xfId="2928"/>
    <cellStyle name="Normal 2 2 3 23 3 2 2" xfId="2929"/>
    <cellStyle name="Normal 2 2 3 23 3 2 2 2" xfId="29883"/>
    <cellStyle name="Normal 2 2 3 23 3 2 3" xfId="2930"/>
    <cellStyle name="Normal 2 2 3 23 3 2 3 2" xfId="29884"/>
    <cellStyle name="Normal 2 2 3 23 3 2 4" xfId="29885"/>
    <cellStyle name="Normal 2 2 3 23 3 3" xfId="2931"/>
    <cellStyle name="Normal 2 2 3 23 3 3 2" xfId="29886"/>
    <cellStyle name="Normal 2 2 3 23 3 4" xfId="2932"/>
    <cellStyle name="Normal 2 2 3 23 3 4 2" xfId="29887"/>
    <cellStyle name="Normal 2 2 3 23 3 5" xfId="2933"/>
    <cellStyle name="Normal 2 2 3 23 3 5 2" xfId="29888"/>
    <cellStyle name="Normal 2 2 3 23 3 6" xfId="29889"/>
    <cellStyle name="Normal 2 2 3 23 3 6 2" xfId="29890"/>
    <cellStyle name="Normal 2 2 3 23 3 7" xfId="29891"/>
    <cellStyle name="Normal 2 2 3 23 4" xfId="2934"/>
    <cellStyle name="Normal 2 2 3 23 4 2" xfId="2935"/>
    <cellStyle name="Normal 2 2 3 23 4 2 2" xfId="29892"/>
    <cellStyle name="Normal 2 2 3 23 4 3" xfId="2936"/>
    <cellStyle name="Normal 2 2 3 23 4 3 2" xfId="29893"/>
    <cellStyle name="Normal 2 2 3 23 4 4" xfId="29894"/>
    <cellStyle name="Normal 2 2 3 23 5" xfId="2937"/>
    <cellStyle name="Normal 2 2 3 23 5 2" xfId="2938"/>
    <cellStyle name="Normal 2 2 3 23 5 2 2" xfId="29895"/>
    <cellStyle name="Normal 2 2 3 23 5 3" xfId="29896"/>
    <cellStyle name="Normal 2 2 3 23 6" xfId="2939"/>
    <cellStyle name="Normal 2 2 3 23 6 2" xfId="29897"/>
    <cellStyle name="Normal 2 2 3 23 7" xfId="2940"/>
    <cellStyle name="Normal 2 2 3 23 7 2" xfId="29898"/>
    <cellStyle name="Normal 2 2 3 23 8" xfId="29899"/>
    <cellStyle name="Normal 2 2 3 23 8 2" xfId="29900"/>
    <cellStyle name="Normal 2 2 3 23 9" xfId="29901"/>
    <cellStyle name="Normal 2 2 3 24" xfId="2941"/>
    <cellStyle name="Normal 2 2 3 24 10" xfId="29902"/>
    <cellStyle name="Normal 2 2 3 24 11" xfId="29903"/>
    <cellStyle name="Normal 2 2 3 24 2" xfId="2942"/>
    <cellStyle name="Normal 2 2 3 24 2 10" xfId="29904"/>
    <cellStyle name="Normal 2 2 3 24 2 2" xfId="2943"/>
    <cellStyle name="Normal 2 2 3 24 2 2 2" xfId="2944"/>
    <cellStyle name="Normal 2 2 3 24 2 2 2 2" xfId="2945"/>
    <cellStyle name="Normal 2 2 3 24 2 2 2 2 2" xfId="29905"/>
    <cellStyle name="Normal 2 2 3 24 2 2 2 3" xfId="2946"/>
    <cellStyle name="Normal 2 2 3 24 2 2 2 3 2" xfId="29906"/>
    <cellStyle name="Normal 2 2 3 24 2 2 2 4" xfId="29907"/>
    <cellStyle name="Normal 2 2 3 24 2 2 3" xfId="2947"/>
    <cellStyle name="Normal 2 2 3 24 2 2 3 2" xfId="29908"/>
    <cellStyle name="Normal 2 2 3 24 2 2 4" xfId="2948"/>
    <cellStyle name="Normal 2 2 3 24 2 2 4 2" xfId="29909"/>
    <cellStyle name="Normal 2 2 3 24 2 2 5" xfId="2949"/>
    <cellStyle name="Normal 2 2 3 24 2 2 5 2" xfId="29910"/>
    <cellStyle name="Normal 2 2 3 24 2 2 6" xfId="29911"/>
    <cellStyle name="Normal 2 2 3 24 2 2 6 2" xfId="29912"/>
    <cellStyle name="Normal 2 2 3 24 2 2 7" xfId="29913"/>
    <cellStyle name="Normal 2 2 3 24 2 3" xfId="2950"/>
    <cellStyle name="Normal 2 2 3 24 2 3 2" xfId="2951"/>
    <cellStyle name="Normal 2 2 3 24 2 3 2 2" xfId="29914"/>
    <cellStyle name="Normal 2 2 3 24 2 3 3" xfId="2952"/>
    <cellStyle name="Normal 2 2 3 24 2 3 3 2" xfId="29915"/>
    <cellStyle name="Normal 2 2 3 24 2 3 4" xfId="29916"/>
    <cellStyle name="Normal 2 2 3 24 2 4" xfId="2953"/>
    <cellStyle name="Normal 2 2 3 24 2 4 2" xfId="2954"/>
    <cellStyle name="Normal 2 2 3 24 2 4 2 2" xfId="29917"/>
    <cellStyle name="Normal 2 2 3 24 2 4 3" xfId="29918"/>
    <cellStyle name="Normal 2 2 3 24 2 5" xfId="2955"/>
    <cellStyle name="Normal 2 2 3 24 2 5 2" xfId="29919"/>
    <cellStyle name="Normal 2 2 3 24 2 6" xfId="2956"/>
    <cellStyle name="Normal 2 2 3 24 2 6 2" xfId="29920"/>
    <cellStyle name="Normal 2 2 3 24 2 7" xfId="29921"/>
    <cellStyle name="Normal 2 2 3 24 2 7 2" xfId="29922"/>
    <cellStyle name="Normal 2 2 3 24 2 8" xfId="29923"/>
    <cellStyle name="Normal 2 2 3 24 2 9" xfId="29924"/>
    <cellStyle name="Normal 2 2 3 24 3" xfId="2957"/>
    <cellStyle name="Normal 2 2 3 24 3 2" xfId="2958"/>
    <cellStyle name="Normal 2 2 3 24 3 2 2" xfId="2959"/>
    <cellStyle name="Normal 2 2 3 24 3 2 2 2" xfId="29925"/>
    <cellStyle name="Normal 2 2 3 24 3 2 3" xfId="2960"/>
    <cellStyle name="Normal 2 2 3 24 3 2 3 2" xfId="29926"/>
    <cellStyle name="Normal 2 2 3 24 3 2 4" xfId="29927"/>
    <cellStyle name="Normal 2 2 3 24 3 3" xfId="2961"/>
    <cellStyle name="Normal 2 2 3 24 3 3 2" xfId="29928"/>
    <cellStyle name="Normal 2 2 3 24 3 4" xfId="2962"/>
    <cellStyle name="Normal 2 2 3 24 3 4 2" xfId="29929"/>
    <cellStyle name="Normal 2 2 3 24 3 5" xfId="2963"/>
    <cellStyle name="Normal 2 2 3 24 3 5 2" xfId="29930"/>
    <cellStyle name="Normal 2 2 3 24 3 6" xfId="29931"/>
    <cellStyle name="Normal 2 2 3 24 3 6 2" xfId="29932"/>
    <cellStyle name="Normal 2 2 3 24 3 7" xfId="29933"/>
    <cellStyle name="Normal 2 2 3 24 4" xfId="2964"/>
    <cellStyle name="Normal 2 2 3 24 4 2" xfId="2965"/>
    <cellStyle name="Normal 2 2 3 24 4 2 2" xfId="29934"/>
    <cellStyle name="Normal 2 2 3 24 4 3" xfId="2966"/>
    <cellStyle name="Normal 2 2 3 24 4 3 2" xfId="29935"/>
    <cellStyle name="Normal 2 2 3 24 4 4" xfId="29936"/>
    <cellStyle name="Normal 2 2 3 24 5" xfId="2967"/>
    <cellStyle name="Normal 2 2 3 24 5 2" xfId="2968"/>
    <cellStyle name="Normal 2 2 3 24 5 2 2" xfId="29937"/>
    <cellStyle name="Normal 2 2 3 24 5 3" xfId="29938"/>
    <cellStyle name="Normal 2 2 3 24 6" xfId="2969"/>
    <cellStyle name="Normal 2 2 3 24 6 2" xfId="29939"/>
    <cellStyle name="Normal 2 2 3 24 7" xfId="2970"/>
    <cellStyle name="Normal 2 2 3 24 7 2" xfId="29940"/>
    <cellStyle name="Normal 2 2 3 24 8" xfId="29941"/>
    <cellStyle name="Normal 2 2 3 24 8 2" xfId="29942"/>
    <cellStyle name="Normal 2 2 3 24 9" xfId="29943"/>
    <cellStyle name="Normal 2 2 3 25" xfId="2971"/>
    <cellStyle name="Normal 2 2 3 25 10" xfId="29944"/>
    <cellStyle name="Normal 2 2 3 25 11" xfId="29945"/>
    <cellStyle name="Normal 2 2 3 25 2" xfId="2972"/>
    <cellStyle name="Normal 2 2 3 25 2 10" xfId="29946"/>
    <cellStyle name="Normal 2 2 3 25 2 2" xfId="2973"/>
    <cellStyle name="Normal 2 2 3 25 2 2 2" xfId="2974"/>
    <cellStyle name="Normal 2 2 3 25 2 2 2 2" xfId="2975"/>
    <cellStyle name="Normal 2 2 3 25 2 2 2 2 2" xfId="29947"/>
    <cellStyle name="Normal 2 2 3 25 2 2 2 3" xfId="2976"/>
    <cellStyle name="Normal 2 2 3 25 2 2 2 3 2" xfId="29948"/>
    <cellStyle name="Normal 2 2 3 25 2 2 2 4" xfId="29949"/>
    <cellStyle name="Normal 2 2 3 25 2 2 3" xfId="2977"/>
    <cellStyle name="Normal 2 2 3 25 2 2 3 2" xfId="29950"/>
    <cellStyle name="Normal 2 2 3 25 2 2 4" xfId="2978"/>
    <cellStyle name="Normal 2 2 3 25 2 2 4 2" xfId="29951"/>
    <cellStyle name="Normal 2 2 3 25 2 2 5" xfId="2979"/>
    <cellStyle name="Normal 2 2 3 25 2 2 5 2" xfId="29952"/>
    <cellStyle name="Normal 2 2 3 25 2 2 6" xfId="29953"/>
    <cellStyle name="Normal 2 2 3 25 2 2 6 2" xfId="29954"/>
    <cellStyle name="Normal 2 2 3 25 2 2 7" xfId="29955"/>
    <cellStyle name="Normal 2 2 3 25 2 3" xfId="2980"/>
    <cellStyle name="Normal 2 2 3 25 2 3 2" xfId="2981"/>
    <cellStyle name="Normal 2 2 3 25 2 3 2 2" xfId="29956"/>
    <cellStyle name="Normal 2 2 3 25 2 3 3" xfId="2982"/>
    <cellStyle name="Normal 2 2 3 25 2 3 3 2" xfId="29957"/>
    <cellStyle name="Normal 2 2 3 25 2 3 4" xfId="29958"/>
    <cellStyle name="Normal 2 2 3 25 2 4" xfId="2983"/>
    <cellStyle name="Normal 2 2 3 25 2 4 2" xfId="2984"/>
    <cellStyle name="Normal 2 2 3 25 2 4 2 2" xfId="29959"/>
    <cellStyle name="Normal 2 2 3 25 2 4 3" xfId="29960"/>
    <cellStyle name="Normal 2 2 3 25 2 5" xfId="2985"/>
    <cellStyle name="Normal 2 2 3 25 2 5 2" xfId="29961"/>
    <cellStyle name="Normal 2 2 3 25 2 6" xfId="2986"/>
    <cellStyle name="Normal 2 2 3 25 2 6 2" xfId="29962"/>
    <cellStyle name="Normal 2 2 3 25 2 7" xfId="29963"/>
    <cellStyle name="Normal 2 2 3 25 2 7 2" xfId="29964"/>
    <cellStyle name="Normal 2 2 3 25 2 8" xfId="29965"/>
    <cellStyle name="Normal 2 2 3 25 2 9" xfId="29966"/>
    <cellStyle name="Normal 2 2 3 25 3" xfId="2987"/>
    <cellStyle name="Normal 2 2 3 25 3 2" xfId="2988"/>
    <cellStyle name="Normal 2 2 3 25 3 2 2" xfId="2989"/>
    <cellStyle name="Normal 2 2 3 25 3 2 2 2" xfId="29967"/>
    <cellStyle name="Normal 2 2 3 25 3 2 3" xfId="2990"/>
    <cellStyle name="Normal 2 2 3 25 3 2 3 2" xfId="29968"/>
    <cellStyle name="Normal 2 2 3 25 3 2 4" xfId="29969"/>
    <cellStyle name="Normal 2 2 3 25 3 3" xfId="2991"/>
    <cellStyle name="Normal 2 2 3 25 3 3 2" xfId="29970"/>
    <cellStyle name="Normal 2 2 3 25 3 4" xfId="2992"/>
    <cellStyle name="Normal 2 2 3 25 3 4 2" xfId="29971"/>
    <cellStyle name="Normal 2 2 3 25 3 5" xfId="2993"/>
    <cellStyle name="Normal 2 2 3 25 3 5 2" xfId="29972"/>
    <cellStyle name="Normal 2 2 3 25 3 6" xfId="29973"/>
    <cellStyle name="Normal 2 2 3 25 3 6 2" xfId="29974"/>
    <cellStyle name="Normal 2 2 3 25 3 7" xfId="29975"/>
    <cellStyle name="Normal 2 2 3 25 4" xfId="2994"/>
    <cellStyle name="Normal 2 2 3 25 4 2" xfId="2995"/>
    <cellStyle name="Normal 2 2 3 25 4 2 2" xfId="29976"/>
    <cellStyle name="Normal 2 2 3 25 4 3" xfId="2996"/>
    <cellStyle name="Normal 2 2 3 25 4 3 2" xfId="29977"/>
    <cellStyle name="Normal 2 2 3 25 4 4" xfId="29978"/>
    <cellStyle name="Normal 2 2 3 25 5" xfId="2997"/>
    <cellStyle name="Normal 2 2 3 25 5 2" xfId="2998"/>
    <cellStyle name="Normal 2 2 3 25 5 2 2" xfId="29979"/>
    <cellStyle name="Normal 2 2 3 25 5 3" xfId="29980"/>
    <cellStyle name="Normal 2 2 3 25 6" xfId="2999"/>
    <cellStyle name="Normal 2 2 3 25 6 2" xfId="29981"/>
    <cellStyle name="Normal 2 2 3 25 7" xfId="3000"/>
    <cellStyle name="Normal 2 2 3 25 7 2" xfId="29982"/>
    <cellStyle name="Normal 2 2 3 25 8" xfId="29983"/>
    <cellStyle name="Normal 2 2 3 25 8 2" xfId="29984"/>
    <cellStyle name="Normal 2 2 3 25 9" xfId="29985"/>
    <cellStyle name="Normal 2 2 3 26" xfId="3001"/>
    <cellStyle name="Normal 2 2 3 26 10" xfId="29986"/>
    <cellStyle name="Normal 2 2 3 26 11" xfId="29987"/>
    <cellStyle name="Normal 2 2 3 26 2" xfId="3002"/>
    <cellStyle name="Normal 2 2 3 26 2 10" xfId="29988"/>
    <cellStyle name="Normal 2 2 3 26 2 2" xfId="3003"/>
    <cellStyle name="Normal 2 2 3 26 2 2 2" xfId="3004"/>
    <cellStyle name="Normal 2 2 3 26 2 2 2 2" xfId="3005"/>
    <cellStyle name="Normal 2 2 3 26 2 2 2 2 2" xfId="29989"/>
    <cellStyle name="Normal 2 2 3 26 2 2 2 3" xfId="3006"/>
    <cellStyle name="Normal 2 2 3 26 2 2 2 3 2" xfId="29990"/>
    <cellStyle name="Normal 2 2 3 26 2 2 2 4" xfId="29991"/>
    <cellStyle name="Normal 2 2 3 26 2 2 3" xfId="3007"/>
    <cellStyle name="Normal 2 2 3 26 2 2 3 2" xfId="29992"/>
    <cellStyle name="Normal 2 2 3 26 2 2 4" xfId="3008"/>
    <cellStyle name="Normal 2 2 3 26 2 2 4 2" xfId="29993"/>
    <cellStyle name="Normal 2 2 3 26 2 2 5" xfId="3009"/>
    <cellStyle name="Normal 2 2 3 26 2 2 5 2" xfId="29994"/>
    <cellStyle name="Normal 2 2 3 26 2 2 6" xfId="29995"/>
    <cellStyle name="Normal 2 2 3 26 2 2 6 2" xfId="29996"/>
    <cellStyle name="Normal 2 2 3 26 2 2 7" xfId="29997"/>
    <cellStyle name="Normal 2 2 3 26 2 3" xfId="3010"/>
    <cellStyle name="Normal 2 2 3 26 2 3 2" xfId="3011"/>
    <cellStyle name="Normal 2 2 3 26 2 3 2 2" xfId="29998"/>
    <cellStyle name="Normal 2 2 3 26 2 3 3" xfId="3012"/>
    <cellStyle name="Normal 2 2 3 26 2 3 3 2" xfId="29999"/>
    <cellStyle name="Normal 2 2 3 26 2 3 4" xfId="30000"/>
    <cellStyle name="Normal 2 2 3 26 2 4" xfId="3013"/>
    <cellStyle name="Normal 2 2 3 26 2 4 2" xfId="3014"/>
    <cellStyle name="Normal 2 2 3 26 2 4 2 2" xfId="30001"/>
    <cellStyle name="Normal 2 2 3 26 2 4 3" xfId="30002"/>
    <cellStyle name="Normal 2 2 3 26 2 5" xfId="3015"/>
    <cellStyle name="Normal 2 2 3 26 2 5 2" xfId="30003"/>
    <cellStyle name="Normal 2 2 3 26 2 6" xfId="3016"/>
    <cellStyle name="Normal 2 2 3 26 2 6 2" xfId="30004"/>
    <cellStyle name="Normal 2 2 3 26 2 7" xfId="30005"/>
    <cellStyle name="Normal 2 2 3 26 2 7 2" xfId="30006"/>
    <cellStyle name="Normal 2 2 3 26 2 8" xfId="30007"/>
    <cellStyle name="Normal 2 2 3 26 2 9" xfId="30008"/>
    <cellStyle name="Normal 2 2 3 26 3" xfId="3017"/>
    <cellStyle name="Normal 2 2 3 26 3 2" xfId="3018"/>
    <cellStyle name="Normal 2 2 3 26 3 2 2" xfId="3019"/>
    <cellStyle name="Normal 2 2 3 26 3 2 2 2" xfId="30009"/>
    <cellStyle name="Normal 2 2 3 26 3 2 3" xfId="3020"/>
    <cellStyle name="Normal 2 2 3 26 3 2 3 2" xfId="30010"/>
    <cellStyle name="Normal 2 2 3 26 3 2 4" xfId="30011"/>
    <cellStyle name="Normal 2 2 3 26 3 3" xfId="3021"/>
    <cellStyle name="Normal 2 2 3 26 3 3 2" xfId="30012"/>
    <cellStyle name="Normal 2 2 3 26 3 4" xfId="3022"/>
    <cellStyle name="Normal 2 2 3 26 3 4 2" xfId="30013"/>
    <cellStyle name="Normal 2 2 3 26 3 5" xfId="3023"/>
    <cellStyle name="Normal 2 2 3 26 3 5 2" xfId="30014"/>
    <cellStyle name="Normal 2 2 3 26 3 6" xfId="30015"/>
    <cellStyle name="Normal 2 2 3 26 3 6 2" xfId="30016"/>
    <cellStyle name="Normal 2 2 3 26 3 7" xfId="30017"/>
    <cellStyle name="Normal 2 2 3 26 4" xfId="3024"/>
    <cellStyle name="Normal 2 2 3 26 4 2" xfId="3025"/>
    <cellStyle name="Normal 2 2 3 26 4 2 2" xfId="30018"/>
    <cellStyle name="Normal 2 2 3 26 4 3" xfId="3026"/>
    <cellStyle name="Normal 2 2 3 26 4 3 2" xfId="30019"/>
    <cellStyle name="Normal 2 2 3 26 4 4" xfId="30020"/>
    <cellStyle name="Normal 2 2 3 26 5" xfId="3027"/>
    <cellStyle name="Normal 2 2 3 26 5 2" xfId="3028"/>
    <cellStyle name="Normal 2 2 3 26 5 2 2" xfId="30021"/>
    <cellStyle name="Normal 2 2 3 26 5 3" xfId="30022"/>
    <cellStyle name="Normal 2 2 3 26 6" xfId="3029"/>
    <cellStyle name="Normal 2 2 3 26 6 2" xfId="30023"/>
    <cellStyle name="Normal 2 2 3 26 7" xfId="3030"/>
    <cellStyle name="Normal 2 2 3 26 7 2" xfId="30024"/>
    <cellStyle name="Normal 2 2 3 26 8" xfId="30025"/>
    <cellStyle name="Normal 2 2 3 26 8 2" xfId="30026"/>
    <cellStyle name="Normal 2 2 3 26 9" xfId="30027"/>
    <cellStyle name="Normal 2 2 3 27" xfId="3031"/>
    <cellStyle name="Normal 2 2 3 27 10" xfId="30028"/>
    <cellStyle name="Normal 2 2 3 27 11" xfId="30029"/>
    <cellStyle name="Normal 2 2 3 27 2" xfId="3032"/>
    <cellStyle name="Normal 2 2 3 27 2 10" xfId="30030"/>
    <cellStyle name="Normal 2 2 3 27 2 2" xfId="3033"/>
    <cellStyle name="Normal 2 2 3 27 2 2 2" xfId="3034"/>
    <cellStyle name="Normal 2 2 3 27 2 2 2 2" xfId="3035"/>
    <cellStyle name="Normal 2 2 3 27 2 2 2 2 2" xfId="30031"/>
    <cellStyle name="Normal 2 2 3 27 2 2 2 3" xfId="3036"/>
    <cellStyle name="Normal 2 2 3 27 2 2 2 3 2" xfId="30032"/>
    <cellStyle name="Normal 2 2 3 27 2 2 2 4" xfId="30033"/>
    <cellStyle name="Normal 2 2 3 27 2 2 3" xfId="3037"/>
    <cellStyle name="Normal 2 2 3 27 2 2 3 2" xfId="30034"/>
    <cellStyle name="Normal 2 2 3 27 2 2 4" xfId="3038"/>
    <cellStyle name="Normal 2 2 3 27 2 2 4 2" xfId="30035"/>
    <cellStyle name="Normal 2 2 3 27 2 2 5" xfId="3039"/>
    <cellStyle name="Normal 2 2 3 27 2 2 5 2" xfId="30036"/>
    <cellStyle name="Normal 2 2 3 27 2 2 6" xfId="30037"/>
    <cellStyle name="Normal 2 2 3 27 2 2 6 2" xfId="30038"/>
    <cellStyle name="Normal 2 2 3 27 2 2 7" xfId="30039"/>
    <cellStyle name="Normal 2 2 3 27 2 3" xfId="3040"/>
    <cellStyle name="Normal 2 2 3 27 2 3 2" xfId="3041"/>
    <cellStyle name="Normal 2 2 3 27 2 3 2 2" xfId="30040"/>
    <cellStyle name="Normal 2 2 3 27 2 3 3" xfId="3042"/>
    <cellStyle name="Normal 2 2 3 27 2 3 3 2" xfId="30041"/>
    <cellStyle name="Normal 2 2 3 27 2 3 4" xfId="30042"/>
    <cellStyle name="Normal 2 2 3 27 2 4" xfId="3043"/>
    <cellStyle name="Normal 2 2 3 27 2 4 2" xfId="3044"/>
    <cellStyle name="Normal 2 2 3 27 2 4 2 2" xfId="30043"/>
    <cellStyle name="Normal 2 2 3 27 2 4 3" xfId="30044"/>
    <cellStyle name="Normal 2 2 3 27 2 5" xfId="3045"/>
    <cellStyle name="Normal 2 2 3 27 2 5 2" xfId="30045"/>
    <cellStyle name="Normal 2 2 3 27 2 6" xfId="3046"/>
    <cellStyle name="Normal 2 2 3 27 2 6 2" xfId="30046"/>
    <cellStyle name="Normal 2 2 3 27 2 7" xfId="30047"/>
    <cellStyle name="Normal 2 2 3 27 2 7 2" xfId="30048"/>
    <cellStyle name="Normal 2 2 3 27 2 8" xfId="30049"/>
    <cellStyle name="Normal 2 2 3 27 2 9" xfId="30050"/>
    <cellStyle name="Normal 2 2 3 27 3" xfId="3047"/>
    <cellStyle name="Normal 2 2 3 27 3 2" xfId="3048"/>
    <cellStyle name="Normal 2 2 3 27 3 2 2" xfId="3049"/>
    <cellStyle name="Normal 2 2 3 27 3 2 2 2" xfId="30051"/>
    <cellStyle name="Normal 2 2 3 27 3 2 3" xfId="3050"/>
    <cellStyle name="Normal 2 2 3 27 3 2 3 2" xfId="30052"/>
    <cellStyle name="Normal 2 2 3 27 3 2 4" xfId="30053"/>
    <cellStyle name="Normal 2 2 3 27 3 3" xfId="3051"/>
    <cellStyle name="Normal 2 2 3 27 3 3 2" xfId="30054"/>
    <cellStyle name="Normal 2 2 3 27 3 4" xfId="3052"/>
    <cellStyle name="Normal 2 2 3 27 3 4 2" xfId="30055"/>
    <cellStyle name="Normal 2 2 3 27 3 5" xfId="3053"/>
    <cellStyle name="Normal 2 2 3 27 3 5 2" xfId="30056"/>
    <cellStyle name="Normal 2 2 3 27 3 6" xfId="30057"/>
    <cellStyle name="Normal 2 2 3 27 3 6 2" xfId="30058"/>
    <cellStyle name="Normal 2 2 3 27 3 7" xfId="30059"/>
    <cellStyle name="Normal 2 2 3 27 4" xfId="3054"/>
    <cellStyle name="Normal 2 2 3 27 4 2" xfId="3055"/>
    <cellStyle name="Normal 2 2 3 27 4 2 2" xfId="30060"/>
    <cellStyle name="Normal 2 2 3 27 4 3" xfId="3056"/>
    <cellStyle name="Normal 2 2 3 27 4 3 2" xfId="30061"/>
    <cellStyle name="Normal 2 2 3 27 4 4" xfId="30062"/>
    <cellStyle name="Normal 2 2 3 27 5" xfId="3057"/>
    <cellStyle name="Normal 2 2 3 27 5 2" xfId="3058"/>
    <cellStyle name="Normal 2 2 3 27 5 2 2" xfId="30063"/>
    <cellStyle name="Normal 2 2 3 27 5 3" xfId="30064"/>
    <cellStyle name="Normal 2 2 3 27 6" xfId="3059"/>
    <cellStyle name="Normal 2 2 3 27 6 2" xfId="30065"/>
    <cellStyle name="Normal 2 2 3 27 7" xfId="3060"/>
    <cellStyle name="Normal 2 2 3 27 7 2" xfId="30066"/>
    <cellStyle name="Normal 2 2 3 27 8" xfId="30067"/>
    <cellStyle name="Normal 2 2 3 27 8 2" xfId="30068"/>
    <cellStyle name="Normal 2 2 3 27 9" xfId="30069"/>
    <cellStyle name="Normal 2 2 3 28" xfId="3061"/>
    <cellStyle name="Normal 2 2 3 28 10" xfId="30070"/>
    <cellStyle name="Normal 2 2 3 28 11" xfId="30071"/>
    <cellStyle name="Normal 2 2 3 28 2" xfId="3062"/>
    <cellStyle name="Normal 2 2 3 28 2 10" xfId="30072"/>
    <cellStyle name="Normal 2 2 3 28 2 2" xfId="3063"/>
    <cellStyle name="Normal 2 2 3 28 2 2 2" xfId="3064"/>
    <cellStyle name="Normal 2 2 3 28 2 2 2 2" xfId="3065"/>
    <cellStyle name="Normal 2 2 3 28 2 2 2 2 2" xfId="30073"/>
    <cellStyle name="Normal 2 2 3 28 2 2 2 3" xfId="3066"/>
    <cellStyle name="Normal 2 2 3 28 2 2 2 3 2" xfId="30074"/>
    <cellStyle name="Normal 2 2 3 28 2 2 2 4" xfId="30075"/>
    <cellStyle name="Normal 2 2 3 28 2 2 3" xfId="3067"/>
    <cellStyle name="Normal 2 2 3 28 2 2 3 2" xfId="30076"/>
    <cellStyle name="Normal 2 2 3 28 2 2 4" xfId="3068"/>
    <cellStyle name="Normal 2 2 3 28 2 2 4 2" xfId="30077"/>
    <cellStyle name="Normal 2 2 3 28 2 2 5" xfId="3069"/>
    <cellStyle name="Normal 2 2 3 28 2 2 5 2" xfId="30078"/>
    <cellStyle name="Normal 2 2 3 28 2 2 6" xfId="30079"/>
    <cellStyle name="Normal 2 2 3 28 2 2 6 2" xfId="30080"/>
    <cellStyle name="Normal 2 2 3 28 2 2 7" xfId="30081"/>
    <cellStyle name="Normal 2 2 3 28 2 3" xfId="3070"/>
    <cellStyle name="Normal 2 2 3 28 2 3 2" xfId="3071"/>
    <cellStyle name="Normal 2 2 3 28 2 3 2 2" xfId="30082"/>
    <cellStyle name="Normal 2 2 3 28 2 3 3" xfId="3072"/>
    <cellStyle name="Normal 2 2 3 28 2 3 3 2" xfId="30083"/>
    <cellStyle name="Normal 2 2 3 28 2 3 4" xfId="30084"/>
    <cellStyle name="Normal 2 2 3 28 2 4" xfId="3073"/>
    <cellStyle name="Normal 2 2 3 28 2 4 2" xfId="3074"/>
    <cellStyle name="Normal 2 2 3 28 2 4 2 2" xfId="30085"/>
    <cellStyle name="Normal 2 2 3 28 2 4 3" xfId="30086"/>
    <cellStyle name="Normal 2 2 3 28 2 5" xfId="3075"/>
    <cellStyle name="Normal 2 2 3 28 2 5 2" xfId="30087"/>
    <cellStyle name="Normal 2 2 3 28 2 6" xfId="3076"/>
    <cellStyle name="Normal 2 2 3 28 2 6 2" xfId="30088"/>
    <cellStyle name="Normal 2 2 3 28 2 7" xfId="30089"/>
    <cellStyle name="Normal 2 2 3 28 2 7 2" xfId="30090"/>
    <cellStyle name="Normal 2 2 3 28 2 8" xfId="30091"/>
    <cellStyle name="Normal 2 2 3 28 2 9" xfId="30092"/>
    <cellStyle name="Normal 2 2 3 28 3" xfId="3077"/>
    <cellStyle name="Normal 2 2 3 28 3 2" xfId="3078"/>
    <cellStyle name="Normal 2 2 3 28 3 2 2" xfId="3079"/>
    <cellStyle name="Normal 2 2 3 28 3 2 2 2" xfId="30093"/>
    <cellStyle name="Normal 2 2 3 28 3 2 3" xfId="3080"/>
    <cellStyle name="Normal 2 2 3 28 3 2 3 2" xfId="30094"/>
    <cellStyle name="Normal 2 2 3 28 3 2 4" xfId="30095"/>
    <cellStyle name="Normal 2 2 3 28 3 3" xfId="3081"/>
    <cellStyle name="Normal 2 2 3 28 3 3 2" xfId="30096"/>
    <cellStyle name="Normal 2 2 3 28 3 4" xfId="3082"/>
    <cellStyle name="Normal 2 2 3 28 3 4 2" xfId="30097"/>
    <cellStyle name="Normal 2 2 3 28 3 5" xfId="3083"/>
    <cellStyle name="Normal 2 2 3 28 3 5 2" xfId="30098"/>
    <cellStyle name="Normal 2 2 3 28 3 6" xfId="30099"/>
    <cellStyle name="Normal 2 2 3 28 3 6 2" xfId="30100"/>
    <cellStyle name="Normal 2 2 3 28 3 7" xfId="30101"/>
    <cellStyle name="Normal 2 2 3 28 4" xfId="3084"/>
    <cellStyle name="Normal 2 2 3 28 4 2" xfId="3085"/>
    <cellStyle name="Normal 2 2 3 28 4 2 2" xfId="30102"/>
    <cellStyle name="Normal 2 2 3 28 4 3" xfId="3086"/>
    <cellStyle name="Normal 2 2 3 28 4 3 2" xfId="30103"/>
    <cellStyle name="Normal 2 2 3 28 4 4" xfId="30104"/>
    <cellStyle name="Normal 2 2 3 28 5" xfId="3087"/>
    <cellStyle name="Normal 2 2 3 28 5 2" xfId="3088"/>
    <cellStyle name="Normal 2 2 3 28 5 2 2" xfId="30105"/>
    <cellStyle name="Normal 2 2 3 28 5 3" xfId="30106"/>
    <cellStyle name="Normal 2 2 3 28 6" xfId="3089"/>
    <cellStyle name="Normal 2 2 3 28 6 2" xfId="30107"/>
    <cellStyle name="Normal 2 2 3 28 7" xfId="3090"/>
    <cellStyle name="Normal 2 2 3 28 7 2" xfId="30108"/>
    <cellStyle name="Normal 2 2 3 28 8" xfId="30109"/>
    <cellStyle name="Normal 2 2 3 28 8 2" xfId="30110"/>
    <cellStyle name="Normal 2 2 3 28 9" xfId="30111"/>
    <cellStyle name="Normal 2 2 3 29" xfId="3091"/>
    <cellStyle name="Normal 2 2 3 29 10" xfId="30112"/>
    <cellStyle name="Normal 2 2 3 29 11" xfId="30113"/>
    <cellStyle name="Normal 2 2 3 29 2" xfId="3092"/>
    <cellStyle name="Normal 2 2 3 29 2 10" xfId="30114"/>
    <cellStyle name="Normal 2 2 3 29 2 2" xfId="3093"/>
    <cellStyle name="Normal 2 2 3 29 2 2 2" xfId="3094"/>
    <cellStyle name="Normal 2 2 3 29 2 2 2 2" xfId="3095"/>
    <cellStyle name="Normal 2 2 3 29 2 2 2 2 2" xfId="30115"/>
    <cellStyle name="Normal 2 2 3 29 2 2 2 3" xfId="3096"/>
    <cellStyle name="Normal 2 2 3 29 2 2 2 3 2" xfId="30116"/>
    <cellStyle name="Normal 2 2 3 29 2 2 2 4" xfId="30117"/>
    <cellStyle name="Normal 2 2 3 29 2 2 3" xfId="3097"/>
    <cellStyle name="Normal 2 2 3 29 2 2 3 2" xfId="30118"/>
    <cellStyle name="Normal 2 2 3 29 2 2 4" xfId="3098"/>
    <cellStyle name="Normal 2 2 3 29 2 2 4 2" xfId="30119"/>
    <cellStyle name="Normal 2 2 3 29 2 2 5" xfId="3099"/>
    <cellStyle name="Normal 2 2 3 29 2 2 5 2" xfId="30120"/>
    <cellStyle name="Normal 2 2 3 29 2 2 6" xfId="30121"/>
    <cellStyle name="Normal 2 2 3 29 2 2 6 2" xfId="30122"/>
    <cellStyle name="Normal 2 2 3 29 2 2 7" xfId="30123"/>
    <cellStyle name="Normal 2 2 3 29 2 3" xfId="3100"/>
    <cellStyle name="Normal 2 2 3 29 2 3 2" xfId="3101"/>
    <cellStyle name="Normal 2 2 3 29 2 3 2 2" xfId="30124"/>
    <cellStyle name="Normal 2 2 3 29 2 3 3" xfId="3102"/>
    <cellStyle name="Normal 2 2 3 29 2 3 3 2" xfId="30125"/>
    <cellStyle name="Normal 2 2 3 29 2 3 4" xfId="30126"/>
    <cellStyle name="Normal 2 2 3 29 2 4" xfId="3103"/>
    <cellStyle name="Normal 2 2 3 29 2 4 2" xfId="3104"/>
    <cellStyle name="Normal 2 2 3 29 2 4 2 2" xfId="30127"/>
    <cellStyle name="Normal 2 2 3 29 2 4 3" xfId="30128"/>
    <cellStyle name="Normal 2 2 3 29 2 5" xfId="3105"/>
    <cellStyle name="Normal 2 2 3 29 2 5 2" xfId="30129"/>
    <cellStyle name="Normal 2 2 3 29 2 6" xfId="3106"/>
    <cellStyle name="Normal 2 2 3 29 2 6 2" xfId="30130"/>
    <cellStyle name="Normal 2 2 3 29 2 7" xfId="30131"/>
    <cellStyle name="Normal 2 2 3 29 2 7 2" xfId="30132"/>
    <cellStyle name="Normal 2 2 3 29 2 8" xfId="30133"/>
    <cellStyle name="Normal 2 2 3 29 2 9" xfId="30134"/>
    <cellStyle name="Normal 2 2 3 29 3" xfId="3107"/>
    <cellStyle name="Normal 2 2 3 29 3 2" xfId="3108"/>
    <cellStyle name="Normal 2 2 3 29 3 2 2" xfId="3109"/>
    <cellStyle name="Normal 2 2 3 29 3 2 2 2" xfId="30135"/>
    <cellStyle name="Normal 2 2 3 29 3 2 3" xfId="3110"/>
    <cellStyle name="Normal 2 2 3 29 3 2 3 2" xfId="30136"/>
    <cellStyle name="Normal 2 2 3 29 3 2 4" xfId="30137"/>
    <cellStyle name="Normal 2 2 3 29 3 3" xfId="3111"/>
    <cellStyle name="Normal 2 2 3 29 3 3 2" xfId="30138"/>
    <cellStyle name="Normal 2 2 3 29 3 4" xfId="3112"/>
    <cellStyle name="Normal 2 2 3 29 3 4 2" xfId="30139"/>
    <cellStyle name="Normal 2 2 3 29 3 5" xfId="3113"/>
    <cellStyle name="Normal 2 2 3 29 3 5 2" xfId="30140"/>
    <cellStyle name="Normal 2 2 3 29 3 6" xfId="30141"/>
    <cellStyle name="Normal 2 2 3 29 3 6 2" xfId="30142"/>
    <cellStyle name="Normal 2 2 3 29 3 7" xfId="30143"/>
    <cellStyle name="Normal 2 2 3 29 4" xfId="3114"/>
    <cellStyle name="Normal 2 2 3 29 4 2" xfId="3115"/>
    <cellStyle name="Normal 2 2 3 29 4 2 2" xfId="30144"/>
    <cellStyle name="Normal 2 2 3 29 4 3" xfId="3116"/>
    <cellStyle name="Normal 2 2 3 29 4 3 2" xfId="30145"/>
    <cellStyle name="Normal 2 2 3 29 4 4" xfId="30146"/>
    <cellStyle name="Normal 2 2 3 29 5" xfId="3117"/>
    <cellStyle name="Normal 2 2 3 29 5 2" xfId="3118"/>
    <cellStyle name="Normal 2 2 3 29 5 2 2" xfId="30147"/>
    <cellStyle name="Normal 2 2 3 29 5 3" xfId="30148"/>
    <cellStyle name="Normal 2 2 3 29 6" xfId="3119"/>
    <cellStyle name="Normal 2 2 3 29 6 2" xfId="30149"/>
    <cellStyle name="Normal 2 2 3 29 7" xfId="3120"/>
    <cellStyle name="Normal 2 2 3 29 7 2" xfId="30150"/>
    <cellStyle name="Normal 2 2 3 29 8" xfId="30151"/>
    <cellStyle name="Normal 2 2 3 29 8 2" xfId="30152"/>
    <cellStyle name="Normal 2 2 3 29 9" xfId="30153"/>
    <cellStyle name="Normal 2 2 3 3" xfId="3121"/>
    <cellStyle name="Normal 2 2 3 3 10" xfId="30154"/>
    <cellStyle name="Normal 2 2 3 3 11" xfId="30155"/>
    <cellStyle name="Normal 2 2 3 3 2" xfId="3122"/>
    <cellStyle name="Normal 2 2 3 3 2 10" xfId="30156"/>
    <cellStyle name="Normal 2 2 3 3 2 2" xfId="3123"/>
    <cellStyle name="Normal 2 2 3 3 2 2 2" xfId="3124"/>
    <cellStyle name="Normal 2 2 3 3 2 2 2 2" xfId="3125"/>
    <cellStyle name="Normal 2 2 3 3 2 2 2 2 2" xfId="30157"/>
    <cellStyle name="Normal 2 2 3 3 2 2 2 3" xfId="3126"/>
    <cellStyle name="Normal 2 2 3 3 2 2 2 3 2" xfId="30158"/>
    <cellStyle name="Normal 2 2 3 3 2 2 2 4" xfId="30159"/>
    <cellStyle name="Normal 2 2 3 3 2 2 3" xfId="3127"/>
    <cellStyle name="Normal 2 2 3 3 2 2 3 2" xfId="30160"/>
    <cellStyle name="Normal 2 2 3 3 2 2 4" xfId="3128"/>
    <cellStyle name="Normal 2 2 3 3 2 2 4 2" xfId="30161"/>
    <cellStyle name="Normal 2 2 3 3 2 2 5" xfId="3129"/>
    <cellStyle name="Normal 2 2 3 3 2 2 5 2" xfId="30162"/>
    <cellStyle name="Normal 2 2 3 3 2 2 6" xfId="30163"/>
    <cellStyle name="Normal 2 2 3 3 2 2 6 2" xfId="30164"/>
    <cellStyle name="Normal 2 2 3 3 2 2 7" xfId="30165"/>
    <cellStyle name="Normal 2 2 3 3 2 3" xfId="3130"/>
    <cellStyle name="Normal 2 2 3 3 2 3 2" xfId="3131"/>
    <cellStyle name="Normal 2 2 3 3 2 3 2 2" xfId="30166"/>
    <cellStyle name="Normal 2 2 3 3 2 3 3" xfId="3132"/>
    <cellStyle name="Normal 2 2 3 3 2 3 3 2" xfId="30167"/>
    <cellStyle name="Normal 2 2 3 3 2 3 4" xfId="30168"/>
    <cellStyle name="Normal 2 2 3 3 2 4" xfId="3133"/>
    <cellStyle name="Normal 2 2 3 3 2 4 2" xfId="3134"/>
    <cellStyle name="Normal 2 2 3 3 2 4 2 2" xfId="30169"/>
    <cellStyle name="Normal 2 2 3 3 2 4 3" xfId="30170"/>
    <cellStyle name="Normal 2 2 3 3 2 5" xfId="3135"/>
    <cellStyle name="Normal 2 2 3 3 2 5 2" xfId="30171"/>
    <cellStyle name="Normal 2 2 3 3 2 6" xfId="3136"/>
    <cellStyle name="Normal 2 2 3 3 2 6 2" xfId="30172"/>
    <cellStyle name="Normal 2 2 3 3 2 7" xfId="30173"/>
    <cellStyle name="Normal 2 2 3 3 2 7 2" xfId="30174"/>
    <cellStyle name="Normal 2 2 3 3 2 8" xfId="30175"/>
    <cellStyle name="Normal 2 2 3 3 2 9" xfId="30176"/>
    <cellStyle name="Normal 2 2 3 3 3" xfId="3137"/>
    <cellStyle name="Normal 2 2 3 3 3 2" xfId="3138"/>
    <cellStyle name="Normal 2 2 3 3 3 2 2" xfId="3139"/>
    <cellStyle name="Normal 2 2 3 3 3 2 2 2" xfId="30177"/>
    <cellStyle name="Normal 2 2 3 3 3 2 3" xfId="3140"/>
    <cellStyle name="Normal 2 2 3 3 3 2 3 2" xfId="30178"/>
    <cellStyle name="Normal 2 2 3 3 3 2 4" xfId="30179"/>
    <cellStyle name="Normal 2 2 3 3 3 3" xfId="3141"/>
    <cellStyle name="Normal 2 2 3 3 3 3 2" xfId="30180"/>
    <cellStyle name="Normal 2 2 3 3 3 4" xfId="3142"/>
    <cellStyle name="Normal 2 2 3 3 3 4 2" xfId="30181"/>
    <cellStyle name="Normal 2 2 3 3 3 5" xfId="3143"/>
    <cellStyle name="Normal 2 2 3 3 3 5 2" xfId="30182"/>
    <cellStyle name="Normal 2 2 3 3 3 6" xfId="30183"/>
    <cellStyle name="Normal 2 2 3 3 3 6 2" xfId="30184"/>
    <cellStyle name="Normal 2 2 3 3 3 7" xfId="30185"/>
    <cellStyle name="Normal 2 2 3 3 4" xfId="3144"/>
    <cellStyle name="Normal 2 2 3 3 4 2" xfId="3145"/>
    <cellStyle name="Normal 2 2 3 3 4 2 2" xfId="30186"/>
    <cellStyle name="Normal 2 2 3 3 4 3" xfId="3146"/>
    <cellStyle name="Normal 2 2 3 3 4 3 2" xfId="30187"/>
    <cellStyle name="Normal 2 2 3 3 4 4" xfId="30188"/>
    <cellStyle name="Normal 2 2 3 3 5" xfId="3147"/>
    <cellStyle name="Normal 2 2 3 3 5 2" xfId="3148"/>
    <cellStyle name="Normal 2 2 3 3 5 2 2" xfId="30189"/>
    <cellStyle name="Normal 2 2 3 3 5 3" xfId="30190"/>
    <cellStyle name="Normal 2 2 3 3 6" xfId="3149"/>
    <cellStyle name="Normal 2 2 3 3 6 2" xfId="30191"/>
    <cellStyle name="Normal 2 2 3 3 7" xfId="3150"/>
    <cellStyle name="Normal 2 2 3 3 7 2" xfId="30192"/>
    <cellStyle name="Normal 2 2 3 3 8" xfId="30193"/>
    <cellStyle name="Normal 2 2 3 3 8 2" xfId="30194"/>
    <cellStyle name="Normal 2 2 3 3 9" xfId="30195"/>
    <cellStyle name="Normal 2 2 3 30" xfId="3151"/>
    <cellStyle name="Normal 2 2 3 30 10" xfId="30196"/>
    <cellStyle name="Normal 2 2 3 30 11" xfId="30197"/>
    <cellStyle name="Normal 2 2 3 30 2" xfId="3152"/>
    <cellStyle name="Normal 2 2 3 30 2 10" xfId="30198"/>
    <cellStyle name="Normal 2 2 3 30 2 2" xfId="3153"/>
    <cellStyle name="Normal 2 2 3 30 2 2 2" xfId="3154"/>
    <cellStyle name="Normal 2 2 3 30 2 2 2 2" xfId="3155"/>
    <cellStyle name="Normal 2 2 3 30 2 2 2 2 2" xfId="30199"/>
    <cellStyle name="Normal 2 2 3 30 2 2 2 3" xfId="3156"/>
    <cellStyle name="Normal 2 2 3 30 2 2 2 3 2" xfId="30200"/>
    <cellStyle name="Normal 2 2 3 30 2 2 2 4" xfId="30201"/>
    <cellStyle name="Normal 2 2 3 30 2 2 3" xfId="3157"/>
    <cellStyle name="Normal 2 2 3 30 2 2 3 2" xfId="30202"/>
    <cellStyle name="Normal 2 2 3 30 2 2 4" xfId="3158"/>
    <cellStyle name="Normal 2 2 3 30 2 2 4 2" xfId="30203"/>
    <cellStyle name="Normal 2 2 3 30 2 2 5" xfId="3159"/>
    <cellStyle name="Normal 2 2 3 30 2 2 5 2" xfId="30204"/>
    <cellStyle name="Normal 2 2 3 30 2 2 6" xfId="30205"/>
    <cellStyle name="Normal 2 2 3 30 2 2 6 2" xfId="30206"/>
    <cellStyle name="Normal 2 2 3 30 2 2 7" xfId="30207"/>
    <cellStyle name="Normal 2 2 3 30 2 3" xfId="3160"/>
    <cellStyle name="Normal 2 2 3 30 2 3 2" xfId="3161"/>
    <cellStyle name="Normal 2 2 3 30 2 3 2 2" xfId="30208"/>
    <cellStyle name="Normal 2 2 3 30 2 3 3" xfId="3162"/>
    <cellStyle name="Normal 2 2 3 30 2 3 3 2" xfId="30209"/>
    <cellStyle name="Normal 2 2 3 30 2 3 4" xfId="30210"/>
    <cellStyle name="Normal 2 2 3 30 2 4" xfId="3163"/>
    <cellStyle name="Normal 2 2 3 30 2 4 2" xfId="3164"/>
    <cellStyle name="Normal 2 2 3 30 2 4 2 2" xfId="30211"/>
    <cellStyle name="Normal 2 2 3 30 2 4 3" xfId="30212"/>
    <cellStyle name="Normal 2 2 3 30 2 5" xfId="3165"/>
    <cellStyle name="Normal 2 2 3 30 2 5 2" xfId="30213"/>
    <cellStyle name="Normal 2 2 3 30 2 6" xfId="3166"/>
    <cellStyle name="Normal 2 2 3 30 2 6 2" xfId="30214"/>
    <cellStyle name="Normal 2 2 3 30 2 7" xfId="30215"/>
    <cellStyle name="Normal 2 2 3 30 2 7 2" xfId="30216"/>
    <cellStyle name="Normal 2 2 3 30 2 8" xfId="30217"/>
    <cellStyle name="Normal 2 2 3 30 2 9" xfId="30218"/>
    <cellStyle name="Normal 2 2 3 30 3" xfId="3167"/>
    <cellStyle name="Normal 2 2 3 30 3 2" xfId="3168"/>
    <cellStyle name="Normal 2 2 3 30 3 2 2" xfId="3169"/>
    <cellStyle name="Normal 2 2 3 30 3 2 2 2" xfId="30219"/>
    <cellStyle name="Normal 2 2 3 30 3 2 3" xfId="3170"/>
    <cellStyle name="Normal 2 2 3 30 3 2 3 2" xfId="30220"/>
    <cellStyle name="Normal 2 2 3 30 3 2 4" xfId="30221"/>
    <cellStyle name="Normal 2 2 3 30 3 3" xfId="3171"/>
    <cellStyle name="Normal 2 2 3 30 3 3 2" xfId="30222"/>
    <cellStyle name="Normal 2 2 3 30 3 4" xfId="3172"/>
    <cellStyle name="Normal 2 2 3 30 3 4 2" xfId="30223"/>
    <cellStyle name="Normal 2 2 3 30 3 5" xfId="3173"/>
    <cellStyle name="Normal 2 2 3 30 3 5 2" xfId="30224"/>
    <cellStyle name="Normal 2 2 3 30 3 6" xfId="30225"/>
    <cellStyle name="Normal 2 2 3 30 3 6 2" xfId="30226"/>
    <cellStyle name="Normal 2 2 3 30 3 7" xfId="30227"/>
    <cellStyle name="Normal 2 2 3 30 4" xfId="3174"/>
    <cellStyle name="Normal 2 2 3 30 4 2" xfId="3175"/>
    <cellStyle name="Normal 2 2 3 30 4 2 2" xfId="30228"/>
    <cellStyle name="Normal 2 2 3 30 4 3" xfId="3176"/>
    <cellStyle name="Normal 2 2 3 30 4 3 2" xfId="30229"/>
    <cellStyle name="Normal 2 2 3 30 4 4" xfId="30230"/>
    <cellStyle name="Normal 2 2 3 30 5" xfId="3177"/>
    <cellStyle name="Normal 2 2 3 30 5 2" xfId="3178"/>
    <cellStyle name="Normal 2 2 3 30 5 2 2" xfId="30231"/>
    <cellStyle name="Normal 2 2 3 30 5 3" xfId="30232"/>
    <cellStyle name="Normal 2 2 3 30 6" xfId="3179"/>
    <cellStyle name="Normal 2 2 3 30 6 2" xfId="30233"/>
    <cellStyle name="Normal 2 2 3 30 7" xfId="3180"/>
    <cellStyle name="Normal 2 2 3 30 7 2" xfId="30234"/>
    <cellStyle name="Normal 2 2 3 30 8" xfId="30235"/>
    <cellStyle name="Normal 2 2 3 30 8 2" xfId="30236"/>
    <cellStyle name="Normal 2 2 3 30 9" xfId="30237"/>
    <cellStyle name="Normal 2 2 3 31" xfId="3181"/>
    <cellStyle name="Normal 2 2 3 31 10" xfId="30238"/>
    <cellStyle name="Normal 2 2 3 31 2" xfId="3182"/>
    <cellStyle name="Normal 2 2 3 31 2 2" xfId="3183"/>
    <cellStyle name="Normal 2 2 3 31 2 2 2" xfId="3184"/>
    <cellStyle name="Normal 2 2 3 31 2 2 2 2" xfId="30239"/>
    <cellStyle name="Normal 2 2 3 31 2 2 3" xfId="3185"/>
    <cellStyle name="Normal 2 2 3 31 2 2 3 2" xfId="30240"/>
    <cellStyle name="Normal 2 2 3 31 2 2 4" xfId="30241"/>
    <cellStyle name="Normal 2 2 3 31 2 3" xfId="3186"/>
    <cellStyle name="Normal 2 2 3 31 2 3 2" xfId="30242"/>
    <cellStyle name="Normal 2 2 3 31 2 4" xfId="3187"/>
    <cellStyle name="Normal 2 2 3 31 2 4 2" xfId="30243"/>
    <cellStyle name="Normal 2 2 3 31 2 5" xfId="3188"/>
    <cellStyle name="Normal 2 2 3 31 2 5 2" xfId="30244"/>
    <cellStyle name="Normal 2 2 3 31 2 6" xfId="30245"/>
    <cellStyle name="Normal 2 2 3 31 2 6 2" xfId="30246"/>
    <cellStyle name="Normal 2 2 3 31 2 7" xfId="30247"/>
    <cellStyle name="Normal 2 2 3 31 3" xfId="3189"/>
    <cellStyle name="Normal 2 2 3 31 3 2" xfId="3190"/>
    <cellStyle name="Normal 2 2 3 31 3 2 2" xfId="30248"/>
    <cellStyle name="Normal 2 2 3 31 3 3" xfId="3191"/>
    <cellStyle name="Normal 2 2 3 31 3 3 2" xfId="30249"/>
    <cellStyle name="Normal 2 2 3 31 3 4" xfId="30250"/>
    <cellStyle name="Normal 2 2 3 31 4" xfId="3192"/>
    <cellStyle name="Normal 2 2 3 31 4 2" xfId="3193"/>
    <cellStyle name="Normal 2 2 3 31 4 2 2" xfId="30251"/>
    <cellStyle name="Normal 2 2 3 31 4 3" xfId="30252"/>
    <cellStyle name="Normal 2 2 3 31 5" xfId="3194"/>
    <cellStyle name="Normal 2 2 3 31 5 2" xfId="30253"/>
    <cellStyle name="Normal 2 2 3 31 6" xfId="3195"/>
    <cellStyle name="Normal 2 2 3 31 6 2" xfId="30254"/>
    <cellStyle name="Normal 2 2 3 31 7" xfId="30255"/>
    <cellStyle name="Normal 2 2 3 31 7 2" xfId="30256"/>
    <cellStyle name="Normal 2 2 3 31 8" xfId="30257"/>
    <cellStyle name="Normal 2 2 3 31 9" xfId="30258"/>
    <cellStyle name="Normal 2 2 3 32" xfId="3196"/>
    <cellStyle name="Normal 2 2 3 32 2" xfId="3197"/>
    <cellStyle name="Normal 2 2 3 32 2 2" xfId="3198"/>
    <cellStyle name="Normal 2 2 3 32 2 2 2" xfId="30259"/>
    <cellStyle name="Normal 2 2 3 32 2 3" xfId="3199"/>
    <cellStyle name="Normal 2 2 3 32 2 3 2" xfId="30260"/>
    <cellStyle name="Normal 2 2 3 32 2 4" xfId="30261"/>
    <cellStyle name="Normal 2 2 3 32 3" xfId="3200"/>
    <cellStyle name="Normal 2 2 3 32 3 2" xfId="30262"/>
    <cellStyle name="Normal 2 2 3 32 4" xfId="3201"/>
    <cellStyle name="Normal 2 2 3 32 4 2" xfId="30263"/>
    <cellStyle name="Normal 2 2 3 32 5" xfId="3202"/>
    <cellStyle name="Normal 2 2 3 32 5 2" xfId="30264"/>
    <cellStyle name="Normal 2 2 3 32 6" xfId="30265"/>
    <cellStyle name="Normal 2 2 3 32 6 2" xfId="30266"/>
    <cellStyle name="Normal 2 2 3 32 7" xfId="30267"/>
    <cellStyle name="Normal 2 2 3 33" xfId="3203"/>
    <cellStyle name="Normal 2 2 3 33 2" xfId="3204"/>
    <cellStyle name="Normal 2 2 3 33 2 2" xfId="30268"/>
    <cellStyle name="Normal 2 2 3 33 3" xfId="3205"/>
    <cellStyle name="Normal 2 2 3 33 3 2" xfId="30269"/>
    <cellStyle name="Normal 2 2 3 33 4" xfId="30270"/>
    <cellStyle name="Normal 2 2 3 34" xfId="3206"/>
    <cellStyle name="Normal 2 2 3 34 2" xfId="3207"/>
    <cellStyle name="Normal 2 2 3 34 2 2" xfId="30271"/>
    <cellStyle name="Normal 2 2 3 34 3" xfId="30272"/>
    <cellStyle name="Normal 2 2 3 35" xfId="3208"/>
    <cellStyle name="Normal 2 2 3 35 2" xfId="30273"/>
    <cellStyle name="Normal 2 2 3 36" xfId="3209"/>
    <cellStyle name="Normal 2 2 3 36 2" xfId="30274"/>
    <cellStyle name="Normal 2 2 3 37" xfId="30275"/>
    <cellStyle name="Normal 2 2 3 37 2" xfId="30276"/>
    <cellStyle name="Normal 2 2 3 38" xfId="30277"/>
    <cellStyle name="Normal 2 2 3 39" xfId="30278"/>
    <cellStyle name="Normal 2 2 3 4" xfId="3210"/>
    <cellStyle name="Normal 2 2 3 4 10" xfId="30279"/>
    <cellStyle name="Normal 2 2 3 4 11" xfId="30280"/>
    <cellStyle name="Normal 2 2 3 4 2" xfId="3211"/>
    <cellStyle name="Normal 2 2 3 4 2 10" xfId="30281"/>
    <cellStyle name="Normal 2 2 3 4 2 2" xfId="3212"/>
    <cellStyle name="Normal 2 2 3 4 2 2 2" xfId="3213"/>
    <cellStyle name="Normal 2 2 3 4 2 2 2 2" xfId="3214"/>
    <cellStyle name="Normal 2 2 3 4 2 2 2 2 2" xfId="30282"/>
    <cellStyle name="Normal 2 2 3 4 2 2 2 3" xfId="3215"/>
    <cellStyle name="Normal 2 2 3 4 2 2 2 3 2" xfId="30283"/>
    <cellStyle name="Normal 2 2 3 4 2 2 2 4" xfId="30284"/>
    <cellStyle name="Normal 2 2 3 4 2 2 3" xfId="3216"/>
    <cellStyle name="Normal 2 2 3 4 2 2 3 2" xfId="30285"/>
    <cellStyle name="Normal 2 2 3 4 2 2 4" xfId="3217"/>
    <cellStyle name="Normal 2 2 3 4 2 2 4 2" xfId="30286"/>
    <cellStyle name="Normal 2 2 3 4 2 2 5" xfId="3218"/>
    <cellStyle name="Normal 2 2 3 4 2 2 5 2" xfId="30287"/>
    <cellStyle name="Normal 2 2 3 4 2 2 6" xfId="30288"/>
    <cellStyle name="Normal 2 2 3 4 2 2 6 2" xfId="30289"/>
    <cellStyle name="Normal 2 2 3 4 2 2 7" xfId="30290"/>
    <cellStyle name="Normal 2 2 3 4 2 3" xfId="3219"/>
    <cellStyle name="Normal 2 2 3 4 2 3 2" xfId="3220"/>
    <cellStyle name="Normal 2 2 3 4 2 3 2 2" xfId="30291"/>
    <cellStyle name="Normal 2 2 3 4 2 3 3" xfId="3221"/>
    <cellStyle name="Normal 2 2 3 4 2 3 3 2" xfId="30292"/>
    <cellStyle name="Normal 2 2 3 4 2 3 4" xfId="30293"/>
    <cellStyle name="Normal 2 2 3 4 2 4" xfId="3222"/>
    <cellStyle name="Normal 2 2 3 4 2 4 2" xfId="3223"/>
    <cellStyle name="Normal 2 2 3 4 2 4 2 2" xfId="30294"/>
    <cellStyle name="Normal 2 2 3 4 2 4 3" xfId="30295"/>
    <cellStyle name="Normal 2 2 3 4 2 5" xfId="3224"/>
    <cellStyle name="Normal 2 2 3 4 2 5 2" xfId="30296"/>
    <cellStyle name="Normal 2 2 3 4 2 6" xfId="3225"/>
    <cellStyle name="Normal 2 2 3 4 2 6 2" xfId="30297"/>
    <cellStyle name="Normal 2 2 3 4 2 7" xfId="30298"/>
    <cellStyle name="Normal 2 2 3 4 2 7 2" xfId="30299"/>
    <cellStyle name="Normal 2 2 3 4 2 8" xfId="30300"/>
    <cellStyle name="Normal 2 2 3 4 2 9" xfId="30301"/>
    <cellStyle name="Normal 2 2 3 4 3" xfId="3226"/>
    <cellStyle name="Normal 2 2 3 4 3 2" xfId="3227"/>
    <cellStyle name="Normal 2 2 3 4 3 2 2" xfId="3228"/>
    <cellStyle name="Normal 2 2 3 4 3 2 2 2" xfId="30302"/>
    <cellStyle name="Normal 2 2 3 4 3 2 3" xfId="3229"/>
    <cellStyle name="Normal 2 2 3 4 3 2 3 2" xfId="30303"/>
    <cellStyle name="Normal 2 2 3 4 3 2 4" xfId="30304"/>
    <cellStyle name="Normal 2 2 3 4 3 3" xfId="3230"/>
    <cellStyle name="Normal 2 2 3 4 3 3 2" xfId="30305"/>
    <cellStyle name="Normal 2 2 3 4 3 4" xfId="3231"/>
    <cellStyle name="Normal 2 2 3 4 3 4 2" xfId="30306"/>
    <cellStyle name="Normal 2 2 3 4 3 5" xfId="3232"/>
    <cellStyle name="Normal 2 2 3 4 3 5 2" xfId="30307"/>
    <cellStyle name="Normal 2 2 3 4 3 6" xfId="30308"/>
    <cellStyle name="Normal 2 2 3 4 3 6 2" xfId="30309"/>
    <cellStyle name="Normal 2 2 3 4 3 7" xfId="30310"/>
    <cellStyle name="Normal 2 2 3 4 4" xfId="3233"/>
    <cellStyle name="Normal 2 2 3 4 4 2" xfId="3234"/>
    <cellStyle name="Normal 2 2 3 4 4 2 2" xfId="30311"/>
    <cellStyle name="Normal 2 2 3 4 4 3" xfId="3235"/>
    <cellStyle name="Normal 2 2 3 4 4 3 2" xfId="30312"/>
    <cellStyle name="Normal 2 2 3 4 4 4" xfId="30313"/>
    <cellStyle name="Normal 2 2 3 4 5" xfId="3236"/>
    <cellStyle name="Normal 2 2 3 4 5 2" xfId="3237"/>
    <cellStyle name="Normal 2 2 3 4 5 2 2" xfId="30314"/>
    <cellStyle name="Normal 2 2 3 4 5 3" xfId="30315"/>
    <cellStyle name="Normal 2 2 3 4 6" xfId="3238"/>
    <cellStyle name="Normal 2 2 3 4 6 2" xfId="30316"/>
    <cellStyle name="Normal 2 2 3 4 7" xfId="3239"/>
    <cellStyle name="Normal 2 2 3 4 7 2" xfId="30317"/>
    <cellStyle name="Normal 2 2 3 4 8" xfId="30318"/>
    <cellStyle name="Normal 2 2 3 4 8 2" xfId="30319"/>
    <cellStyle name="Normal 2 2 3 4 9" xfId="30320"/>
    <cellStyle name="Normal 2 2 3 40" xfId="30321"/>
    <cellStyle name="Normal 2 2 3 5" xfId="3240"/>
    <cellStyle name="Normal 2 2 3 5 10" xfId="30322"/>
    <cellStyle name="Normal 2 2 3 5 11" xfId="30323"/>
    <cellStyle name="Normal 2 2 3 5 2" xfId="3241"/>
    <cellStyle name="Normal 2 2 3 5 2 10" xfId="30324"/>
    <cellStyle name="Normal 2 2 3 5 2 2" xfId="3242"/>
    <cellStyle name="Normal 2 2 3 5 2 2 2" xfId="3243"/>
    <cellStyle name="Normal 2 2 3 5 2 2 2 2" xfId="3244"/>
    <cellStyle name="Normal 2 2 3 5 2 2 2 2 2" xfId="30325"/>
    <cellStyle name="Normal 2 2 3 5 2 2 2 3" xfId="3245"/>
    <cellStyle name="Normal 2 2 3 5 2 2 2 3 2" xfId="30326"/>
    <cellStyle name="Normal 2 2 3 5 2 2 2 4" xfId="30327"/>
    <cellStyle name="Normal 2 2 3 5 2 2 3" xfId="3246"/>
    <cellStyle name="Normal 2 2 3 5 2 2 3 2" xfId="30328"/>
    <cellStyle name="Normal 2 2 3 5 2 2 4" xfId="3247"/>
    <cellStyle name="Normal 2 2 3 5 2 2 4 2" xfId="30329"/>
    <cellStyle name="Normal 2 2 3 5 2 2 5" xfId="3248"/>
    <cellStyle name="Normal 2 2 3 5 2 2 5 2" xfId="30330"/>
    <cellStyle name="Normal 2 2 3 5 2 2 6" xfId="30331"/>
    <cellStyle name="Normal 2 2 3 5 2 2 6 2" xfId="30332"/>
    <cellStyle name="Normal 2 2 3 5 2 2 7" xfId="30333"/>
    <cellStyle name="Normal 2 2 3 5 2 3" xfId="3249"/>
    <cellStyle name="Normal 2 2 3 5 2 3 2" xfId="3250"/>
    <cellStyle name="Normal 2 2 3 5 2 3 2 2" xfId="30334"/>
    <cellStyle name="Normal 2 2 3 5 2 3 3" xfId="3251"/>
    <cellStyle name="Normal 2 2 3 5 2 3 3 2" xfId="30335"/>
    <cellStyle name="Normal 2 2 3 5 2 3 4" xfId="30336"/>
    <cellStyle name="Normal 2 2 3 5 2 4" xfId="3252"/>
    <cellStyle name="Normal 2 2 3 5 2 4 2" xfId="3253"/>
    <cellStyle name="Normal 2 2 3 5 2 4 2 2" xfId="30337"/>
    <cellStyle name="Normal 2 2 3 5 2 4 3" xfId="30338"/>
    <cellStyle name="Normal 2 2 3 5 2 5" xfId="3254"/>
    <cellStyle name="Normal 2 2 3 5 2 5 2" xfId="30339"/>
    <cellStyle name="Normal 2 2 3 5 2 6" xfId="3255"/>
    <cellStyle name="Normal 2 2 3 5 2 6 2" xfId="30340"/>
    <cellStyle name="Normal 2 2 3 5 2 7" xfId="30341"/>
    <cellStyle name="Normal 2 2 3 5 2 7 2" xfId="30342"/>
    <cellStyle name="Normal 2 2 3 5 2 8" xfId="30343"/>
    <cellStyle name="Normal 2 2 3 5 2 9" xfId="30344"/>
    <cellStyle name="Normal 2 2 3 5 3" xfId="3256"/>
    <cellStyle name="Normal 2 2 3 5 3 2" xfId="3257"/>
    <cellStyle name="Normal 2 2 3 5 3 2 2" xfId="3258"/>
    <cellStyle name="Normal 2 2 3 5 3 2 2 2" xfId="30345"/>
    <cellStyle name="Normal 2 2 3 5 3 2 3" xfId="3259"/>
    <cellStyle name="Normal 2 2 3 5 3 2 3 2" xfId="30346"/>
    <cellStyle name="Normal 2 2 3 5 3 2 4" xfId="30347"/>
    <cellStyle name="Normal 2 2 3 5 3 3" xfId="3260"/>
    <cellStyle name="Normal 2 2 3 5 3 3 2" xfId="30348"/>
    <cellStyle name="Normal 2 2 3 5 3 4" xfId="3261"/>
    <cellStyle name="Normal 2 2 3 5 3 4 2" xfId="30349"/>
    <cellStyle name="Normal 2 2 3 5 3 5" xfId="3262"/>
    <cellStyle name="Normal 2 2 3 5 3 5 2" xfId="30350"/>
    <cellStyle name="Normal 2 2 3 5 3 6" xfId="30351"/>
    <cellStyle name="Normal 2 2 3 5 3 6 2" xfId="30352"/>
    <cellStyle name="Normal 2 2 3 5 3 7" xfId="30353"/>
    <cellStyle name="Normal 2 2 3 5 4" xfId="3263"/>
    <cellStyle name="Normal 2 2 3 5 4 2" xfId="3264"/>
    <cellStyle name="Normal 2 2 3 5 4 2 2" xfId="30354"/>
    <cellStyle name="Normal 2 2 3 5 4 3" xfId="3265"/>
    <cellStyle name="Normal 2 2 3 5 4 3 2" xfId="30355"/>
    <cellStyle name="Normal 2 2 3 5 4 4" xfId="30356"/>
    <cellStyle name="Normal 2 2 3 5 5" xfId="3266"/>
    <cellStyle name="Normal 2 2 3 5 5 2" xfId="3267"/>
    <cellStyle name="Normal 2 2 3 5 5 2 2" xfId="30357"/>
    <cellStyle name="Normal 2 2 3 5 5 3" xfId="30358"/>
    <cellStyle name="Normal 2 2 3 5 6" xfId="3268"/>
    <cellStyle name="Normal 2 2 3 5 6 2" xfId="30359"/>
    <cellStyle name="Normal 2 2 3 5 7" xfId="3269"/>
    <cellStyle name="Normal 2 2 3 5 7 2" xfId="30360"/>
    <cellStyle name="Normal 2 2 3 5 8" xfId="30361"/>
    <cellStyle name="Normal 2 2 3 5 8 2" xfId="30362"/>
    <cellStyle name="Normal 2 2 3 5 9" xfId="30363"/>
    <cellStyle name="Normal 2 2 3 6" xfId="3270"/>
    <cellStyle name="Normal 2 2 3 6 10" xfId="30364"/>
    <cellStyle name="Normal 2 2 3 6 11" xfId="30365"/>
    <cellStyle name="Normal 2 2 3 6 2" xfId="3271"/>
    <cellStyle name="Normal 2 2 3 6 2 10" xfId="30366"/>
    <cellStyle name="Normal 2 2 3 6 2 2" xfId="3272"/>
    <cellStyle name="Normal 2 2 3 6 2 2 2" xfId="3273"/>
    <cellStyle name="Normal 2 2 3 6 2 2 2 2" xfId="3274"/>
    <cellStyle name="Normal 2 2 3 6 2 2 2 2 2" xfId="30367"/>
    <cellStyle name="Normal 2 2 3 6 2 2 2 3" xfId="3275"/>
    <cellStyle name="Normal 2 2 3 6 2 2 2 3 2" xfId="30368"/>
    <cellStyle name="Normal 2 2 3 6 2 2 2 4" xfId="30369"/>
    <cellStyle name="Normal 2 2 3 6 2 2 3" xfId="3276"/>
    <cellStyle name="Normal 2 2 3 6 2 2 3 2" xfId="30370"/>
    <cellStyle name="Normal 2 2 3 6 2 2 4" xfId="3277"/>
    <cellStyle name="Normal 2 2 3 6 2 2 4 2" xfId="30371"/>
    <cellStyle name="Normal 2 2 3 6 2 2 5" xfId="3278"/>
    <cellStyle name="Normal 2 2 3 6 2 2 5 2" xfId="30372"/>
    <cellStyle name="Normal 2 2 3 6 2 2 6" xfId="30373"/>
    <cellStyle name="Normal 2 2 3 6 2 2 6 2" xfId="30374"/>
    <cellStyle name="Normal 2 2 3 6 2 2 7" xfId="30375"/>
    <cellStyle name="Normal 2 2 3 6 2 3" xfId="3279"/>
    <cellStyle name="Normal 2 2 3 6 2 3 2" xfId="3280"/>
    <cellStyle name="Normal 2 2 3 6 2 3 2 2" xfId="30376"/>
    <cellStyle name="Normal 2 2 3 6 2 3 3" xfId="3281"/>
    <cellStyle name="Normal 2 2 3 6 2 3 3 2" xfId="30377"/>
    <cellStyle name="Normal 2 2 3 6 2 3 4" xfId="30378"/>
    <cellStyle name="Normal 2 2 3 6 2 4" xfId="3282"/>
    <cellStyle name="Normal 2 2 3 6 2 4 2" xfId="3283"/>
    <cellStyle name="Normal 2 2 3 6 2 4 2 2" xfId="30379"/>
    <cellStyle name="Normal 2 2 3 6 2 4 3" xfId="30380"/>
    <cellStyle name="Normal 2 2 3 6 2 5" xfId="3284"/>
    <cellStyle name="Normal 2 2 3 6 2 5 2" xfId="30381"/>
    <cellStyle name="Normal 2 2 3 6 2 6" xfId="3285"/>
    <cellStyle name="Normal 2 2 3 6 2 6 2" xfId="30382"/>
    <cellStyle name="Normal 2 2 3 6 2 7" xfId="30383"/>
    <cellStyle name="Normal 2 2 3 6 2 7 2" xfId="30384"/>
    <cellStyle name="Normal 2 2 3 6 2 8" xfId="30385"/>
    <cellStyle name="Normal 2 2 3 6 2 9" xfId="30386"/>
    <cellStyle name="Normal 2 2 3 6 3" xfId="3286"/>
    <cellStyle name="Normal 2 2 3 6 3 2" xfId="3287"/>
    <cellStyle name="Normal 2 2 3 6 3 2 2" xfId="3288"/>
    <cellStyle name="Normal 2 2 3 6 3 2 2 2" xfId="30387"/>
    <cellStyle name="Normal 2 2 3 6 3 2 3" xfId="3289"/>
    <cellStyle name="Normal 2 2 3 6 3 2 3 2" xfId="30388"/>
    <cellStyle name="Normal 2 2 3 6 3 2 4" xfId="30389"/>
    <cellStyle name="Normal 2 2 3 6 3 3" xfId="3290"/>
    <cellStyle name="Normal 2 2 3 6 3 3 2" xfId="30390"/>
    <cellStyle name="Normal 2 2 3 6 3 4" xfId="3291"/>
    <cellStyle name="Normal 2 2 3 6 3 4 2" xfId="30391"/>
    <cellStyle name="Normal 2 2 3 6 3 5" xfId="3292"/>
    <cellStyle name="Normal 2 2 3 6 3 5 2" xfId="30392"/>
    <cellStyle name="Normal 2 2 3 6 3 6" xfId="30393"/>
    <cellStyle name="Normal 2 2 3 6 3 6 2" xfId="30394"/>
    <cellStyle name="Normal 2 2 3 6 3 7" xfId="30395"/>
    <cellStyle name="Normal 2 2 3 6 4" xfId="3293"/>
    <cellStyle name="Normal 2 2 3 6 4 2" xfId="3294"/>
    <cellStyle name="Normal 2 2 3 6 4 2 2" xfId="30396"/>
    <cellStyle name="Normal 2 2 3 6 4 3" xfId="3295"/>
    <cellStyle name="Normal 2 2 3 6 4 3 2" xfId="30397"/>
    <cellStyle name="Normal 2 2 3 6 4 4" xfId="30398"/>
    <cellStyle name="Normal 2 2 3 6 5" xfId="3296"/>
    <cellStyle name="Normal 2 2 3 6 5 2" xfId="3297"/>
    <cellStyle name="Normal 2 2 3 6 5 2 2" xfId="30399"/>
    <cellStyle name="Normal 2 2 3 6 5 3" xfId="30400"/>
    <cellStyle name="Normal 2 2 3 6 6" xfId="3298"/>
    <cellStyle name="Normal 2 2 3 6 6 2" xfId="30401"/>
    <cellStyle name="Normal 2 2 3 6 7" xfId="3299"/>
    <cellStyle name="Normal 2 2 3 6 7 2" xfId="30402"/>
    <cellStyle name="Normal 2 2 3 6 8" xfId="30403"/>
    <cellStyle name="Normal 2 2 3 6 8 2" xfId="30404"/>
    <cellStyle name="Normal 2 2 3 6 9" xfId="30405"/>
    <cellStyle name="Normal 2 2 3 7" xfId="3300"/>
    <cellStyle name="Normal 2 2 3 7 10" xfId="30406"/>
    <cellStyle name="Normal 2 2 3 7 11" xfId="30407"/>
    <cellStyle name="Normal 2 2 3 7 2" xfId="3301"/>
    <cellStyle name="Normal 2 2 3 7 2 10" xfId="30408"/>
    <cellStyle name="Normal 2 2 3 7 2 2" xfId="3302"/>
    <cellStyle name="Normal 2 2 3 7 2 2 2" xfId="3303"/>
    <cellStyle name="Normal 2 2 3 7 2 2 2 2" xfId="3304"/>
    <cellStyle name="Normal 2 2 3 7 2 2 2 2 2" xfId="30409"/>
    <cellStyle name="Normal 2 2 3 7 2 2 2 3" xfId="3305"/>
    <cellStyle name="Normal 2 2 3 7 2 2 2 3 2" xfId="30410"/>
    <cellStyle name="Normal 2 2 3 7 2 2 2 4" xfId="30411"/>
    <cellStyle name="Normal 2 2 3 7 2 2 3" xfId="3306"/>
    <cellStyle name="Normal 2 2 3 7 2 2 3 2" xfId="30412"/>
    <cellStyle name="Normal 2 2 3 7 2 2 4" xfId="3307"/>
    <cellStyle name="Normal 2 2 3 7 2 2 4 2" xfId="30413"/>
    <cellStyle name="Normal 2 2 3 7 2 2 5" xfId="3308"/>
    <cellStyle name="Normal 2 2 3 7 2 2 5 2" xfId="30414"/>
    <cellStyle name="Normal 2 2 3 7 2 2 6" xfId="30415"/>
    <cellStyle name="Normal 2 2 3 7 2 2 6 2" xfId="30416"/>
    <cellStyle name="Normal 2 2 3 7 2 2 7" xfId="30417"/>
    <cellStyle name="Normal 2 2 3 7 2 3" xfId="3309"/>
    <cellStyle name="Normal 2 2 3 7 2 3 2" xfId="3310"/>
    <cellStyle name="Normal 2 2 3 7 2 3 2 2" xfId="30418"/>
    <cellStyle name="Normal 2 2 3 7 2 3 3" xfId="3311"/>
    <cellStyle name="Normal 2 2 3 7 2 3 3 2" xfId="30419"/>
    <cellStyle name="Normal 2 2 3 7 2 3 4" xfId="30420"/>
    <cellStyle name="Normal 2 2 3 7 2 4" xfId="3312"/>
    <cellStyle name="Normal 2 2 3 7 2 4 2" xfId="3313"/>
    <cellStyle name="Normal 2 2 3 7 2 4 2 2" xfId="30421"/>
    <cellStyle name="Normal 2 2 3 7 2 4 3" xfId="30422"/>
    <cellStyle name="Normal 2 2 3 7 2 5" xfId="3314"/>
    <cellStyle name="Normal 2 2 3 7 2 5 2" xfId="30423"/>
    <cellStyle name="Normal 2 2 3 7 2 6" xfId="3315"/>
    <cellStyle name="Normal 2 2 3 7 2 6 2" xfId="30424"/>
    <cellStyle name="Normal 2 2 3 7 2 7" xfId="30425"/>
    <cellStyle name="Normal 2 2 3 7 2 7 2" xfId="30426"/>
    <cellStyle name="Normal 2 2 3 7 2 8" xfId="30427"/>
    <cellStyle name="Normal 2 2 3 7 2 9" xfId="30428"/>
    <cellStyle name="Normal 2 2 3 7 3" xfId="3316"/>
    <cellStyle name="Normal 2 2 3 7 3 2" xfId="3317"/>
    <cellStyle name="Normal 2 2 3 7 3 2 2" xfId="3318"/>
    <cellStyle name="Normal 2 2 3 7 3 2 2 2" xfId="30429"/>
    <cellStyle name="Normal 2 2 3 7 3 2 3" xfId="3319"/>
    <cellStyle name="Normal 2 2 3 7 3 2 3 2" xfId="30430"/>
    <cellStyle name="Normal 2 2 3 7 3 2 4" xfId="30431"/>
    <cellStyle name="Normal 2 2 3 7 3 3" xfId="3320"/>
    <cellStyle name="Normal 2 2 3 7 3 3 2" xfId="30432"/>
    <cellStyle name="Normal 2 2 3 7 3 4" xfId="3321"/>
    <cellStyle name="Normal 2 2 3 7 3 4 2" xfId="30433"/>
    <cellStyle name="Normal 2 2 3 7 3 5" xfId="3322"/>
    <cellStyle name="Normal 2 2 3 7 3 5 2" xfId="30434"/>
    <cellStyle name="Normal 2 2 3 7 3 6" xfId="30435"/>
    <cellStyle name="Normal 2 2 3 7 3 6 2" xfId="30436"/>
    <cellStyle name="Normal 2 2 3 7 3 7" xfId="30437"/>
    <cellStyle name="Normal 2 2 3 7 4" xfId="3323"/>
    <cellStyle name="Normal 2 2 3 7 4 2" xfId="3324"/>
    <cellStyle name="Normal 2 2 3 7 4 2 2" xfId="30438"/>
    <cellStyle name="Normal 2 2 3 7 4 3" xfId="3325"/>
    <cellStyle name="Normal 2 2 3 7 4 3 2" xfId="30439"/>
    <cellStyle name="Normal 2 2 3 7 4 4" xfId="30440"/>
    <cellStyle name="Normal 2 2 3 7 5" xfId="3326"/>
    <cellStyle name="Normal 2 2 3 7 5 2" xfId="3327"/>
    <cellStyle name="Normal 2 2 3 7 5 2 2" xfId="30441"/>
    <cellStyle name="Normal 2 2 3 7 5 3" xfId="30442"/>
    <cellStyle name="Normal 2 2 3 7 6" xfId="3328"/>
    <cellStyle name="Normal 2 2 3 7 6 2" xfId="30443"/>
    <cellStyle name="Normal 2 2 3 7 7" xfId="3329"/>
    <cellStyle name="Normal 2 2 3 7 7 2" xfId="30444"/>
    <cellStyle name="Normal 2 2 3 7 8" xfId="30445"/>
    <cellStyle name="Normal 2 2 3 7 8 2" xfId="30446"/>
    <cellStyle name="Normal 2 2 3 7 9" xfId="30447"/>
    <cellStyle name="Normal 2 2 3 8" xfId="3330"/>
    <cellStyle name="Normal 2 2 3 8 10" xfId="30448"/>
    <cellStyle name="Normal 2 2 3 8 11" xfId="30449"/>
    <cellStyle name="Normal 2 2 3 8 2" xfId="3331"/>
    <cellStyle name="Normal 2 2 3 8 2 10" xfId="30450"/>
    <cellStyle name="Normal 2 2 3 8 2 2" xfId="3332"/>
    <cellStyle name="Normal 2 2 3 8 2 2 2" xfId="3333"/>
    <cellStyle name="Normal 2 2 3 8 2 2 2 2" xfId="3334"/>
    <cellStyle name="Normal 2 2 3 8 2 2 2 2 2" xfId="30451"/>
    <cellStyle name="Normal 2 2 3 8 2 2 2 3" xfId="3335"/>
    <cellStyle name="Normal 2 2 3 8 2 2 2 3 2" xfId="30452"/>
    <cellStyle name="Normal 2 2 3 8 2 2 2 4" xfId="30453"/>
    <cellStyle name="Normal 2 2 3 8 2 2 3" xfId="3336"/>
    <cellStyle name="Normal 2 2 3 8 2 2 3 2" xfId="30454"/>
    <cellStyle name="Normal 2 2 3 8 2 2 4" xfId="3337"/>
    <cellStyle name="Normal 2 2 3 8 2 2 4 2" xfId="30455"/>
    <cellStyle name="Normal 2 2 3 8 2 2 5" xfId="3338"/>
    <cellStyle name="Normal 2 2 3 8 2 2 5 2" xfId="30456"/>
    <cellStyle name="Normal 2 2 3 8 2 2 6" xfId="30457"/>
    <cellStyle name="Normal 2 2 3 8 2 2 6 2" xfId="30458"/>
    <cellStyle name="Normal 2 2 3 8 2 2 7" xfId="30459"/>
    <cellStyle name="Normal 2 2 3 8 2 3" xfId="3339"/>
    <cellStyle name="Normal 2 2 3 8 2 3 2" xfId="3340"/>
    <cellStyle name="Normal 2 2 3 8 2 3 2 2" xfId="30460"/>
    <cellStyle name="Normal 2 2 3 8 2 3 3" xfId="3341"/>
    <cellStyle name="Normal 2 2 3 8 2 3 3 2" xfId="30461"/>
    <cellStyle name="Normal 2 2 3 8 2 3 4" xfId="30462"/>
    <cellStyle name="Normal 2 2 3 8 2 4" xfId="3342"/>
    <cellStyle name="Normal 2 2 3 8 2 4 2" xfId="3343"/>
    <cellStyle name="Normal 2 2 3 8 2 4 2 2" xfId="30463"/>
    <cellStyle name="Normal 2 2 3 8 2 4 3" xfId="30464"/>
    <cellStyle name="Normal 2 2 3 8 2 5" xfId="3344"/>
    <cellStyle name="Normal 2 2 3 8 2 5 2" xfId="30465"/>
    <cellStyle name="Normal 2 2 3 8 2 6" xfId="3345"/>
    <cellStyle name="Normal 2 2 3 8 2 6 2" xfId="30466"/>
    <cellStyle name="Normal 2 2 3 8 2 7" xfId="30467"/>
    <cellStyle name="Normal 2 2 3 8 2 7 2" xfId="30468"/>
    <cellStyle name="Normal 2 2 3 8 2 8" xfId="30469"/>
    <cellStyle name="Normal 2 2 3 8 2 9" xfId="30470"/>
    <cellStyle name="Normal 2 2 3 8 3" xfId="3346"/>
    <cellStyle name="Normal 2 2 3 8 3 2" xfId="3347"/>
    <cellStyle name="Normal 2 2 3 8 3 2 2" xfId="3348"/>
    <cellStyle name="Normal 2 2 3 8 3 2 2 2" xfId="30471"/>
    <cellStyle name="Normal 2 2 3 8 3 2 3" xfId="3349"/>
    <cellStyle name="Normal 2 2 3 8 3 2 3 2" xfId="30472"/>
    <cellStyle name="Normal 2 2 3 8 3 2 4" xfId="30473"/>
    <cellStyle name="Normal 2 2 3 8 3 3" xfId="3350"/>
    <cellStyle name="Normal 2 2 3 8 3 3 2" xfId="30474"/>
    <cellStyle name="Normal 2 2 3 8 3 4" xfId="3351"/>
    <cellStyle name="Normal 2 2 3 8 3 4 2" xfId="30475"/>
    <cellStyle name="Normal 2 2 3 8 3 5" xfId="3352"/>
    <cellStyle name="Normal 2 2 3 8 3 5 2" xfId="30476"/>
    <cellStyle name="Normal 2 2 3 8 3 6" xfId="30477"/>
    <cellStyle name="Normal 2 2 3 8 3 6 2" xfId="30478"/>
    <cellStyle name="Normal 2 2 3 8 3 7" xfId="30479"/>
    <cellStyle name="Normal 2 2 3 8 4" xfId="3353"/>
    <cellStyle name="Normal 2 2 3 8 4 2" xfId="3354"/>
    <cellStyle name="Normal 2 2 3 8 4 2 2" xfId="30480"/>
    <cellStyle name="Normal 2 2 3 8 4 3" xfId="3355"/>
    <cellStyle name="Normal 2 2 3 8 4 3 2" xfId="30481"/>
    <cellStyle name="Normal 2 2 3 8 4 4" xfId="30482"/>
    <cellStyle name="Normal 2 2 3 8 5" xfId="3356"/>
    <cellStyle name="Normal 2 2 3 8 5 2" xfId="3357"/>
    <cellStyle name="Normal 2 2 3 8 5 2 2" xfId="30483"/>
    <cellStyle name="Normal 2 2 3 8 5 3" xfId="30484"/>
    <cellStyle name="Normal 2 2 3 8 6" xfId="3358"/>
    <cellStyle name="Normal 2 2 3 8 6 2" xfId="30485"/>
    <cellStyle name="Normal 2 2 3 8 7" xfId="3359"/>
    <cellStyle name="Normal 2 2 3 8 7 2" xfId="30486"/>
    <cellStyle name="Normal 2 2 3 8 8" xfId="30487"/>
    <cellStyle name="Normal 2 2 3 8 8 2" xfId="30488"/>
    <cellStyle name="Normal 2 2 3 8 9" xfId="30489"/>
    <cellStyle name="Normal 2 2 3 9" xfId="3360"/>
    <cellStyle name="Normal 2 2 3 9 10" xfId="30490"/>
    <cellStyle name="Normal 2 2 3 9 11" xfId="30491"/>
    <cellStyle name="Normal 2 2 3 9 2" xfId="3361"/>
    <cellStyle name="Normal 2 2 3 9 2 10" xfId="30492"/>
    <cellStyle name="Normal 2 2 3 9 2 2" xfId="3362"/>
    <cellStyle name="Normal 2 2 3 9 2 2 2" xfId="3363"/>
    <cellStyle name="Normal 2 2 3 9 2 2 2 2" xfId="3364"/>
    <cellStyle name="Normal 2 2 3 9 2 2 2 2 2" xfId="30493"/>
    <cellStyle name="Normal 2 2 3 9 2 2 2 3" xfId="3365"/>
    <cellStyle name="Normal 2 2 3 9 2 2 2 3 2" xfId="30494"/>
    <cellStyle name="Normal 2 2 3 9 2 2 2 4" xfId="30495"/>
    <cellStyle name="Normal 2 2 3 9 2 2 3" xfId="3366"/>
    <cellStyle name="Normal 2 2 3 9 2 2 3 2" xfId="30496"/>
    <cellStyle name="Normal 2 2 3 9 2 2 4" xfId="3367"/>
    <cellStyle name="Normal 2 2 3 9 2 2 4 2" xfId="30497"/>
    <cellStyle name="Normal 2 2 3 9 2 2 5" xfId="3368"/>
    <cellStyle name="Normal 2 2 3 9 2 2 5 2" xfId="30498"/>
    <cellStyle name="Normal 2 2 3 9 2 2 6" xfId="30499"/>
    <cellStyle name="Normal 2 2 3 9 2 2 6 2" xfId="30500"/>
    <cellStyle name="Normal 2 2 3 9 2 2 7" xfId="30501"/>
    <cellStyle name="Normal 2 2 3 9 2 3" xfId="3369"/>
    <cellStyle name="Normal 2 2 3 9 2 3 2" xfId="3370"/>
    <cellStyle name="Normal 2 2 3 9 2 3 2 2" xfId="30502"/>
    <cellStyle name="Normal 2 2 3 9 2 3 3" xfId="3371"/>
    <cellStyle name="Normal 2 2 3 9 2 3 3 2" xfId="30503"/>
    <cellStyle name="Normal 2 2 3 9 2 3 4" xfId="30504"/>
    <cellStyle name="Normal 2 2 3 9 2 4" xfId="3372"/>
    <cellStyle name="Normal 2 2 3 9 2 4 2" xfId="3373"/>
    <cellStyle name="Normal 2 2 3 9 2 4 2 2" xfId="30505"/>
    <cellStyle name="Normal 2 2 3 9 2 4 3" xfId="30506"/>
    <cellStyle name="Normal 2 2 3 9 2 5" xfId="3374"/>
    <cellStyle name="Normal 2 2 3 9 2 5 2" xfId="30507"/>
    <cellStyle name="Normal 2 2 3 9 2 6" xfId="3375"/>
    <cellStyle name="Normal 2 2 3 9 2 6 2" xfId="30508"/>
    <cellStyle name="Normal 2 2 3 9 2 7" xfId="30509"/>
    <cellStyle name="Normal 2 2 3 9 2 7 2" xfId="30510"/>
    <cellStyle name="Normal 2 2 3 9 2 8" xfId="30511"/>
    <cellStyle name="Normal 2 2 3 9 2 9" xfId="30512"/>
    <cellStyle name="Normal 2 2 3 9 3" xfId="3376"/>
    <cellStyle name="Normal 2 2 3 9 3 2" xfId="3377"/>
    <cellStyle name="Normal 2 2 3 9 3 2 2" xfId="3378"/>
    <cellStyle name="Normal 2 2 3 9 3 2 2 2" xfId="30513"/>
    <cellStyle name="Normal 2 2 3 9 3 2 3" xfId="3379"/>
    <cellStyle name="Normal 2 2 3 9 3 2 3 2" xfId="30514"/>
    <cellStyle name="Normal 2 2 3 9 3 2 4" xfId="30515"/>
    <cellStyle name="Normal 2 2 3 9 3 3" xfId="3380"/>
    <cellStyle name="Normal 2 2 3 9 3 3 2" xfId="30516"/>
    <cellStyle name="Normal 2 2 3 9 3 4" xfId="3381"/>
    <cellStyle name="Normal 2 2 3 9 3 4 2" xfId="30517"/>
    <cellStyle name="Normal 2 2 3 9 3 5" xfId="3382"/>
    <cellStyle name="Normal 2 2 3 9 3 5 2" xfId="30518"/>
    <cellStyle name="Normal 2 2 3 9 3 6" xfId="30519"/>
    <cellStyle name="Normal 2 2 3 9 3 6 2" xfId="30520"/>
    <cellStyle name="Normal 2 2 3 9 3 7" xfId="30521"/>
    <cellStyle name="Normal 2 2 3 9 4" xfId="3383"/>
    <cellStyle name="Normal 2 2 3 9 4 2" xfId="3384"/>
    <cellStyle name="Normal 2 2 3 9 4 2 2" xfId="30522"/>
    <cellStyle name="Normal 2 2 3 9 4 3" xfId="3385"/>
    <cellStyle name="Normal 2 2 3 9 4 3 2" xfId="30523"/>
    <cellStyle name="Normal 2 2 3 9 4 4" xfId="30524"/>
    <cellStyle name="Normal 2 2 3 9 5" xfId="3386"/>
    <cellStyle name="Normal 2 2 3 9 5 2" xfId="3387"/>
    <cellStyle name="Normal 2 2 3 9 5 2 2" xfId="30525"/>
    <cellStyle name="Normal 2 2 3 9 5 3" xfId="30526"/>
    <cellStyle name="Normal 2 2 3 9 6" xfId="3388"/>
    <cellStyle name="Normal 2 2 3 9 6 2" xfId="30527"/>
    <cellStyle name="Normal 2 2 3 9 7" xfId="3389"/>
    <cellStyle name="Normal 2 2 3 9 7 2" xfId="30528"/>
    <cellStyle name="Normal 2 2 3 9 8" xfId="30529"/>
    <cellStyle name="Normal 2 2 3 9 8 2" xfId="30530"/>
    <cellStyle name="Normal 2 2 3 9 9" xfId="30531"/>
    <cellStyle name="Normal 2 2 30" xfId="3390"/>
    <cellStyle name="Normal 2 2 30 10" xfId="30532"/>
    <cellStyle name="Normal 2 2 30 11" xfId="30533"/>
    <cellStyle name="Normal 2 2 30 2" xfId="3391"/>
    <cellStyle name="Normal 2 2 30 2 10" xfId="30534"/>
    <cellStyle name="Normal 2 2 30 2 2" xfId="3392"/>
    <cellStyle name="Normal 2 2 30 2 2 2" xfId="3393"/>
    <cellStyle name="Normal 2 2 30 2 2 2 2" xfId="3394"/>
    <cellStyle name="Normal 2 2 30 2 2 2 2 2" xfId="30535"/>
    <cellStyle name="Normal 2 2 30 2 2 2 3" xfId="3395"/>
    <cellStyle name="Normal 2 2 30 2 2 2 3 2" xfId="30536"/>
    <cellStyle name="Normal 2 2 30 2 2 2 4" xfId="30537"/>
    <cellStyle name="Normal 2 2 30 2 2 3" xfId="3396"/>
    <cellStyle name="Normal 2 2 30 2 2 3 2" xfId="30538"/>
    <cellStyle name="Normal 2 2 30 2 2 4" xfId="3397"/>
    <cellStyle name="Normal 2 2 30 2 2 4 2" xfId="30539"/>
    <cellStyle name="Normal 2 2 30 2 2 5" xfId="3398"/>
    <cellStyle name="Normal 2 2 30 2 2 5 2" xfId="30540"/>
    <cellStyle name="Normal 2 2 30 2 2 6" xfId="30541"/>
    <cellStyle name="Normal 2 2 30 2 2 6 2" xfId="30542"/>
    <cellStyle name="Normal 2 2 30 2 2 7" xfId="30543"/>
    <cellStyle name="Normal 2 2 30 2 3" xfId="3399"/>
    <cellStyle name="Normal 2 2 30 2 3 2" xfId="3400"/>
    <cellStyle name="Normal 2 2 30 2 3 2 2" xfId="30544"/>
    <cellStyle name="Normal 2 2 30 2 3 3" xfId="3401"/>
    <cellStyle name="Normal 2 2 30 2 3 3 2" xfId="30545"/>
    <cellStyle name="Normal 2 2 30 2 3 4" xfId="30546"/>
    <cellStyle name="Normal 2 2 30 2 4" xfId="3402"/>
    <cellStyle name="Normal 2 2 30 2 4 2" xfId="3403"/>
    <cellStyle name="Normal 2 2 30 2 4 2 2" xfId="30547"/>
    <cellStyle name="Normal 2 2 30 2 4 3" xfId="30548"/>
    <cellStyle name="Normal 2 2 30 2 5" xfId="3404"/>
    <cellStyle name="Normal 2 2 30 2 5 2" xfId="30549"/>
    <cellStyle name="Normal 2 2 30 2 6" xfId="3405"/>
    <cellStyle name="Normal 2 2 30 2 6 2" xfId="30550"/>
    <cellStyle name="Normal 2 2 30 2 7" xfId="30551"/>
    <cellStyle name="Normal 2 2 30 2 7 2" xfId="30552"/>
    <cellStyle name="Normal 2 2 30 2 8" xfId="30553"/>
    <cellStyle name="Normal 2 2 30 2 9" xfId="30554"/>
    <cellStyle name="Normal 2 2 30 3" xfId="3406"/>
    <cellStyle name="Normal 2 2 30 3 2" xfId="3407"/>
    <cellStyle name="Normal 2 2 30 3 2 2" xfId="3408"/>
    <cellStyle name="Normal 2 2 30 3 2 2 2" xfId="30555"/>
    <cellStyle name="Normal 2 2 30 3 2 3" xfId="3409"/>
    <cellStyle name="Normal 2 2 30 3 2 3 2" xfId="30556"/>
    <cellStyle name="Normal 2 2 30 3 2 4" xfId="30557"/>
    <cellStyle name="Normal 2 2 30 3 3" xfId="3410"/>
    <cellStyle name="Normal 2 2 30 3 3 2" xfId="30558"/>
    <cellStyle name="Normal 2 2 30 3 4" xfId="3411"/>
    <cellStyle name="Normal 2 2 30 3 4 2" xfId="30559"/>
    <cellStyle name="Normal 2 2 30 3 5" xfId="3412"/>
    <cellStyle name="Normal 2 2 30 3 5 2" xfId="30560"/>
    <cellStyle name="Normal 2 2 30 3 6" xfId="30561"/>
    <cellStyle name="Normal 2 2 30 3 6 2" xfId="30562"/>
    <cellStyle name="Normal 2 2 30 3 7" xfId="30563"/>
    <cellStyle name="Normal 2 2 30 4" xfId="3413"/>
    <cellStyle name="Normal 2 2 30 4 2" xfId="3414"/>
    <cellStyle name="Normal 2 2 30 4 2 2" xfId="30564"/>
    <cellStyle name="Normal 2 2 30 4 3" xfId="3415"/>
    <cellStyle name="Normal 2 2 30 4 3 2" xfId="30565"/>
    <cellStyle name="Normal 2 2 30 4 4" xfId="30566"/>
    <cellStyle name="Normal 2 2 30 5" xfId="3416"/>
    <cellStyle name="Normal 2 2 30 5 2" xfId="3417"/>
    <cellStyle name="Normal 2 2 30 5 2 2" xfId="30567"/>
    <cellStyle name="Normal 2 2 30 5 3" xfId="30568"/>
    <cellStyle name="Normal 2 2 30 6" xfId="3418"/>
    <cellStyle name="Normal 2 2 30 6 2" xfId="30569"/>
    <cellStyle name="Normal 2 2 30 7" xfId="3419"/>
    <cellStyle name="Normal 2 2 30 7 2" xfId="30570"/>
    <cellStyle name="Normal 2 2 30 8" xfId="30571"/>
    <cellStyle name="Normal 2 2 30 8 2" xfId="30572"/>
    <cellStyle name="Normal 2 2 30 9" xfId="30573"/>
    <cellStyle name="Normal 2 2 31" xfId="3420"/>
    <cellStyle name="Normal 2 2 31 10" xfId="30574"/>
    <cellStyle name="Normal 2 2 31 11" xfId="30575"/>
    <cellStyle name="Normal 2 2 31 2" xfId="3421"/>
    <cellStyle name="Normal 2 2 31 2 10" xfId="30576"/>
    <cellStyle name="Normal 2 2 31 2 2" xfId="3422"/>
    <cellStyle name="Normal 2 2 31 2 2 2" xfId="3423"/>
    <cellStyle name="Normal 2 2 31 2 2 2 2" xfId="3424"/>
    <cellStyle name="Normal 2 2 31 2 2 2 2 2" xfId="30577"/>
    <cellStyle name="Normal 2 2 31 2 2 2 3" xfId="3425"/>
    <cellStyle name="Normal 2 2 31 2 2 2 3 2" xfId="30578"/>
    <cellStyle name="Normal 2 2 31 2 2 2 4" xfId="30579"/>
    <cellStyle name="Normal 2 2 31 2 2 3" xfId="3426"/>
    <cellStyle name="Normal 2 2 31 2 2 3 2" xfId="30580"/>
    <cellStyle name="Normal 2 2 31 2 2 4" xfId="3427"/>
    <cellStyle name="Normal 2 2 31 2 2 4 2" xfId="30581"/>
    <cellStyle name="Normal 2 2 31 2 2 5" xfId="3428"/>
    <cellStyle name="Normal 2 2 31 2 2 5 2" xfId="30582"/>
    <cellStyle name="Normal 2 2 31 2 2 6" xfId="30583"/>
    <cellStyle name="Normal 2 2 31 2 2 6 2" xfId="30584"/>
    <cellStyle name="Normal 2 2 31 2 2 7" xfId="30585"/>
    <cellStyle name="Normal 2 2 31 2 3" xfId="3429"/>
    <cellStyle name="Normal 2 2 31 2 3 2" xfId="3430"/>
    <cellStyle name="Normal 2 2 31 2 3 2 2" xfId="30586"/>
    <cellStyle name="Normal 2 2 31 2 3 3" xfId="3431"/>
    <cellStyle name="Normal 2 2 31 2 3 3 2" xfId="30587"/>
    <cellStyle name="Normal 2 2 31 2 3 4" xfId="30588"/>
    <cellStyle name="Normal 2 2 31 2 4" xfId="3432"/>
    <cellStyle name="Normal 2 2 31 2 4 2" xfId="3433"/>
    <cellStyle name="Normal 2 2 31 2 4 2 2" xfId="30589"/>
    <cellStyle name="Normal 2 2 31 2 4 3" xfId="30590"/>
    <cellStyle name="Normal 2 2 31 2 5" xfId="3434"/>
    <cellStyle name="Normal 2 2 31 2 5 2" xfId="30591"/>
    <cellStyle name="Normal 2 2 31 2 6" xfId="3435"/>
    <cellStyle name="Normal 2 2 31 2 6 2" xfId="30592"/>
    <cellStyle name="Normal 2 2 31 2 7" xfId="30593"/>
    <cellStyle name="Normal 2 2 31 2 7 2" xfId="30594"/>
    <cellStyle name="Normal 2 2 31 2 8" xfId="30595"/>
    <cellStyle name="Normal 2 2 31 2 9" xfId="30596"/>
    <cellStyle name="Normal 2 2 31 3" xfId="3436"/>
    <cellStyle name="Normal 2 2 31 3 2" xfId="3437"/>
    <cellStyle name="Normal 2 2 31 3 2 2" xfId="3438"/>
    <cellStyle name="Normal 2 2 31 3 2 2 2" xfId="30597"/>
    <cellStyle name="Normal 2 2 31 3 2 3" xfId="3439"/>
    <cellStyle name="Normal 2 2 31 3 2 3 2" xfId="30598"/>
    <cellStyle name="Normal 2 2 31 3 2 4" xfId="30599"/>
    <cellStyle name="Normal 2 2 31 3 3" xfId="3440"/>
    <cellStyle name="Normal 2 2 31 3 3 2" xfId="30600"/>
    <cellStyle name="Normal 2 2 31 3 4" xfId="3441"/>
    <cellStyle name="Normal 2 2 31 3 4 2" xfId="30601"/>
    <cellStyle name="Normal 2 2 31 3 5" xfId="3442"/>
    <cellStyle name="Normal 2 2 31 3 5 2" xfId="30602"/>
    <cellStyle name="Normal 2 2 31 3 6" xfId="30603"/>
    <cellStyle name="Normal 2 2 31 3 6 2" xfId="30604"/>
    <cellStyle name="Normal 2 2 31 3 7" xfId="30605"/>
    <cellStyle name="Normal 2 2 31 4" xfId="3443"/>
    <cellStyle name="Normal 2 2 31 4 2" xfId="3444"/>
    <cellStyle name="Normal 2 2 31 4 2 2" xfId="30606"/>
    <cellStyle name="Normal 2 2 31 4 3" xfId="3445"/>
    <cellStyle name="Normal 2 2 31 4 3 2" xfId="30607"/>
    <cellStyle name="Normal 2 2 31 4 4" xfId="30608"/>
    <cellStyle name="Normal 2 2 31 5" xfId="3446"/>
    <cellStyle name="Normal 2 2 31 5 2" xfId="3447"/>
    <cellStyle name="Normal 2 2 31 5 2 2" xfId="30609"/>
    <cellStyle name="Normal 2 2 31 5 3" xfId="30610"/>
    <cellStyle name="Normal 2 2 31 6" xfId="3448"/>
    <cellStyle name="Normal 2 2 31 6 2" xfId="30611"/>
    <cellStyle name="Normal 2 2 31 7" xfId="3449"/>
    <cellStyle name="Normal 2 2 31 7 2" xfId="30612"/>
    <cellStyle name="Normal 2 2 31 8" xfId="30613"/>
    <cellStyle name="Normal 2 2 31 8 2" xfId="30614"/>
    <cellStyle name="Normal 2 2 31 9" xfId="30615"/>
    <cellStyle name="Normal 2 2 32" xfId="3450"/>
    <cellStyle name="Normal 2 2 32 10" xfId="30616"/>
    <cellStyle name="Normal 2 2 32 11" xfId="30617"/>
    <cellStyle name="Normal 2 2 32 2" xfId="3451"/>
    <cellStyle name="Normal 2 2 32 2 10" xfId="30618"/>
    <cellStyle name="Normal 2 2 32 2 2" xfId="3452"/>
    <cellStyle name="Normal 2 2 32 2 2 2" xfId="3453"/>
    <cellStyle name="Normal 2 2 32 2 2 2 2" xfId="3454"/>
    <cellStyle name="Normal 2 2 32 2 2 2 2 2" xfId="30619"/>
    <cellStyle name="Normal 2 2 32 2 2 2 3" xfId="3455"/>
    <cellStyle name="Normal 2 2 32 2 2 2 3 2" xfId="30620"/>
    <cellStyle name="Normal 2 2 32 2 2 2 4" xfId="30621"/>
    <cellStyle name="Normal 2 2 32 2 2 3" xfId="3456"/>
    <cellStyle name="Normal 2 2 32 2 2 3 2" xfId="30622"/>
    <cellStyle name="Normal 2 2 32 2 2 4" xfId="3457"/>
    <cellStyle name="Normal 2 2 32 2 2 4 2" xfId="30623"/>
    <cellStyle name="Normal 2 2 32 2 2 5" xfId="3458"/>
    <cellStyle name="Normal 2 2 32 2 2 5 2" xfId="30624"/>
    <cellStyle name="Normal 2 2 32 2 2 6" xfId="30625"/>
    <cellStyle name="Normal 2 2 32 2 2 6 2" xfId="30626"/>
    <cellStyle name="Normal 2 2 32 2 2 7" xfId="30627"/>
    <cellStyle name="Normal 2 2 32 2 3" xfId="3459"/>
    <cellStyle name="Normal 2 2 32 2 3 2" xfId="3460"/>
    <cellStyle name="Normal 2 2 32 2 3 2 2" xfId="30628"/>
    <cellStyle name="Normal 2 2 32 2 3 3" xfId="3461"/>
    <cellStyle name="Normal 2 2 32 2 3 3 2" xfId="30629"/>
    <cellStyle name="Normal 2 2 32 2 3 4" xfId="30630"/>
    <cellStyle name="Normal 2 2 32 2 4" xfId="3462"/>
    <cellStyle name="Normal 2 2 32 2 4 2" xfId="3463"/>
    <cellStyle name="Normal 2 2 32 2 4 2 2" xfId="30631"/>
    <cellStyle name="Normal 2 2 32 2 4 3" xfId="30632"/>
    <cellStyle name="Normal 2 2 32 2 5" xfId="3464"/>
    <cellStyle name="Normal 2 2 32 2 5 2" xfId="30633"/>
    <cellStyle name="Normal 2 2 32 2 6" xfId="3465"/>
    <cellStyle name="Normal 2 2 32 2 6 2" xfId="30634"/>
    <cellStyle name="Normal 2 2 32 2 7" xfId="30635"/>
    <cellStyle name="Normal 2 2 32 2 7 2" xfId="30636"/>
    <cellStyle name="Normal 2 2 32 2 8" xfId="30637"/>
    <cellStyle name="Normal 2 2 32 2 9" xfId="30638"/>
    <cellStyle name="Normal 2 2 32 3" xfId="3466"/>
    <cellStyle name="Normal 2 2 32 3 2" xfId="3467"/>
    <cellStyle name="Normal 2 2 32 3 2 2" xfId="3468"/>
    <cellStyle name="Normal 2 2 32 3 2 2 2" xfId="30639"/>
    <cellStyle name="Normal 2 2 32 3 2 3" xfId="3469"/>
    <cellStyle name="Normal 2 2 32 3 2 3 2" xfId="30640"/>
    <cellStyle name="Normal 2 2 32 3 2 4" xfId="30641"/>
    <cellStyle name="Normal 2 2 32 3 3" xfId="3470"/>
    <cellStyle name="Normal 2 2 32 3 3 2" xfId="30642"/>
    <cellStyle name="Normal 2 2 32 3 4" xfId="3471"/>
    <cellStyle name="Normal 2 2 32 3 4 2" xfId="30643"/>
    <cellStyle name="Normal 2 2 32 3 5" xfId="3472"/>
    <cellStyle name="Normal 2 2 32 3 5 2" xfId="30644"/>
    <cellStyle name="Normal 2 2 32 3 6" xfId="30645"/>
    <cellStyle name="Normal 2 2 32 3 6 2" xfId="30646"/>
    <cellStyle name="Normal 2 2 32 3 7" xfId="30647"/>
    <cellStyle name="Normal 2 2 32 4" xfId="3473"/>
    <cellStyle name="Normal 2 2 32 4 2" xfId="3474"/>
    <cellStyle name="Normal 2 2 32 4 2 2" xfId="30648"/>
    <cellStyle name="Normal 2 2 32 4 3" xfId="3475"/>
    <cellStyle name="Normal 2 2 32 4 3 2" xfId="30649"/>
    <cellStyle name="Normal 2 2 32 4 4" xfId="30650"/>
    <cellStyle name="Normal 2 2 32 5" xfId="3476"/>
    <cellStyle name="Normal 2 2 32 5 2" xfId="3477"/>
    <cellStyle name="Normal 2 2 32 5 2 2" xfId="30651"/>
    <cellStyle name="Normal 2 2 32 5 3" xfId="30652"/>
    <cellStyle name="Normal 2 2 32 6" xfId="3478"/>
    <cellStyle name="Normal 2 2 32 6 2" xfId="30653"/>
    <cellStyle name="Normal 2 2 32 7" xfId="3479"/>
    <cellStyle name="Normal 2 2 32 7 2" xfId="30654"/>
    <cellStyle name="Normal 2 2 32 8" xfId="30655"/>
    <cellStyle name="Normal 2 2 32 8 2" xfId="30656"/>
    <cellStyle name="Normal 2 2 32 9" xfId="30657"/>
    <cellStyle name="Normal 2 2 33" xfId="3480"/>
    <cellStyle name="Normal 2 2 33 10" xfId="30658"/>
    <cellStyle name="Normal 2 2 33 11" xfId="30659"/>
    <cellStyle name="Normal 2 2 33 2" xfId="3481"/>
    <cellStyle name="Normal 2 2 33 2 10" xfId="30660"/>
    <cellStyle name="Normal 2 2 33 2 2" xfId="3482"/>
    <cellStyle name="Normal 2 2 33 2 2 2" xfId="3483"/>
    <cellStyle name="Normal 2 2 33 2 2 2 2" xfId="3484"/>
    <cellStyle name="Normal 2 2 33 2 2 2 2 2" xfId="30661"/>
    <cellStyle name="Normal 2 2 33 2 2 2 3" xfId="3485"/>
    <cellStyle name="Normal 2 2 33 2 2 2 3 2" xfId="30662"/>
    <cellStyle name="Normal 2 2 33 2 2 2 4" xfId="30663"/>
    <cellStyle name="Normal 2 2 33 2 2 3" xfId="3486"/>
    <cellStyle name="Normal 2 2 33 2 2 3 2" xfId="30664"/>
    <cellStyle name="Normal 2 2 33 2 2 4" xfId="3487"/>
    <cellStyle name="Normal 2 2 33 2 2 4 2" xfId="30665"/>
    <cellStyle name="Normal 2 2 33 2 2 5" xfId="3488"/>
    <cellStyle name="Normal 2 2 33 2 2 5 2" xfId="30666"/>
    <cellStyle name="Normal 2 2 33 2 2 6" xfId="30667"/>
    <cellStyle name="Normal 2 2 33 2 2 6 2" xfId="30668"/>
    <cellStyle name="Normal 2 2 33 2 2 7" xfId="30669"/>
    <cellStyle name="Normal 2 2 33 2 3" xfId="3489"/>
    <cellStyle name="Normal 2 2 33 2 3 2" xfId="3490"/>
    <cellStyle name="Normal 2 2 33 2 3 2 2" xfId="30670"/>
    <cellStyle name="Normal 2 2 33 2 3 3" xfId="3491"/>
    <cellStyle name="Normal 2 2 33 2 3 3 2" xfId="30671"/>
    <cellStyle name="Normal 2 2 33 2 3 4" xfId="30672"/>
    <cellStyle name="Normal 2 2 33 2 4" xfId="3492"/>
    <cellStyle name="Normal 2 2 33 2 4 2" xfId="3493"/>
    <cellStyle name="Normal 2 2 33 2 4 2 2" xfId="30673"/>
    <cellStyle name="Normal 2 2 33 2 4 3" xfId="30674"/>
    <cellStyle name="Normal 2 2 33 2 5" xfId="3494"/>
    <cellStyle name="Normal 2 2 33 2 5 2" xfId="30675"/>
    <cellStyle name="Normal 2 2 33 2 6" xfId="3495"/>
    <cellStyle name="Normal 2 2 33 2 6 2" xfId="30676"/>
    <cellStyle name="Normal 2 2 33 2 7" xfId="30677"/>
    <cellStyle name="Normal 2 2 33 2 7 2" xfId="30678"/>
    <cellStyle name="Normal 2 2 33 2 8" xfId="30679"/>
    <cellStyle name="Normal 2 2 33 2 9" xfId="30680"/>
    <cellStyle name="Normal 2 2 33 3" xfId="3496"/>
    <cellStyle name="Normal 2 2 33 3 2" xfId="3497"/>
    <cellStyle name="Normal 2 2 33 3 2 2" xfId="3498"/>
    <cellStyle name="Normal 2 2 33 3 2 2 2" xfId="30681"/>
    <cellStyle name="Normal 2 2 33 3 2 3" xfId="3499"/>
    <cellStyle name="Normal 2 2 33 3 2 3 2" xfId="30682"/>
    <cellStyle name="Normal 2 2 33 3 2 4" xfId="30683"/>
    <cellStyle name="Normal 2 2 33 3 3" xfId="3500"/>
    <cellStyle name="Normal 2 2 33 3 3 2" xfId="30684"/>
    <cellStyle name="Normal 2 2 33 3 4" xfId="3501"/>
    <cellStyle name="Normal 2 2 33 3 4 2" xfId="30685"/>
    <cellStyle name="Normal 2 2 33 3 5" xfId="3502"/>
    <cellStyle name="Normal 2 2 33 3 5 2" xfId="30686"/>
    <cellStyle name="Normal 2 2 33 3 6" xfId="30687"/>
    <cellStyle name="Normal 2 2 33 3 6 2" xfId="30688"/>
    <cellStyle name="Normal 2 2 33 3 7" xfId="30689"/>
    <cellStyle name="Normal 2 2 33 4" xfId="3503"/>
    <cellStyle name="Normal 2 2 33 4 2" xfId="3504"/>
    <cellStyle name="Normal 2 2 33 4 2 2" xfId="30690"/>
    <cellStyle name="Normal 2 2 33 4 3" xfId="3505"/>
    <cellStyle name="Normal 2 2 33 4 3 2" xfId="30691"/>
    <cellStyle name="Normal 2 2 33 4 4" xfId="30692"/>
    <cellStyle name="Normal 2 2 33 5" xfId="3506"/>
    <cellStyle name="Normal 2 2 33 5 2" xfId="3507"/>
    <cellStyle name="Normal 2 2 33 5 2 2" xfId="30693"/>
    <cellStyle name="Normal 2 2 33 5 3" xfId="30694"/>
    <cellStyle name="Normal 2 2 33 6" xfId="3508"/>
    <cellStyle name="Normal 2 2 33 6 2" xfId="30695"/>
    <cellStyle name="Normal 2 2 33 7" xfId="3509"/>
    <cellStyle name="Normal 2 2 33 7 2" xfId="30696"/>
    <cellStyle name="Normal 2 2 33 8" xfId="30697"/>
    <cellStyle name="Normal 2 2 33 8 2" xfId="30698"/>
    <cellStyle name="Normal 2 2 33 9" xfId="30699"/>
    <cellStyle name="Normal 2 2 34" xfId="3510"/>
    <cellStyle name="Normal 2 2 34 10" xfId="30700"/>
    <cellStyle name="Normal 2 2 34 11" xfId="30701"/>
    <cellStyle name="Normal 2 2 34 2" xfId="3511"/>
    <cellStyle name="Normal 2 2 34 2 10" xfId="30702"/>
    <cellStyle name="Normal 2 2 34 2 2" xfId="3512"/>
    <cellStyle name="Normal 2 2 34 2 2 2" xfId="3513"/>
    <cellStyle name="Normal 2 2 34 2 2 2 2" xfId="3514"/>
    <cellStyle name="Normal 2 2 34 2 2 2 2 2" xfId="30703"/>
    <cellStyle name="Normal 2 2 34 2 2 2 3" xfId="3515"/>
    <cellStyle name="Normal 2 2 34 2 2 2 3 2" xfId="30704"/>
    <cellStyle name="Normal 2 2 34 2 2 2 4" xfId="30705"/>
    <cellStyle name="Normal 2 2 34 2 2 3" xfId="3516"/>
    <cellStyle name="Normal 2 2 34 2 2 3 2" xfId="30706"/>
    <cellStyle name="Normal 2 2 34 2 2 4" xfId="3517"/>
    <cellStyle name="Normal 2 2 34 2 2 4 2" xfId="30707"/>
    <cellStyle name="Normal 2 2 34 2 2 5" xfId="3518"/>
    <cellStyle name="Normal 2 2 34 2 2 5 2" xfId="30708"/>
    <cellStyle name="Normal 2 2 34 2 2 6" xfId="30709"/>
    <cellStyle name="Normal 2 2 34 2 2 6 2" xfId="30710"/>
    <cellStyle name="Normal 2 2 34 2 2 7" xfId="30711"/>
    <cellStyle name="Normal 2 2 34 2 3" xfId="3519"/>
    <cellStyle name="Normal 2 2 34 2 3 2" xfId="3520"/>
    <cellStyle name="Normal 2 2 34 2 3 2 2" xfId="30712"/>
    <cellStyle name="Normal 2 2 34 2 3 3" xfId="3521"/>
    <cellStyle name="Normal 2 2 34 2 3 3 2" xfId="30713"/>
    <cellStyle name="Normal 2 2 34 2 3 4" xfId="30714"/>
    <cellStyle name="Normal 2 2 34 2 4" xfId="3522"/>
    <cellStyle name="Normal 2 2 34 2 4 2" xfId="3523"/>
    <cellStyle name="Normal 2 2 34 2 4 2 2" xfId="30715"/>
    <cellStyle name="Normal 2 2 34 2 4 3" xfId="30716"/>
    <cellStyle name="Normal 2 2 34 2 5" xfId="3524"/>
    <cellStyle name="Normal 2 2 34 2 5 2" xfId="30717"/>
    <cellStyle name="Normal 2 2 34 2 6" xfId="3525"/>
    <cellStyle name="Normal 2 2 34 2 6 2" xfId="30718"/>
    <cellStyle name="Normal 2 2 34 2 7" xfId="30719"/>
    <cellStyle name="Normal 2 2 34 2 7 2" xfId="30720"/>
    <cellStyle name="Normal 2 2 34 2 8" xfId="30721"/>
    <cellStyle name="Normal 2 2 34 2 9" xfId="30722"/>
    <cellStyle name="Normal 2 2 34 3" xfId="3526"/>
    <cellStyle name="Normal 2 2 34 3 2" xfId="3527"/>
    <cellStyle name="Normal 2 2 34 3 2 2" xfId="3528"/>
    <cellStyle name="Normal 2 2 34 3 2 2 2" xfId="30723"/>
    <cellStyle name="Normal 2 2 34 3 2 3" xfId="3529"/>
    <cellStyle name="Normal 2 2 34 3 2 3 2" xfId="30724"/>
    <cellStyle name="Normal 2 2 34 3 2 4" xfId="30725"/>
    <cellStyle name="Normal 2 2 34 3 3" xfId="3530"/>
    <cellStyle name="Normal 2 2 34 3 3 2" xfId="30726"/>
    <cellStyle name="Normal 2 2 34 3 4" xfId="3531"/>
    <cellStyle name="Normal 2 2 34 3 4 2" xfId="30727"/>
    <cellStyle name="Normal 2 2 34 3 5" xfId="3532"/>
    <cellStyle name="Normal 2 2 34 3 5 2" xfId="30728"/>
    <cellStyle name="Normal 2 2 34 3 6" xfId="30729"/>
    <cellStyle name="Normal 2 2 34 3 6 2" xfId="30730"/>
    <cellStyle name="Normal 2 2 34 3 7" xfId="30731"/>
    <cellStyle name="Normal 2 2 34 4" xfId="3533"/>
    <cellStyle name="Normal 2 2 34 4 2" xfId="3534"/>
    <cellStyle name="Normal 2 2 34 4 2 2" xfId="30732"/>
    <cellStyle name="Normal 2 2 34 4 3" xfId="3535"/>
    <cellStyle name="Normal 2 2 34 4 3 2" xfId="30733"/>
    <cellStyle name="Normal 2 2 34 4 4" xfId="30734"/>
    <cellStyle name="Normal 2 2 34 5" xfId="3536"/>
    <cellStyle name="Normal 2 2 34 5 2" xfId="3537"/>
    <cellStyle name="Normal 2 2 34 5 2 2" xfId="30735"/>
    <cellStyle name="Normal 2 2 34 5 3" xfId="30736"/>
    <cellStyle name="Normal 2 2 34 6" xfId="3538"/>
    <cellStyle name="Normal 2 2 34 6 2" xfId="30737"/>
    <cellStyle name="Normal 2 2 34 7" xfId="3539"/>
    <cellStyle name="Normal 2 2 34 7 2" xfId="30738"/>
    <cellStyle name="Normal 2 2 34 8" xfId="30739"/>
    <cellStyle name="Normal 2 2 34 8 2" xfId="30740"/>
    <cellStyle name="Normal 2 2 34 9" xfId="30741"/>
    <cellStyle name="Normal 2 2 35" xfId="3540"/>
    <cellStyle name="Normal 2 2 35 10" xfId="30742"/>
    <cellStyle name="Normal 2 2 35 11" xfId="30743"/>
    <cellStyle name="Normal 2 2 35 2" xfId="3541"/>
    <cellStyle name="Normal 2 2 35 2 10" xfId="30744"/>
    <cellStyle name="Normal 2 2 35 2 2" xfId="3542"/>
    <cellStyle name="Normal 2 2 35 2 2 2" xfId="3543"/>
    <cellStyle name="Normal 2 2 35 2 2 2 2" xfId="3544"/>
    <cellStyle name="Normal 2 2 35 2 2 2 2 2" xfId="30745"/>
    <cellStyle name="Normal 2 2 35 2 2 2 3" xfId="3545"/>
    <cellStyle name="Normal 2 2 35 2 2 2 3 2" xfId="30746"/>
    <cellStyle name="Normal 2 2 35 2 2 2 4" xfId="30747"/>
    <cellStyle name="Normal 2 2 35 2 2 3" xfId="3546"/>
    <cellStyle name="Normal 2 2 35 2 2 3 2" xfId="30748"/>
    <cellStyle name="Normal 2 2 35 2 2 4" xfId="3547"/>
    <cellStyle name="Normal 2 2 35 2 2 4 2" xfId="30749"/>
    <cellStyle name="Normal 2 2 35 2 2 5" xfId="3548"/>
    <cellStyle name="Normal 2 2 35 2 2 5 2" xfId="30750"/>
    <cellStyle name="Normal 2 2 35 2 2 6" xfId="30751"/>
    <cellStyle name="Normal 2 2 35 2 2 6 2" xfId="30752"/>
    <cellStyle name="Normal 2 2 35 2 2 7" xfId="30753"/>
    <cellStyle name="Normal 2 2 35 2 3" xfId="3549"/>
    <cellStyle name="Normal 2 2 35 2 3 2" xfId="3550"/>
    <cellStyle name="Normal 2 2 35 2 3 2 2" xfId="30754"/>
    <cellStyle name="Normal 2 2 35 2 3 3" xfId="3551"/>
    <cellStyle name="Normal 2 2 35 2 3 3 2" xfId="30755"/>
    <cellStyle name="Normal 2 2 35 2 3 4" xfId="30756"/>
    <cellStyle name="Normal 2 2 35 2 4" xfId="3552"/>
    <cellStyle name="Normal 2 2 35 2 4 2" xfId="3553"/>
    <cellStyle name="Normal 2 2 35 2 4 2 2" xfId="30757"/>
    <cellStyle name="Normal 2 2 35 2 4 3" xfId="30758"/>
    <cellStyle name="Normal 2 2 35 2 5" xfId="3554"/>
    <cellStyle name="Normal 2 2 35 2 5 2" xfId="30759"/>
    <cellStyle name="Normal 2 2 35 2 6" xfId="3555"/>
    <cellStyle name="Normal 2 2 35 2 6 2" xfId="30760"/>
    <cellStyle name="Normal 2 2 35 2 7" xfId="30761"/>
    <cellStyle name="Normal 2 2 35 2 7 2" xfId="30762"/>
    <cellStyle name="Normal 2 2 35 2 8" xfId="30763"/>
    <cellStyle name="Normal 2 2 35 2 9" xfId="30764"/>
    <cellStyle name="Normal 2 2 35 3" xfId="3556"/>
    <cellStyle name="Normal 2 2 35 3 2" xfId="3557"/>
    <cellStyle name="Normal 2 2 35 3 2 2" xfId="3558"/>
    <cellStyle name="Normal 2 2 35 3 2 2 2" xfId="30765"/>
    <cellStyle name="Normal 2 2 35 3 2 3" xfId="3559"/>
    <cellStyle name="Normal 2 2 35 3 2 3 2" xfId="30766"/>
    <cellStyle name="Normal 2 2 35 3 2 4" xfId="30767"/>
    <cellStyle name="Normal 2 2 35 3 3" xfId="3560"/>
    <cellStyle name="Normal 2 2 35 3 3 2" xfId="30768"/>
    <cellStyle name="Normal 2 2 35 3 4" xfId="3561"/>
    <cellStyle name="Normal 2 2 35 3 4 2" xfId="30769"/>
    <cellStyle name="Normal 2 2 35 3 5" xfId="3562"/>
    <cellStyle name="Normal 2 2 35 3 5 2" xfId="30770"/>
    <cellStyle name="Normal 2 2 35 3 6" xfId="30771"/>
    <cellStyle name="Normal 2 2 35 3 6 2" xfId="30772"/>
    <cellStyle name="Normal 2 2 35 3 7" xfId="30773"/>
    <cellStyle name="Normal 2 2 35 4" xfId="3563"/>
    <cellStyle name="Normal 2 2 35 4 2" xfId="3564"/>
    <cellStyle name="Normal 2 2 35 4 2 2" xfId="30774"/>
    <cellStyle name="Normal 2 2 35 4 3" xfId="3565"/>
    <cellStyle name="Normal 2 2 35 4 3 2" xfId="30775"/>
    <cellStyle name="Normal 2 2 35 4 4" xfId="30776"/>
    <cellStyle name="Normal 2 2 35 5" xfId="3566"/>
    <cellStyle name="Normal 2 2 35 5 2" xfId="3567"/>
    <cellStyle name="Normal 2 2 35 5 2 2" xfId="30777"/>
    <cellStyle name="Normal 2 2 35 5 3" xfId="30778"/>
    <cellStyle name="Normal 2 2 35 6" xfId="3568"/>
    <cellStyle name="Normal 2 2 35 6 2" xfId="30779"/>
    <cellStyle name="Normal 2 2 35 7" xfId="3569"/>
    <cellStyle name="Normal 2 2 35 7 2" xfId="30780"/>
    <cellStyle name="Normal 2 2 35 8" xfId="30781"/>
    <cellStyle name="Normal 2 2 35 8 2" xfId="30782"/>
    <cellStyle name="Normal 2 2 35 9" xfId="30783"/>
    <cellStyle name="Normal 2 2 36" xfId="3570"/>
    <cellStyle name="Normal 2 2 36 10" xfId="30784"/>
    <cellStyle name="Normal 2 2 36 11" xfId="30785"/>
    <cellStyle name="Normal 2 2 36 2" xfId="3571"/>
    <cellStyle name="Normal 2 2 36 2 10" xfId="30786"/>
    <cellStyle name="Normal 2 2 36 2 2" xfId="3572"/>
    <cellStyle name="Normal 2 2 36 2 2 2" xfId="3573"/>
    <cellStyle name="Normal 2 2 36 2 2 2 2" xfId="3574"/>
    <cellStyle name="Normal 2 2 36 2 2 2 2 2" xfId="30787"/>
    <cellStyle name="Normal 2 2 36 2 2 2 3" xfId="3575"/>
    <cellStyle name="Normal 2 2 36 2 2 2 3 2" xfId="30788"/>
    <cellStyle name="Normal 2 2 36 2 2 2 4" xfId="30789"/>
    <cellStyle name="Normal 2 2 36 2 2 3" xfId="3576"/>
    <cellStyle name="Normal 2 2 36 2 2 3 2" xfId="30790"/>
    <cellStyle name="Normal 2 2 36 2 2 4" xfId="3577"/>
    <cellStyle name="Normal 2 2 36 2 2 4 2" xfId="30791"/>
    <cellStyle name="Normal 2 2 36 2 2 5" xfId="3578"/>
    <cellStyle name="Normal 2 2 36 2 2 5 2" xfId="30792"/>
    <cellStyle name="Normal 2 2 36 2 2 6" xfId="30793"/>
    <cellStyle name="Normal 2 2 36 2 2 6 2" xfId="30794"/>
    <cellStyle name="Normal 2 2 36 2 2 7" xfId="30795"/>
    <cellStyle name="Normal 2 2 36 2 3" xfId="3579"/>
    <cellStyle name="Normal 2 2 36 2 3 2" xfId="3580"/>
    <cellStyle name="Normal 2 2 36 2 3 2 2" xfId="30796"/>
    <cellStyle name="Normal 2 2 36 2 3 3" xfId="3581"/>
    <cellStyle name="Normal 2 2 36 2 3 3 2" xfId="30797"/>
    <cellStyle name="Normal 2 2 36 2 3 4" xfId="30798"/>
    <cellStyle name="Normal 2 2 36 2 4" xfId="3582"/>
    <cellStyle name="Normal 2 2 36 2 4 2" xfId="3583"/>
    <cellStyle name="Normal 2 2 36 2 4 2 2" xfId="30799"/>
    <cellStyle name="Normal 2 2 36 2 4 3" xfId="30800"/>
    <cellStyle name="Normal 2 2 36 2 5" xfId="3584"/>
    <cellStyle name="Normal 2 2 36 2 5 2" xfId="30801"/>
    <cellStyle name="Normal 2 2 36 2 6" xfId="3585"/>
    <cellStyle name="Normal 2 2 36 2 6 2" xfId="30802"/>
    <cellStyle name="Normal 2 2 36 2 7" xfId="30803"/>
    <cellStyle name="Normal 2 2 36 2 7 2" xfId="30804"/>
    <cellStyle name="Normal 2 2 36 2 8" xfId="30805"/>
    <cellStyle name="Normal 2 2 36 2 9" xfId="30806"/>
    <cellStyle name="Normal 2 2 36 3" xfId="3586"/>
    <cellStyle name="Normal 2 2 36 3 2" xfId="3587"/>
    <cellStyle name="Normal 2 2 36 3 2 2" xfId="3588"/>
    <cellStyle name="Normal 2 2 36 3 2 2 2" xfId="30807"/>
    <cellStyle name="Normal 2 2 36 3 2 3" xfId="3589"/>
    <cellStyle name="Normal 2 2 36 3 2 3 2" xfId="30808"/>
    <cellStyle name="Normal 2 2 36 3 2 4" xfId="30809"/>
    <cellStyle name="Normal 2 2 36 3 3" xfId="3590"/>
    <cellStyle name="Normal 2 2 36 3 3 2" xfId="30810"/>
    <cellStyle name="Normal 2 2 36 3 4" xfId="3591"/>
    <cellStyle name="Normal 2 2 36 3 4 2" xfId="30811"/>
    <cellStyle name="Normal 2 2 36 3 5" xfId="3592"/>
    <cellStyle name="Normal 2 2 36 3 5 2" xfId="30812"/>
    <cellStyle name="Normal 2 2 36 3 6" xfId="30813"/>
    <cellStyle name="Normal 2 2 36 3 6 2" xfId="30814"/>
    <cellStyle name="Normal 2 2 36 3 7" xfId="30815"/>
    <cellStyle name="Normal 2 2 36 4" xfId="3593"/>
    <cellStyle name="Normal 2 2 36 4 2" xfId="3594"/>
    <cellStyle name="Normal 2 2 36 4 2 2" xfId="30816"/>
    <cellStyle name="Normal 2 2 36 4 3" xfId="3595"/>
    <cellStyle name="Normal 2 2 36 4 3 2" xfId="30817"/>
    <cellStyle name="Normal 2 2 36 4 4" xfId="30818"/>
    <cellStyle name="Normal 2 2 36 5" xfId="3596"/>
    <cellStyle name="Normal 2 2 36 5 2" xfId="3597"/>
    <cellStyle name="Normal 2 2 36 5 2 2" xfId="30819"/>
    <cellStyle name="Normal 2 2 36 5 3" xfId="30820"/>
    <cellStyle name="Normal 2 2 36 6" xfId="3598"/>
    <cellStyle name="Normal 2 2 36 6 2" xfId="30821"/>
    <cellStyle name="Normal 2 2 36 7" xfId="3599"/>
    <cellStyle name="Normal 2 2 36 7 2" xfId="30822"/>
    <cellStyle name="Normal 2 2 36 8" xfId="30823"/>
    <cellStyle name="Normal 2 2 36 8 2" xfId="30824"/>
    <cellStyle name="Normal 2 2 36 9" xfId="30825"/>
    <cellStyle name="Normal 2 2 37" xfId="3600"/>
    <cellStyle name="Normal 2 2 37 10" xfId="30826"/>
    <cellStyle name="Normal 2 2 37 11" xfId="30827"/>
    <cellStyle name="Normal 2 2 37 2" xfId="3601"/>
    <cellStyle name="Normal 2 2 37 2 10" xfId="30828"/>
    <cellStyle name="Normal 2 2 37 2 2" xfId="3602"/>
    <cellStyle name="Normal 2 2 37 2 2 2" xfId="3603"/>
    <cellStyle name="Normal 2 2 37 2 2 2 2" xfId="3604"/>
    <cellStyle name="Normal 2 2 37 2 2 2 2 2" xfId="30829"/>
    <cellStyle name="Normal 2 2 37 2 2 2 3" xfId="3605"/>
    <cellStyle name="Normal 2 2 37 2 2 2 3 2" xfId="30830"/>
    <cellStyle name="Normal 2 2 37 2 2 2 4" xfId="30831"/>
    <cellStyle name="Normal 2 2 37 2 2 3" xfId="3606"/>
    <cellStyle name="Normal 2 2 37 2 2 3 2" xfId="30832"/>
    <cellStyle name="Normal 2 2 37 2 2 4" xfId="3607"/>
    <cellStyle name="Normal 2 2 37 2 2 4 2" xfId="30833"/>
    <cellStyle name="Normal 2 2 37 2 2 5" xfId="3608"/>
    <cellStyle name="Normal 2 2 37 2 2 5 2" xfId="30834"/>
    <cellStyle name="Normal 2 2 37 2 2 6" xfId="30835"/>
    <cellStyle name="Normal 2 2 37 2 2 6 2" xfId="30836"/>
    <cellStyle name="Normal 2 2 37 2 2 7" xfId="30837"/>
    <cellStyle name="Normal 2 2 37 2 3" xfId="3609"/>
    <cellStyle name="Normal 2 2 37 2 3 2" xfId="3610"/>
    <cellStyle name="Normal 2 2 37 2 3 2 2" xfId="30838"/>
    <cellStyle name="Normal 2 2 37 2 3 3" xfId="3611"/>
    <cellStyle name="Normal 2 2 37 2 3 3 2" xfId="30839"/>
    <cellStyle name="Normal 2 2 37 2 3 4" xfId="30840"/>
    <cellStyle name="Normal 2 2 37 2 4" xfId="3612"/>
    <cellStyle name="Normal 2 2 37 2 4 2" xfId="3613"/>
    <cellStyle name="Normal 2 2 37 2 4 2 2" xfId="30841"/>
    <cellStyle name="Normal 2 2 37 2 4 3" xfId="30842"/>
    <cellStyle name="Normal 2 2 37 2 5" xfId="3614"/>
    <cellStyle name="Normal 2 2 37 2 5 2" xfId="30843"/>
    <cellStyle name="Normal 2 2 37 2 6" xfId="3615"/>
    <cellStyle name="Normal 2 2 37 2 6 2" xfId="30844"/>
    <cellStyle name="Normal 2 2 37 2 7" xfId="30845"/>
    <cellStyle name="Normal 2 2 37 2 7 2" xfId="30846"/>
    <cellStyle name="Normal 2 2 37 2 8" xfId="30847"/>
    <cellStyle name="Normal 2 2 37 2 9" xfId="30848"/>
    <cellStyle name="Normal 2 2 37 3" xfId="3616"/>
    <cellStyle name="Normal 2 2 37 3 2" xfId="3617"/>
    <cellStyle name="Normal 2 2 37 3 2 2" xfId="3618"/>
    <cellStyle name="Normal 2 2 37 3 2 2 2" xfId="30849"/>
    <cellStyle name="Normal 2 2 37 3 2 3" xfId="3619"/>
    <cellStyle name="Normal 2 2 37 3 2 3 2" xfId="30850"/>
    <cellStyle name="Normal 2 2 37 3 2 4" xfId="30851"/>
    <cellStyle name="Normal 2 2 37 3 3" xfId="3620"/>
    <cellStyle name="Normal 2 2 37 3 3 2" xfId="30852"/>
    <cellStyle name="Normal 2 2 37 3 4" xfId="3621"/>
    <cellStyle name="Normal 2 2 37 3 4 2" xfId="30853"/>
    <cellStyle name="Normal 2 2 37 3 5" xfId="3622"/>
    <cellStyle name="Normal 2 2 37 3 5 2" xfId="30854"/>
    <cellStyle name="Normal 2 2 37 3 6" xfId="30855"/>
    <cellStyle name="Normal 2 2 37 3 6 2" xfId="30856"/>
    <cellStyle name="Normal 2 2 37 3 7" xfId="30857"/>
    <cellStyle name="Normal 2 2 37 4" xfId="3623"/>
    <cellStyle name="Normal 2 2 37 4 2" xfId="3624"/>
    <cellStyle name="Normal 2 2 37 4 2 2" xfId="30858"/>
    <cellStyle name="Normal 2 2 37 4 3" xfId="3625"/>
    <cellStyle name="Normal 2 2 37 4 3 2" xfId="30859"/>
    <cellStyle name="Normal 2 2 37 4 4" xfId="30860"/>
    <cellStyle name="Normal 2 2 37 5" xfId="3626"/>
    <cellStyle name="Normal 2 2 37 5 2" xfId="3627"/>
    <cellStyle name="Normal 2 2 37 5 2 2" xfId="30861"/>
    <cellStyle name="Normal 2 2 37 5 3" xfId="30862"/>
    <cellStyle name="Normal 2 2 37 6" xfId="3628"/>
    <cellStyle name="Normal 2 2 37 6 2" xfId="30863"/>
    <cellStyle name="Normal 2 2 37 7" xfId="3629"/>
    <cellStyle name="Normal 2 2 37 7 2" xfId="30864"/>
    <cellStyle name="Normal 2 2 37 8" xfId="30865"/>
    <cellStyle name="Normal 2 2 37 8 2" xfId="30866"/>
    <cellStyle name="Normal 2 2 37 9" xfId="30867"/>
    <cellStyle name="Normal 2 2 38" xfId="3630"/>
    <cellStyle name="Normal 2 2 38 10" xfId="30868"/>
    <cellStyle name="Normal 2 2 38 11" xfId="30869"/>
    <cellStyle name="Normal 2 2 38 2" xfId="3631"/>
    <cellStyle name="Normal 2 2 38 2 10" xfId="30870"/>
    <cellStyle name="Normal 2 2 38 2 2" xfId="3632"/>
    <cellStyle name="Normal 2 2 38 2 2 2" xfId="3633"/>
    <cellStyle name="Normal 2 2 38 2 2 2 2" xfId="3634"/>
    <cellStyle name="Normal 2 2 38 2 2 2 2 2" xfId="30871"/>
    <cellStyle name="Normal 2 2 38 2 2 2 3" xfId="3635"/>
    <cellStyle name="Normal 2 2 38 2 2 2 3 2" xfId="30872"/>
    <cellStyle name="Normal 2 2 38 2 2 2 4" xfId="30873"/>
    <cellStyle name="Normal 2 2 38 2 2 3" xfId="3636"/>
    <cellStyle name="Normal 2 2 38 2 2 3 2" xfId="30874"/>
    <cellStyle name="Normal 2 2 38 2 2 4" xfId="3637"/>
    <cellStyle name="Normal 2 2 38 2 2 4 2" xfId="30875"/>
    <cellStyle name="Normal 2 2 38 2 2 5" xfId="3638"/>
    <cellStyle name="Normal 2 2 38 2 2 5 2" xfId="30876"/>
    <cellStyle name="Normal 2 2 38 2 2 6" xfId="30877"/>
    <cellStyle name="Normal 2 2 38 2 2 6 2" xfId="30878"/>
    <cellStyle name="Normal 2 2 38 2 2 7" xfId="30879"/>
    <cellStyle name="Normal 2 2 38 2 3" xfId="3639"/>
    <cellStyle name="Normal 2 2 38 2 3 2" xfId="3640"/>
    <cellStyle name="Normal 2 2 38 2 3 2 2" xfId="30880"/>
    <cellStyle name="Normal 2 2 38 2 3 3" xfId="3641"/>
    <cellStyle name="Normal 2 2 38 2 3 3 2" xfId="30881"/>
    <cellStyle name="Normal 2 2 38 2 3 4" xfId="30882"/>
    <cellStyle name="Normal 2 2 38 2 4" xfId="3642"/>
    <cellStyle name="Normal 2 2 38 2 4 2" xfId="3643"/>
    <cellStyle name="Normal 2 2 38 2 4 2 2" xfId="30883"/>
    <cellStyle name="Normal 2 2 38 2 4 3" xfId="30884"/>
    <cellStyle name="Normal 2 2 38 2 5" xfId="3644"/>
    <cellStyle name="Normal 2 2 38 2 5 2" xfId="30885"/>
    <cellStyle name="Normal 2 2 38 2 6" xfId="3645"/>
    <cellStyle name="Normal 2 2 38 2 6 2" xfId="30886"/>
    <cellStyle name="Normal 2 2 38 2 7" xfId="30887"/>
    <cellStyle name="Normal 2 2 38 2 7 2" xfId="30888"/>
    <cellStyle name="Normal 2 2 38 2 8" xfId="30889"/>
    <cellStyle name="Normal 2 2 38 2 9" xfId="30890"/>
    <cellStyle name="Normal 2 2 38 3" xfId="3646"/>
    <cellStyle name="Normal 2 2 38 3 2" xfId="3647"/>
    <cellStyle name="Normal 2 2 38 3 2 2" xfId="3648"/>
    <cellStyle name="Normal 2 2 38 3 2 2 2" xfId="30891"/>
    <cellStyle name="Normal 2 2 38 3 2 3" xfId="3649"/>
    <cellStyle name="Normal 2 2 38 3 2 3 2" xfId="30892"/>
    <cellStyle name="Normal 2 2 38 3 2 4" xfId="30893"/>
    <cellStyle name="Normal 2 2 38 3 3" xfId="3650"/>
    <cellStyle name="Normal 2 2 38 3 3 2" xfId="30894"/>
    <cellStyle name="Normal 2 2 38 3 4" xfId="3651"/>
    <cellStyle name="Normal 2 2 38 3 4 2" xfId="30895"/>
    <cellStyle name="Normal 2 2 38 3 5" xfId="3652"/>
    <cellStyle name="Normal 2 2 38 3 5 2" xfId="30896"/>
    <cellStyle name="Normal 2 2 38 3 6" xfId="30897"/>
    <cellStyle name="Normal 2 2 38 3 6 2" xfId="30898"/>
    <cellStyle name="Normal 2 2 38 3 7" xfId="30899"/>
    <cellStyle name="Normal 2 2 38 4" xfId="3653"/>
    <cellStyle name="Normal 2 2 38 4 2" xfId="3654"/>
    <cellStyle name="Normal 2 2 38 4 2 2" xfId="30900"/>
    <cellStyle name="Normal 2 2 38 4 3" xfId="3655"/>
    <cellStyle name="Normal 2 2 38 4 3 2" xfId="30901"/>
    <cellStyle name="Normal 2 2 38 4 4" xfId="30902"/>
    <cellStyle name="Normal 2 2 38 5" xfId="3656"/>
    <cellStyle name="Normal 2 2 38 5 2" xfId="3657"/>
    <cellStyle name="Normal 2 2 38 5 2 2" xfId="30903"/>
    <cellStyle name="Normal 2 2 38 5 3" xfId="30904"/>
    <cellStyle name="Normal 2 2 38 6" xfId="3658"/>
    <cellStyle name="Normal 2 2 38 6 2" xfId="30905"/>
    <cellStyle name="Normal 2 2 38 7" xfId="3659"/>
    <cellStyle name="Normal 2 2 38 7 2" xfId="30906"/>
    <cellStyle name="Normal 2 2 38 8" xfId="30907"/>
    <cellStyle name="Normal 2 2 38 8 2" xfId="30908"/>
    <cellStyle name="Normal 2 2 38 9" xfId="30909"/>
    <cellStyle name="Normal 2 2 39" xfId="3660"/>
    <cellStyle name="Normal 2 2 39 10" xfId="30910"/>
    <cellStyle name="Normal 2 2 39 11" xfId="30911"/>
    <cellStyle name="Normal 2 2 39 2" xfId="3661"/>
    <cellStyle name="Normal 2 2 39 2 10" xfId="30912"/>
    <cellStyle name="Normal 2 2 39 2 2" xfId="3662"/>
    <cellStyle name="Normal 2 2 39 2 2 2" xfId="3663"/>
    <cellStyle name="Normal 2 2 39 2 2 2 2" xfId="3664"/>
    <cellStyle name="Normal 2 2 39 2 2 2 2 2" xfId="30913"/>
    <cellStyle name="Normal 2 2 39 2 2 2 3" xfId="3665"/>
    <cellStyle name="Normal 2 2 39 2 2 2 3 2" xfId="30914"/>
    <cellStyle name="Normal 2 2 39 2 2 2 4" xfId="30915"/>
    <cellStyle name="Normal 2 2 39 2 2 3" xfId="3666"/>
    <cellStyle name="Normal 2 2 39 2 2 3 2" xfId="30916"/>
    <cellStyle name="Normal 2 2 39 2 2 4" xfId="3667"/>
    <cellStyle name="Normal 2 2 39 2 2 4 2" xfId="30917"/>
    <cellStyle name="Normal 2 2 39 2 2 5" xfId="30918"/>
    <cellStyle name="Normal 2 2 39 2 2 5 2" xfId="30919"/>
    <cellStyle name="Normal 2 2 39 2 2 6" xfId="30920"/>
    <cellStyle name="Normal 2 2 39 2 3" xfId="3668"/>
    <cellStyle name="Normal 2 2 39 2 3 2" xfId="3669"/>
    <cellStyle name="Normal 2 2 39 2 3 2 2" xfId="30921"/>
    <cellStyle name="Normal 2 2 39 2 3 3" xfId="3670"/>
    <cellStyle name="Normal 2 2 39 2 3 3 2" xfId="30922"/>
    <cellStyle name="Normal 2 2 39 2 3 4" xfId="30923"/>
    <cellStyle name="Normal 2 2 39 2 4" xfId="3671"/>
    <cellStyle name="Normal 2 2 39 2 4 2" xfId="30924"/>
    <cellStyle name="Normal 2 2 39 2 5" xfId="3672"/>
    <cellStyle name="Normal 2 2 39 2 5 2" xfId="30925"/>
    <cellStyle name="Normal 2 2 39 2 6" xfId="3673"/>
    <cellStyle name="Normal 2 2 39 2 6 2" xfId="30926"/>
    <cellStyle name="Normal 2 2 39 2 7" xfId="30927"/>
    <cellStyle name="Normal 2 2 39 2 7 2" xfId="30928"/>
    <cellStyle name="Normal 2 2 39 2 8" xfId="30929"/>
    <cellStyle name="Normal 2 2 39 2 9" xfId="30930"/>
    <cellStyle name="Normal 2 2 39 3" xfId="3674"/>
    <cellStyle name="Normal 2 2 39 3 2" xfId="3675"/>
    <cellStyle name="Normal 2 2 39 3 2 2" xfId="3676"/>
    <cellStyle name="Normal 2 2 39 3 2 2 2" xfId="30931"/>
    <cellStyle name="Normal 2 2 39 3 2 3" xfId="3677"/>
    <cellStyle name="Normal 2 2 39 3 2 3 2" xfId="30932"/>
    <cellStyle name="Normal 2 2 39 3 2 4" xfId="30933"/>
    <cellStyle name="Normal 2 2 39 3 3" xfId="3678"/>
    <cellStyle name="Normal 2 2 39 3 3 2" xfId="30934"/>
    <cellStyle name="Normal 2 2 39 3 4" xfId="3679"/>
    <cellStyle name="Normal 2 2 39 3 4 2" xfId="30935"/>
    <cellStyle name="Normal 2 2 39 3 5" xfId="30936"/>
    <cellStyle name="Normal 2 2 39 3 5 2" xfId="30937"/>
    <cellStyle name="Normal 2 2 39 3 6" xfId="30938"/>
    <cellStyle name="Normal 2 2 39 4" xfId="3680"/>
    <cellStyle name="Normal 2 2 39 4 2" xfId="3681"/>
    <cellStyle name="Normal 2 2 39 4 2 2" xfId="30939"/>
    <cellStyle name="Normal 2 2 39 4 3" xfId="3682"/>
    <cellStyle name="Normal 2 2 39 4 3 2" xfId="30940"/>
    <cellStyle name="Normal 2 2 39 4 4" xfId="30941"/>
    <cellStyle name="Normal 2 2 39 5" xfId="3683"/>
    <cellStyle name="Normal 2 2 39 5 2" xfId="3684"/>
    <cellStyle name="Normal 2 2 39 5 2 2" xfId="30942"/>
    <cellStyle name="Normal 2 2 39 5 3" xfId="30943"/>
    <cellStyle name="Normal 2 2 39 6" xfId="3685"/>
    <cellStyle name="Normal 2 2 39 6 2" xfId="30944"/>
    <cellStyle name="Normal 2 2 39 7" xfId="3686"/>
    <cellStyle name="Normal 2 2 39 7 2" xfId="30945"/>
    <cellStyle name="Normal 2 2 39 8" xfId="30946"/>
    <cellStyle name="Normal 2 2 39 8 2" xfId="30947"/>
    <cellStyle name="Normal 2 2 39 9" xfId="30948"/>
    <cellStyle name="Normal 2 2 4" xfId="3687"/>
    <cellStyle name="Normal 2 2 4 10" xfId="3688"/>
    <cellStyle name="Normal 2 2 4 10 10" xfId="30949"/>
    <cellStyle name="Normal 2 2 4 10 11" xfId="30950"/>
    <cellStyle name="Normal 2 2 4 10 2" xfId="3689"/>
    <cellStyle name="Normal 2 2 4 10 2 10" xfId="30951"/>
    <cellStyle name="Normal 2 2 4 10 2 2" xfId="3690"/>
    <cellStyle name="Normal 2 2 4 10 2 2 2" xfId="3691"/>
    <cellStyle name="Normal 2 2 4 10 2 2 2 2" xfId="3692"/>
    <cellStyle name="Normal 2 2 4 10 2 2 2 2 2" xfId="30952"/>
    <cellStyle name="Normal 2 2 4 10 2 2 2 3" xfId="3693"/>
    <cellStyle name="Normal 2 2 4 10 2 2 2 3 2" xfId="30953"/>
    <cellStyle name="Normal 2 2 4 10 2 2 2 4" xfId="30954"/>
    <cellStyle name="Normal 2 2 4 10 2 2 3" xfId="3694"/>
    <cellStyle name="Normal 2 2 4 10 2 2 3 2" xfId="30955"/>
    <cellStyle name="Normal 2 2 4 10 2 2 4" xfId="3695"/>
    <cellStyle name="Normal 2 2 4 10 2 2 4 2" xfId="30956"/>
    <cellStyle name="Normal 2 2 4 10 2 2 5" xfId="3696"/>
    <cellStyle name="Normal 2 2 4 10 2 2 5 2" xfId="30957"/>
    <cellStyle name="Normal 2 2 4 10 2 2 6" xfId="30958"/>
    <cellStyle name="Normal 2 2 4 10 2 2 6 2" xfId="30959"/>
    <cellStyle name="Normal 2 2 4 10 2 2 7" xfId="30960"/>
    <cellStyle name="Normal 2 2 4 10 2 3" xfId="3697"/>
    <cellStyle name="Normal 2 2 4 10 2 3 2" xfId="3698"/>
    <cellStyle name="Normal 2 2 4 10 2 3 2 2" xfId="30961"/>
    <cellStyle name="Normal 2 2 4 10 2 3 3" xfId="3699"/>
    <cellStyle name="Normal 2 2 4 10 2 3 3 2" xfId="30962"/>
    <cellStyle name="Normal 2 2 4 10 2 3 4" xfId="30963"/>
    <cellStyle name="Normal 2 2 4 10 2 4" xfId="3700"/>
    <cellStyle name="Normal 2 2 4 10 2 4 2" xfId="3701"/>
    <cellStyle name="Normal 2 2 4 10 2 4 2 2" xfId="30964"/>
    <cellStyle name="Normal 2 2 4 10 2 4 3" xfId="30965"/>
    <cellStyle name="Normal 2 2 4 10 2 5" xfId="3702"/>
    <cellStyle name="Normal 2 2 4 10 2 5 2" xfId="30966"/>
    <cellStyle name="Normal 2 2 4 10 2 6" xfId="3703"/>
    <cellStyle name="Normal 2 2 4 10 2 6 2" xfId="30967"/>
    <cellStyle name="Normal 2 2 4 10 2 7" xfId="30968"/>
    <cellStyle name="Normal 2 2 4 10 2 7 2" xfId="30969"/>
    <cellStyle name="Normal 2 2 4 10 2 8" xfId="30970"/>
    <cellStyle name="Normal 2 2 4 10 2 9" xfId="30971"/>
    <cellStyle name="Normal 2 2 4 10 3" xfId="3704"/>
    <cellStyle name="Normal 2 2 4 10 3 2" xfId="3705"/>
    <cellStyle name="Normal 2 2 4 10 3 2 2" xfId="3706"/>
    <cellStyle name="Normal 2 2 4 10 3 2 2 2" xfId="30972"/>
    <cellStyle name="Normal 2 2 4 10 3 2 3" xfId="3707"/>
    <cellStyle name="Normal 2 2 4 10 3 2 3 2" xfId="30973"/>
    <cellStyle name="Normal 2 2 4 10 3 2 4" xfId="30974"/>
    <cellStyle name="Normal 2 2 4 10 3 3" xfId="3708"/>
    <cellStyle name="Normal 2 2 4 10 3 3 2" xfId="30975"/>
    <cellStyle name="Normal 2 2 4 10 3 4" xfId="3709"/>
    <cellStyle name="Normal 2 2 4 10 3 4 2" xfId="30976"/>
    <cellStyle name="Normal 2 2 4 10 3 5" xfId="3710"/>
    <cellStyle name="Normal 2 2 4 10 3 5 2" xfId="30977"/>
    <cellStyle name="Normal 2 2 4 10 3 6" xfId="30978"/>
    <cellStyle name="Normal 2 2 4 10 3 6 2" xfId="30979"/>
    <cellStyle name="Normal 2 2 4 10 3 7" xfId="30980"/>
    <cellStyle name="Normal 2 2 4 10 4" xfId="3711"/>
    <cellStyle name="Normal 2 2 4 10 4 2" xfId="3712"/>
    <cellStyle name="Normal 2 2 4 10 4 2 2" xfId="30981"/>
    <cellStyle name="Normal 2 2 4 10 4 3" xfId="3713"/>
    <cellStyle name="Normal 2 2 4 10 4 3 2" xfId="30982"/>
    <cellStyle name="Normal 2 2 4 10 4 4" xfId="30983"/>
    <cellStyle name="Normal 2 2 4 10 5" xfId="3714"/>
    <cellStyle name="Normal 2 2 4 10 5 2" xfId="3715"/>
    <cellStyle name="Normal 2 2 4 10 5 2 2" xfId="30984"/>
    <cellStyle name="Normal 2 2 4 10 5 3" xfId="30985"/>
    <cellStyle name="Normal 2 2 4 10 6" xfId="3716"/>
    <cellStyle name="Normal 2 2 4 10 6 2" xfId="30986"/>
    <cellStyle name="Normal 2 2 4 10 7" xfId="3717"/>
    <cellStyle name="Normal 2 2 4 10 7 2" xfId="30987"/>
    <cellStyle name="Normal 2 2 4 10 8" xfId="30988"/>
    <cellStyle name="Normal 2 2 4 10 8 2" xfId="30989"/>
    <cellStyle name="Normal 2 2 4 10 9" xfId="30990"/>
    <cellStyle name="Normal 2 2 4 11" xfId="3718"/>
    <cellStyle name="Normal 2 2 4 11 10" xfId="30991"/>
    <cellStyle name="Normal 2 2 4 11 11" xfId="30992"/>
    <cellStyle name="Normal 2 2 4 11 2" xfId="3719"/>
    <cellStyle name="Normal 2 2 4 11 2 10" xfId="30993"/>
    <cellStyle name="Normal 2 2 4 11 2 2" xfId="3720"/>
    <cellStyle name="Normal 2 2 4 11 2 2 2" xfId="3721"/>
    <cellStyle name="Normal 2 2 4 11 2 2 2 2" xfId="3722"/>
    <cellStyle name="Normal 2 2 4 11 2 2 2 2 2" xfId="30994"/>
    <cellStyle name="Normal 2 2 4 11 2 2 2 3" xfId="3723"/>
    <cellStyle name="Normal 2 2 4 11 2 2 2 3 2" xfId="30995"/>
    <cellStyle name="Normal 2 2 4 11 2 2 2 4" xfId="30996"/>
    <cellStyle name="Normal 2 2 4 11 2 2 3" xfId="3724"/>
    <cellStyle name="Normal 2 2 4 11 2 2 3 2" xfId="30997"/>
    <cellStyle name="Normal 2 2 4 11 2 2 4" xfId="3725"/>
    <cellStyle name="Normal 2 2 4 11 2 2 4 2" xfId="30998"/>
    <cellStyle name="Normal 2 2 4 11 2 2 5" xfId="3726"/>
    <cellStyle name="Normal 2 2 4 11 2 2 5 2" xfId="30999"/>
    <cellStyle name="Normal 2 2 4 11 2 2 6" xfId="31000"/>
    <cellStyle name="Normal 2 2 4 11 2 2 6 2" xfId="31001"/>
    <cellStyle name="Normal 2 2 4 11 2 2 7" xfId="31002"/>
    <cellStyle name="Normal 2 2 4 11 2 3" xfId="3727"/>
    <cellStyle name="Normal 2 2 4 11 2 3 2" xfId="3728"/>
    <cellStyle name="Normal 2 2 4 11 2 3 2 2" xfId="31003"/>
    <cellStyle name="Normal 2 2 4 11 2 3 3" xfId="3729"/>
    <cellStyle name="Normal 2 2 4 11 2 3 3 2" xfId="31004"/>
    <cellStyle name="Normal 2 2 4 11 2 3 4" xfId="31005"/>
    <cellStyle name="Normal 2 2 4 11 2 4" xfId="3730"/>
    <cellStyle name="Normal 2 2 4 11 2 4 2" xfId="3731"/>
    <cellStyle name="Normal 2 2 4 11 2 4 2 2" xfId="31006"/>
    <cellStyle name="Normal 2 2 4 11 2 4 3" xfId="31007"/>
    <cellStyle name="Normal 2 2 4 11 2 5" xfId="3732"/>
    <cellStyle name="Normal 2 2 4 11 2 5 2" xfId="31008"/>
    <cellStyle name="Normal 2 2 4 11 2 6" xfId="3733"/>
    <cellStyle name="Normal 2 2 4 11 2 6 2" xfId="31009"/>
    <cellStyle name="Normal 2 2 4 11 2 7" xfId="31010"/>
    <cellStyle name="Normal 2 2 4 11 2 7 2" xfId="31011"/>
    <cellStyle name="Normal 2 2 4 11 2 8" xfId="31012"/>
    <cellStyle name="Normal 2 2 4 11 2 9" xfId="31013"/>
    <cellStyle name="Normal 2 2 4 11 3" xfId="3734"/>
    <cellStyle name="Normal 2 2 4 11 3 2" xfId="3735"/>
    <cellStyle name="Normal 2 2 4 11 3 2 2" xfId="3736"/>
    <cellStyle name="Normal 2 2 4 11 3 2 2 2" xfId="31014"/>
    <cellStyle name="Normal 2 2 4 11 3 2 3" xfId="3737"/>
    <cellStyle name="Normal 2 2 4 11 3 2 3 2" xfId="31015"/>
    <cellStyle name="Normal 2 2 4 11 3 2 4" xfId="31016"/>
    <cellStyle name="Normal 2 2 4 11 3 3" xfId="3738"/>
    <cellStyle name="Normal 2 2 4 11 3 3 2" xfId="31017"/>
    <cellStyle name="Normal 2 2 4 11 3 4" xfId="3739"/>
    <cellStyle name="Normal 2 2 4 11 3 4 2" xfId="31018"/>
    <cellStyle name="Normal 2 2 4 11 3 5" xfId="3740"/>
    <cellStyle name="Normal 2 2 4 11 3 5 2" xfId="31019"/>
    <cellStyle name="Normal 2 2 4 11 3 6" xfId="31020"/>
    <cellStyle name="Normal 2 2 4 11 3 6 2" xfId="31021"/>
    <cellStyle name="Normal 2 2 4 11 3 7" xfId="31022"/>
    <cellStyle name="Normal 2 2 4 11 4" xfId="3741"/>
    <cellStyle name="Normal 2 2 4 11 4 2" xfId="3742"/>
    <cellStyle name="Normal 2 2 4 11 4 2 2" xfId="31023"/>
    <cellStyle name="Normal 2 2 4 11 4 3" xfId="3743"/>
    <cellStyle name="Normal 2 2 4 11 4 3 2" xfId="31024"/>
    <cellStyle name="Normal 2 2 4 11 4 4" xfId="31025"/>
    <cellStyle name="Normal 2 2 4 11 5" xfId="3744"/>
    <cellStyle name="Normal 2 2 4 11 5 2" xfId="3745"/>
    <cellStyle name="Normal 2 2 4 11 5 2 2" xfId="31026"/>
    <cellStyle name="Normal 2 2 4 11 5 3" xfId="31027"/>
    <cellStyle name="Normal 2 2 4 11 6" xfId="3746"/>
    <cellStyle name="Normal 2 2 4 11 6 2" xfId="31028"/>
    <cellStyle name="Normal 2 2 4 11 7" xfId="3747"/>
    <cellStyle name="Normal 2 2 4 11 7 2" xfId="31029"/>
    <cellStyle name="Normal 2 2 4 11 8" xfId="31030"/>
    <cellStyle name="Normal 2 2 4 11 8 2" xfId="31031"/>
    <cellStyle name="Normal 2 2 4 11 9" xfId="31032"/>
    <cellStyle name="Normal 2 2 4 12" xfId="3748"/>
    <cellStyle name="Normal 2 2 4 12 10" xfId="31033"/>
    <cellStyle name="Normal 2 2 4 12 11" xfId="31034"/>
    <cellStyle name="Normal 2 2 4 12 2" xfId="3749"/>
    <cellStyle name="Normal 2 2 4 12 2 10" xfId="31035"/>
    <cellStyle name="Normal 2 2 4 12 2 2" xfId="3750"/>
    <cellStyle name="Normal 2 2 4 12 2 2 2" xfId="3751"/>
    <cellStyle name="Normal 2 2 4 12 2 2 2 2" xfId="3752"/>
    <cellStyle name="Normal 2 2 4 12 2 2 2 2 2" xfId="31036"/>
    <cellStyle name="Normal 2 2 4 12 2 2 2 3" xfId="3753"/>
    <cellStyle name="Normal 2 2 4 12 2 2 2 3 2" xfId="31037"/>
    <cellStyle name="Normal 2 2 4 12 2 2 2 4" xfId="31038"/>
    <cellStyle name="Normal 2 2 4 12 2 2 3" xfId="3754"/>
    <cellStyle name="Normal 2 2 4 12 2 2 3 2" xfId="31039"/>
    <cellStyle name="Normal 2 2 4 12 2 2 4" xfId="3755"/>
    <cellStyle name="Normal 2 2 4 12 2 2 4 2" xfId="31040"/>
    <cellStyle name="Normal 2 2 4 12 2 2 5" xfId="3756"/>
    <cellStyle name="Normal 2 2 4 12 2 2 5 2" xfId="31041"/>
    <cellStyle name="Normal 2 2 4 12 2 2 6" xfId="31042"/>
    <cellStyle name="Normal 2 2 4 12 2 2 6 2" xfId="31043"/>
    <cellStyle name="Normal 2 2 4 12 2 2 7" xfId="31044"/>
    <cellStyle name="Normal 2 2 4 12 2 3" xfId="3757"/>
    <cellStyle name="Normal 2 2 4 12 2 3 2" xfId="3758"/>
    <cellStyle name="Normal 2 2 4 12 2 3 2 2" xfId="31045"/>
    <cellStyle name="Normal 2 2 4 12 2 3 3" xfId="3759"/>
    <cellStyle name="Normal 2 2 4 12 2 3 3 2" xfId="31046"/>
    <cellStyle name="Normal 2 2 4 12 2 3 4" xfId="31047"/>
    <cellStyle name="Normal 2 2 4 12 2 4" xfId="3760"/>
    <cellStyle name="Normal 2 2 4 12 2 4 2" xfId="3761"/>
    <cellStyle name="Normal 2 2 4 12 2 4 2 2" xfId="31048"/>
    <cellStyle name="Normal 2 2 4 12 2 4 3" xfId="31049"/>
    <cellStyle name="Normal 2 2 4 12 2 5" xfId="3762"/>
    <cellStyle name="Normal 2 2 4 12 2 5 2" xfId="31050"/>
    <cellStyle name="Normal 2 2 4 12 2 6" xfId="3763"/>
    <cellStyle name="Normal 2 2 4 12 2 6 2" xfId="31051"/>
    <cellStyle name="Normal 2 2 4 12 2 7" xfId="31052"/>
    <cellStyle name="Normal 2 2 4 12 2 7 2" xfId="31053"/>
    <cellStyle name="Normal 2 2 4 12 2 8" xfId="31054"/>
    <cellStyle name="Normal 2 2 4 12 2 9" xfId="31055"/>
    <cellStyle name="Normal 2 2 4 12 3" xfId="3764"/>
    <cellStyle name="Normal 2 2 4 12 3 2" xfId="3765"/>
    <cellStyle name="Normal 2 2 4 12 3 2 2" xfId="3766"/>
    <cellStyle name="Normal 2 2 4 12 3 2 2 2" xfId="31056"/>
    <cellStyle name="Normal 2 2 4 12 3 2 3" xfId="3767"/>
    <cellStyle name="Normal 2 2 4 12 3 2 3 2" xfId="31057"/>
    <cellStyle name="Normal 2 2 4 12 3 2 4" xfId="31058"/>
    <cellStyle name="Normal 2 2 4 12 3 3" xfId="3768"/>
    <cellStyle name="Normal 2 2 4 12 3 3 2" xfId="31059"/>
    <cellStyle name="Normal 2 2 4 12 3 4" xfId="3769"/>
    <cellStyle name="Normal 2 2 4 12 3 4 2" xfId="31060"/>
    <cellStyle name="Normal 2 2 4 12 3 5" xfId="3770"/>
    <cellStyle name="Normal 2 2 4 12 3 5 2" xfId="31061"/>
    <cellStyle name="Normal 2 2 4 12 3 6" xfId="31062"/>
    <cellStyle name="Normal 2 2 4 12 3 6 2" xfId="31063"/>
    <cellStyle name="Normal 2 2 4 12 3 7" xfId="31064"/>
    <cellStyle name="Normal 2 2 4 12 4" xfId="3771"/>
    <cellStyle name="Normal 2 2 4 12 4 2" xfId="3772"/>
    <cellStyle name="Normal 2 2 4 12 4 2 2" xfId="31065"/>
    <cellStyle name="Normal 2 2 4 12 4 3" xfId="3773"/>
    <cellStyle name="Normal 2 2 4 12 4 3 2" xfId="31066"/>
    <cellStyle name="Normal 2 2 4 12 4 4" xfId="31067"/>
    <cellStyle name="Normal 2 2 4 12 5" xfId="3774"/>
    <cellStyle name="Normal 2 2 4 12 5 2" xfId="3775"/>
    <cellStyle name="Normal 2 2 4 12 5 2 2" xfId="31068"/>
    <cellStyle name="Normal 2 2 4 12 5 3" xfId="31069"/>
    <cellStyle name="Normal 2 2 4 12 6" xfId="3776"/>
    <cellStyle name="Normal 2 2 4 12 6 2" xfId="31070"/>
    <cellStyle name="Normal 2 2 4 12 7" xfId="3777"/>
    <cellStyle name="Normal 2 2 4 12 7 2" xfId="31071"/>
    <cellStyle name="Normal 2 2 4 12 8" xfId="31072"/>
    <cellStyle name="Normal 2 2 4 12 8 2" xfId="31073"/>
    <cellStyle name="Normal 2 2 4 12 9" xfId="31074"/>
    <cellStyle name="Normal 2 2 4 13" xfId="3778"/>
    <cellStyle name="Normal 2 2 4 13 10" xfId="31075"/>
    <cellStyle name="Normal 2 2 4 13 11" xfId="31076"/>
    <cellStyle name="Normal 2 2 4 13 2" xfId="3779"/>
    <cellStyle name="Normal 2 2 4 13 2 10" xfId="31077"/>
    <cellStyle name="Normal 2 2 4 13 2 2" xfId="3780"/>
    <cellStyle name="Normal 2 2 4 13 2 2 2" xfId="3781"/>
    <cellStyle name="Normal 2 2 4 13 2 2 2 2" xfId="3782"/>
    <cellStyle name="Normal 2 2 4 13 2 2 2 2 2" xfId="31078"/>
    <cellStyle name="Normal 2 2 4 13 2 2 2 3" xfId="3783"/>
    <cellStyle name="Normal 2 2 4 13 2 2 2 3 2" xfId="31079"/>
    <cellStyle name="Normal 2 2 4 13 2 2 2 4" xfId="31080"/>
    <cellStyle name="Normal 2 2 4 13 2 2 3" xfId="3784"/>
    <cellStyle name="Normal 2 2 4 13 2 2 3 2" xfId="31081"/>
    <cellStyle name="Normal 2 2 4 13 2 2 4" xfId="3785"/>
    <cellStyle name="Normal 2 2 4 13 2 2 4 2" xfId="31082"/>
    <cellStyle name="Normal 2 2 4 13 2 2 5" xfId="3786"/>
    <cellStyle name="Normal 2 2 4 13 2 2 5 2" xfId="31083"/>
    <cellStyle name="Normal 2 2 4 13 2 2 6" xfId="31084"/>
    <cellStyle name="Normal 2 2 4 13 2 2 6 2" xfId="31085"/>
    <cellStyle name="Normal 2 2 4 13 2 2 7" xfId="31086"/>
    <cellStyle name="Normal 2 2 4 13 2 3" xfId="3787"/>
    <cellStyle name="Normal 2 2 4 13 2 3 2" xfId="3788"/>
    <cellStyle name="Normal 2 2 4 13 2 3 2 2" xfId="31087"/>
    <cellStyle name="Normal 2 2 4 13 2 3 3" xfId="3789"/>
    <cellStyle name="Normal 2 2 4 13 2 3 3 2" xfId="31088"/>
    <cellStyle name="Normal 2 2 4 13 2 3 4" xfId="31089"/>
    <cellStyle name="Normal 2 2 4 13 2 4" xfId="3790"/>
    <cellStyle name="Normal 2 2 4 13 2 4 2" xfId="3791"/>
    <cellStyle name="Normal 2 2 4 13 2 4 2 2" xfId="31090"/>
    <cellStyle name="Normal 2 2 4 13 2 4 3" xfId="31091"/>
    <cellStyle name="Normal 2 2 4 13 2 5" xfId="3792"/>
    <cellStyle name="Normal 2 2 4 13 2 5 2" xfId="31092"/>
    <cellStyle name="Normal 2 2 4 13 2 6" xfId="3793"/>
    <cellStyle name="Normal 2 2 4 13 2 6 2" xfId="31093"/>
    <cellStyle name="Normal 2 2 4 13 2 7" xfId="31094"/>
    <cellStyle name="Normal 2 2 4 13 2 7 2" xfId="31095"/>
    <cellStyle name="Normal 2 2 4 13 2 8" xfId="31096"/>
    <cellStyle name="Normal 2 2 4 13 2 9" xfId="31097"/>
    <cellStyle name="Normal 2 2 4 13 3" xfId="3794"/>
    <cellStyle name="Normal 2 2 4 13 3 2" xfId="3795"/>
    <cellStyle name="Normal 2 2 4 13 3 2 2" xfId="3796"/>
    <cellStyle name="Normal 2 2 4 13 3 2 2 2" xfId="31098"/>
    <cellStyle name="Normal 2 2 4 13 3 2 3" xfId="3797"/>
    <cellStyle name="Normal 2 2 4 13 3 2 3 2" xfId="31099"/>
    <cellStyle name="Normal 2 2 4 13 3 2 4" xfId="31100"/>
    <cellStyle name="Normal 2 2 4 13 3 3" xfId="3798"/>
    <cellStyle name="Normal 2 2 4 13 3 3 2" xfId="31101"/>
    <cellStyle name="Normal 2 2 4 13 3 4" xfId="3799"/>
    <cellStyle name="Normal 2 2 4 13 3 4 2" xfId="31102"/>
    <cellStyle name="Normal 2 2 4 13 3 5" xfId="3800"/>
    <cellStyle name="Normal 2 2 4 13 3 5 2" xfId="31103"/>
    <cellStyle name="Normal 2 2 4 13 3 6" xfId="31104"/>
    <cellStyle name="Normal 2 2 4 13 3 6 2" xfId="31105"/>
    <cellStyle name="Normal 2 2 4 13 3 7" xfId="31106"/>
    <cellStyle name="Normal 2 2 4 13 4" xfId="3801"/>
    <cellStyle name="Normal 2 2 4 13 4 2" xfId="3802"/>
    <cellStyle name="Normal 2 2 4 13 4 2 2" xfId="31107"/>
    <cellStyle name="Normal 2 2 4 13 4 3" xfId="3803"/>
    <cellStyle name="Normal 2 2 4 13 4 3 2" xfId="31108"/>
    <cellStyle name="Normal 2 2 4 13 4 4" xfId="31109"/>
    <cellStyle name="Normal 2 2 4 13 5" xfId="3804"/>
    <cellStyle name="Normal 2 2 4 13 5 2" xfId="3805"/>
    <cellStyle name="Normal 2 2 4 13 5 2 2" xfId="31110"/>
    <cellStyle name="Normal 2 2 4 13 5 3" xfId="31111"/>
    <cellStyle name="Normal 2 2 4 13 6" xfId="3806"/>
    <cellStyle name="Normal 2 2 4 13 6 2" xfId="31112"/>
    <cellStyle name="Normal 2 2 4 13 7" xfId="3807"/>
    <cellStyle name="Normal 2 2 4 13 7 2" xfId="31113"/>
    <cellStyle name="Normal 2 2 4 13 8" xfId="31114"/>
    <cellStyle name="Normal 2 2 4 13 8 2" xfId="31115"/>
    <cellStyle name="Normal 2 2 4 13 9" xfId="31116"/>
    <cellStyle name="Normal 2 2 4 14" xfId="3808"/>
    <cellStyle name="Normal 2 2 4 14 10" xfId="31117"/>
    <cellStyle name="Normal 2 2 4 14 11" xfId="31118"/>
    <cellStyle name="Normal 2 2 4 14 2" xfId="3809"/>
    <cellStyle name="Normal 2 2 4 14 2 10" xfId="31119"/>
    <cellStyle name="Normal 2 2 4 14 2 2" xfId="3810"/>
    <cellStyle name="Normal 2 2 4 14 2 2 2" xfId="3811"/>
    <cellStyle name="Normal 2 2 4 14 2 2 2 2" xfId="3812"/>
    <cellStyle name="Normal 2 2 4 14 2 2 2 2 2" xfId="31120"/>
    <cellStyle name="Normal 2 2 4 14 2 2 2 3" xfId="3813"/>
    <cellStyle name="Normal 2 2 4 14 2 2 2 3 2" xfId="31121"/>
    <cellStyle name="Normal 2 2 4 14 2 2 2 4" xfId="31122"/>
    <cellStyle name="Normal 2 2 4 14 2 2 3" xfId="3814"/>
    <cellStyle name="Normal 2 2 4 14 2 2 3 2" xfId="31123"/>
    <cellStyle name="Normal 2 2 4 14 2 2 4" xfId="3815"/>
    <cellStyle name="Normal 2 2 4 14 2 2 4 2" xfId="31124"/>
    <cellStyle name="Normal 2 2 4 14 2 2 5" xfId="3816"/>
    <cellStyle name="Normal 2 2 4 14 2 2 5 2" xfId="31125"/>
    <cellStyle name="Normal 2 2 4 14 2 2 6" xfId="31126"/>
    <cellStyle name="Normal 2 2 4 14 2 2 6 2" xfId="31127"/>
    <cellStyle name="Normal 2 2 4 14 2 2 7" xfId="31128"/>
    <cellStyle name="Normal 2 2 4 14 2 3" xfId="3817"/>
    <cellStyle name="Normal 2 2 4 14 2 3 2" xfId="3818"/>
    <cellStyle name="Normal 2 2 4 14 2 3 2 2" xfId="31129"/>
    <cellStyle name="Normal 2 2 4 14 2 3 3" xfId="3819"/>
    <cellStyle name="Normal 2 2 4 14 2 3 3 2" xfId="31130"/>
    <cellStyle name="Normal 2 2 4 14 2 3 4" xfId="31131"/>
    <cellStyle name="Normal 2 2 4 14 2 4" xfId="3820"/>
    <cellStyle name="Normal 2 2 4 14 2 4 2" xfId="3821"/>
    <cellStyle name="Normal 2 2 4 14 2 4 2 2" xfId="31132"/>
    <cellStyle name="Normal 2 2 4 14 2 4 3" xfId="31133"/>
    <cellStyle name="Normal 2 2 4 14 2 5" xfId="3822"/>
    <cellStyle name="Normal 2 2 4 14 2 5 2" xfId="31134"/>
    <cellStyle name="Normal 2 2 4 14 2 6" xfId="3823"/>
    <cellStyle name="Normal 2 2 4 14 2 6 2" xfId="31135"/>
    <cellStyle name="Normal 2 2 4 14 2 7" xfId="31136"/>
    <cellStyle name="Normal 2 2 4 14 2 7 2" xfId="31137"/>
    <cellStyle name="Normal 2 2 4 14 2 8" xfId="31138"/>
    <cellStyle name="Normal 2 2 4 14 2 9" xfId="31139"/>
    <cellStyle name="Normal 2 2 4 14 3" xfId="3824"/>
    <cellStyle name="Normal 2 2 4 14 3 2" xfId="3825"/>
    <cellStyle name="Normal 2 2 4 14 3 2 2" xfId="3826"/>
    <cellStyle name="Normal 2 2 4 14 3 2 2 2" xfId="31140"/>
    <cellStyle name="Normal 2 2 4 14 3 2 3" xfId="3827"/>
    <cellStyle name="Normal 2 2 4 14 3 2 3 2" xfId="31141"/>
    <cellStyle name="Normal 2 2 4 14 3 2 4" xfId="31142"/>
    <cellStyle name="Normal 2 2 4 14 3 3" xfId="3828"/>
    <cellStyle name="Normal 2 2 4 14 3 3 2" xfId="31143"/>
    <cellStyle name="Normal 2 2 4 14 3 4" xfId="3829"/>
    <cellStyle name="Normal 2 2 4 14 3 4 2" xfId="31144"/>
    <cellStyle name="Normal 2 2 4 14 3 5" xfId="3830"/>
    <cellStyle name="Normal 2 2 4 14 3 5 2" xfId="31145"/>
    <cellStyle name="Normal 2 2 4 14 3 6" xfId="31146"/>
    <cellStyle name="Normal 2 2 4 14 3 6 2" xfId="31147"/>
    <cellStyle name="Normal 2 2 4 14 3 7" xfId="31148"/>
    <cellStyle name="Normal 2 2 4 14 4" xfId="3831"/>
    <cellStyle name="Normal 2 2 4 14 4 2" xfId="3832"/>
    <cellStyle name="Normal 2 2 4 14 4 2 2" xfId="31149"/>
    <cellStyle name="Normal 2 2 4 14 4 3" xfId="3833"/>
    <cellStyle name="Normal 2 2 4 14 4 3 2" xfId="31150"/>
    <cellStyle name="Normal 2 2 4 14 4 4" xfId="31151"/>
    <cellStyle name="Normal 2 2 4 14 5" xfId="3834"/>
    <cellStyle name="Normal 2 2 4 14 5 2" xfId="3835"/>
    <cellStyle name="Normal 2 2 4 14 5 2 2" xfId="31152"/>
    <cellStyle name="Normal 2 2 4 14 5 3" xfId="31153"/>
    <cellStyle name="Normal 2 2 4 14 6" xfId="3836"/>
    <cellStyle name="Normal 2 2 4 14 6 2" xfId="31154"/>
    <cellStyle name="Normal 2 2 4 14 7" xfId="3837"/>
    <cellStyle name="Normal 2 2 4 14 7 2" xfId="31155"/>
    <cellStyle name="Normal 2 2 4 14 8" xfId="31156"/>
    <cellStyle name="Normal 2 2 4 14 8 2" xfId="31157"/>
    <cellStyle name="Normal 2 2 4 14 9" xfId="31158"/>
    <cellStyle name="Normal 2 2 4 15" xfId="3838"/>
    <cellStyle name="Normal 2 2 4 15 10" xfId="31159"/>
    <cellStyle name="Normal 2 2 4 15 11" xfId="31160"/>
    <cellStyle name="Normal 2 2 4 15 2" xfId="3839"/>
    <cellStyle name="Normal 2 2 4 15 2 10" xfId="31161"/>
    <cellStyle name="Normal 2 2 4 15 2 2" xfId="3840"/>
    <cellStyle name="Normal 2 2 4 15 2 2 2" xfId="3841"/>
    <cellStyle name="Normal 2 2 4 15 2 2 2 2" xfId="3842"/>
    <cellStyle name="Normal 2 2 4 15 2 2 2 2 2" xfId="31162"/>
    <cellStyle name="Normal 2 2 4 15 2 2 2 3" xfId="3843"/>
    <cellStyle name="Normal 2 2 4 15 2 2 2 3 2" xfId="31163"/>
    <cellStyle name="Normal 2 2 4 15 2 2 2 4" xfId="31164"/>
    <cellStyle name="Normal 2 2 4 15 2 2 3" xfId="3844"/>
    <cellStyle name="Normal 2 2 4 15 2 2 3 2" xfId="31165"/>
    <cellStyle name="Normal 2 2 4 15 2 2 4" xfId="3845"/>
    <cellStyle name="Normal 2 2 4 15 2 2 4 2" xfId="31166"/>
    <cellStyle name="Normal 2 2 4 15 2 2 5" xfId="3846"/>
    <cellStyle name="Normal 2 2 4 15 2 2 5 2" xfId="31167"/>
    <cellStyle name="Normal 2 2 4 15 2 2 6" xfId="31168"/>
    <cellStyle name="Normal 2 2 4 15 2 2 6 2" xfId="31169"/>
    <cellStyle name="Normal 2 2 4 15 2 2 7" xfId="31170"/>
    <cellStyle name="Normal 2 2 4 15 2 3" xfId="3847"/>
    <cellStyle name="Normal 2 2 4 15 2 3 2" xfId="3848"/>
    <cellStyle name="Normal 2 2 4 15 2 3 2 2" xfId="31171"/>
    <cellStyle name="Normal 2 2 4 15 2 3 3" xfId="3849"/>
    <cellStyle name="Normal 2 2 4 15 2 3 3 2" xfId="31172"/>
    <cellStyle name="Normal 2 2 4 15 2 3 4" xfId="31173"/>
    <cellStyle name="Normal 2 2 4 15 2 4" xfId="3850"/>
    <cellStyle name="Normal 2 2 4 15 2 4 2" xfId="3851"/>
    <cellStyle name="Normal 2 2 4 15 2 4 2 2" xfId="31174"/>
    <cellStyle name="Normal 2 2 4 15 2 4 3" xfId="31175"/>
    <cellStyle name="Normal 2 2 4 15 2 5" xfId="3852"/>
    <cellStyle name="Normal 2 2 4 15 2 5 2" xfId="31176"/>
    <cellStyle name="Normal 2 2 4 15 2 6" xfId="3853"/>
    <cellStyle name="Normal 2 2 4 15 2 6 2" xfId="31177"/>
    <cellStyle name="Normal 2 2 4 15 2 7" xfId="31178"/>
    <cellStyle name="Normal 2 2 4 15 2 7 2" xfId="31179"/>
    <cellStyle name="Normal 2 2 4 15 2 8" xfId="31180"/>
    <cellStyle name="Normal 2 2 4 15 2 9" xfId="31181"/>
    <cellStyle name="Normal 2 2 4 15 3" xfId="3854"/>
    <cellStyle name="Normal 2 2 4 15 3 2" xfId="3855"/>
    <cellStyle name="Normal 2 2 4 15 3 2 2" xfId="3856"/>
    <cellStyle name="Normal 2 2 4 15 3 2 2 2" xfId="31182"/>
    <cellStyle name="Normal 2 2 4 15 3 2 3" xfId="3857"/>
    <cellStyle name="Normal 2 2 4 15 3 2 3 2" xfId="31183"/>
    <cellStyle name="Normal 2 2 4 15 3 2 4" xfId="31184"/>
    <cellStyle name="Normal 2 2 4 15 3 3" xfId="3858"/>
    <cellStyle name="Normal 2 2 4 15 3 3 2" xfId="31185"/>
    <cellStyle name="Normal 2 2 4 15 3 4" xfId="3859"/>
    <cellStyle name="Normal 2 2 4 15 3 4 2" xfId="31186"/>
    <cellStyle name="Normal 2 2 4 15 3 5" xfId="3860"/>
    <cellStyle name="Normal 2 2 4 15 3 5 2" xfId="31187"/>
    <cellStyle name="Normal 2 2 4 15 3 6" xfId="31188"/>
    <cellStyle name="Normal 2 2 4 15 3 6 2" xfId="31189"/>
    <cellStyle name="Normal 2 2 4 15 3 7" xfId="31190"/>
    <cellStyle name="Normal 2 2 4 15 4" xfId="3861"/>
    <cellStyle name="Normal 2 2 4 15 4 2" xfId="3862"/>
    <cellStyle name="Normal 2 2 4 15 4 2 2" xfId="31191"/>
    <cellStyle name="Normal 2 2 4 15 4 3" xfId="3863"/>
    <cellStyle name="Normal 2 2 4 15 4 3 2" xfId="31192"/>
    <cellStyle name="Normal 2 2 4 15 4 4" xfId="31193"/>
    <cellStyle name="Normal 2 2 4 15 5" xfId="3864"/>
    <cellStyle name="Normal 2 2 4 15 5 2" xfId="3865"/>
    <cellStyle name="Normal 2 2 4 15 5 2 2" xfId="31194"/>
    <cellStyle name="Normal 2 2 4 15 5 3" xfId="31195"/>
    <cellStyle name="Normal 2 2 4 15 6" xfId="3866"/>
    <cellStyle name="Normal 2 2 4 15 6 2" xfId="31196"/>
    <cellStyle name="Normal 2 2 4 15 7" xfId="3867"/>
    <cellStyle name="Normal 2 2 4 15 7 2" xfId="31197"/>
    <cellStyle name="Normal 2 2 4 15 8" xfId="31198"/>
    <cellStyle name="Normal 2 2 4 15 8 2" xfId="31199"/>
    <cellStyle name="Normal 2 2 4 15 9" xfId="31200"/>
    <cellStyle name="Normal 2 2 4 16" xfId="3868"/>
    <cellStyle name="Normal 2 2 4 16 10" xfId="31201"/>
    <cellStyle name="Normal 2 2 4 16 11" xfId="31202"/>
    <cellStyle name="Normal 2 2 4 16 2" xfId="3869"/>
    <cellStyle name="Normal 2 2 4 16 2 10" xfId="31203"/>
    <cellStyle name="Normal 2 2 4 16 2 2" xfId="3870"/>
    <cellStyle name="Normal 2 2 4 16 2 2 2" xfId="3871"/>
    <cellStyle name="Normal 2 2 4 16 2 2 2 2" xfId="3872"/>
    <cellStyle name="Normal 2 2 4 16 2 2 2 2 2" xfId="31204"/>
    <cellStyle name="Normal 2 2 4 16 2 2 2 3" xfId="3873"/>
    <cellStyle name="Normal 2 2 4 16 2 2 2 3 2" xfId="31205"/>
    <cellStyle name="Normal 2 2 4 16 2 2 2 4" xfId="31206"/>
    <cellStyle name="Normal 2 2 4 16 2 2 3" xfId="3874"/>
    <cellStyle name="Normal 2 2 4 16 2 2 3 2" xfId="31207"/>
    <cellStyle name="Normal 2 2 4 16 2 2 4" xfId="3875"/>
    <cellStyle name="Normal 2 2 4 16 2 2 4 2" xfId="31208"/>
    <cellStyle name="Normal 2 2 4 16 2 2 5" xfId="3876"/>
    <cellStyle name="Normal 2 2 4 16 2 2 5 2" xfId="31209"/>
    <cellStyle name="Normal 2 2 4 16 2 2 6" xfId="31210"/>
    <cellStyle name="Normal 2 2 4 16 2 2 6 2" xfId="31211"/>
    <cellStyle name="Normal 2 2 4 16 2 2 7" xfId="31212"/>
    <cellStyle name="Normal 2 2 4 16 2 3" xfId="3877"/>
    <cellStyle name="Normal 2 2 4 16 2 3 2" xfId="3878"/>
    <cellStyle name="Normal 2 2 4 16 2 3 2 2" xfId="31213"/>
    <cellStyle name="Normal 2 2 4 16 2 3 3" xfId="3879"/>
    <cellStyle name="Normal 2 2 4 16 2 3 3 2" xfId="31214"/>
    <cellStyle name="Normal 2 2 4 16 2 3 4" xfId="31215"/>
    <cellStyle name="Normal 2 2 4 16 2 4" xfId="3880"/>
    <cellStyle name="Normal 2 2 4 16 2 4 2" xfId="3881"/>
    <cellStyle name="Normal 2 2 4 16 2 4 2 2" xfId="31216"/>
    <cellStyle name="Normal 2 2 4 16 2 4 3" xfId="31217"/>
    <cellStyle name="Normal 2 2 4 16 2 5" xfId="3882"/>
    <cellStyle name="Normal 2 2 4 16 2 5 2" xfId="31218"/>
    <cellStyle name="Normal 2 2 4 16 2 6" xfId="3883"/>
    <cellStyle name="Normal 2 2 4 16 2 6 2" xfId="31219"/>
    <cellStyle name="Normal 2 2 4 16 2 7" xfId="31220"/>
    <cellStyle name="Normal 2 2 4 16 2 7 2" xfId="31221"/>
    <cellStyle name="Normal 2 2 4 16 2 8" xfId="31222"/>
    <cellStyle name="Normal 2 2 4 16 2 9" xfId="31223"/>
    <cellStyle name="Normal 2 2 4 16 3" xfId="3884"/>
    <cellStyle name="Normal 2 2 4 16 3 2" xfId="3885"/>
    <cellStyle name="Normal 2 2 4 16 3 2 2" xfId="3886"/>
    <cellStyle name="Normal 2 2 4 16 3 2 2 2" xfId="31224"/>
    <cellStyle name="Normal 2 2 4 16 3 2 3" xfId="3887"/>
    <cellStyle name="Normal 2 2 4 16 3 2 3 2" xfId="31225"/>
    <cellStyle name="Normal 2 2 4 16 3 2 4" xfId="31226"/>
    <cellStyle name="Normal 2 2 4 16 3 3" xfId="3888"/>
    <cellStyle name="Normal 2 2 4 16 3 3 2" xfId="31227"/>
    <cellStyle name="Normal 2 2 4 16 3 4" xfId="3889"/>
    <cellStyle name="Normal 2 2 4 16 3 4 2" xfId="31228"/>
    <cellStyle name="Normal 2 2 4 16 3 5" xfId="3890"/>
    <cellStyle name="Normal 2 2 4 16 3 5 2" xfId="31229"/>
    <cellStyle name="Normal 2 2 4 16 3 6" xfId="31230"/>
    <cellStyle name="Normal 2 2 4 16 3 6 2" xfId="31231"/>
    <cellStyle name="Normal 2 2 4 16 3 7" xfId="31232"/>
    <cellStyle name="Normal 2 2 4 16 4" xfId="3891"/>
    <cellStyle name="Normal 2 2 4 16 4 2" xfId="3892"/>
    <cellStyle name="Normal 2 2 4 16 4 2 2" xfId="31233"/>
    <cellStyle name="Normal 2 2 4 16 4 3" xfId="3893"/>
    <cellStyle name="Normal 2 2 4 16 4 3 2" xfId="31234"/>
    <cellStyle name="Normal 2 2 4 16 4 4" xfId="31235"/>
    <cellStyle name="Normal 2 2 4 16 5" xfId="3894"/>
    <cellStyle name="Normal 2 2 4 16 5 2" xfId="3895"/>
    <cellStyle name="Normal 2 2 4 16 5 2 2" xfId="31236"/>
    <cellStyle name="Normal 2 2 4 16 5 3" xfId="31237"/>
    <cellStyle name="Normal 2 2 4 16 6" xfId="3896"/>
    <cellStyle name="Normal 2 2 4 16 6 2" xfId="31238"/>
    <cellStyle name="Normal 2 2 4 16 7" xfId="3897"/>
    <cellStyle name="Normal 2 2 4 16 7 2" xfId="31239"/>
    <cellStyle name="Normal 2 2 4 16 8" xfId="31240"/>
    <cellStyle name="Normal 2 2 4 16 8 2" xfId="31241"/>
    <cellStyle name="Normal 2 2 4 16 9" xfId="31242"/>
    <cellStyle name="Normal 2 2 4 17" xfId="3898"/>
    <cellStyle name="Normal 2 2 4 17 10" xfId="31243"/>
    <cellStyle name="Normal 2 2 4 17 11" xfId="31244"/>
    <cellStyle name="Normal 2 2 4 17 2" xfId="3899"/>
    <cellStyle name="Normal 2 2 4 17 2 10" xfId="31245"/>
    <cellStyle name="Normal 2 2 4 17 2 2" xfId="3900"/>
    <cellStyle name="Normal 2 2 4 17 2 2 2" xfId="3901"/>
    <cellStyle name="Normal 2 2 4 17 2 2 2 2" xfId="3902"/>
    <cellStyle name="Normal 2 2 4 17 2 2 2 2 2" xfId="31246"/>
    <cellStyle name="Normal 2 2 4 17 2 2 2 3" xfId="3903"/>
    <cellStyle name="Normal 2 2 4 17 2 2 2 3 2" xfId="31247"/>
    <cellStyle name="Normal 2 2 4 17 2 2 2 4" xfId="31248"/>
    <cellStyle name="Normal 2 2 4 17 2 2 3" xfId="3904"/>
    <cellStyle name="Normal 2 2 4 17 2 2 3 2" xfId="31249"/>
    <cellStyle name="Normal 2 2 4 17 2 2 4" xfId="3905"/>
    <cellStyle name="Normal 2 2 4 17 2 2 4 2" xfId="31250"/>
    <cellStyle name="Normal 2 2 4 17 2 2 5" xfId="3906"/>
    <cellStyle name="Normal 2 2 4 17 2 2 5 2" xfId="31251"/>
    <cellStyle name="Normal 2 2 4 17 2 2 6" xfId="31252"/>
    <cellStyle name="Normal 2 2 4 17 2 2 6 2" xfId="31253"/>
    <cellStyle name="Normal 2 2 4 17 2 2 7" xfId="31254"/>
    <cellStyle name="Normal 2 2 4 17 2 3" xfId="3907"/>
    <cellStyle name="Normal 2 2 4 17 2 3 2" xfId="3908"/>
    <cellStyle name="Normal 2 2 4 17 2 3 2 2" xfId="31255"/>
    <cellStyle name="Normal 2 2 4 17 2 3 3" xfId="3909"/>
    <cellStyle name="Normal 2 2 4 17 2 3 3 2" xfId="31256"/>
    <cellStyle name="Normal 2 2 4 17 2 3 4" xfId="31257"/>
    <cellStyle name="Normal 2 2 4 17 2 4" xfId="3910"/>
    <cellStyle name="Normal 2 2 4 17 2 4 2" xfId="3911"/>
    <cellStyle name="Normal 2 2 4 17 2 4 2 2" xfId="31258"/>
    <cellStyle name="Normal 2 2 4 17 2 4 3" xfId="31259"/>
    <cellStyle name="Normal 2 2 4 17 2 5" xfId="3912"/>
    <cellStyle name="Normal 2 2 4 17 2 5 2" xfId="31260"/>
    <cellStyle name="Normal 2 2 4 17 2 6" xfId="3913"/>
    <cellStyle name="Normal 2 2 4 17 2 6 2" xfId="31261"/>
    <cellStyle name="Normal 2 2 4 17 2 7" xfId="31262"/>
    <cellStyle name="Normal 2 2 4 17 2 7 2" xfId="31263"/>
    <cellStyle name="Normal 2 2 4 17 2 8" xfId="31264"/>
    <cellStyle name="Normal 2 2 4 17 2 9" xfId="31265"/>
    <cellStyle name="Normal 2 2 4 17 3" xfId="3914"/>
    <cellStyle name="Normal 2 2 4 17 3 2" xfId="3915"/>
    <cellStyle name="Normal 2 2 4 17 3 2 2" xfId="3916"/>
    <cellStyle name="Normal 2 2 4 17 3 2 2 2" xfId="31266"/>
    <cellStyle name="Normal 2 2 4 17 3 2 3" xfId="3917"/>
    <cellStyle name="Normal 2 2 4 17 3 2 3 2" xfId="31267"/>
    <cellStyle name="Normal 2 2 4 17 3 2 4" xfId="31268"/>
    <cellStyle name="Normal 2 2 4 17 3 3" xfId="3918"/>
    <cellStyle name="Normal 2 2 4 17 3 3 2" xfId="31269"/>
    <cellStyle name="Normal 2 2 4 17 3 4" xfId="3919"/>
    <cellStyle name="Normal 2 2 4 17 3 4 2" xfId="31270"/>
    <cellStyle name="Normal 2 2 4 17 3 5" xfId="3920"/>
    <cellStyle name="Normal 2 2 4 17 3 5 2" xfId="31271"/>
    <cellStyle name="Normal 2 2 4 17 3 6" xfId="31272"/>
    <cellStyle name="Normal 2 2 4 17 3 6 2" xfId="31273"/>
    <cellStyle name="Normal 2 2 4 17 3 7" xfId="31274"/>
    <cellStyle name="Normal 2 2 4 17 4" xfId="3921"/>
    <cellStyle name="Normal 2 2 4 17 4 2" xfId="3922"/>
    <cellStyle name="Normal 2 2 4 17 4 2 2" xfId="31275"/>
    <cellStyle name="Normal 2 2 4 17 4 3" xfId="3923"/>
    <cellStyle name="Normal 2 2 4 17 4 3 2" xfId="31276"/>
    <cellStyle name="Normal 2 2 4 17 4 4" xfId="31277"/>
    <cellStyle name="Normal 2 2 4 17 5" xfId="3924"/>
    <cellStyle name="Normal 2 2 4 17 5 2" xfId="3925"/>
    <cellStyle name="Normal 2 2 4 17 5 2 2" xfId="31278"/>
    <cellStyle name="Normal 2 2 4 17 5 3" xfId="31279"/>
    <cellStyle name="Normal 2 2 4 17 6" xfId="3926"/>
    <cellStyle name="Normal 2 2 4 17 6 2" xfId="31280"/>
    <cellStyle name="Normal 2 2 4 17 7" xfId="3927"/>
    <cellStyle name="Normal 2 2 4 17 7 2" xfId="31281"/>
    <cellStyle name="Normal 2 2 4 17 8" xfId="31282"/>
    <cellStyle name="Normal 2 2 4 17 8 2" xfId="31283"/>
    <cellStyle name="Normal 2 2 4 17 9" xfId="31284"/>
    <cellStyle name="Normal 2 2 4 18" xfId="3928"/>
    <cellStyle name="Normal 2 2 4 18 10" xfId="31285"/>
    <cellStyle name="Normal 2 2 4 18 11" xfId="31286"/>
    <cellStyle name="Normal 2 2 4 18 2" xfId="3929"/>
    <cellStyle name="Normal 2 2 4 18 2 10" xfId="31287"/>
    <cellStyle name="Normal 2 2 4 18 2 2" xfId="3930"/>
    <cellStyle name="Normal 2 2 4 18 2 2 2" xfId="3931"/>
    <cellStyle name="Normal 2 2 4 18 2 2 2 2" xfId="3932"/>
    <cellStyle name="Normal 2 2 4 18 2 2 2 2 2" xfId="31288"/>
    <cellStyle name="Normal 2 2 4 18 2 2 2 3" xfId="3933"/>
    <cellStyle name="Normal 2 2 4 18 2 2 2 3 2" xfId="31289"/>
    <cellStyle name="Normal 2 2 4 18 2 2 2 4" xfId="31290"/>
    <cellStyle name="Normal 2 2 4 18 2 2 3" xfId="3934"/>
    <cellStyle name="Normal 2 2 4 18 2 2 3 2" xfId="31291"/>
    <cellStyle name="Normal 2 2 4 18 2 2 4" xfId="3935"/>
    <cellStyle name="Normal 2 2 4 18 2 2 4 2" xfId="31292"/>
    <cellStyle name="Normal 2 2 4 18 2 2 5" xfId="3936"/>
    <cellStyle name="Normal 2 2 4 18 2 2 5 2" xfId="31293"/>
    <cellStyle name="Normal 2 2 4 18 2 2 6" xfId="31294"/>
    <cellStyle name="Normal 2 2 4 18 2 2 6 2" xfId="31295"/>
    <cellStyle name="Normal 2 2 4 18 2 2 7" xfId="31296"/>
    <cellStyle name="Normal 2 2 4 18 2 3" xfId="3937"/>
    <cellStyle name="Normal 2 2 4 18 2 3 2" xfId="3938"/>
    <cellStyle name="Normal 2 2 4 18 2 3 2 2" xfId="31297"/>
    <cellStyle name="Normal 2 2 4 18 2 3 3" xfId="3939"/>
    <cellStyle name="Normal 2 2 4 18 2 3 3 2" xfId="31298"/>
    <cellStyle name="Normal 2 2 4 18 2 3 4" xfId="31299"/>
    <cellStyle name="Normal 2 2 4 18 2 4" xfId="3940"/>
    <cellStyle name="Normal 2 2 4 18 2 4 2" xfId="3941"/>
    <cellStyle name="Normal 2 2 4 18 2 4 2 2" xfId="31300"/>
    <cellStyle name="Normal 2 2 4 18 2 4 3" xfId="31301"/>
    <cellStyle name="Normal 2 2 4 18 2 5" xfId="3942"/>
    <cellStyle name="Normal 2 2 4 18 2 5 2" xfId="31302"/>
    <cellStyle name="Normal 2 2 4 18 2 6" xfId="3943"/>
    <cellStyle name="Normal 2 2 4 18 2 6 2" xfId="31303"/>
    <cellStyle name="Normal 2 2 4 18 2 7" xfId="31304"/>
    <cellStyle name="Normal 2 2 4 18 2 7 2" xfId="31305"/>
    <cellStyle name="Normal 2 2 4 18 2 8" xfId="31306"/>
    <cellStyle name="Normal 2 2 4 18 2 9" xfId="31307"/>
    <cellStyle name="Normal 2 2 4 18 3" xfId="3944"/>
    <cellStyle name="Normal 2 2 4 18 3 2" xfId="3945"/>
    <cellStyle name="Normal 2 2 4 18 3 2 2" xfId="3946"/>
    <cellStyle name="Normal 2 2 4 18 3 2 2 2" xfId="31308"/>
    <cellStyle name="Normal 2 2 4 18 3 2 3" xfId="3947"/>
    <cellStyle name="Normal 2 2 4 18 3 2 3 2" xfId="31309"/>
    <cellStyle name="Normal 2 2 4 18 3 2 4" xfId="31310"/>
    <cellStyle name="Normal 2 2 4 18 3 3" xfId="3948"/>
    <cellStyle name="Normal 2 2 4 18 3 3 2" xfId="31311"/>
    <cellStyle name="Normal 2 2 4 18 3 4" xfId="3949"/>
    <cellStyle name="Normal 2 2 4 18 3 4 2" xfId="31312"/>
    <cellStyle name="Normal 2 2 4 18 3 5" xfId="3950"/>
    <cellStyle name="Normal 2 2 4 18 3 5 2" xfId="31313"/>
    <cellStyle name="Normal 2 2 4 18 3 6" xfId="31314"/>
    <cellStyle name="Normal 2 2 4 18 3 6 2" xfId="31315"/>
    <cellStyle name="Normal 2 2 4 18 3 7" xfId="31316"/>
    <cellStyle name="Normal 2 2 4 18 4" xfId="3951"/>
    <cellStyle name="Normal 2 2 4 18 4 2" xfId="3952"/>
    <cellStyle name="Normal 2 2 4 18 4 2 2" xfId="31317"/>
    <cellStyle name="Normal 2 2 4 18 4 3" xfId="3953"/>
    <cellStyle name="Normal 2 2 4 18 4 3 2" xfId="31318"/>
    <cellStyle name="Normal 2 2 4 18 4 4" xfId="31319"/>
    <cellStyle name="Normal 2 2 4 18 5" xfId="3954"/>
    <cellStyle name="Normal 2 2 4 18 5 2" xfId="3955"/>
    <cellStyle name="Normal 2 2 4 18 5 2 2" xfId="31320"/>
    <cellStyle name="Normal 2 2 4 18 5 3" xfId="31321"/>
    <cellStyle name="Normal 2 2 4 18 6" xfId="3956"/>
    <cellStyle name="Normal 2 2 4 18 6 2" xfId="31322"/>
    <cellStyle name="Normal 2 2 4 18 7" xfId="3957"/>
    <cellStyle name="Normal 2 2 4 18 7 2" xfId="31323"/>
    <cellStyle name="Normal 2 2 4 18 8" xfId="31324"/>
    <cellStyle name="Normal 2 2 4 18 8 2" xfId="31325"/>
    <cellStyle name="Normal 2 2 4 18 9" xfId="31326"/>
    <cellStyle name="Normal 2 2 4 19" xfId="3958"/>
    <cellStyle name="Normal 2 2 4 19 10" xfId="31327"/>
    <cellStyle name="Normal 2 2 4 19 11" xfId="31328"/>
    <cellStyle name="Normal 2 2 4 19 2" xfId="3959"/>
    <cellStyle name="Normal 2 2 4 19 2 10" xfId="31329"/>
    <cellStyle name="Normal 2 2 4 19 2 2" xfId="3960"/>
    <cellStyle name="Normal 2 2 4 19 2 2 2" xfId="3961"/>
    <cellStyle name="Normal 2 2 4 19 2 2 2 2" xfId="3962"/>
    <cellStyle name="Normal 2 2 4 19 2 2 2 2 2" xfId="31330"/>
    <cellStyle name="Normal 2 2 4 19 2 2 2 3" xfId="3963"/>
    <cellStyle name="Normal 2 2 4 19 2 2 2 3 2" xfId="31331"/>
    <cellStyle name="Normal 2 2 4 19 2 2 2 4" xfId="31332"/>
    <cellStyle name="Normal 2 2 4 19 2 2 3" xfId="3964"/>
    <cellStyle name="Normal 2 2 4 19 2 2 3 2" xfId="31333"/>
    <cellStyle name="Normal 2 2 4 19 2 2 4" xfId="3965"/>
    <cellStyle name="Normal 2 2 4 19 2 2 4 2" xfId="31334"/>
    <cellStyle name="Normal 2 2 4 19 2 2 5" xfId="3966"/>
    <cellStyle name="Normal 2 2 4 19 2 2 5 2" xfId="31335"/>
    <cellStyle name="Normal 2 2 4 19 2 2 6" xfId="31336"/>
    <cellStyle name="Normal 2 2 4 19 2 2 6 2" xfId="31337"/>
    <cellStyle name="Normal 2 2 4 19 2 2 7" xfId="31338"/>
    <cellStyle name="Normal 2 2 4 19 2 3" xfId="3967"/>
    <cellStyle name="Normal 2 2 4 19 2 3 2" xfId="3968"/>
    <cellStyle name="Normal 2 2 4 19 2 3 2 2" xfId="31339"/>
    <cellStyle name="Normal 2 2 4 19 2 3 3" xfId="3969"/>
    <cellStyle name="Normal 2 2 4 19 2 3 3 2" xfId="31340"/>
    <cellStyle name="Normal 2 2 4 19 2 3 4" xfId="31341"/>
    <cellStyle name="Normal 2 2 4 19 2 4" xfId="3970"/>
    <cellStyle name="Normal 2 2 4 19 2 4 2" xfId="3971"/>
    <cellStyle name="Normal 2 2 4 19 2 4 2 2" xfId="31342"/>
    <cellStyle name="Normal 2 2 4 19 2 4 3" xfId="31343"/>
    <cellStyle name="Normal 2 2 4 19 2 5" xfId="3972"/>
    <cellStyle name="Normal 2 2 4 19 2 5 2" xfId="31344"/>
    <cellStyle name="Normal 2 2 4 19 2 6" xfId="3973"/>
    <cellStyle name="Normal 2 2 4 19 2 6 2" xfId="31345"/>
    <cellStyle name="Normal 2 2 4 19 2 7" xfId="31346"/>
    <cellStyle name="Normal 2 2 4 19 2 7 2" xfId="31347"/>
    <cellStyle name="Normal 2 2 4 19 2 8" xfId="31348"/>
    <cellStyle name="Normal 2 2 4 19 2 9" xfId="31349"/>
    <cellStyle name="Normal 2 2 4 19 3" xfId="3974"/>
    <cellStyle name="Normal 2 2 4 19 3 2" xfId="3975"/>
    <cellStyle name="Normal 2 2 4 19 3 2 2" xfId="3976"/>
    <cellStyle name="Normal 2 2 4 19 3 2 2 2" xfId="31350"/>
    <cellStyle name="Normal 2 2 4 19 3 2 3" xfId="3977"/>
    <cellStyle name="Normal 2 2 4 19 3 2 3 2" xfId="31351"/>
    <cellStyle name="Normal 2 2 4 19 3 2 4" xfId="31352"/>
    <cellStyle name="Normal 2 2 4 19 3 3" xfId="3978"/>
    <cellStyle name="Normal 2 2 4 19 3 3 2" xfId="31353"/>
    <cellStyle name="Normal 2 2 4 19 3 4" xfId="3979"/>
    <cellStyle name="Normal 2 2 4 19 3 4 2" xfId="31354"/>
    <cellStyle name="Normal 2 2 4 19 3 5" xfId="3980"/>
    <cellStyle name="Normal 2 2 4 19 3 5 2" xfId="31355"/>
    <cellStyle name="Normal 2 2 4 19 3 6" xfId="31356"/>
    <cellStyle name="Normal 2 2 4 19 3 6 2" xfId="31357"/>
    <cellStyle name="Normal 2 2 4 19 3 7" xfId="31358"/>
    <cellStyle name="Normal 2 2 4 19 4" xfId="3981"/>
    <cellStyle name="Normal 2 2 4 19 4 2" xfId="3982"/>
    <cellStyle name="Normal 2 2 4 19 4 2 2" xfId="31359"/>
    <cellStyle name="Normal 2 2 4 19 4 3" xfId="3983"/>
    <cellStyle name="Normal 2 2 4 19 4 3 2" xfId="31360"/>
    <cellStyle name="Normal 2 2 4 19 4 4" xfId="31361"/>
    <cellStyle name="Normal 2 2 4 19 5" xfId="3984"/>
    <cellStyle name="Normal 2 2 4 19 5 2" xfId="3985"/>
    <cellStyle name="Normal 2 2 4 19 5 2 2" xfId="31362"/>
    <cellStyle name="Normal 2 2 4 19 5 3" xfId="31363"/>
    <cellStyle name="Normal 2 2 4 19 6" xfId="3986"/>
    <cellStyle name="Normal 2 2 4 19 6 2" xfId="31364"/>
    <cellStyle name="Normal 2 2 4 19 7" xfId="3987"/>
    <cellStyle name="Normal 2 2 4 19 7 2" xfId="31365"/>
    <cellStyle name="Normal 2 2 4 19 8" xfId="31366"/>
    <cellStyle name="Normal 2 2 4 19 8 2" xfId="31367"/>
    <cellStyle name="Normal 2 2 4 19 9" xfId="31368"/>
    <cellStyle name="Normal 2 2 4 2" xfId="3988"/>
    <cellStyle name="Normal 2 2 4 2 10" xfId="31369"/>
    <cellStyle name="Normal 2 2 4 2 11" xfId="31370"/>
    <cellStyle name="Normal 2 2 4 2 2" xfId="3989"/>
    <cellStyle name="Normal 2 2 4 2 2 10" xfId="31371"/>
    <cellStyle name="Normal 2 2 4 2 2 2" xfId="3990"/>
    <cellStyle name="Normal 2 2 4 2 2 2 2" xfId="3991"/>
    <cellStyle name="Normal 2 2 4 2 2 2 2 2" xfId="3992"/>
    <cellStyle name="Normal 2 2 4 2 2 2 2 2 2" xfId="31372"/>
    <cellStyle name="Normal 2 2 4 2 2 2 2 3" xfId="3993"/>
    <cellStyle name="Normal 2 2 4 2 2 2 2 3 2" xfId="31373"/>
    <cellStyle name="Normal 2 2 4 2 2 2 2 4" xfId="31374"/>
    <cellStyle name="Normal 2 2 4 2 2 2 3" xfId="3994"/>
    <cellStyle name="Normal 2 2 4 2 2 2 3 2" xfId="31375"/>
    <cellStyle name="Normal 2 2 4 2 2 2 4" xfId="3995"/>
    <cellStyle name="Normal 2 2 4 2 2 2 4 2" xfId="31376"/>
    <cellStyle name="Normal 2 2 4 2 2 2 5" xfId="3996"/>
    <cellStyle name="Normal 2 2 4 2 2 2 5 2" xfId="31377"/>
    <cellStyle name="Normal 2 2 4 2 2 2 6" xfId="31378"/>
    <cellStyle name="Normal 2 2 4 2 2 2 6 2" xfId="31379"/>
    <cellStyle name="Normal 2 2 4 2 2 2 7" xfId="31380"/>
    <cellStyle name="Normal 2 2 4 2 2 3" xfId="3997"/>
    <cellStyle name="Normal 2 2 4 2 2 3 2" xfId="3998"/>
    <cellStyle name="Normal 2 2 4 2 2 3 2 2" xfId="31381"/>
    <cellStyle name="Normal 2 2 4 2 2 3 3" xfId="3999"/>
    <cellStyle name="Normal 2 2 4 2 2 3 3 2" xfId="31382"/>
    <cellStyle name="Normal 2 2 4 2 2 3 4" xfId="31383"/>
    <cellStyle name="Normal 2 2 4 2 2 4" xfId="4000"/>
    <cellStyle name="Normal 2 2 4 2 2 4 2" xfId="4001"/>
    <cellStyle name="Normal 2 2 4 2 2 4 2 2" xfId="31384"/>
    <cellStyle name="Normal 2 2 4 2 2 4 3" xfId="31385"/>
    <cellStyle name="Normal 2 2 4 2 2 5" xfId="4002"/>
    <cellStyle name="Normal 2 2 4 2 2 5 2" xfId="31386"/>
    <cellStyle name="Normal 2 2 4 2 2 6" xfId="4003"/>
    <cellStyle name="Normal 2 2 4 2 2 6 2" xfId="31387"/>
    <cellStyle name="Normal 2 2 4 2 2 7" xfId="31388"/>
    <cellStyle name="Normal 2 2 4 2 2 7 2" xfId="31389"/>
    <cellStyle name="Normal 2 2 4 2 2 8" xfId="31390"/>
    <cellStyle name="Normal 2 2 4 2 2 9" xfId="31391"/>
    <cellStyle name="Normal 2 2 4 2 3" xfId="4004"/>
    <cellStyle name="Normal 2 2 4 2 3 2" xfId="4005"/>
    <cellStyle name="Normal 2 2 4 2 3 2 2" xfId="4006"/>
    <cellStyle name="Normal 2 2 4 2 3 2 2 2" xfId="31392"/>
    <cellStyle name="Normal 2 2 4 2 3 2 3" xfId="4007"/>
    <cellStyle name="Normal 2 2 4 2 3 2 3 2" xfId="31393"/>
    <cellStyle name="Normal 2 2 4 2 3 2 4" xfId="31394"/>
    <cellStyle name="Normal 2 2 4 2 3 3" xfId="4008"/>
    <cellStyle name="Normal 2 2 4 2 3 3 2" xfId="31395"/>
    <cellStyle name="Normal 2 2 4 2 3 4" xfId="4009"/>
    <cellStyle name="Normal 2 2 4 2 3 4 2" xfId="31396"/>
    <cellStyle name="Normal 2 2 4 2 3 5" xfId="4010"/>
    <cellStyle name="Normal 2 2 4 2 3 5 2" xfId="31397"/>
    <cellStyle name="Normal 2 2 4 2 3 6" xfId="31398"/>
    <cellStyle name="Normal 2 2 4 2 3 6 2" xfId="31399"/>
    <cellStyle name="Normal 2 2 4 2 3 7" xfId="31400"/>
    <cellStyle name="Normal 2 2 4 2 4" xfId="4011"/>
    <cellStyle name="Normal 2 2 4 2 4 2" xfId="4012"/>
    <cellStyle name="Normal 2 2 4 2 4 2 2" xfId="31401"/>
    <cellStyle name="Normal 2 2 4 2 4 3" xfId="4013"/>
    <cellStyle name="Normal 2 2 4 2 4 3 2" xfId="31402"/>
    <cellStyle name="Normal 2 2 4 2 4 4" xfId="31403"/>
    <cellStyle name="Normal 2 2 4 2 5" xfId="4014"/>
    <cellStyle name="Normal 2 2 4 2 5 2" xfId="4015"/>
    <cellStyle name="Normal 2 2 4 2 5 2 2" xfId="31404"/>
    <cellStyle name="Normal 2 2 4 2 5 3" xfId="31405"/>
    <cellStyle name="Normal 2 2 4 2 6" xfId="4016"/>
    <cellStyle name="Normal 2 2 4 2 6 2" xfId="31406"/>
    <cellStyle name="Normal 2 2 4 2 7" xfId="4017"/>
    <cellStyle name="Normal 2 2 4 2 7 2" xfId="31407"/>
    <cellStyle name="Normal 2 2 4 2 8" xfId="31408"/>
    <cellStyle name="Normal 2 2 4 2 8 2" xfId="31409"/>
    <cellStyle name="Normal 2 2 4 2 9" xfId="31410"/>
    <cellStyle name="Normal 2 2 4 20" xfId="4018"/>
    <cellStyle name="Normal 2 2 4 20 10" xfId="31411"/>
    <cellStyle name="Normal 2 2 4 20 11" xfId="31412"/>
    <cellStyle name="Normal 2 2 4 20 2" xfId="4019"/>
    <cellStyle name="Normal 2 2 4 20 2 10" xfId="31413"/>
    <cellStyle name="Normal 2 2 4 20 2 2" xfId="4020"/>
    <cellStyle name="Normal 2 2 4 20 2 2 2" xfId="4021"/>
    <cellStyle name="Normal 2 2 4 20 2 2 2 2" xfId="4022"/>
    <cellStyle name="Normal 2 2 4 20 2 2 2 2 2" xfId="31414"/>
    <cellStyle name="Normal 2 2 4 20 2 2 2 3" xfId="4023"/>
    <cellStyle name="Normal 2 2 4 20 2 2 2 3 2" xfId="31415"/>
    <cellStyle name="Normal 2 2 4 20 2 2 2 4" xfId="31416"/>
    <cellStyle name="Normal 2 2 4 20 2 2 3" xfId="4024"/>
    <cellStyle name="Normal 2 2 4 20 2 2 3 2" xfId="31417"/>
    <cellStyle name="Normal 2 2 4 20 2 2 4" xfId="4025"/>
    <cellStyle name="Normal 2 2 4 20 2 2 4 2" xfId="31418"/>
    <cellStyle name="Normal 2 2 4 20 2 2 5" xfId="4026"/>
    <cellStyle name="Normal 2 2 4 20 2 2 5 2" xfId="31419"/>
    <cellStyle name="Normal 2 2 4 20 2 2 6" xfId="31420"/>
    <cellStyle name="Normal 2 2 4 20 2 2 6 2" xfId="31421"/>
    <cellStyle name="Normal 2 2 4 20 2 2 7" xfId="31422"/>
    <cellStyle name="Normal 2 2 4 20 2 3" xfId="4027"/>
    <cellStyle name="Normal 2 2 4 20 2 3 2" xfId="4028"/>
    <cellStyle name="Normal 2 2 4 20 2 3 2 2" xfId="31423"/>
    <cellStyle name="Normal 2 2 4 20 2 3 3" xfId="4029"/>
    <cellStyle name="Normal 2 2 4 20 2 3 3 2" xfId="31424"/>
    <cellStyle name="Normal 2 2 4 20 2 3 4" xfId="31425"/>
    <cellStyle name="Normal 2 2 4 20 2 4" xfId="4030"/>
    <cellStyle name="Normal 2 2 4 20 2 4 2" xfId="4031"/>
    <cellStyle name="Normal 2 2 4 20 2 4 2 2" xfId="31426"/>
    <cellStyle name="Normal 2 2 4 20 2 4 3" xfId="31427"/>
    <cellStyle name="Normal 2 2 4 20 2 5" xfId="4032"/>
    <cellStyle name="Normal 2 2 4 20 2 5 2" xfId="31428"/>
    <cellStyle name="Normal 2 2 4 20 2 6" xfId="4033"/>
    <cellStyle name="Normal 2 2 4 20 2 6 2" xfId="31429"/>
    <cellStyle name="Normal 2 2 4 20 2 7" xfId="31430"/>
    <cellStyle name="Normal 2 2 4 20 2 7 2" xfId="31431"/>
    <cellStyle name="Normal 2 2 4 20 2 8" xfId="31432"/>
    <cellStyle name="Normal 2 2 4 20 2 9" xfId="31433"/>
    <cellStyle name="Normal 2 2 4 20 3" xfId="4034"/>
    <cellStyle name="Normal 2 2 4 20 3 2" xfId="4035"/>
    <cellStyle name="Normal 2 2 4 20 3 2 2" xfId="4036"/>
    <cellStyle name="Normal 2 2 4 20 3 2 2 2" xfId="31434"/>
    <cellStyle name="Normal 2 2 4 20 3 2 3" xfId="4037"/>
    <cellStyle name="Normal 2 2 4 20 3 2 3 2" xfId="31435"/>
    <cellStyle name="Normal 2 2 4 20 3 2 4" xfId="31436"/>
    <cellStyle name="Normal 2 2 4 20 3 3" xfId="4038"/>
    <cellStyle name="Normal 2 2 4 20 3 3 2" xfId="31437"/>
    <cellStyle name="Normal 2 2 4 20 3 4" xfId="4039"/>
    <cellStyle name="Normal 2 2 4 20 3 4 2" xfId="31438"/>
    <cellStyle name="Normal 2 2 4 20 3 5" xfId="4040"/>
    <cellStyle name="Normal 2 2 4 20 3 5 2" xfId="31439"/>
    <cellStyle name="Normal 2 2 4 20 3 6" xfId="31440"/>
    <cellStyle name="Normal 2 2 4 20 3 6 2" xfId="31441"/>
    <cellStyle name="Normal 2 2 4 20 3 7" xfId="31442"/>
    <cellStyle name="Normal 2 2 4 20 4" xfId="4041"/>
    <cellStyle name="Normal 2 2 4 20 4 2" xfId="4042"/>
    <cellStyle name="Normal 2 2 4 20 4 2 2" xfId="31443"/>
    <cellStyle name="Normal 2 2 4 20 4 3" xfId="4043"/>
    <cellStyle name="Normal 2 2 4 20 4 3 2" xfId="31444"/>
    <cellStyle name="Normal 2 2 4 20 4 4" xfId="31445"/>
    <cellStyle name="Normal 2 2 4 20 5" xfId="4044"/>
    <cellStyle name="Normal 2 2 4 20 5 2" xfId="4045"/>
    <cellStyle name="Normal 2 2 4 20 5 2 2" xfId="31446"/>
    <cellStyle name="Normal 2 2 4 20 5 3" xfId="31447"/>
    <cellStyle name="Normal 2 2 4 20 6" xfId="4046"/>
    <cellStyle name="Normal 2 2 4 20 6 2" xfId="31448"/>
    <cellStyle name="Normal 2 2 4 20 7" xfId="4047"/>
    <cellStyle name="Normal 2 2 4 20 7 2" xfId="31449"/>
    <cellStyle name="Normal 2 2 4 20 8" xfId="31450"/>
    <cellStyle name="Normal 2 2 4 20 8 2" xfId="31451"/>
    <cellStyle name="Normal 2 2 4 20 9" xfId="31452"/>
    <cellStyle name="Normal 2 2 4 21" xfId="4048"/>
    <cellStyle name="Normal 2 2 4 21 10" xfId="31453"/>
    <cellStyle name="Normal 2 2 4 21 11" xfId="31454"/>
    <cellStyle name="Normal 2 2 4 21 2" xfId="4049"/>
    <cellStyle name="Normal 2 2 4 21 2 10" xfId="31455"/>
    <cellStyle name="Normal 2 2 4 21 2 2" xfId="4050"/>
    <cellStyle name="Normal 2 2 4 21 2 2 2" xfId="4051"/>
    <cellStyle name="Normal 2 2 4 21 2 2 2 2" xfId="4052"/>
    <cellStyle name="Normal 2 2 4 21 2 2 2 2 2" xfId="31456"/>
    <cellStyle name="Normal 2 2 4 21 2 2 2 3" xfId="4053"/>
    <cellStyle name="Normal 2 2 4 21 2 2 2 3 2" xfId="31457"/>
    <cellStyle name="Normal 2 2 4 21 2 2 2 4" xfId="31458"/>
    <cellStyle name="Normal 2 2 4 21 2 2 3" xfId="4054"/>
    <cellStyle name="Normal 2 2 4 21 2 2 3 2" xfId="31459"/>
    <cellStyle name="Normal 2 2 4 21 2 2 4" xfId="4055"/>
    <cellStyle name="Normal 2 2 4 21 2 2 4 2" xfId="31460"/>
    <cellStyle name="Normal 2 2 4 21 2 2 5" xfId="4056"/>
    <cellStyle name="Normal 2 2 4 21 2 2 5 2" xfId="31461"/>
    <cellStyle name="Normal 2 2 4 21 2 2 6" xfId="31462"/>
    <cellStyle name="Normal 2 2 4 21 2 2 6 2" xfId="31463"/>
    <cellStyle name="Normal 2 2 4 21 2 2 7" xfId="31464"/>
    <cellStyle name="Normal 2 2 4 21 2 3" xfId="4057"/>
    <cellStyle name="Normal 2 2 4 21 2 3 2" xfId="4058"/>
    <cellStyle name="Normal 2 2 4 21 2 3 2 2" xfId="31465"/>
    <cellStyle name="Normal 2 2 4 21 2 3 3" xfId="4059"/>
    <cellStyle name="Normal 2 2 4 21 2 3 3 2" xfId="31466"/>
    <cellStyle name="Normal 2 2 4 21 2 3 4" xfId="31467"/>
    <cellStyle name="Normal 2 2 4 21 2 4" xfId="4060"/>
    <cellStyle name="Normal 2 2 4 21 2 4 2" xfId="4061"/>
    <cellStyle name="Normal 2 2 4 21 2 4 2 2" xfId="31468"/>
    <cellStyle name="Normal 2 2 4 21 2 4 3" xfId="31469"/>
    <cellStyle name="Normal 2 2 4 21 2 5" xfId="4062"/>
    <cellStyle name="Normal 2 2 4 21 2 5 2" xfId="31470"/>
    <cellStyle name="Normal 2 2 4 21 2 6" xfId="4063"/>
    <cellStyle name="Normal 2 2 4 21 2 6 2" xfId="31471"/>
    <cellStyle name="Normal 2 2 4 21 2 7" xfId="31472"/>
    <cellStyle name="Normal 2 2 4 21 2 7 2" xfId="31473"/>
    <cellStyle name="Normal 2 2 4 21 2 8" xfId="31474"/>
    <cellStyle name="Normal 2 2 4 21 2 9" xfId="31475"/>
    <cellStyle name="Normal 2 2 4 21 3" xfId="4064"/>
    <cellStyle name="Normal 2 2 4 21 3 2" xfId="4065"/>
    <cellStyle name="Normal 2 2 4 21 3 2 2" xfId="4066"/>
    <cellStyle name="Normal 2 2 4 21 3 2 2 2" xfId="31476"/>
    <cellStyle name="Normal 2 2 4 21 3 2 3" xfId="4067"/>
    <cellStyle name="Normal 2 2 4 21 3 2 3 2" xfId="31477"/>
    <cellStyle name="Normal 2 2 4 21 3 2 4" xfId="31478"/>
    <cellStyle name="Normal 2 2 4 21 3 3" xfId="4068"/>
    <cellStyle name="Normal 2 2 4 21 3 3 2" xfId="31479"/>
    <cellStyle name="Normal 2 2 4 21 3 4" xfId="4069"/>
    <cellStyle name="Normal 2 2 4 21 3 4 2" xfId="31480"/>
    <cellStyle name="Normal 2 2 4 21 3 5" xfId="4070"/>
    <cellStyle name="Normal 2 2 4 21 3 5 2" xfId="31481"/>
    <cellStyle name="Normal 2 2 4 21 3 6" xfId="31482"/>
    <cellStyle name="Normal 2 2 4 21 3 6 2" xfId="31483"/>
    <cellStyle name="Normal 2 2 4 21 3 7" xfId="31484"/>
    <cellStyle name="Normal 2 2 4 21 4" xfId="4071"/>
    <cellStyle name="Normal 2 2 4 21 4 2" xfId="4072"/>
    <cellStyle name="Normal 2 2 4 21 4 2 2" xfId="31485"/>
    <cellStyle name="Normal 2 2 4 21 4 3" xfId="4073"/>
    <cellStyle name="Normal 2 2 4 21 4 3 2" xfId="31486"/>
    <cellStyle name="Normal 2 2 4 21 4 4" xfId="31487"/>
    <cellStyle name="Normal 2 2 4 21 5" xfId="4074"/>
    <cellStyle name="Normal 2 2 4 21 5 2" xfId="4075"/>
    <cellStyle name="Normal 2 2 4 21 5 2 2" xfId="31488"/>
    <cellStyle name="Normal 2 2 4 21 5 3" xfId="31489"/>
    <cellStyle name="Normal 2 2 4 21 6" xfId="4076"/>
    <cellStyle name="Normal 2 2 4 21 6 2" xfId="31490"/>
    <cellStyle name="Normal 2 2 4 21 7" xfId="4077"/>
    <cellStyle name="Normal 2 2 4 21 7 2" xfId="31491"/>
    <cellStyle name="Normal 2 2 4 21 8" xfId="31492"/>
    <cellStyle name="Normal 2 2 4 21 8 2" xfId="31493"/>
    <cellStyle name="Normal 2 2 4 21 9" xfId="31494"/>
    <cellStyle name="Normal 2 2 4 22" xfId="4078"/>
    <cellStyle name="Normal 2 2 4 22 10" xfId="31495"/>
    <cellStyle name="Normal 2 2 4 22 11" xfId="31496"/>
    <cellStyle name="Normal 2 2 4 22 2" xfId="4079"/>
    <cellStyle name="Normal 2 2 4 22 2 10" xfId="31497"/>
    <cellStyle name="Normal 2 2 4 22 2 2" xfId="4080"/>
    <cellStyle name="Normal 2 2 4 22 2 2 2" xfId="4081"/>
    <cellStyle name="Normal 2 2 4 22 2 2 2 2" xfId="4082"/>
    <cellStyle name="Normal 2 2 4 22 2 2 2 2 2" xfId="31498"/>
    <cellStyle name="Normal 2 2 4 22 2 2 2 3" xfId="4083"/>
    <cellStyle name="Normal 2 2 4 22 2 2 2 3 2" xfId="31499"/>
    <cellStyle name="Normal 2 2 4 22 2 2 2 4" xfId="31500"/>
    <cellStyle name="Normal 2 2 4 22 2 2 3" xfId="4084"/>
    <cellStyle name="Normal 2 2 4 22 2 2 3 2" xfId="31501"/>
    <cellStyle name="Normal 2 2 4 22 2 2 4" xfId="4085"/>
    <cellStyle name="Normal 2 2 4 22 2 2 4 2" xfId="31502"/>
    <cellStyle name="Normal 2 2 4 22 2 2 5" xfId="4086"/>
    <cellStyle name="Normal 2 2 4 22 2 2 5 2" xfId="31503"/>
    <cellStyle name="Normal 2 2 4 22 2 2 6" xfId="31504"/>
    <cellStyle name="Normal 2 2 4 22 2 2 6 2" xfId="31505"/>
    <cellStyle name="Normal 2 2 4 22 2 2 7" xfId="31506"/>
    <cellStyle name="Normal 2 2 4 22 2 3" xfId="4087"/>
    <cellStyle name="Normal 2 2 4 22 2 3 2" xfId="4088"/>
    <cellStyle name="Normal 2 2 4 22 2 3 2 2" xfId="31507"/>
    <cellStyle name="Normal 2 2 4 22 2 3 3" xfId="4089"/>
    <cellStyle name="Normal 2 2 4 22 2 3 3 2" xfId="31508"/>
    <cellStyle name="Normal 2 2 4 22 2 3 4" xfId="31509"/>
    <cellStyle name="Normal 2 2 4 22 2 4" xfId="4090"/>
    <cellStyle name="Normal 2 2 4 22 2 4 2" xfId="4091"/>
    <cellStyle name="Normal 2 2 4 22 2 4 2 2" xfId="31510"/>
    <cellStyle name="Normal 2 2 4 22 2 4 3" xfId="31511"/>
    <cellStyle name="Normal 2 2 4 22 2 5" xfId="4092"/>
    <cellStyle name="Normal 2 2 4 22 2 5 2" xfId="31512"/>
    <cellStyle name="Normal 2 2 4 22 2 6" xfId="4093"/>
    <cellStyle name="Normal 2 2 4 22 2 6 2" xfId="31513"/>
    <cellStyle name="Normal 2 2 4 22 2 7" xfId="31514"/>
    <cellStyle name="Normal 2 2 4 22 2 7 2" xfId="31515"/>
    <cellStyle name="Normal 2 2 4 22 2 8" xfId="31516"/>
    <cellStyle name="Normal 2 2 4 22 2 9" xfId="31517"/>
    <cellStyle name="Normal 2 2 4 22 3" xfId="4094"/>
    <cellStyle name="Normal 2 2 4 22 3 2" xfId="4095"/>
    <cellStyle name="Normal 2 2 4 22 3 2 2" xfId="4096"/>
    <cellStyle name="Normal 2 2 4 22 3 2 2 2" xfId="31518"/>
    <cellStyle name="Normal 2 2 4 22 3 2 3" xfId="4097"/>
    <cellStyle name="Normal 2 2 4 22 3 2 3 2" xfId="31519"/>
    <cellStyle name="Normal 2 2 4 22 3 2 4" xfId="31520"/>
    <cellStyle name="Normal 2 2 4 22 3 3" xfId="4098"/>
    <cellStyle name="Normal 2 2 4 22 3 3 2" xfId="31521"/>
    <cellStyle name="Normal 2 2 4 22 3 4" xfId="4099"/>
    <cellStyle name="Normal 2 2 4 22 3 4 2" xfId="31522"/>
    <cellStyle name="Normal 2 2 4 22 3 5" xfId="4100"/>
    <cellStyle name="Normal 2 2 4 22 3 5 2" xfId="31523"/>
    <cellStyle name="Normal 2 2 4 22 3 6" xfId="31524"/>
    <cellStyle name="Normal 2 2 4 22 3 6 2" xfId="31525"/>
    <cellStyle name="Normal 2 2 4 22 3 7" xfId="31526"/>
    <cellStyle name="Normal 2 2 4 22 4" xfId="4101"/>
    <cellStyle name="Normal 2 2 4 22 4 2" xfId="4102"/>
    <cellStyle name="Normal 2 2 4 22 4 2 2" xfId="31527"/>
    <cellStyle name="Normal 2 2 4 22 4 3" xfId="4103"/>
    <cellStyle name="Normal 2 2 4 22 4 3 2" xfId="31528"/>
    <cellStyle name="Normal 2 2 4 22 4 4" xfId="31529"/>
    <cellStyle name="Normal 2 2 4 22 5" xfId="4104"/>
    <cellStyle name="Normal 2 2 4 22 5 2" xfId="4105"/>
    <cellStyle name="Normal 2 2 4 22 5 2 2" xfId="31530"/>
    <cellStyle name="Normal 2 2 4 22 5 3" xfId="31531"/>
    <cellStyle name="Normal 2 2 4 22 6" xfId="4106"/>
    <cellStyle name="Normal 2 2 4 22 6 2" xfId="31532"/>
    <cellStyle name="Normal 2 2 4 22 7" xfId="4107"/>
    <cellStyle name="Normal 2 2 4 22 7 2" xfId="31533"/>
    <cellStyle name="Normal 2 2 4 22 8" xfId="31534"/>
    <cellStyle name="Normal 2 2 4 22 8 2" xfId="31535"/>
    <cellStyle name="Normal 2 2 4 22 9" xfId="31536"/>
    <cellStyle name="Normal 2 2 4 23" xfId="4108"/>
    <cellStyle name="Normal 2 2 4 23 10" xfId="31537"/>
    <cellStyle name="Normal 2 2 4 23 11" xfId="31538"/>
    <cellStyle name="Normal 2 2 4 23 2" xfId="4109"/>
    <cellStyle name="Normal 2 2 4 23 2 10" xfId="31539"/>
    <cellStyle name="Normal 2 2 4 23 2 2" xfId="4110"/>
    <cellStyle name="Normal 2 2 4 23 2 2 2" xfId="4111"/>
    <cellStyle name="Normal 2 2 4 23 2 2 2 2" xfId="4112"/>
    <cellStyle name="Normal 2 2 4 23 2 2 2 2 2" xfId="31540"/>
    <cellStyle name="Normal 2 2 4 23 2 2 2 3" xfId="4113"/>
    <cellStyle name="Normal 2 2 4 23 2 2 2 3 2" xfId="31541"/>
    <cellStyle name="Normal 2 2 4 23 2 2 2 4" xfId="31542"/>
    <cellStyle name="Normal 2 2 4 23 2 2 3" xfId="4114"/>
    <cellStyle name="Normal 2 2 4 23 2 2 3 2" xfId="31543"/>
    <cellStyle name="Normal 2 2 4 23 2 2 4" xfId="4115"/>
    <cellStyle name="Normal 2 2 4 23 2 2 4 2" xfId="31544"/>
    <cellStyle name="Normal 2 2 4 23 2 2 5" xfId="4116"/>
    <cellStyle name="Normal 2 2 4 23 2 2 5 2" xfId="31545"/>
    <cellStyle name="Normal 2 2 4 23 2 2 6" xfId="31546"/>
    <cellStyle name="Normal 2 2 4 23 2 2 6 2" xfId="31547"/>
    <cellStyle name="Normal 2 2 4 23 2 2 7" xfId="31548"/>
    <cellStyle name="Normal 2 2 4 23 2 3" xfId="4117"/>
    <cellStyle name="Normal 2 2 4 23 2 3 2" xfId="4118"/>
    <cellStyle name="Normal 2 2 4 23 2 3 2 2" xfId="31549"/>
    <cellStyle name="Normal 2 2 4 23 2 3 3" xfId="4119"/>
    <cellStyle name="Normal 2 2 4 23 2 3 3 2" xfId="31550"/>
    <cellStyle name="Normal 2 2 4 23 2 3 4" xfId="31551"/>
    <cellStyle name="Normal 2 2 4 23 2 4" xfId="4120"/>
    <cellStyle name="Normal 2 2 4 23 2 4 2" xfId="4121"/>
    <cellStyle name="Normal 2 2 4 23 2 4 2 2" xfId="31552"/>
    <cellStyle name="Normal 2 2 4 23 2 4 3" xfId="31553"/>
    <cellStyle name="Normal 2 2 4 23 2 5" xfId="4122"/>
    <cellStyle name="Normal 2 2 4 23 2 5 2" xfId="31554"/>
    <cellStyle name="Normal 2 2 4 23 2 6" xfId="4123"/>
    <cellStyle name="Normal 2 2 4 23 2 6 2" xfId="31555"/>
    <cellStyle name="Normal 2 2 4 23 2 7" xfId="31556"/>
    <cellStyle name="Normal 2 2 4 23 2 7 2" xfId="31557"/>
    <cellStyle name="Normal 2 2 4 23 2 8" xfId="31558"/>
    <cellStyle name="Normal 2 2 4 23 2 9" xfId="31559"/>
    <cellStyle name="Normal 2 2 4 23 3" xfId="4124"/>
    <cellStyle name="Normal 2 2 4 23 3 2" xfId="4125"/>
    <cellStyle name="Normal 2 2 4 23 3 2 2" xfId="4126"/>
    <cellStyle name="Normal 2 2 4 23 3 2 2 2" xfId="31560"/>
    <cellStyle name="Normal 2 2 4 23 3 2 3" xfId="4127"/>
    <cellStyle name="Normal 2 2 4 23 3 2 3 2" xfId="31561"/>
    <cellStyle name="Normal 2 2 4 23 3 2 4" xfId="31562"/>
    <cellStyle name="Normal 2 2 4 23 3 3" xfId="4128"/>
    <cellStyle name="Normal 2 2 4 23 3 3 2" xfId="31563"/>
    <cellStyle name="Normal 2 2 4 23 3 4" xfId="4129"/>
    <cellStyle name="Normal 2 2 4 23 3 4 2" xfId="31564"/>
    <cellStyle name="Normal 2 2 4 23 3 5" xfId="4130"/>
    <cellStyle name="Normal 2 2 4 23 3 5 2" xfId="31565"/>
    <cellStyle name="Normal 2 2 4 23 3 6" xfId="31566"/>
    <cellStyle name="Normal 2 2 4 23 3 6 2" xfId="31567"/>
    <cellStyle name="Normal 2 2 4 23 3 7" xfId="31568"/>
    <cellStyle name="Normal 2 2 4 23 4" xfId="4131"/>
    <cellStyle name="Normal 2 2 4 23 4 2" xfId="4132"/>
    <cellStyle name="Normal 2 2 4 23 4 2 2" xfId="31569"/>
    <cellStyle name="Normal 2 2 4 23 4 3" xfId="4133"/>
    <cellStyle name="Normal 2 2 4 23 4 3 2" xfId="31570"/>
    <cellStyle name="Normal 2 2 4 23 4 4" xfId="31571"/>
    <cellStyle name="Normal 2 2 4 23 5" xfId="4134"/>
    <cellStyle name="Normal 2 2 4 23 5 2" xfId="4135"/>
    <cellStyle name="Normal 2 2 4 23 5 2 2" xfId="31572"/>
    <cellStyle name="Normal 2 2 4 23 5 3" xfId="31573"/>
    <cellStyle name="Normal 2 2 4 23 6" xfId="4136"/>
    <cellStyle name="Normal 2 2 4 23 6 2" xfId="31574"/>
    <cellStyle name="Normal 2 2 4 23 7" xfId="4137"/>
    <cellStyle name="Normal 2 2 4 23 7 2" xfId="31575"/>
    <cellStyle name="Normal 2 2 4 23 8" xfId="31576"/>
    <cellStyle name="Normal 2 2 4 23 8 2" xfId="31577"/>
    <cellStyle name="Normal 2 2 4 23 9" xfId="31578"/>
    <cellStyle name="Normal 2 2 4 24" xfId="4138"/>
    <cellStyle name="Normal 2 2 4 24 10" xfId="31579"/>
    <cellStyle name="Normal 2 2 4 24 11" xfId="31580"/>
    <cellStyle name="Normal 2 2 4 24 2" xfId="4139"/>
    <cellStyle name="Normal 2 2 4 24 2 10" xfId="31581"/>
    <cellStyle name="Normal 2 2 4 24 2 2" xfId="4140"/>
    <cellStyle name="Normal 2 2 4 24 2 2 2" xfId="4141"/>
    <cellStyle name="Normal 2 2 4 24 2 2 2 2" xfId="4142"/>
    <cellStyle name="Normal 2 2 4 24 2 2 2 2 2" xfId="31582"/>
    <cellStyle name="Normal 2 2 4 24 2 2 2 3" xfId="4143"/>
    <cellStyle name="Normal 2 2 4 24 2 2 2 3 2" xfId="31583"/>
    <cellStyle name="Normal 2 2 4 24 2 2 2 4" xfId="31584"/>
    <cellStyle name="Normal 2 2 4 24 2 2 3" xfId="4144"/>
    <cellStyle name="Normal 2 2 4 24 2 2 3 2" xfId="31585"/>
    <cellStyle name="Normal 2 2 4 24 2 2 4" xfId="4145"/>
    <cellStyle name="Normal 2 2 4 24 2 2 4 2" xfId="31586"/>
    <cellStyle name="Normal 2 2 4 24 2 2 5" xfId="4146"/>
    <cellStyle name="Normal 2 2 4 24 2 2 5 2" xfId="31587"/>
    <cellStyle name="Normal 2 2 4 24 2 2 6" xfId="31588"/>
    <cellStyle name="Normal 2 2 4 24 2 2 6 2" xfId="31589"/>
    <cellStyle name="Normal 2 2 4 24 2 2 7" xfId="31590"/>
    <cellStyle name="Normal 2 2 4 24 2 3" xfId="4147"/>
    <cellStyle name="Normal 2 2 4 24 2 3 2" xfId="4148"/>
    <cellStyle name="Normal 2 2 4 24 2 3 2 2" xfId="31591"/>
    <cellStyle name="Normal 2 2 4 24 2 3 3" xfId="4149"/>
    <cellStyle name="Normal 2 2 4 24 2 3 3 2" xfId="31592"/>
    <cellStyle name="Normal 2 2 4 24 2 3 4" xfId="31593"/>
    <cellStyle name="Normal 2 2 4 24 2 4" xfId="4150"/>
    <cellStyle name="Normal 2 2 4 24 2 4 2" xfId="4151"/>
    <cellStyle name="Normal 2 2 4 24 2 4 2 2" xfId="31594"/>
    <cellStyle name="Normal 2 2 4 24 2 4 3" xfId="31595"/>
    <cellStyle name="Normal 2 2 4 24 2 5" xfId="4152"/>
    <cellStyle name="Normal 2 2 4 24 2 5 2" xfId="31596"/>
    <cellStyle name="Normal 2 2 4 24 2 6" xfId="4153"/>
    <cellStyle name="Normal 2 2 4 24 2 6 2" xfId="31597"/>
    <cellStyle name="Normal 2 2 4 24 2 7" xfId="31598"/>
    <cellStyle name="Normal 2 2 4 24 2 7 2" xfId="31599"/>
    <cellStyle name="Normal 2 2 4 24 2 8" xfId="31600"/>
    <cellStyle name="Normal 2 2 4 24 2 9" xfId="31601"/>
    <cellStyle name="Normal 2 2 4 24 3" xfId="4154"/>
    <cellStyle name="Normal 2 2 4 24 3 2" xfId="4155"/>
    <cellStyle name="Normal 2 2 4 24 3 2 2" xfId="4156"/>
    <cellStyle name="Normal 2 2 4 24 3 2 2 2" xfId="31602"/>
    <cellStyle name="Normal 2 2 4 24 3 2 3" xfId="4157"/>
    <cellStyle name="Normal 2 2 4 24 3 2 3 2" xfId="31603"/>
    <cellStyle name="Normal 2 2 4 24 3 2 4" xfId="31604"/>
    <cellStyle name="Normal 2 2 4 24 3 3" xfId="4158"/>
    <cellStyle name="Normal 2 2 4 24 3 3 2" xfId="31605"/>
    <cellStyle name="Normal 2 2 4 24 3 4" xfId="4159"/>
    <cellStyle name="Normal 2 2 4 24 3 4 2" xfId="31606"/>
    <cellStyle name="Normal 2 2 4 24 3 5" xfId="4160"/>
    <cellStyle name="Normal 2 2 4 24 3 5 2" xfId="31607"/>
    <cellStyle name="Normal 2 2 4 24 3 6" xfId="31608"/>
    <cellStyle name="Normal 2 2 4 24 3 6 2" xfId="31609"/>
    <cellStyle name="Normal 2 2 4 24 3 7" xfId="31610"/>
    <cellStyle name="Normal 2 2 4 24 4" xfId="4161"/>
    <cellStyle name="Normal 2 2 4 24 4 2" xfId="4162"/>
    <cellStyle name="Normal 2 2 4 24 4 2 2" xfId="31611"/>
    <cellStyle name="Normal 2 2 4 24 4 3" xfId="4163"/>
    <cellStyle name="Normal 2 2 4 24 4 3 2" xfId="31612"/>
    <cellStyle name="Normal 2 2 4 24 4 4" xfId="31613"/>
    <cellStyle name="Normal 2 2 4 24 5" xfId="4164"/>
    <cellStyle name="Normal 2 2 4 24 5 2" xfId="4165"/>
    <cellStyle name="Normal 2 2 4 24 5 2 2" xfId="31614"/>
    <cellStyle name="Normal 2 2 4 24 5 3" xfId="31615"/>
    <cellStyle name="Normal 2 2 4 24 6" xfId="4166"/>
    <cellStyle name="Normal 2 2 4 24 6 2" xfId="31616"/>
    <cellStyle name="Normal 2 2 4 24 7" xfId="4167"/>
    <cellStyle name="Normal 2 2 4 24 7 2" xfId="31617"/>
    <cellStyle name="Normal 2 2 4 24 8" xfId="31618"/>
    <cellStyle name="Normal 2 2 4 24 8 2" xfId="31619"/>
    <cellStyle name="Normal 2 2 4 24 9" xfId="31620"/>
    <cellStyle name="Normal 2 2 4 25" xfId="4168"/>
    <cellStyle name="Normal 2 2 4 25 10" xfId="31621"/>
    <cellStyle name="Normal 2 2 4 25 11" xfId="31622"/>
    <cellStyle name="Normal 2 2 4 25 2" xfId="4169"/>
    <cellStyle name="Normal 2 2 4 25 2 10" xfId="31623"/>
    <cellStyle name="Normal 2 2 4 25 2 2" xfId="4170"/>
    <cellStyle name="Normal 2 2 4 25 2 2 2" xfId="4171"/>
    <cellStyle name="Normal 2 2 4 25 2 2 2 2" xfId="4172"/>
    <cellStyle name="Normal 2 2 4 25 2 2 2 2 2" xfId="31624"/>
    <cellStyle name="Normal 2 2 4 25 2 2 2 3" xfId="4173"/>
    <cellStyle name="Normal 2 2 4 25 2 2 2 3 2" xfId="31625"/>
    <cellStyle name="Normal 2 2 4 25 2 2 2 4" xfId="31626"/>
    <cellStyle name="Normal 2 2 4 25 2 2 3" xfId="4174"/>
    <cellStyle name="Normal 2 2 4 25 2 2 3 2" xfId="31627"/>
    <cellStyle name="Normal 2 2 4 25 2 2 4" xfId="4175"/>
    <cellStyle name="Normal 2 2 4 25 2 2 4 2" xfId="31628"/>
    <cellStyle name="Normal 2 2 4 25 2 2 5" xfId="4176"/>
    <cellStyle name="Normal 2 2 4 25 2 2 5 2" xfId="31629"/>
    <cellStyle name="Normal 2 2 4 25 2 2 6" xfId="31630"/>
    <cellStyle name="Normal 2 2 4 25 2 2 6 2" xfId="31631"/>
    <cellStyle name="Normal 2 2 4 25 2 2 7" xfId="31632"/>
    <cellStyle name="Normal 2 2 4 25 2 3" xfId="4177"/>
    <cellStyle name="Normal 2 2 4 25 2 3 2" xfId="4178"/>
    <cellStyle name="Normal 2 2 4 25 2 3 2 2" xfId="31633"/>
    <cellStyle name="Normal 2 2 4 25 2 3 3" xfId="4179"/>
    <cellStyle name="Normal 2 2 4 25 2 3 3 2" xfId="31634"/>
    <cellStyle name="Normal 2 2 4 25 2 3 4" xfId="31635"/>
    <cellStyle name="Normal 2 2 4 25 2 4" xfId="4180"/>
    <cellStyle name="Normal 2 2 4 25 2 4 2" xfId="4181"/>
    <cellStyle name="Normal 2 2 4 25 2 4 2 2" xfId="31636"/>
    <cellStyle name="Normal 2 2 4 25 2 4 3" xfId="31637"/>
    <cellStyle name="Normal 2 2 4 25 2 5" xfId="4182"/>
    <cellStyle name="Normal 2 2 4 25 2 5 2" xfId="31638"/>
    <cellStyle name="Normal 2 2 4 25 2 6" xfId="4183"/>
    <cellStyle name="Normal 2 2 4 25 2 6 2" xfId="31639"/>
    <cellStyle name="Normal 2 2 4 25 2 7" xfId="31640"/>
    <cellStyle name="Normal 2 2 4 25 2 7 2" xfId="31641"/>
    <cellStyle name="Normal 2 2 4 25 2 8" xfId="31642"/>
    <cellStyle name="Normal 2 2 4 25 2 9" xfId="31643"/>
    <cellStyle name="Normal 2 2 4 25 3" xfId="4184"/>
    <cellStyle name="Normal 2 2 4 25 3 2" xfId="4185"/>
    <cellStyle name="Normal 2 2 4 25 3 2 2" xfId="4186"/>
    <cellStyle name="Normal 2 2 4 25 3 2 2 2" xfId="31644"/>
    <cellStyle name="Normal 2 2 4 25 3 2 3" xfId="4187"/>
    <cellStyle name="Normal 2 2 4 25 3 2 3 2" xfId="31645"/>
    <cellStyle name="Normal 2 2 4 25 3 2 4" xfId="31646"/>
    <cellStyle name="Normal 2 2 4 25 3 3" xfId="4188"/>
    <cellStyle name="Normal 2 2 4 25 3 3 2" xfId="31647"/>
    <cellStyle name="Normal 2 2 4 25 3 4" xfId="4189"/>
    <cellStyle name="Normal 2 2 4 25 3 4 2" xfId="31648"/>
    <cellStyle name="Normal 2 2 4 25 3 5" xfId="4190"/>
    <cellStyle name="Normal 2 2 4 25 3 5 2" xfId="31649"/>
    <cellStyle name="Normal 2 2 4 25 3 6" xfId="31650"/>
    <cellStyle name="Normal 2 2 4 25 3 6 2" xfId="31651"/>
    <cellStyle name="Normal 2 2 4 25 3 7" xfId="31652"/>
    <cellStyle name="Normal 2 2 4 25 4" xfId="4191"/>
    <cellStyle name="Normal 2 2 4 25 4 2" xfId="4192"/>
    <cellStyle name="Normal 2 2 4 25 4 2 2" xfId="31653"/>
    <cellStyle name="Normal 2 2 4 25 4 3" xfId="4193"/>
    <cellStyle name="Normal 2 2 4 25 4 3 2" xfId="31654"/>
    <cellStyle name="Normal 2 2 4 25 4 4" xfId="31655"/>
    <cellStyle name="Normal 2 2 4 25 5" xfId="4194"/>
    <cellStyle name="Normal 2 2 4 25 5 2" xfId="4195"/>
    <cellStyle name="Normal 2 2 4 25 5 2 2" xfId="31656"/>
    <cellStyle name="Normal 2 2 4 25 5 3" xfId="31657"/>
    <cellStyle name="Normal 2 2 4 25 6" xfId="4196"/>
    <cellStyle name="Normal 2 2 4 25 6 2" xfId="31658"/>
    <cellStyle name="Normal 2 2 4 25 7" xfId="4197"/>
    <cellStyle name="Normal 2 2 4 25 7 2" xfId="31659"/>
    <cellStyle name="Normal 2 2 4 25 8" xfId="31660"/>
    <cellStyle name="Normal 2 2 4 25 8 2" xfId="31661"/>
    <cellStyle name="Normal 2 2 4 25 9" xfId="31662"/>
    <cellStyle name="Normal 2 2 4 26" xfId="4198"/>
    <cellStyle name="Normal 2 2 4 26 10" xfId="31663"/>
    <cellStyle name="Normal 2 2 4 26 11" xfId="31664"/>
    <cellStyle name="Normal 2 2 4 26 2" xfId="4199"/>
    <cellStyle name="Normal 2 2 4 26 2 10" xfId="31665"/>
    <cellStyle name="Normal 2 2 4 26 2 2" xfId="4200"/>
    <cellStyle name="Normal 2 2 4 26 2 2 2" xfId="4201"/>
    <cellStyle name="Normal 2 2 4 26 2 2 2 2" xfId="4202"/>
    <cellStyle name="Normal 2 2 4 26 2 2 2 2 2" xfId="31666"/>
    <cellStyle name="Normal 2 2 4 26 2 2 2 3" xfId="4203"/>
    <cellStyle name="Normal 2 2 4 26 2 2 2 3 2" xfId="31667"/>
    <cellStyle name="Normal 2 2 4 26 2 2 2 4" xfId="31668"/>
    <cellStyle name="Normal 2 2 4 26 2 2 3" xfId="4204"/>
    <cellStyle name="Normal 2 2 4 26 2 2 3 2" xfId="31669"/>
    <cellStyle name="Normal 2 2 4 26 2 2 4" xfId="4205"/>
    <cellStyle name="Normal 2 2 4 26 2 2 4 2" xfId="31670"/>
    <cellStyle name="Normal 2 2 4 26 2 2 5" xfId="4206"/>
    <cellStyle name="Normal 2 2 4 26 2 2 5 2" xfId="31671"/>
    <cellStyle name="Normal 2 2 4 26 2 2 6" xfId="31672"/>
    <cellStyle name="Normal 2 2 4 26 2 2 6 2" xfId="31673"/>
    <cellStyle name="Normal 2 2 4 26 2 2 7" xfId="31674"/>
    <cellStyle name="Normal 2 2 4 26 2 3" xfId="4207"/>
    <cellStyle name="Normal 2 2 4 26 2 3 2" xfId="4208"/>
    <cellStyle name="Normal 2 2 4 26 2 3 2 2" xfId="31675"/>
    <cellStyle name="Normal 2 2 4 26 2 3 3" xfId="4209"/>
    <cellStyle name="Normal 2 2 4 26 2 3 3 2" xfId="31676"/>
    <cellStyle name="Normal 2 2 4 26 2 3 4" xfId="31677"/>
    <cellStyle name="Normal 2 2 4 26 2 4" xfId="4210"/>
    <cellStyle name="Normal 2 2 4 26 2 4 2" xfId="4211"/>
    <cellStyle name="Normal 2 2 4 26 2 4 2 2" xfId="31678"/>
    <cellStyle name="Normal 2 2 4 26 2 4 3" xfId="31679"/>
    <cellStyle name="Normal 2 2 4 26 2 5" xfId="4212"/>
    <cellStyle name="Normal 2 2 4 26 2 5 2" xfId="31680"/>
    <cellStyle name="Normal 2 2 4 26 2 6" xfId="4213"/>
    <cellStyle name="Normal 2 2 4 26 2 6 2" xfId="31681"/>
    <cellStyle name="Normal 2 2 4 26 2 7" xfId="31682"/>
    <cellStyle name="Normal 2 2 4 26 2 7 2" xfId="31683"/>
    <cellStyle name="Normal 2 2 4 26 2 8" xfId="31684"/>
    <cellStyle name="Normal 2 2 4 26 2 9" xfId="31685"/>
    <cellStyle name="Normal 2 2 4 26 3" xfId="4214"/>
    <cellStyle name="Normal 2 2 4 26 3 2" xfId="4215"/>
    <cellStyle name="Normal 2 2 4 26 3 2 2" xfId="4216"/>
    <cellStyle name="Normal 2 2 4 26 3 2 2 2" xfId="31686"/>
    <cellStyle name="Normal 2 2 4 26 3 2 3" xfId="4217"/>
    <cellStyle name="Normal 2 2 4 26 3 2 3 2" xfId="31687"/>
    <cellStyle name="Normal 2 2 4 26 3 2 4" xfId="31688"/>
    <cellStyle name="Normal 2 2 4 26 3 3" xfId="4218"/>
    <cellStyle name="Normal 2 2 4 26 3 3 2" xfId="31689"/>
    <cellStyle name="Normal 2 2 4 26 3 4" xfId="4219"/>
    <cellStyle name="Normal 2 2 4 26 3 4 2" xfId="31690"/>
    <cellStyle name="Normal 2 2 4 26 3 5" xfId="4220"/>
    <cellStyle name="Normal 2 2 4 26 3 5 2" xfId="31691"/>
    <cellStyle name="Normal 2 2 4 26 3 6" xfId="31692"/>
    <cellStyle name="Normal 2 2 4 26 3 6 2" xfId="31693"/>
    <cellStyle name="Normal 2 2 4 26 3 7" xfId="31694"/>
    <cellStyle name="Normal 2 2 4 26 4" xfId="4221"/>
    <cellStyle name="Normal 2 2 4 26 4 2" xfId="4222"/>
    <cellStyle name="Normal 2 2 4 26 4 2 2" xfId="31695"/>
    <cellStyle name="Normal 2 2 4 26 4 3" xfId="4223"/>
    <cellStyle name="Normal 2 2 4 26 4 3 2" xfId="31696"/>
    <cellStyle name="Normal 2 2 4 26 4 4" xfId="31697"/>
    <cellStyle name="Normal 2 2 4 26 5" xfId="4224"/>
    <cellStyle name="Normal 2 2 4 26 5 2" xfId="4225"/>
    <cellStyle name="Normal 2 2 4 26 5 2 2" xfId="31698"/>
    <cellStyle name="Normal 2 2 4 26 5 3" xfId="31699"/>
    <cellStyle name="Normal 2 2 4 26 6" xfId="4226"/>
    <cellStyle name="Normal 2 2 4 26 6 2" xfId="31700"/>
    <cellStyle name="Normal 2 2 4 26 7" xfId="4227"/>
    <cellStyle name="Normal 2 2 4 26 7 2" xfId="31701"/>
    <cellStyle name="Normal 2 2 4 26 8" xfId="31702"/>
    <cellStyle name="Normal 2 2 4 26 8 2" xfId="31703"/>
    <cellStyle name="Normal 2 2 4 26 9" xfId="31704"/>
    <cellStyle name="Normal 2 2 4 27" xfId="4228"/>
    <cellStyle name="Normal 2 2 4 27 10" xfId="31705"/>
    <cellStyle name="Normal 2 2 4 27 11" xfId="31706"/>
    <cellStyle name="Normal 2 2 4 27 2" xfId="4229"/>
    <cellStyle name="Normal 2 2 4 27 2 10" xfId="31707"/>
    <cellStyle name="Normal 2 2 4 27 2 2" xfId="4230"/>
    <cellStyle name="Normal 2 2 4 27 2 2 2" xfId="4231"/>
    <cellStyle name="Normal 2 2 4 27 2 2 2 2" xfId="4232"/>
    <cellStyle name="Normal 2 2 4 27 2 2 2 2 2" xfId="31708"/>
    <cellStyle name="Normal 2 2 4 27 2 2 2 3" xfId="4233"/>
    <cellStyle name="Normal 2 2 4 27 2 2 2 3 2" xfId="31709"/>
    <cellStyle name="Normal 2 2 4 27 2 2 2 4" xfId="31710"/>
    <cellStyle name="Normal 2 2 4 27 2 2 3" xfId="4234"/>
    <cellStyle name="Normal 2 2 4 27 2 2 3 2" xfId="31711"/>
    <cellStyle name="Normal 2 2 4 27 2 2 4" xfId="4235"/>
    <cellStyle name="Normal 2 2 4 27 2 2 4 2" xfId="31712"/>
    <cellStyle name="Normal 2 2 4 27 2 2 5" xfId="4236"/>
    <cellStyle name="Normal 2 2 4 27 2 2 5 2" xfId="31713"/>
    <cellStyle name="Normal 2 2 4 27 2 2 6" xfId="31714"/>
    <cellStyle name="Normal 2 2 4 27 2 2 6 2" xfId="31715"/>
    <cellStyle name="Normal 2 2 4 27 2 2 7" xfId="31716"/>
    <cellStyle name="Normal 2 2 4 27 2 3" xfId="4237"/>
    <cellStyle name="Normal 2 2 4 27 2 3 2" xfId="4238"/>
    <cellStyle name="Normal 2 2 4 27 2 3 2 2" xfId="31717"/>
    <cellStyle name="Normal 2 2 4 27 2 3 3" xfId="4239"/>
    <cellStyle name="Normal 2 2 4 27 2 3 3 2" xfId="31718"/>
    <cellStyle name="Normal 2 2 4 27 2 3 4" xfId="31719"/>
    <cellStyle name="Normal 2 2 4 27 2 4" xfId="4240"/>
    <cellStyle name="Normal 2 2 4 27 2 4 2" xfId="4241"/>
    <cellStyle name="Normal 2 2 4 27 2 4 2 2" xfId="31720"/>
    <cellStyle name="Normal 2 2 4 27 2 4 3" xfId="31721"/>
    <cellStyle name="Normal 2 2 4 27 2 5" xfId="4242"/>
    <cellStyle name="Normal 2 2 4 27 2 5 2" xfId="31722"/>
    <cellStyle name="Normal 2 2 4 27 2 6" xfId="4243"/>
    <cellStyle name="Normal 2 2 4 27 2 6 2" xfId="31723"/>
    <cellStyle name="Normal 2 2 4 27 2 7" xfId="31724"/>
    <cellStyle name="Normal 2 2 4 27 2 7 2" xfId="31725"/>
    <cellStyle name="Normal 2 2 4 27 2 8" xfId="31726"/>
    <cellStyle name="Normal 2 2 4 27 2 9" xfId="31727"/>
    <cellStyle name="Normal 2 2 4 27 3" xfId="4244"/>
    <cellStyle name="Normal 2 2 4 27 3 2" xfId="4245"/>
    <cellStyle name="Normal 2 2 4 27 3 2 2" xfId="4246"/>
    <cellStyle name="Normal 2 2 4 27 3 2 2 2" xfId="31728"/>
    <cellStyle name="Normal 2 2 4 27 3 2 3" xfId="4247"/>
    <cellStyle name="Normal 2 2 4 27 3 2 3 2" xfId="31729"/>
    <cellStyle name="Normal 2 2 4 27 3 2 4" xfId="31730"/>
    <cellStyle name="Normal 2 2 4 27 3 3" xfId="4248"/>
    <cellStyle name="Normal 2 2 4 27 3 3 2" xfId="31731"/>
    <cellStyle name="Normal 2 2 4 27 3 4" xfId="4249"/>
    <cellStyle name="Normal 2 2 4 27 3 4 2" xfId="31732"/>
    <cellStyle name="Normal 2 2 4 27 3 5" xfId="4250"/>
    <cellStyle name="Normal 2 2 4 27 3 5 2" xfId="31733"/>
    <cellStyle name="Normal 2 2 4 27 3 6" xfId="31734"/>
    <cellStyle name="Normal 2 2 4 27 3 6 2" xfId="31735"/>
    <cellStyle name="Normal 2 2 4 27 3 7" xfId="31736"/>
    <cellStyle name="Normal 2 2 4 27 4" xfId="4251"/>
    <cellStyle name="Normal 2 2 4 27 4 2" xfId="4252"/>
    <cellStyle name="Normal 2 2 4 27 4 2 2" xfId="31737"/>
    <cellStyle name="Normal 2 2 4 27 4 3" xfId="4253"/>
    <cellStyle name="Normal 2 2 4 27 4 3 2" xfId="31738"/>
    <cellStyle name="Normal 2 2 4 27 4 4" xfId="31739"/>
    <cellStyle name="Normal 2 2 4 27 5" xfId="4254"/>
    <cellStyle name="Normal 2 2 4 27 5 2" xfId="4255"/>
    <cellStyle name="Normal 2 2 4 27 5 2 2" xfId="31740"/>
    <cellStyle name="Normal 2 2 4 27 5 3" xfId="31741"/>
    <cellStyle name="Normal 2 2 4 27 6" xfId="4256"/>
    <cellStyle name="Normal 2 2 4 27 6 2" xfId="31742"/>
    <cellStyle name="Normal 2 2 4 27 7" xfId="4257"/>
    <cellStyle name="Normal 2 2 4 27 7 2" xfId="31743"/>
    <cellStyle name="Normal 2 2 4 27 8" xfId="31744"/>
    <cellStyle name="Normal 2 2 4 27 8 2" xfId="31745"/>
    <cellStyle name="Normal 2 2 4 27 9" xfId="31746"/>
    <cellStyle name="Normal 2 2 4 28" xfId="4258"/>
    <cellStyle name="Normal 2 2 4 28 10" xfId="31747"/>
    <cellStyle name="Normal 2 2 4 28 11" xfId="31748"/>
    <cellStyle name="Normal 2 2 4 28 2" xfId="4259"/>
    <cellStyle name="Normal 2 2 4 28 2 10" xfId="31749"/>
    <cellStyle name="Normal 2 2 4 28 2 2" xfId="4260"/>
    <cellStyle name="Normal 2 2 4 28 2 2 2" xfId="4261"/>
    <cellStyle name="Normal 2 2 4 28 2 2 2 2" xfId="4262"/>
    <cellStyle name="Normal 2 2 4 28 2 2 2 2 2" xfId="31750"/>
    <cellStyle name="Normal 2 2 4 28 2 2 2 3" xfId="4263"/>
    <cellStyle name="Normal 2 2 4 28 2 2 2 3 2" xfId="31751"/>
    <cellStyle name="Normal 2 2 4 28 2 2 2 4" xfId="31752"/>
    <cellStyle name="Normal 2 2 4 28 2 2 3" xfId="4264"/>
    <cellStyle name="Normal 2 2 4 28 2 2 3 2" xfId="31753"/>
    <cellStyle name="Normal 2 2 4 28 2 2 4" xfId="4265"/>
    <cellStyle name="Normal 2 2 4 28 2 2 4 2" xfId="31754"/>
    <cellStyle name="Normal 2 2 4 28 2 2 5" xfId="4266"/>
    <cellStyle name="Normal 2 2 4 28 2 2 5 2" xfId="31755"/>
    <cellStyle name="Normal 2 2 4 28 2 2 6" xfId="31756"/>
    <cellStyle name="Normal 2 2 4 28 2 2 6 2" xfId="31757"/>
    <cellStyle name="Normal 2 2 4 28 2 2 7" xfId="31758"/>
    <cellStyle name="Normal 2 2 4 28 2 3" xfId="4267"/>
    <cellStyle name="Normal 2 2 4 28 2 3 2" xfId="4268"/>
    <cellStyle name="Normal 2 2 4 28 2 3 2 2" xfId="31759"/>
    <cellStyle name="Normal 2 2 4 28 2 3 3" xfId="4269"/>
    <cellStyle name="Normal 2 2 4 28 2 3 3 2" xfId="31760"/>
    <cellStyle name="Normal 2 2 4 28 2 3 4" xfId="31761"/>
    <cellStyle name="Normal 2 2 4 28 2 4" xfId="4270"/>
    <cellStyle name="Normal 2 2 4 28 2 4 2" xfId="4271"/>
    <cellStyle name="Normal 2 2 4 28 2 4 2 2" xfId="31762"/>
    <cellStyle name="Normal 2 2 4 28 2 4 3" xfId="31763"/>
    <cellStyle name="Normal 2 2 4 28 2 5" xfId="4272"/>
    <cellStyle name="Normal 2 2 4 28 2 5 2" xfId="31764"/>
    <cellStyle name="Normal 2 2 4 28 2 6" xfId="4273"/>
    <cellStyle name="Normal 2 2 4 28 2 6 2" xfId="31765"/>
    <cellStyle name="Normal 2 2 4 28 2 7" xfId="31766"/>
    <cellStyle name="Normal 2 2 4 28 2 7 2" xfId="31767"/>
    <cellStyle name="Normal 2 2 4 28 2 8" xfId="31768"/>
    <cellStyle name="Normal 2 2 4 28 2 9" xfId="31769"/>
    <cellStyle name="Normal 2 2 4 28 3" xfId="4274"/>
    <cellStyle name="Normal 2 2 4 28 3 2" xfId="4275"/>
    <cellStyle name="Normal 2 2 4 28 3 2 2" xfId="4276"/>
    <cellStyle name="Normal 2 2 4 28 3 2 2 2" xfId="31770"/>
    <cellStyle name="Normal 2 2 4 28 3 2 3" xfId="4277"/>
    <cellStyle name="Normal 2 2 4 28 3 2 3 2" xfId="31771"/>
    <cellStyle name="Normal 2 2 4 28 3 2 4" xfId="31772"/>
    <cellStyle name="Normal 2 2 4 28 3 3" xfId="4278"/>
    <cellStyle name="Normal 2 2 4 28 3 3 2" xfId="31773"/>
    <cellStyle name="Normal 2 2 4 28 3 4" xfId="4279"/>
    <cellStyle name="Normal 2 2 4 28 3 4 2" xfId="31774"/>
    <cellStyle name="Normal 2 2 4 28 3 5" xfId="4280"/>
    <cellStyle name="Normal 2 2 4 28 3 5 2" xfId="31775"/>
    <cellStyle name="Normal 2 2 4 28 3 6" xfId="31776"/>
    <cellStyle name="Normal 2 2 4 28 3 6 2" xfId="31777"/>
    <cellStyle name="Normal 2 2 4 28 3 7" xfId="31778"/>
    <cellStyle name="Normal 2 2 4 28 4" xfId="4281"/>
    <cellStyle name="Normal 2 2 4 28 4 2" xfId="4282"/>
    <cellStyle name="Normal 2 2 4 28 4 2 2" xfId="31779"/>
    <cellStyle name="Normal 2 2 4 28 4 3" xfId="4283"/>
    <cellStyle name="Normal 2 2 4 28 4 3 2" xfId="31780"/>
    <cellStyle name="Normal 2 2 4 28 4 4" xfId="31781"/>
    <cellStyle name="Normal 2 2 4 28 5" xfId="4284"/>
    <cellStyle name="Normal 2 2 4 28 5 2" xfId="4285"/>
    <cellStyle name="Normal 2 2 4 28 5 2 2" xfId="31782"/>
    <cellStyle name="Normal 2 2 4 28 5 3" xfId="31783"/>
    <cellStyle name="Normal 2 2 4 28 6" xfId="4286"/>
    <cellStyle name="Normal 2 2 4 28 6 2" xfId="31784"/>
    <cellStyle name="Normal 2 2 4 28 7" xfId="4287"/>
    <cellStyle name="Normal 2 2 4 28 7 2" xfId="31785"/>
    <cellStyle name="Normal 2 2 4 28 8" xfId="31786"/>
    <cellStyle name="Normal 2 2 4 28 8 2" xfId="31787"/>
    <cellStyle name="Normal 2 2 4 28 9" xfId="31788"/>
    <cellStyle name="Normal 2 2 4 29" xfId="4288"/>
    <cellStyle name="Normal 2 2 4 29 10" xfId="31789"/>
    <cellStyle name="Normal 2 2 4 29 11" xfId="31790"/>
    <cellStyle name="Normal 2 2 4 29 2" xfId="4289"/>
    <cellStyle name="Normal 2 2 4 29 2 10" xfId="31791"/>
    <cellStyle name="Normal 2 2 4 29 2 2" xfId="4290"/>
    <cellStyle name="Normal 2 2 4 29 2 2 2" xfId="4291"/>
    <cellStyle name="Normal 2 2 4 29 2 2 2 2" xfId="4292"/>
    <cellStyle name="Normal 2 2 4 29 2 2 2 2 2" xfId="31792"/>
    <cellStyle name="Normal 2 2 4 29 2 2 2 3" xfId="4293"/>
    <cellStyle name="Normal 2 2 4 29 2 2 2 3 2" xfId="31793"/>
    <cellStyle name="Normal 2 2 4 29 2 2 2 4" xfId="31794"/>
    <cellStyle name="Normal 2 2 4 29 2 2 3" xfId="4294"/>
    <cellStyle name="Normal 2 2 4 29 2 2 3 2" xfId="31795"/>
    <cellStyle name="Normal 2 2 4 29 2 2 4" xfId="4295"/>
    <cellStyle name="Normal 2 2 4 29 2 2 4 2" xfId="31796"/>
    <cellStyle name="Normal 2 2 4 29 2 2 5" xfId="4296"/>
    <cellStyle name="Normal 2 2 4 29 2 2 5 2" xfId="31797"/>
    <cellStyle name="Normal 2 2 4 29 2 2 6" xfId="31798"/>
    <cellStyle name="Normal 2 2 4 29 2 2 6 2" xfId="31799"/>
    <cellStyle name="Normal 2 2 4 29 2 2 7" xfId="31800"/>
    <cellStyle name="Normal 2 2 4 29 2 3" xfId="4297"/>
    <cellStyle name="Normal 2 2 4 29 2 3 2" xfId="4298"/>
    <cellStyle name="Normal 2 2 4 29 2 3 2 2" xfId="31801"/>
    <cellStyle name="Normal 2 2 4 29 2 3 3" xfId="4299"/>
    <cellStyle name="Normal 2 2 4 29 2 3 3 2" xfId="31802"/>
    <cellStyle name="Normal 2 2 4 29 2 3 4" xfId="31803"/>
    <cellStyle name="Normal 2 2 4 29 2 4" xfId="4300"/>
    <cellStyle name="Normal 2 2 4 29 2 4 2" xfId="4301"/>
    <cellStyle name="Normal 2 2 4 29 2 4 2 2" xfId="31804"/>
    <cellStyle name="Normal 2 2 4 29 2 4 3" xfId="31805"/>
    <cellStyle name="Normal 2 2 4 29 2 5" xfId="4302"/>
    <cellStyle name="Normal 2 2 4 29 2 5 2" xfId="31806"/>
    <cellStyle name="Normal 2 2 4 29 2 6" xfId="4303"/>
    <cellStyle name="Normal 2 2 4 29 2 6 2" xfId="31807"/>
    <cellStyle name="Normal 2 2 4 29 2 7" xfId="31808"/>
    <cellStyle name="Normal 2 2 4 29 2 7 2" xfId="31809"/>
    <cellStyle name="Normal 2 2 4 29 2 8" xfId="31810"/>
    <cellStyle name="Normal 2 2 4 29 2 9" xfId="31811"/>
    <cellStyle name="Normal 2 2 4 29 3" xfId="4304"/>
    <cellStyle name="Normal 2 2 4 29 3 2" xfId="4305"/>
    <cellStyle name="Normal 2 2 4 29 3 2 2" xfId="4306"/>
    <cellStyle name="Normal 2 2 4 29 3 2 2 2" xfId="31812"/>
    <cellStyle name="Normal 2 2 4 29 3 2 3" xfId="4307"/>
    <cellStyle name="Normal 2 2 4 29 3 2 3 2" xfId="31813"/>
    <cellStyle name="Normal 2 2 4 29 3 2 4" xfId="31814"/>
    <cellStyle name="Normal 2 2 4 29 3 3" xfId="4308"/>
    <cellStyle name="Normal 2 2 4 29 3 3 2" xfId="31815"/>
    <cellStyle name="Normal 2 2 4 29 3 4" xfId="4309"/>
    <cellStyle name="Normal 2 2 4 29 3 4 2" xfId="31816"/>
    <cellStyle name="Normal 2 2 4 29 3 5" xfId="4310"/>
    <cellStyle name="Normal 2 2 4 29 3 5 2" xfId="31817"/>
    <cellStyle name="Normal 2 2 4 29 3 6" xfId="31818"/>
    <cellStyle name="Normal 2 2 4 29 3 6 2" xfId="31819"/>
    <cellStyle name="Normal 2 2 4 29 3 7" xfId="31820"/>
    <cellStyle name="Normal 2 2 4 29 4" xfId="4311"/>
    <cellStyle name="Normal 2 2 4 29 4 2" xfId="4312"/>
    <cellStyle name="Normal 2 2 4 29 4 2 2" xfId="31821"/>
    <cellStyle name="Normal 2 2 4 29 4 3" xfId="4313"/>
    <cellStyle name="Normal 2 2 4 29 4 3 2" xfId="31822"/>
    <cellStyle name="Normal 2 2 4 29 4 4" xfId="31823"/>
    <cellStyle name="Normal 2 2 4 29 5" xfId="4314"/>
    <cellStyle name="Normal 2 2 4 29 5 2" xfId="4315"/>
    <cellStyle name="Normal 2 2 4 29 5 2 2" xfId="31824"/>
    <cellStyle name="Normal 2 2 4 29 5 3" xfId="31825"/>
    <cellStyle name="Normal 2 2 4 29 6" xfId="4316"/>
    <cellStyle name="Normal 2 2 4 29 6 2" xfId="31826"/>
    <cellStyle name="Normal 2 2 4 29 7" xfId="4317"/>
    <cellStyle name="Normal 2 2 4 29 7 2" xfId="31827"/>
    <cellStyle name="Normal 2 2 4 29 8" xfId="31828"/>
    <cellStyle name="Normal 2 2 4 29 8 2" xfId="31829"/>
    <cellStyle name="Normal 2 2 4 29 9" xfId="31830"/>
    <cellStyle name="Normal 2 2 4 3" xfId="4318"/>
    <cellStyle name="Normal 2 2 4 3 10" xfId="31831"/>
    <cellStyle name="Normal 2 2 4 3 11" xfId="31832"/>
    <cellStyle name="Normal 2 2 4 3 2" xfId="4319"/>
    <cellStyle name="Normal 2 2 4 3 2 10" xfId="31833"/>
    <cellStyle name="Normal 2 2 4 3 2 2" xfId="4320"/>
    <cellStyle name="Normal 2 2 4 3 2 2 2" xfId="4321"/>
    <cellStyle name="Normal 2 2 4 3 2 2 2 2" xfId="4322"/>
    <cellStyle name="Normal 2 2 4 3 2 2 2 2 2" xfId="31834"/>
    <cellStyle name="Normal 2 2 4 3 2 2 2 3" xfId="4323"/>
    <cellStyle name="Normal 2 2 4 3 2 2 2 3 2" xfId="31835"/>
    <cellStyle name="Normal 2 2 4 3 2 2 2 4" xfId="31836"/>
    <cellStyle name="Normal 2 2 4 3 2 2 3" xfId="4324"/>
    <cellStyle name="Normal 2 2 4 3 2 2 3 2" xfId="31837"/>
    <cellStyle name="Normal 2 2 4 3 2 2 4" xfId="4325"/>
    <cellStyle name="Normal 2 2 4 3 2 2 4 2" xfId="31838"/>
    <cellStyle name="Normal 2 2 4 3 2 2 5" xfId="4326"/>
    <cellStyle name="Normal 2 2 4 3 2 2 5 2" xfId="31839"/>
    <cellStyle name="Normal 2 2 4 3 2 2 6" xfId="31840"/>
    <cellStyle name="Normal 2 2 4 3 2 2 6 2" xfId="31841"/>
    <cellStyle name="Normal 2 2 4 3 2 2 7" xfId="31842"/>
    <cellStyle name="Normal 2 2 4 3 2 3" xfId="4327"/>
    <cellStyle name="Normal 2 2 4 3 2 3 2" xfId="4328"/>
    <cellStyle name="Normal 2 2 4 3 2 3 2 2" xfId="31843"/>
    <cellStyle name="Normal 2 2 4 3 2 3 3" xfId="4329"/>
    <cellStyle name="Normal 2 2 4 3 2 3 3 2" xfId="31844"/>
    <cellStyle name="Normal 2 2 4 3 2 3 4" xfId="31845"/>
    <cellStyle name="Normal 2 2 4 3 2 4" xfId="4330"/>
    <cellStyle name="Normal 2 2 4 3 2 4 2" xfId="4331"/>
    <cellStyle name="Normal 2 2 4 3 2 4 2 2" xfId="31846"/>
    <cellStyle name="Normal 2 2 4 3 2 4 3" xfId="31847"/>
    <cellStyle name="Normal 2 2 4 3 2 5" xfId="4332"/>
    <cellStyle name="Normal 2 2 4 3 2 5 2" xfId="31848"/>
    <cellStyle name="Normal 2 2 4 3 2 6" xfId="4333"/>
    <cellStyle name="Normal 2 2 4 3 2 6 2" xfId="31849"/>
    <cellStyle name="Normal 2 2 4 3 2 7" xfId="31850"/>
    <cellStyle name="Normal 2 2 4 3 2 7 2" xfId="31851"/>
    <cellStyle name="Normal 2 2 4 3 2 8" xfId="31852"/>
    <cellStyle name="Normal 2 2 4 3 2 9" xfId="31853"/>
    <cellStyle name="Normal 2 2 4 3 3" xfId="4334"/>
    <cellStyle name="Normal 2 2 4 3 3 2" xfId="4335"/>
    <cellStyle name="Normal 2 2 4 3 3 2 2" xfId="4336"/>
    <cellStyle name="Normal 2 2 4 3 3 2 2 2" xfId="31854"/>
    <cellStyle name="Normal 2 2 4 3 3 2 3" xfId="4337"/>
    <cellStyle name="Normal 2 2 4 3 3 2 3 2" xfId="31855"/>
    <cellStyle name="Normal 2 2 4 3 3 2 4" xfId="31856"/>
    <cellStyle name="Normal 2 2 4 3 3 3" xfId="4338"/>
    <cellStyle name="Normal 2 2 4 3 3 3 2" xfId="31857"/>
    <cellStyle name="Normal 2 2 4 3 3 4" xfId="4339"/>
    <cellStyle name="Normal 2 2 4 3 3 4 2" xfId="31858"/>
    <cellStyle name="Normal 2 2 4 3 3 5" xfId="4340"/>
    <cellStyle name="Normal 2 2 4 3 3 5 2" xfId="31859"/>
    <cellStyle name="Normal 2 2 4 3 3 6" xfId="31860"/>
    <cellStyle name="Normal 2 2 4 3 3 6 2" xfId="31861"/>
    <cellStyle name="Normal 2 2 4 3 3 7" xfId="31862"/>
    <cellStyle name="Normal 2 2 4 3 4" xfId="4341"/>
    <cellStyle name="Normal 2 2 4 3 4 2" xfId="4342"/>
    <cellStyle name="Normal 2 2 4 3 4 2 2" xfId="31863"/>
    <cellStyle name="Normal 2 2 4 3 4 3" xfId="4343"/>
    <cellStyle name="Normal 2 2 4 3 4 3 2" xfId="31864"/>
    <cellStyle name="Normal 2 2 4 3 4 4" xfId="31865"/>
    <cellStyle name="Normal 2 2 4 3 5" xfId="4344"/>
    <cellStyle name="Normal 2 2 4 3 5 2" xfId="4345"/>
    <cellStyle name="Normal 2 2 4 3 5 2 2" xfId="31866"/>
    <cellStyle name="Normal 2 2 4 3 5 3" xfId="31867"/>
    <cellStyle name="Normal 2 2 4 3 6" xfId="4346"/>
    <cellStyle name="Normal 2 2 4 3 6 2" xfId="31868"/>
    <cellStyle name="Normal 2 2 4 3 7" xfId="4347"/>
    <cellStyle name="Normal 2 2 4 3 7 2" xfId="31869"/>
    <cellStyle name="Normal 2 2 4 3 8" xfId="31870"/>
    <cellStyle name="Normal 2 2 4 3 8 2" xfId="31871"/>
    <cellStyle name="Normal 2 2 4 3 9" xfId="31872"/>
    <cellStyle name="Normal 2 2 4 30" xfId="4348"/>
    <cellStyle name="Normal 2 2 4 30 10" xfId="31873"/>
    <cellStyle name="Normal 2 2 4 30 11" xfId="31874"/>
    <cellStyle name="Normal 2 2 4 30 2" xfId="4349"/>
    <cellStyle name="Normal 2 2 4 30 2 10" xfId="31875"/>
    <cellStyle name="Normal 2 2 4 30 2 2" xfId="4350"/>
    <cellStyle name="Normal 2 2 4 30 2 2 2" xfId="4351"/>
    <cellStyle name="Normal 2 2 4 30 2 2 2 2" xfId="4352"/>
    <cellStyle name="Normal 2 2 4 30 2 2 2 2 2" xfId="31876"/>
    <cellStyle name="Normal 2 2 4 30 2 2 2 3" xfId="4353"/>
    <cellStyle name="Normal 2 2 4 30 2 2 2 3 2" xfId="31877"/>
    <cellStyle name="Normal 2 2 4 30 2 2 2 4" xfId="31878"/>
    <cellStyle name="Normal 2 2 4 30 2 2 3" xfId="4354"/>
    <cellStyle name="Normal 2 2 4 30 2 2 3 2" xfId="31879"/>
    <cellStyle name="Normal 2 2 4 30 2 2 4" xfId="4355"/>
    <cellStyle name="Normal 2 2 4 30 2 2 4 2" xfId="31880"/>
    <cellStyle name="Normal 2 2 4 30 2 2 5" xfId="4356"/>
    <cellStyle name="Normal 2 2 4 30 2 2 5 2" xfId="31881"/>
    <cellStyle name="Normal 2 2 4 30 2 2 6" xfId="31882"/>
    <cellStyle name="Normal 2 2 4 30 2 2 6 2" xfId="31883"/>
    <cellStyle name="Normal 2 2 4 30 2 2 7" xfId="31884"/>
    <cellStyle name="Normal 2 2 4 30 2 3" xfId="4357"/>
    <cellStyle name="Normal 2 2 4 30 2 3 2" xfId="4358"/>
    <cellStyle name="Normal 2 2 4 30 2 3 2 2" xfId="31885"/>
    <cellStyle name="Normal 2 2 4 30 2 3 3" xfId="4359"/>
    <cellStyle name="Normal 2 2 4 30 2 3 3 2" xfId="31886"/>
    <cellStyle name="Normal 2 2 4 30 2 3 4" xfId="31887"/>
    <cellStyle name="Normal 2 2 4 30 2 4" xfId="4360"/>
    <cellStyle name="Normal 2 2 4 30 2 4 2" xfId="4361"/>
    <cellStyle name="Normal 2 2 4 30 2 4 2 2" xfId="31888"/>
    <cellStyle name="Normal 2 2 4 30 2 4 3" xfId="31889"/>
    <cellStyle name="Normal 2 2 4 30 2 5" xfId="4362"/>
    <cellStyle name="Normal 2 2 4 30 2 5 2" xfId="31890"/>
    <cellStyle name="Normal 2 2 4 30 2 6" xfId="4363"/>
    <cellStyle name="Normal 2 2 4 30 2 6 2" xfId="31891"/>
    <cellStyle name="Normal 2 2 4 30 2 7" xfId="31892"/>
    <cellStyle name="Normal 2 2 4 30 2 7 2" xfId="31893"/>
    <cellStyle name="Normal 2 2 4 30 2 8" xfId="31894"/>
    <cellStyle name="Normal 2 2 4 30 2 9" xfId="31895"/>
    <cellStyle name="Normal 2 2 4 30 3" xfId="4364"/>
    <cellStyle name="Normal 2 2 4 30 3 2" xfId="4365"/>
    <cellStyle name="Normal 2 2 4 30 3 2 2" xfId="4366"/>
    <cellStyle name="Normal 2 2 4 30 3 2 2 2" xfId="31896"/>
    <cellStyle name="Normal 2 2 4 30 3 2 3" xfId="4367"/>
    <cellStyle name="Normal 2 2 4 30 3 2 3 2" xfId="31897"/>
    <cellStyle name="Normal 2 2 4 30 3 2 4" xfId="31898"/>
    <cellStyle name="Normal 2 2 4 30 3 3" xfId="4368"/>
    <cellStyle name="Normal 2 2 4 30 3 3 2" xfId="31899"/>
    <cellStyle name="Normal 2 2 4 30 3 4" xfId="4369"/>
    <cellStyle name="Normal 2 2 4 30 3 4 2" xfId="31900"/>
    <cellStyle name="Normal 2 2 4 30 3 5" xfId="4370"/>
    <cellStyle name="Normal 2 2 4 30 3 5 2" xfId="31901"/>
    <cellStyle name="Normal 2 2 4 30 3 6" xfId="31902"/>
    <cellStyle name="Normal 2 2 4 30 3 6 2" xfId="31903"/>
    <cellStyle name="Normal 2 2 4 30 3 7" xfId="31904"/>
    <cellStyle name="Normal 2 2 4 30 4" xfId="4371"/>
    <cellStyle name="Normal 2 2 4 30 4 2" xfId="4372"/>
    <cellStyle name="Normal 2 2 4 30 4 2 2" xfId="31905"/>
    <cellStyle name="Normal 2 2 4 30 4 3" xfId="4373"/>
    <cellStyle name="Normal 2 2 4 30 4 3 2" xfId="31906"/>
    <cellStyle name="Normal 2 2 4 30 4 4" xfId="31907"/>
    <cellStyle name="Normal 2 2 4 30 5" xfId="4374"/>
    <cellStyle name="Normal 2 2 4 30 5 2" xfId="4375"/>
    <cellStyle name="Normal 2 2 4 30 5 2 2" xfId="31908"/>
    <cellStyle name="Normal 2 2 4 30 5 3" xfId="31909"/>
    <cellStyle name="Normal 2 2 4 30 6" xfId="4376"/>
    <cellStyle name="Normal 2 2 4 30 6 2" xfId="31910"/>
    <cellStyle name="Normal 2 2 4 30 7" xfId="4377"/>
    <cellStyle name="Normal 2 2 4 30 7 2" xfId="31911"/>
    <cellStyle name="Normal 2 2 4 30 8" xfId="31912"/>
    <cellStyle name="Normal 2 2 4 30 8 2" xfId="31913"/>
    <cellStyle name="Normal 2 2 4 30 9" xfId="31914"/>
    <cellStyle name="Normal 2 2 4 31" xfId="4378"/>
    <cellStyle name="Normal 2 2 4 31 10" xfId="31915"/>
    <cellStyle name="Normal 2 2 4 31 2" xfId="4379"/>
    <cellStyle name="Normal 2 2 4 31 2 2" xfId="4380"/>
    <cellStyle name="Normal 2 2 4 31 2 2 2" xfId="4381"/>
    <cellStyle name="Normal 2 2 4 31 2 2 2 2" xfId="31916"/>
    <cellStyle name="Normal 2 2 4 31 2 2 3" xfId="4382"/>
    <cellStyle name="Normal 2 2 4 31 2 2 3 2" xfId="31917"/>
    <cellStyle name="Normal 2 2 4 31 2 2 4" xfId="31918"/>
    <cellStyle name="Normal 2 2 4 31 2 3" xfId="4383"/>
    <cellStyle name="Normal 2 2 4 31 2 3 2" xfId="31919"/>
    <cellStyle name="Normal 2 2 4 31 2 4" xfId="4384"/>
    <cellStyle name="Normal 2 2 4 31 2 4 2" xfId="31920"/>
    <cellStyle name="Normal 2 2 4 31 2 5" xfId="4385"/>
    <cellStyle name="Normal 2 2 4 31 2 5 2" xfId="31921"/>
    <cellStyle name="Normal 2 2 4 31 2 6" xfId="31922"/>
    <cellStyle name="Normal 2 2 4 31 2 6 2" xfId="31923"/>
    <cellStyle name="Normal 2 2 4 31 2 7" xfId="31924"/>
    <cellStyle name="Normal 2 2 4 31 3" xfId="4386"/>
    <cellStyle name="Normal 2 2 4 31 3 2" xfId="4387"/>
    <cellStyle name="Normal 2 2 4 31 3 2 2" xfId="31925"/>
    <cellStyle name="Normal 2 2 4 31 3 3" xfId="4388"/>
    <cellStyle name="Normal 2 2 4 31 3 3 2" xfId="31926"/>
    <cellStyle name="Normal 2 2 4 31 3 4" xfId="31927"/>
    <cellStyle name="Normal 2 2 4 31 4" xfId="4389"/>
    <cellStyle name="Normal 2 2 4 31 4 2" xfId="4390"/>
    <cellStyle name="Normal 2 2 4 31 4 2 2" xfId="31928"/>
    <cellStyle name="Normal 2 2 4 31 4 3" xfId="31929"/>
    <cellStyle name="Normal 2 2 4 31 5" xfId="4391"/>
    <cellStyle name="Normal 2 2 4 31 5 2" xfId="31930"/>
    <cellStyle name="Normal 2 2 4 31 6" xfId="4392"/>
    <cellStyle name="Normal 2 2 4 31 6 2" xfId="31931"/>
    <cellStyle name="Normal 2 2 4 31 7" xfId="31932"/>
    <cellStyle name="Normal 2 2 4 31 7 2" xfId="31933"/>
    <cellStyle name="Normal 2 2 4 31 8" xfId="31934"/>
    <cellStyle name="Normal 2 2 4 31 9" xfId="31935"/>
    <cellStyle name="Normal 2 2 4 32" xfId="4393"/>
    <cellStyle name="Normal 2 2 4 32 2" xfId="4394"/>
    <cellStyle name="Normal 2 2 4 32 2 2" xfId="4395"/>
    <cellStyle name="Normal 2 2 4 32 2 2 2" xfId="31936"/>
    <cellStyle name="Normal 2 2 4 32 2 3" xfId="4396"/>
    <cellStyle name="Normal 2 2 4 32 2 3 2" xfId="31937"/>
    <cellStyle name="Normal 2 2 4 32 2 4" xfId="31938"/>
    <cellStyle name="Normal 2 2 4 32 3" xfId="4397"/>
    <cellStyle name="Normal 2 2 4 32 3 2" xfId="31939"/>
    <cellStyle name="Normal 2 2 4 32 4" xfId="4398"/>
    <cellStyle name="Normal 2 2 4 32 4 2" xfId="31940"/>
    <cellStyle name="Normal 2 2 4 32 5" xfId="4399"/>
    <cellStyle name="Normal 2 2 4 32 5 2" xfId="31941"/>
    <cellStyle name="Normal 2 2 4 32 6" xfId="31942"/>
    <cellStyle name="Normal 2 2 4 32 6 2" xfId="31943"/>
    <cellStyle name="Normal 2 2 4 32 7" xfId="31944"/>
    <cellStyle name="Normal 2 2 4 33" xfId="4400"/>
    <cellStyle name="Normal 2 2 4 33 2" xfId="4401"/>
    <cellStyle name="Normal 2 2 4 33 2 2" xfId="31945"/>
    <cellStyle name="Normal 2 2 4 33 3" xfId="4402"/>
    <cellStyle name="Normal 2 2 4 33 3 2" xfId="31946"/>
    <cellStyle name="Normal 2 2 4 33 4" xfId="31947"/>
    <cellStyle name="Normal 2 2 4 34" xfId="4403"/>
    <cellStyle name="Normal 2 2 4 34 2" xfId="4404"/>
    <cellStyle name="Normal 2 2 4 34 2 2" xfId="31948"/>
    <cellStyle name="Normal 2 2 4 34 3" xfId="31949"/>
    <cellStyle name="Normal 2 2 4 35" xfId="4405"/>
    <cellStyle name="Normal 2 2 4 35 2" xfId="31950"/>
    <cellStyle name="Normal 2 2 4 36" xfId="4406"/>
    <cellStyle name="Normal 2 2 4 36 2" xfId="31951"/>
    <cellStyle name="Normal 2 2 4 37" xfId="31952"/>
    <cellStyle name="Normal 2 2 4 37 2" xfId="31953"/>
    <cellStyle name="Normal 2 2 4 38" xfId="31954"/>
    <cellStyle name="Normal 2 2 4 39" xfId="31955"/>
    <cellStyle name="Normal 2 2 4 4" xfId="4407"/>
    <cellStyle name="Normal 2 2 4 4 10" xfId="31956"/>
    <cellStyle name="Normal 2 2 4 4 11" xfId="31957"/>
    <cellStyle name="Normal 2 2 4 4 2" xfId="4408"/>
    <cellStyle name="Normal 2 2 4 4 2 10" xfId="31958"/>
    <cellStyle name="Normal 2 2 4 4 2 2" xfId="4409"/>
    <cellStyle name="Normal 2 2 4 4 2 2 2" xfId="4410"/>
    <cellStyle name="Normal 2 2 4 4 2 2 2 2" xfId="4411"/>
    <cellStyle name="Normal 2 2 4 4 2 2 2 2 2" xfId="31959"/>
    <cellStyle name="Normal 2 2 4 4 2 2 2 3" xfId="4412"/>
    <cellStyle name="Normal 2 2 4 4 2 2 2 3 2" xfId="31960"/>
    <cellStyle name="Normal 2 2 4 4 2 2 2 4" xfId="31961"/>
    <cellStyle name="Normal 2 2 4 4 2 2 3" xfId="4413"/>
    <cellStyle name="Normal 2 2 4 4 2 2 3 2" xfId="31962"/>
    <cellStyle name="Normal 2 2 4 4 2 2 4" xfId="4414"/>
    <cellStyle name="Normal 2 2 4 4 2 2 4 2" xfId="31963"/>
    <cellStyle name="Normal 2 2 4 4 2 2 5" xfId="4415"/>
    <cellStyle name="Normal 2 2 4 4 2 2 5 2" xfId="31964"/>
    <cellStyle name="Normal 2 2 4 4 2 2 6" xfId="31965"/>
    <cellStyle name="Normal 2 2 4 4 2 2 6 2" xfId="31966"/>
    <cellStyle name="Normal 2 2 4 4 2 2 7" xfId="31967"/>
    <cellStyle name="Normal 2 2 4 4 2 3" xfId="4416"/>
    <cellStyle name="Normal 2 2 4 4 2 3 2" xfId="4417"/>
    <cellStyle name="Normal 2 2 4 4 2 3 2 2" xfId="31968"/>
    <cellStyle name="Normal 2 2 4 4 2 3 3" xfId="4418"/>
    <cellStyle name="Normal 2 2 4 4 2 3 3 2" xfId="31969"/>
    <cellStyle name="Normal 2 2 4 4 2 3 4" xfId="31970"/>
    <cellStyle name="Normal 2 2 4 4 2 4" xfId="4419"/>
    <cellStyle name="Normal 2 2 4 4 2 4 2" xfId="4420"/>
    <cellStyle name="Normal 2 2 4 4 2 4 2 2" xfId="31971"/>
    <cellStyle name="Normal 2 2 4 4 2 4 3" xfId="31972"/>
    <cellStyle name="Normal 2 2 4 4 2 5" xfId="4421"/>
    <cellStyle name="Normal 2 2 4 4 2 5 2" xfId="31973"/>
    <cellStyle name="Normal 2 2 4 4 2 6" xfId="4422"/>
    <cellStyle name="Normal 2 2 4 4 2 6 2" xfId="31974"/>
    <cellStyle name="Normal 2 2 4 4 2 7" xfId="31975"/>
    <cellStyle name="Normal 2 2 4 4 2 7 2" xfId="31976"/>
    <cellStyle name="Normal 2 2 4 4 2 8" xfId="31977"/>
    <cellStyle name="Normal 2 2 4 4 2 9" xfId="31978"/>
    <cellStyle name="Normal 2 2 4 4 3" xfId="4423"/>
    <cellStyle name="Normal 2 2 4 4 3 2" xfId="4424"/>
    <cellStyle name="Normal 2 2 4 4 3 2 2" xfId="4425"/>
    <cellStyle name="Normal 2 2 4 4 3 2 2 2" xfId="31979"/>
    <cellStyle name="Normal 2 2 4 4 3 2 3" xfId="4426"/>
    <cellStyle name="Normal 2 2 4 4 3 2 3 2" xfId="31980"/>
    <cellStyle name="Normal 2 2 4 4 3 2 4" xfId="31981"/>
    <cellStyle name="Normal 2 2 4 4 3 3" xfId="4427"/>
    <cellStyle name="Normal 2 2 4 4 3 3 2" xfId="31982"/>
    <cellStyle name="Normal 2 2 4 4 3 4" xfId="4428"/>
    <cellStyle name="Normal 2 2 4 4 3 4 2" xfId="31983"/>
    <cellStyle name="Normal 2 2 4 4 3 5" xfId="4429"/>
    <cellStyle name="Normal 2 2 4 4 3 5 2" xfId="31984"/>
    <cellStyle name="Normal 2 2 4 4 3 6" xfId="31985"/>
    <cellStyle name="Normal 2 2 4 4 3 6 2" xfId="31986"/>
    <cellStyle name="Normal 2 2 4 4 3 7" xfId="31987"/>
    <cellStyle name="Normal 2 2 4 4 4" xfId="4430"/>
    <cellStyle name="Normal 2 2 4 4 4 2" xfId="4431"/>
    <cellStyle name="Normal 2 2 4 4 4 2 2" xfId="31988"/>
    <cellStyle name="Normal 2 2 4 4 4 3" xfId="4432"/>
    <cellStyle name="Normal 2 2 4 4 4 3 2" xfId="31989"/>
    <cellStyle name="Normal 2 2 4 4 4 4" xfId="31990"/>
    <cellStyle name="Normal 2 2 4 4 5" xfId="4433"/>
    <cellStyle name="Normal 2 2 4 4 5 2" xfId="4434"/>
    <cellStyle name="Normal 2 2 4 4 5 2 2" xfId="31991"/>
    <cellStyle name="Normal 2 2 4 4 5 3" xfId="31992"/>
    <cellStyle name="Normal 2 2 4 4 6" xfId="4435"/>
    <cellStyle name="Normal 2 2 4 4 6 2" xfId="31993"/>
    <cellStyle name="Normal 2 2 4 4 7" xfId="4436"/>
    <cellStyle name="Normal 2 2 4 4 7 2" xfId="31994"/>
    <cellStyle name="Normal 2 2 4 4 8" xfId="31995"/>
    <cellStyle name="Normal 2 2 4 4 8 2" xfId="31996"/>
    <cellStyle name="Normal 2 2 4 4 9" xfId="31997"/>
    <cellStyle name="Normal 2 2 4 40" xfId="31998"/>
    <cellStyle name="Normal 2 2 4 5" xfId="4437"/>
    <cellStyle name="Normal 2 2 4 5 10" xfId="31999"/>
    <cellStyle name="Normal 2 2 4 5 11" xfId="32000"/>
    <cellStyle name="Normal 2 2 4 5 2" xfId="4438"/>
    <cellStyle name="Normal 2 2 4 5 2 10" xfId="32001"/>
    <cellStyle name="Normal 2 2 4 5 2 2" xfId="4439"/>
    <cellStyle name="Normal 2 2 4 5 2 2 2" xfId="4440"/>
    <cellStyle name="Normal 2 2 4 5 2 2 2 2" xfId="4441"/>
    <cellStyle name="Normal 2 2 4 5 2 2 2 2 2" xfId="32002"/>
    <cellStyle name="Normal 2 2 4 5 2 2 2 3" xfId="4442"/>
    <cellStyle name="Normal 2 2 4 5 2 2 2 3 2" xfId="32003"/>
    <cellStyle name="Normal 2 2 4 5 2 2 2 4" xfId="32004"/>
    <cellStyle name="Normal 2 2 4 5 2 2 3" xfId="4443"/>
    <cellStyle name="Normal 2 2 4 5 2 2 3 2" xfId="32005"/>
    <cellStyle name="Normal 2 2 4 5 2 2 4" xfId="4444"/>
    <cellStyle name="Normal 2 2 4 5 2 2 4 2" xfId="32006"/>
    <cellStyle name="Normal 2 2 4 5 2 2 5" xfId="4445"/>
    <cellStyle name="Normal 2 2 4 5 2 2 5 2" xfId="32007"/>
    <cellStyle name="Normal 2 2 4 5 2 2 6" xfId="32008"/>
    <cellStyle name="Normal 2 2 4 5 2 2 6 2" xfId="32009"/>
    <cellStyle name="Normal 2 2 4 5 2 2 7" xfId="32010"/>
    <cellStyle name="Normal 2 2 4 5 2 3" xfId="4446"/>
    <cellStyle name="Normal 2 2 4 5 2 3 2" xfId="4447"/>
    <cellStyle name="Normal 2 2 4 5 2 3 2 2" xfId="32011"/>
    <cellStyle name="Normal 2 2 4 5 2 3 3" xfId="4448"/>
    <cellStyle name="Normal 2 2 4 5 2 3 3 2" xfId="32012"/>
    <cellStyle name="Normal 2 2 4 5 2 3 4" xfId="32013"/>
    <cellStyle name="Normal 2 2 4 5 2 4" xfId="4449"/>
    <cellStyle name="Normal 2 2 4 5 2 4 2" xfId="4450"/>
    <cellStyle name="Normal 2 2 4 5 2 4 2 2" xfId="32014"/>
    <cellStyle name="Normal 2 2 4 5 2 4 3" xfId="32015"/>
    <cellStyle name="Normal 2 2 4 5 2 5" xfId="4451"/>
    <cellStyle name="Normal 2 2 4 5 2 5 2" xfId="32016"/>
    <cellStyle name="Normal 2 2 4 5 2 6" xfId="4452"/>
    <cellStyle name="Normal 2 2 4 5 2 6 2" xfId="32017"/>
    <cellStyle name="Normal 2 2 4 5 2 7" xfId="32018"/>
    <cellStyle name="Normal 2 2 4 5 2 7 2" xfId="32019"/>
    <cellStyle name="Normal 2 2 4 5 2 8" xfId="32020"/>
    <cellStyle name="Normal 2 2 4 5 2 9" xfId="32021"/>
    <cellStyle name="Normal 2 2 4 5 3" xfId="4453"/>
    <cellStyle name="Normal 2 2 4 5 3 2" xfId="4454"/>
    <cellStyle name="Normal 2 2 4 5 3 2 2" xfId="4455"/>
    <cellStyle name="Normal 2 2 4 5 3 2 2 2" xfId="32022"/>
    <cellStyle name="Normal 2 2 4 5 3 2 3" xfId="4456"/>
    <cellStyle name="Normal 2 2 4 5 3 2 3 2" xfId="32023"/>
    <cellStyle name="Normal 2 2 4 5 3 2 4" xfId="32024"/>
    <cellStyle name="Normal 2 2 4 5 3 3" xfId="4457"/>
    <cellStyle name="Normal 2 2 4 5 3 3 2" xfId="32025"/>
    <cellStyle name="Normal 2 2 4 5 3 4" xfId="4458"/>
    <cellStyle name="Normal 2 2 4 5 3 4 2" xfId="32026"/>
    <cellStyle name="Normal 2 2 4 5 3 5" xfId="4459"/>
    <cellStyle name="Normal 2 2 4 5 3 5 2" xfId="32027"/>
    <cellStyle name="Normal 2 2 4 5 3 6" xfId="32028"/>
    <cellStyle name="Normal 2 2 4 5 3 6 2" xfId="32029"/>
    <cellStyle name="Normal 2 2 4 5 3 7" xfId="32030"/>
    <cellStyle name="Normal 2 2 4 5 4" xfId="4460"/>
    <cellStyle name="Normal 2 2 4 5 4 2" xfId="4461"/>
    <cellStyle name="Normal 2 2 4 5 4 2 2" xfId="32031"/>
    <cellStyle name="Normal 2 2 4 5 4 3" xfId="4462"/>
    <cellStyle name="Normal 2 2 4 5 4 3 2" xfId="32032"/>
    <cellStyle name="Normal 2 2 4 5 4 4" xfId="32033"/>
    <cellStyle name="Normal 2 2 4 5 5" xfId="4463"/>
    <cellStyle name="Normal 2 2 4 5 5 2" xfId="4464"/>
    <cellStyle name="Normal 2 2 4 5 5 2 2" xfId="32034"/>
    <cellStyle name="Normal 2 2 4 5 5 3" xfId="32035"/>
    <cellStyle name="Normal 2 2 4 5 6" xfId="4465"/>
    <cellStyle name="Normal 2 2 4 5 6 2" xfId="32036"/>
    <cellStyle name="Normal 2 2 4 5 7" xfId="4466"/>
    <cellStyle name="Normal 2 2 4 5 7 2" xfId="32037"/>
    <cellStyle name="Normal 2 2 4 5 8" xfId="32038"/>
    <cellStyle name="Normal 2 2 4 5 8 2" xfId="32039"/>
    <cellStyle name="Normal 2 2 4 5 9" xfId="32040"/>
    <cellStyle name="Normal 2 2 4 6" xfId="4467"/>
    <cellStyle name="Normal 2 2 4 6 10" xfId="32041"/>
    <cellStyle name="Normal 2 2 4 6 11" xfId="32042"/>
    <cellStyle name="Normal 2 2 4 6 2" xfId="4468"/>
    <cellStyle name="Normal 2 2 4 6 2 10" xfId="32043"/>
    <cellStyle name="Normal 2 2 4 6 2 2" xfId="4469"/>
    <cellStyle name="Normal 2 2 4 6 2 2 2" xfId="4470"/>
    <cellStyle name="Normal 2 2 4 6 2 2 2 2" xfId="4471"/>
    <cellStyle name="Normal 2 2 4 6 2 2 2 2 2" xfId="32044"/>
    <cellStyle name="Normal 2 2 4 6 2 2 2 3" xfId="4472"/>
    <cellStyle name="Normal 2 2 4 6 2 2 2 3 2" xfId="32045"/>
    <cellStyle name="Normal 2 2 4 6 2 2 2 4" xfId="32046"/>
    <cellStyle name="Normal 2 2 4 6 2 2 3" xfId="4473"/>
    <cellStyle name="Normal 2 2 4 6 2 2 3 2" xfId="32047"/>
    <cellStyle name="Normal 2 2 4 6 2 2 4" xfId="4474"/>
    <cellStyle name="Normal 2 2 4 6 2 2 4 2" xfId="32048"/>
    <cellStyle name="Normal 2 2 4 6 2 2 5" xfId="4475"/>
    <cellStyle name="Normal 2 2 4 6 2 2 5 2" xfId="32049"/>
    <cellStyle name="Normal 2 2 4 6 2 2 6" xfId="32050"/>
    <cellStyle name="Normal 2 2 4 6 2 2 6 2" xfId="32051"/>
    <cellStyle name="Normal 2 2 4 6 2 2 7" xfId="32052"/>
    <cellStyle name="Normal 2 2 4 6 2 3" xfId="4476"/>
    <cellStyle name="Normal 2 2 4 6 2 3 2" xfId="4477"/>
    <cellStyle name="Normal 2 2 4 6 2 3 2 2" xfId="32053"/>
    <cellStyle name="Normal 2 2 4 6 2 3 3" xfId="4478"/>
    <cellStyle name="Normal 2 2 4 6 2 3 3 2" xfId="32054"/>
    <cellStyle name="Normal 2 2 4 6 2 3 4" xfId="32055"/>
    <cellStyle name="Normal 2 2 4 6 2 4" xfId="4479"/>
    <cellStyle name="Normal 2 2 4 6 2 4 2" xfId="4480"/>
    <cellStyle name="Normal 2 2 4 6 2 4 2 2" xfId="32056"/>
    <cellStyle name="Normal 2 2 4 6 2 4 3" xfId="32057"/>
    <cellStyle name="Normal 2 2 4 6 2 5" xfId="4481"/>
    <cellStyle name="Normal 2 2 4 6 2 5 2" xfId="32058"/>
    <cellStyle name="Normal 2 2 4 6 2 6" xfId="4482"/>
    <cellStyle name="Normal 2 2 4 6 2 6 2" xfId="32059"/>
    <cellStyle name="Normal 2 2 4 6 2 7" xfId="32060"/>
    <cellStyle name="Normal 2 2 4 6 2 7 2" xfId="32061"/>
    <cellStyle name="Normal 2 2 4 6 2 8" xfId="32062"/>
    <cellStyle name="Normal 2 2 4 6 2 9" xfId="32063"/>
    <cellStyle name="Normal 2 2 4 6 3" xfId="4483"/>
    <cellStyle name="Normal 2 2 4 6 3 2" xfId="4484"/>
    <cellStyle name="Normal 2 2 4 6 3 2 2" xfId="4485"/>
    <cellStyle name="Normal 2 2 4 6 3 2 2 2" xfId="32064"/>
    <cellStyle name="Normal 2 2 4 6 3 2 3" xfId="4486"/>
    <cellStyle name="Normal 2 2 4 6 3 2 3 2" xfId="32065"/>
    <cellStyle name="Normal 2 2 4 6 3 2 4" xfId="32066"/>
    <cellStyle name="Normal 2 2 4 6 3 3" xfId="4487"/>
    <cellStyle name="Normal 2 2 4 6 3 3 2" xfId="32067"/>
    <cellStyle name="Normal 2 2 4 6 3 4" xfId="4488"/>
    <cellStyle name="Normal 2 2 4 6 3 4 2" xfId="32068"/>
    <cellStyle name="Normal 2 2 4 6 3 5" xfId="4489"/>
    <cellStyle name="Normal 2 2 4 6 3 5 2" xfId="32069"/>
    <cellStyle name="Normal 2 2 4 6 3 6" xfId="32070"/>
    <cellStyle name="Normal 2 2 4 6 3 6 2" xfId="32071"/>
    <cellStyle name="Normal 2 2 4 6 3 7" xfId="32072"/>
    <cellStyle name="Normal 2 2 4 6 4" xfId="4490"/>
    <cellStyle name="Normal 2 2 4 6 4 2" xfId="4491"/>
    <cellStyle name="Normal 2 2 4 6 4 2 2" xfId="32073"/>
    <cellStyle name="Normal 2 2 4 6 4 3" xfId="4492"/>
    <cellStyle name="Normal 2 2 4 6 4 3 2" xfId="32074"/>
    <cellStyle name="Normal 2 2 4 6 4 4" xfId="32075"/>
    <cellStyle name="Normal 2 2 4 6 5" xfId="4493"/>
    <cellStyle name="Normal 2 2 4 6 5 2" xfId="4494"/>
    <cellStyle name="Normal 2 2 4 6 5 2 2" xfId="32076"/>
    <cellStyle name="Normal 2 2 4 6 5 3" xfId="32077"/>
    <cellStyle name="Normal 2 2 4 6 6" xfId="4495"/>
    <cellStyle name="Normal 2 2 4 6 6 2" xfId="32078"/>
    <cellStyle name="Normal 2 2 4 6 7" xfId="4496"/>
    <cellStyle name="Normal 2 2 4 6 7 2" xfId="32079"/>
    <cellStyle name="Normal 2 2 4 6 8" xfId="32080"/>
    <cellStyle name="Normal 2 2 4 6 8 2" xfId="32081"/>
    <cellStyle name="Normal 2 2 4 6 9" xfId="32082"/>
    <cellStyle name="Normal 2 2 4 7" xfId="4497"/>
    <cellStyle name="Normal 2 2 4 7 10" xfId="32083"/>
    <cellStyle name="Normal 2 2 4 7 11" xfId="32084"/>
    <cellStyle name="Normal 2 2 4 7 2" xfId="4498"/>
    <cellStyle name="Normal 2 2 4 7 2 10" xfId="32085"/>
    <cellStyle name="Normal 2 2 4 7 2 2" xfId="4499"/>
    <cellStyle name="Normal 2 2 4 7 2 2 2" xfId="4500"/>
    <cellStyle name="Normal 2 2 4 7 2 2 2 2" xfId="4501"/>
    <cellStyle name="Normal 2 2 4 7 2 2 2 2 2" xfId="32086"/>
    <cellStyle name="Normal 2 2 4 7 2 2 2 3" xfId="4502"/>
    <cellStyle name="Normal 2 2 4 7 2 2 2 3 2" xfId="32087"/>
    <cellStyle name="Normal 2 2 4 7 2 2 2 4" xfId="32088"/>
    <cellStyle name="Normal 2 2 4 7 2 2 3" xfId="4503"/>
    <cellStyle name="Normal 2 2 4 7 2 2 3 2" xfId="32089"/>
    <cellStyle name="Normal 2 2 4 7 2 2 4" xfId="4504"/>
    <cellStyle name="Normal 2 2 4 7 2 2 4 2" xfId="32090"/>
    <cellStyle name="Normal 2 2 4 7 2 2 5" xfId="4505"/>
    <cellStyle name="Normal 2 2 4 7 2 2 5 2" xfId="32091"/>
    <cellStyle name="Normal 2 2 4 7 2 2 6" xfId="32092"/>
    <cellStyle name="Normal 2 2 4 7 2 2 6 2" xfId="32093"/>
    <cellStyle name="Normal 2 2 4 7 2 2 7" xfId="32094"/>
    <cellStyle name="Normal 2 2 4 7 2 3" xfId="4506"/>
    <cellStyle name="Normal 2 2 4 7 2 3 2" xfId="4507"/>
    <cellStyle name="Normal 2 2 4 7 2 3 2 2" xfId="32095"/>
    <cellStyle name="Normal 2 2 4 7 2 3 3" xfId="4508"/>
    <cellStyle name="Normal 2 2 4 7 2 3 3 2" xfId="32096"/>
    <cellStyle name="Normal 2 2 4 7 2 3 4" xfId="32097"/>
    <cellStyle name="Normal 2 2 4 7 2 4" xfId="4509"/>
    <cellStyle name="Normal 2 2 4 7 2 4 2" xfId="4510"/>
    <cellStyle name="Normal 2 2 4 7 2 4 2 2" xfId="32098"/>
    <cellStyle name="Normal 2 2 4 7 2 4 3" xfId="32099"/>
    <cellStyle name="Normal 2 2 4 7 2 5" xfId="4511"/>
    <cellStyle name="Normal 2 2 4 7 2 5 2" xfId="32100"/>
    <cellStyle name="Normal 2 2 4 7 2 6" xfId="4512"/>
    <cellStyle name="Normal 2 2 4 7 2 6 2" xfId="32101"/>
    <cellStyle name="Normal 2 2 4 7 2 7" xfId="32102"/>
    <cellStyle name="Normal 2 2 4 7 2 7 2" xfId="32103"/>
    <cellStyle name="Normal 2 2 4 7 2 8" xfId="32104"/>
    <cellStyle name="Normal 2 2 4 7 2 9" xfId="32105"/>
    <cellStyle name="Normal 2 2 4 7 3" xfId="4513"/>
    <cellStyle name="Normal 2 2 4 7 3 2" xfId="4514"/>
    <cellStyle name="Normal 2 2 4 7 3 2 2" xfId="4515"/>
    <cellStyle name="Normal 2 2 4 7 3 2 2 2" xfId="32106"/>
    <cellStyle name="Normal 2 2 4 7 3 2 3" xfId="4516"/>
    <cellStyle name="Normal 2 2 4 7 3 2 3 2" xfId="32107"/>
    <cellStyle name="Normal 2 2 4 7 3 2 4" xfId="32108"/>
    <cellStyle name="Normal 2 2 4 7 3 3" xfId="4517"/>
    <cellStyle name="Normal 2 2 4 7 3 3 2" xfId="32109"/>
    <cellStyle name="Normal 2 2 4 7 3 4" xfId="4518"/>
    <cellStyle name="Normal 2 2 4 7 3 4 2" xfId="32110"/>
    <cellStyle name="Normal 2 2 4 7 3 5" xfId="4519"/>
    <cellStyle name="Normal 2 2 4 7 3 5 2" xfId="32111"/>
    <cellStyle name="Normal 2 2 4 7 3 6" xfId="32112"/>
    <cellStyle name="Normal 2 2 4 7 3 6 2" xfId="32113"/>
    <cellStyle name="Normal 2 2 4 7 3 7" xfId="32114"/>
    <cellStyle name="Normal 2 2 4 7 4" xfId="4520"/>
    <cellStyle name="Normal 2 2 4 7 4 2" xfId="4521"/>
    <cellStyle name="Normal 2 2 4 7 4 2 2" xfId="32115"/>
    <cellStyle name="Normal 2 2 4 7 4 3" xfId="4522"/>
    <cellStyle name="Normal 2 2 4 7 4 3 2" xfId="32116"/>
    <cellStyle name="Normal 2 2 4 7 4 4" xfId="32117"/>
    <cellStyle name="Normal 2 2 4 7 5" xfId="4523"/>
    <cellStyle name="Normal 2 2 4 7 5 2" xfId="4524"/>
    <cellStyle name="Normal 2 2 4 7 5 2 2" xfId="32118"/>
    <cellStyle name="Normal 2 2 4 7 5 3" xfId="32119"/>
    <cellStyle name="Normal 2 2 4 7 6" xfId="4525"/>
    <cellStyle name="Normal 2 2 4 7 6 2" xfId="32120"/>
    <cellStyle name="Normal 2 2 4 7 7" xfId="4526"/>
    <cellStyle name="Normal 2 2 4 7 7 2" xfId="32121"/>
    <cellStyle name="Normal 2 2 4 7 8" xfId="32122"/>
    <cellStyle name="Normal 2 2 4 7 8 2" xfId="32123"/>
    <cellStyle name="Normal 2 2 4 7 9" xfId="32124"/>
    <cellStyle name="Normal 2 2 4 8" xfId="4527"/>
    <cellStyle name="Normal 2 2 4 8 10" xfId="32125"/>
    <cellStyle name="Normal 2 2 4 8 11" xfId="32126"/>
    <cellStyle name="Normal 2 2 4 8 2" xfId="4528"/>
    <cellStyle name="Normal 2 2 4 8 2 10" xfId="32127"/>
    <cellStyle name="Normal 2 2 4 8 2 2" xfId="4529"/>
    <cellStyle name="Normal 2 2 4 8 2 2 2" xfId="4530"/>
    <cellStyle name="Normal 2 2 4 8 2 2 2 2" xfId="4531"/>
    <cellStyle name="Normal 2 2 4 8 2 2 2 2 2" xfId="32128"/>
    <cellStyle name="Normal 2 2 4 8 2 2 2 3" xfId="4532"/>
    <cellStyle name="Normal 2 2 4 8 2 2 2 3 2" xfId="32129"/>
    <cellStyle name="Normal 2 2 4 8 2 2 2 4" xfId="32130"/>
    <cellStyle name="Normal 2 2 4 8 2 2 3" xfId="4533"/>
    <cellStyle name="Normal 2 2 4 8 2 2 3 2" xfId="32131"/>
    <cellStyle name="Normal 2 2 4 8 2 2 4" xfId="4534"/>
    <cellStyle name="Normal 2 2 4 8 2 2 4 2" xfId="32132"/>
    <cellStyle name="Normal 2 2 4 8 2 2 5" xfId="4535"/>
    <cellStyle name="Normal 2 2 4 8 2 2 5 2" xfId="32133"/>
    <cellStyle name="Normal 2 2 4 8 2 2 6" xfId="32134"/>
    <cellStyle name="Normal 2 2 4 8 2 2 6 2" xfId="32135"/>
    <cellStyle name="Normal 2 2 4 8 2 2 7" xfId="32136"/>
    <cellStyle name="Normal 2 2 4 8 2 3" xfId="4536"/>
    <cellStyle name="Normal 2 2 4 8 2 3 2" xfId="4537"/>
    <cellStyle name="Normal 2 2 4 8 2 3 2 2" xfId="32137"/>
    <cellStyle name="Normal 2 2 4 8 2 3 3" xfId="4538"/>
    <cellStyle name="Normal 2 2 4 8 2 3 3 2" xfId="32138"/>
    <cellStyle name="Normal 2 2 4 8 2 3 4" xfId="32139"/>
    <cellStyle name="Normal 2 2 4 8 2 4" xfId="4539"/>
    <cellStyle name="Normal 2 2 4 8 2 4 2" xfId="4540"/>
    <cellStyle name="Normal 2 2 4 8 2 4 2 2" xfId="32140"/>
    <cellStyle name="Normal 2 2 4 8 2 4 3" xfId="32141"/>
    <cellStyle name="Normal 2 2 4 8 2 5" xfId="4541"/>
    <cellStyle name="Normal 2 2 4 8 2 5 2" xfId="32142"/>
    <cellStyle name="Normal 2 2 4 8 2 6" xfId="4542"/>
    <cellStyle name="Normal 2 2 4 8 2 6 2" xfId="32143"/>
    <cellStyle name="Normal 2 2 4 8 2 7" xfId="32144"/>
    <cellStyle name="Normal 2 2 4 8 2 7 2" xfId="32145"/>
    <cellStyle name="Normal 2 2 4 8 2 8" xfId="32146"/>
    <cellStyle name="Normal 2 2 4 8 2 9" xfId="32147"/>
    <cellStyle name="Normal 2 2 4 8 3" xfId="4543"/>
    <cellStyle name="Normal 2 2 4 8 3 2" xfId="4544"/>
    <cellStyle name="Normal 2 2 4 8 3 2 2" xfId="4545"/>
    <cellStyle name="Normal 2 2 4 8 3 2 2 2" xfId="32148"/>
    <cellStyle name="Normal 2 2 4 8 3 2 3" xfId="4546"/>
    <cellStyle name="Normal 2 2 4 8 3 2 3 2" xfId="32149"/>
    <cellStyle name="Normal 2 2 4 8 3 2 4" xfId="32150"/>
    <cellStyle name="Normal 2 2 4 8 3 3" xfId="4547"/>
    <cellStyle name="Normal 2 2 4 8 3 3 2" xfId="32151"/>
    <cellStyle name="Normal 2 2 4 8 3 4" xfId="4548"/>
    <cellStyle name="Normal 2 2 4 8 3 4 2" xfId="32152"/>
    <cellStyle name="Normal 2 2 4 8 3 5" xfId="4549"/>
    <cellStyle name="Normal 2 2 4 8 3 5 2" xfId="32153"/>
    <cellStyle name="Normal 2 2 4 8 3 6" xfId="32154"/>
    <cellStyle name="Normal 2 2 4 8 3 6 2" xfId="32155"/>
    <cellStyle name="Normal 2 2 4 8 3 7" xfId="32156"/>
    <cellStyle name="Normal 2 2 4 8 4" xfId="4550"/>
    <cellStyle name="Normal 2 2 4 8 4 2" xfId="4551"/>
    <cellStyle name="Normal 2 2 4 8 4 2 2" xfId="32157"/>
    <cellStyle name="Normal 2 2 4 8 4 3" xfId="4552"/>
    <cellStyle name="Normal 2 2 4 8 4 3 2" xfId="32158"/>
    <cellStyle name="Normal 2 2 4 8 4 4" xfId="32159"/>
    <cellStyle name="Normal 2 2 4 8 5" xfId="4553"/>
    <cellStyle name="Normal 2 2 4 8 5 2" xfId="4554"/>
    <cellStyle name="Normal 2 2 4 8 5 2 2" xfId="32160"/>
    <cellStyle name="Normal 2 2 4 8 5 3" xfId="32161"/>
    <cellStyle name="Normal 2 2 4 8 6" xfId="4555"/>
    <cellStyle name="Normal 2 2 4 8 6 2" xfId="32162"/>
    <cellStyle name="Normal 2 2 4 8 7" xfId="4556"/>
    <cellStyle name="Normal 2 2 4 8 7 2" xfId="32163"/>
    <cellStyle name="Normal 2 2 4 8 8" xfId="32164"/>
    <cellStyle name="Normal 2 2 4 8 8 2" xfId="32165"/>
    <cellStyle name="Normal 2 2 4 8 9" xfId="32166"/>
    <cellStyle name="Normal 2 2 4 9" xfId="4557"/>
    <cellStyle name="Normal 2 2 4 9 10" xfId="32167"/>
    <cellStyle name="Normal 2 2 4 9 11" xfId="32168"/>
    <cellStyle name="Normal 2 2 4 9 2" xfId="4558"/>
    <cellStyle name="Normal 2 2 4 9 2 10" xfId="32169"/>
    <cellStyle name="Normal 2 2 4 9 2 2" xfId="4559"/>
    <cellStyle name="Normal 2 2 4 9 2 2 2" xfId="4560"/>
    <cellStyle name="Normal 2 2 4 9 2 2 2 2" xfId="4561"/>
    <cellStyle name="Normal 2 2 4 9 2 2 2 2 2" xfId="32170"/>
    <cellStyle name="Normal 2 2 4 9 2 2 2 3" xfId="4562"/>
    <cellStyle name="Normal 2 2 4 9 2 2 2 3 2" xfId="32171"/>
    <cellStyle name="Normal 2 2 4 9 2 2 2 4" xfId="32172"/>
    <cellStyle name="Normal 2 2 4 9 2 2 3" xfId="4563"/>
    <cellStyle name="Normal 2 2 4 9 2 2 3 2" xfId="32173"/>
    <cellStyle name="Normal 2 2 4 9 2 2 4" xfId="4564"/>
    <cellStyle name="Normal 2 2 4 9 2 2 4 2" xfId="32174"/>
    <cellStyle name="Normal 2 2 4 9 2 2 5" xfId="4565"/>
    <cellStyle name="Normal 2 2 4 9 2 2 5 2" xfId="32175"/>
    <cellStyle name="Normal 2 2 4 9 2 2 6" xfId="32176"/>
    <cellStyle name="Normal 2 2 4 9 2 2 6 2" xfId="32177"/>
    <cellStyle name="Normal 2 2 4 9 2 2 7" xfId="32178"/>
    <cellStyle name="Normal 2 2 4 9 2 3" xfId="4566"/>
    <cellStyle name="Normal 2 2 4 9 2 3 2" xfId="4567"/>
    <cellStyle name="Normal 2 2 4 9 2 3 2 2" xfId="32179"/>
    <cellStyle name="Normal 2 2 4 9 2 3 3" xfId="4568"/>
    <cellStyle name="Normal 2 2 4 9 2 3 3 2" xfId="32180"/>
    <cellStyle name="Normal 2 2 4 9 2 3 4" xfId="32181"/>
    <cellStyle name="Normal 2 2 4 9 2 4" xfId="4569"/>
    <cellStyle name="Normal 2 2 4 9 2 4 2" xfId="4570"/>
    <cellStyle name="Normal 2 2 4 9 2 4 2 2" xfId="32182"/>
    <cellStyle name="Normal 2 2 4 9 2 4 3" xfId="32183"/>
    <cellStyle name="Normal 2 2 4 9 2 5" xfId="4571"/>
    <cellStyle name="Normal 2 2 4 9 2 5 2" xfId="32184"/>
    <cellStyle name="Normal 2 2 4 9 2 6" xfId="4572"/>
    <cellStyle name="Normal 2 2 4 9 2 6 2" xfId="32185"/>
    <cellStyle name="Normal 2 2 4 9 2 7" xfId="32186"/>
    <cellStyle name="Normal 2 2 4 9 2 7 2" xfId="32187"/>
    <cellStyle name="Normal 2 2 4 9 2 8" xfId="32188"/>
    <cellStyle name="Normal 2 2 4 9 2 9" xfId="32189"/>
    <cellStyle name="Normal 2 2 4 9 3" xfId="4573"/>
    <cellStyle name="Normal 2 2 4 9 3 2" xfId="4574"/>
    <cellStyle name="Normal 2 2 4 9 3 2 2" xfId="4575"/>
    <cellStyle name="Normal 2 2 4 9 3 2 2 2" xfId="32190"/>
    <cellStyle name="Normal 2 2 4 9 3 2 3" xfId="4576"/>
    <cellStyle name="Normal 2 2 4 9 3 2 3 2" xfId="32191"/>
    <cellStyle name="Normal 2 2 4 9 3 2 4" xfId="32192"/>
    <cellStyle name="Normal 2 2 4 9 3 3" xfId="4577"/>
    <cellStyle name="Normal 2 2 4 9 3 3 2" xfId="32193"/>
    <cellStyle name="Normal 2 2 4 9 3 4" xfId="4578"/>
    <cellStyle name="Normal 2 2 4 9 3 4 2" xfId="32194"/>
    <cellStyle name="Normal 2 2 4 9 3 5" xfId="4579"/>
    <cellStyle name="Normal 2 2 4 9 3 5 2" xfId="32195"/>
    <cellStyle name="Normal 2 2 4 9 3 6" xfId="32196"/>
    <cellStyle name="Normal 2 2 4 9 3 6 2" xfId="32197"/>
    <cellStyle name="Normal 2 2 4 9 3 7" xfId="32198"/>
    <cellStyle name="Normal 2 2 4 9 4" xfId="4580"/>
    <cellStyle name="Normal 2 2 4 9 4 2" xfId="4581"/>
    <cellStyle name="Normal 2 2 4 9 4 2 2" xfId="32199"/>
    <cellStyle name="Normal 2 2 4 9 4 3" xfId="4582"/>
    <cellStyle name="Normal 2 2 4 9 4 3 2" xfId="32200"/>
    <cellStyle name="Normal 2 2 4 9 4 4" xfId="32201"/>
    <cellStyle name="Normal 2 2 4 9 5" xfId="4583"/>
    <cellStyle name="Normal 2 2 4 9 5 2" xfId="4584"/>
    <cellStyle name="Normal 2 2 4 9 5 2 2" xfId="32202"/>
    <cellStyle name="Normal 2 2 4 9 5 3" xfId="32203"/>
    <cellStyle name="Normal 2 2 4 9 6" xfId="4585"/>
    <cellStyle name="Normal 2 2 4 9 6 2" xfId="32204"/>
    <cellStyle name="Normal 2 2 4 9 7" xfId="4586"/>
    <cellStyle name="Normal 2 2 4 9 7 2" xfId="32205"/>
    <cellStyle name="Normal 2 2 4 9 8" xfId="32206"/>
    <cellStyle name="Normal 2 2 4 9 8 2" xfId="32207"/>
    <cellStyle name="Normal 2 2 4 9 9" xfId="32208"/>
    <cellStyle name="Normal 2 2 40" xfId="4587"/>
    <cellStyle name="Normal 2 2 40 2" xfId="4588"/>
    <cellStyle name="Normal 2 2 40 2 2" xfId="4589"/>
    <cellStyle name="Normal 2 2 40 2 2 2" xfId="32209"/>
    <cellStyle name="Normal 2 2 40 2 3" xfId="4590"/>
    <cellStyle name="Normal 2 2 40 2 3 2" xfId="32210"/>
    <cellStyle name="Normal 2 2 40 3" xfId="4591"/>
    <cellStyle name="Normal 2 2 40 3 2" xfId="32211"/>
    <cellStyle name="Normal 2 2 40 4" xfId="32212"/>
    <cellStyle name="Normal 2 2 41" xfId="4592"/>
    <cellStyle name="Normal 2 2 41 2" xfId="32213"/>
    <cellStyle name="Normal 2 2 42" xfId="4593"/>
    <cellStyle name="Normal 2 2 42 2" xfId="32214"/>
    <cellStyle name="Normal 2 2 43" xfId="4594"/>
    <cellStyle name="Normal 2 2 43 2" xfId="32215"/>
    <cellStyle name="Normal 2 2 44" xfId="32216"/>
    <cellStyle name="Normal 2 2 5" xfId="4595"/>
    <cellStyle name="Normal 2 2 5 10" xfId="4596"/>
    <cellStyle name="Normal 2 2 5 10 10" xfId="32217"/>
    <cellStyle name="Normal 2 2 5 10 11" xfId="32218"/>
    <cellStyle name="Normal 2 2 5 10 2" xfId="4597"/>
    <cellStyle name="Normal 2 2 5 10 2 10" xfId="32219"/>
    <cellStyle name="Normal 2 2 5 10 2 2" xfId="4598"/>
    <cellStyle name="Normal 2 2 5 10 2 2 2" xfId="4599"/>
    <cellStyle name="Normal 2 2 5 10 2 2 2 2" xfId="4600"/>
    <cellStyle name="Normal 2 2 5 10 2 2 2 2 2" xfId="32220"/>
    <cellStyle name="Normal 2 2 5 10 2 2 2 3" xfId="4601"/>
    <cellStyle name="Normal 2 2 5 10 2 2 2 3 2" xfId="32221"/>
    <cellStyle name="Normal 2 2 5 10 2 2 2 4" xfId="32222"/>
    <cellStyle name="Normal 2 2 5 10 2 2 3" xfId="4602"/>
    <cellStyle name="Normal 2 2 5 10 2 2 3 2" xfId="32223"/>
    <cellStyle name="Normal 2 2 5 10 2 2 4" xfId="4603"/>
    <cellStyle name="Normal 2 2 5 10 2 2 4 2" xfId="32224"/>
    <cellStyle name="Normal 2 2 5 10 2 2 5" xfId="4604"/>
    <cellStyle name="Normal 2 2 5 10 2 2 5 2" xfId="32225"/>
    <cellStyle name="Normal 2 2 5 10 2 2 6" xfId="32226"/>
    <cellStyle name="Normal 2 2 5 10 2 2 6 2" xfId="32227"/>
    <cellStyle name="Normal 2 2 5 10 2 2 7" xfId="32228"/>
    <cellStyle name="Normal 2 2 5 10 2 3" xfId="4605"/>
    <cellStyle name="Normal 2 2 5 10 2 3 2" xfId="4606"/>
    <cellStyle name="Normal 2 2 5 10 2 3 2 2" xfId="32229"/>
    <cellStyle name="Normal 2 2 5 10 2 3 3" xfId="4607"/>
    <cellStyle name="Normal 2 2 5 10 2 3 3 2" xfId="32230"/>
    <cellStyle name="Normal 2 2 5 10 2 3 4" xfId="32231"/>
    <cellStyle name="Normal 2 2 5 10 2 4" xfId="4608"/>
    <cellStyle name="Normal 2 2 5 10 2 4 2" xfId="4609"/>
    <cellStyle name="Normal 2 2 5 10 2 4 2 2" xfId="32232"/>
    <cellStyle name="Normal 2 2 5 10 2 4 3" xfId="32233"/>
    <cellStyle name="Normal 2 2 5 10 2 5" xfId="4610"/>
    <cellStyle name="Normal 2 2 5 10 2 5 2" xfId="32234"/>
    <cellStyle name="Normal 2 2 5 10 2 6" xfId="4611"/>
    <cellStyle name="Normal 2 2 5 10 2 6 2" xfId="32235"/>
    <cellStyle name="Normal 2 2 5 10 2 7" xfId="32236"/>
    <cellStyle name="Normal 2 2 5 10 2 7 2" xfId="32237"/>
    <cellStyle name="Normal 2 2 5 10 2 8" xfId="32238"/>
    <cellStyle name="Normal 2 2 5 10 2 9" xfId="32239"/>
    <cellStyle name="Normal 2 2 5 10 3" xfId="4612"/>
    <cellStyle name="Normal 2 2 5 10 3 2" xfId="4613"/>
    <cellStyle name="Normal 2 2 5 10 3 2 2" xfId="4614"/>
    <cellStyle name="Normal 2 2 5 10 3 2 2 2" xfId="32240"/>
    <cellStyle name="Normal 2 2 5 10 3 2 3" xfId="4615"/>
    <cellStyle name="Normal 2 2 5 10 3 2 3 2" xfId="32241"/>
    <cellStyle name="Normal 2 2 5 10 3 2 4" xfId="32242"/>
    <cellStyle name="Normal 2 2 5 10 3 3" xfId="4616"/>
    <cellStyle name="Normal 2 2 5 10 3 3 2" xfId="32243"/>
    <cellStyle name="Normal 2 2 5 10 3 4" xfId="4617"/>
    <cellStyle name="Normal 2 2 5 10 3 4 2" xfId="32244"/>
    <cellStyle name="Normal 2 2 5 10 3 5" xfId="4618"/>
    <cellStyle name="Normal 2 2 5 10 3 5 2" xfId="32245"/>
    <cellStyle name="Normal 2 2 5 10 3 6" xfId="32246"/>
    <cellStyle name="Normal 2 2 5 10 3 6 2" xfId="32247"/>
    <cellStyle name="Normal 2 2 5 10 3 7" xfId="32248"/>
    <cellStyle name="Normal 2 2 5 10 4" xfId="4619"/>
    <cellStyle name="Normal 2 2 5 10 4 2" xfId="4620"/>
    <cellStyle name="Normal 2 2 5 10 4 2 2" xfId="32249"/>
    <cellStyle name="Normal 2 2 5 10 4 3" xfId="4621"/>
    <cellStyle name="Normal 2 2 5 10 4 3 2" xfId="32250"/>
    <cellStyle name="Normal 2 2 5 10 4 4" xfId="32251"/>
    <cellStyle name="Normal 2 2 5 10 5" xfId="4622"/>
    <cellStyle name="Normal 2 2 5 10 5 2" xfId="4623"/>
    <cellStyle name="Normal 2 2 5 10 5 2 2" xfId="32252"/>
    <cellStyle name="Normal 2 2 5 10 5 3" xfId="32253"/>
    <cellStyle name="Normal 2 2 5 10 6" xfId="4624"/>
    <cellStyle name="Normal 2 2 5 10 6 2" xfId="32254"/>
    <cellStyle name="Normal 2 2 5 10 7" xfId="4625"/>
    <cellStyle name="Normal 2 2 5 10 7 2" xfId="32255"/>
    <cellStyle name="Normal 2 2 5 10 8" xfId="32256"/>
    <cellStyle name="Normal 2 2 5 10 8 2" xfId="32257"/>
    <cellStyle name="Normal 2 2 5 10 9" xfId="32258"/>
    <cellStyle name="Normal 2 2 5 11" xfId="4626"/>
    <cellStyle name="Normal 2 2 5 11 10" xfId="32259"/>
    <cellStyle name="Normal 2 2 5 11 11" xfId="32260"/>
    <cellStyle name="Normal 2 2 5 11 2" xfId="4627"/>
    <cellStyle name="Normal 2 2 5 11 2 10" xfId="32261"/>
    <cellStyle name="Normal 2 2 5 11 2 2" xfId="4628"/>
    <cellStyle name="Normal 2 2 5 11 2 2 2" xfId="4629"/>
    <cellStyle name="Normal 2 2 5 11 2 2 2 2" xfId="4630"/>
    <cellStyle name="Normal 2 2 5 11 2 2 2 2 2" xfId="32262"/>
    <cellStyle name="Normal 2 2 5 11 2 2 2 3" xfId="4631"/>
    <cellStyle name="Normal 2 2 5 11 2 2 2 3 2" xfId="32263"/>
    <cellStyle name="Normal 2 2 5 11 2 2 2 4" xfId="32264"/>
    <cellStyle name="Normal 2 2 5 11 2 2 3" xfId="4632"/>
    <cellStyle name="Normal 2 2 5 11 2 2 3 2" xfId="32265"/>
    <cellStyle name="Normal 2 2 5 11 2 2 4" xfId="4633"/>
    <cellStyle name="Normal 2 2 5 11 2 2 4 2" xfId="32266"/>
    <cellStyle name="Normal 2 2 5 11 2 2 5" xfId="4634"/>
    <cellStyle name="Normal 2 2 5 11 2 2 5 2" xfId="32267"/>
    <cellStyle name="Normal 2 2 5 11 2 2 6" xfId="32268"/>
    <cellStyle name="Normal 2 2 5 11 2 2 6 2" xfId="32269"/>
    <cellStyle name="Normal 2 2 5 11 2 2 7" xfId="32270"/>
    <cellStyle name="Normal 2 2 5 11 2 3" xfId="4635"/>
    <cellStyle name="Normal 2 2 5 11 2 3 2" xfId="4636"/>
    <cellStyle name="Normal 2 2 5 11 2 3 2 2" xfId="32271"/>
    <cellStyle name="Normal 2 2 5 11 2 3 3" xfId="4637"/>
    <cellStyle name="Normal 2 2 5 11 2 3 3 2" xfId="32272"/>
    <cellStyle name="Normal 2 2 5 11 2 3 4" xfId="32273"/>
    <cellStyle name="Normal 2 2 5 11 2 4" xfId="4638"/>
    <cellStyle name="Normal 2 2 5 11 2 4 2" xfId="4639"/>
    <cellStyle name="Normal 2 2 5 11 2 4 2 2" xfId="32274"/>
    <cellStyle name="Normal 2 2 5 11 2 4 3" xfId="32275"/>
    <cellStyle name="Normal 2 2 5 11 2 5" xfId="4640"/>
    <cellStyle name="Normal 2 2 5 11 2 5 2" xfId="32276"/>
    <cellStyle name="Normal 2 2 5 11 2 6" xfId="4641"/>
    <cellStyle name="Normal 2 2 5 11 2 6 2" xfId="32277"/>
    <cellStyle name="Normal 2 2 5 11 2 7" xfId="32278"/>
    <cellStyle name="Normal 2 2 5 11 2 7 2" xfId="32279"/>
    <cellStyle name="Normal 2 2 5 11 2 8" xfId="32280"/>
    <cellStyle name="Normal 2 2 5 11 2 9" xfId="32281"/>
    <cellStyle name="Normal 2 2 5 11 3" xfId="4642"/>
    <cellStyle name="Normal 2 2 5 11 3 2" xfId="4643"/>
    <cellStyle name="Normal 2 2 5 11 3 2 2" xfId="4644"/>
    <cellStyle name="Normal 2 2 5 11 3 2 2 2" xfId="32282"/>
    <cellStyle name="Normal 2 2 5 11 3 2 3" xfId="4645"/>
    <cellStyle name="Normal 2 2 5 11 3 2 3 2" xfId="32283"/>
    <cellStyle name="Normal 2 2 5 11 3 2 4" xfId="32284"/>
    <cellStyle name="Normal 2 2 5 11 3 3" xfId="4646"/>
    <cellStyle name="Normal 2 2 5 11 3 3 2" xfId="32285"/>
    <cellStyle name="Normal 2 2 5 11 3 4" xfId="4647"/>
    <cellStyle name="Normal 2 2 5 11 3 4 2" xfId="32286"/>
    <cellStyle name="Normal 2 2 5 11 3 5" xfId="4648"/>
    <cellStyle name="Normal 2 2 5 11 3 5 2" xfId="32287"/>
    <cellStyle name="Normal 2 2 5 11 3 6" xfId="32288"/>
    <cellStyle name="Normal 2 2 5 11 3 6 2" xfId="32289"/>
    <cellStyle name="Normal 2 2 5 11 3 7" xfId="32290"/>
    <cellStyle name="Normal 2 2 5 11 4" xfId="4649"/>
    <cellStyle name="Normal 2 2 5 11 4 2" xfId="4650"/>
    <cellStyle name="Normal 2 2 5 11 4 2 2" xfId="32291"/>
    <cellStyle name="Normal 2 2 5 11 4 3" xfId="4651"/>
    <cellStyle name="Normal 2 2 5 11 4 3 2" xfId="32292"/>
    <cellStyle name="Normal 2 2 5 11 4 4" xfId="32293"/>
    <cellStyle name="Normal 2 2 5 11 5" xfId="4652"/>
    <cellStyle name="Normal 2 2 5 11 5 2" xfId="4653"/>
    <cellStyle name="Normal 2 2 5 11 5 2 2" xfId="32294"/>
    <cellStyle name="Normal 2 2 5 11 5 3" xfId="32295"/>
    <cellStyle name="Normal 2 2 5 11 6" xfId="4654"/>
    <cellStyle name="Normal 2 2 5 11 6 2" xfId="32296"/>
    <cellStyle name="Normal 2 2 5 11 7" xfId="4655"/>
    <cellStyle name="Normal 2 2 5 11 7 2" xfId="32297"/>
    <cellStyle name="Normal 2 2 5 11 8" xfId="32298"/>
    <cellStyle name="Normal 2 2 5 11 8 2" xfId="32299"/>
    <cellStyle name="Normal 2 2 5 11 9" xfId="32300"/>
    <cellStyle name="Normal 2 2 5 12" xfId="4656"/>
    <cellStyle name="Normal 2 2 5 12 10" xfId="32301"/>
    <cellStyle name="Normal 2 2 5 12 11" xfId="32302"/>
    <cellStyle name="Normal 2 2 5 12 2" xfId="4657"/>
    <cellStyle name="Normal 2 2 5 12 2 10" xfId="32303"/>
    <cellStyle name="Normal 2 2 5 12 2 2" xfId="4658"/>
    <cellStyle name="Normal 2 2 5 12 2 2 2" xfId="4659"/>
    <cellStyle name="Normal 2 2 5 12 2 2 2 2" xfId="4660"/>
    <cellStyle name="Normal 2 2 5 12 2 2 2 2 2" xfId="32304"/>
    <cellStyle name="Normal 2 2 5 12 2 2 2 3" xfId="4661"/>
    <cellStyle name="Normal 2 2 5 12 2 2 2 3 2" xfId="32305"/>
    <cellStyle name="Normal 2 2 5 12 2 2 2 4" xfId="32306"/>
    <cellStyle name="Normal 2 2 5 12 2 2 3" xfId="4662"/>
    <cellStyle name="Normal 2 2 5 12 2 2 3 2" xfId="32307"/>
    <cellStyle name="Normal 2 2 5 12 2 2 4" xfId="4663"/>
    <cellStyle name="Normal 2 2 5 12 2 2 4 2" xfId="32308"/>
    <cellStyle name="Normal 2 2 5 12 2 2 5" xfId="4664"/>
    <cellStyle name="Normal 2 2 5 12 2 2 5 2" xfId="32309"/>
    <cellStyle name="Normal 2 2 5 12 2 2 6" xfId="32310"/>
    <cellStyle name="Normal 2 2 5 12 2 2 6 2" xfId="32311"/>
    <cellStyle name="Normal 2 2 5 12 2 2 7" xfId="32312"/>
    <cellStyle name="Normal 2 2 5 12 2 3" xfId="4665"/>
    <cellStyle name="Normal 2 2 5 12 2 3 2" xfId="4666"/>
    <cellStyle name="Normal 2 2 5 12 2 3 2 2" xfId="32313"/>
    <cellStyle name="Normal 2 2 5 12 2 3 3" xfId="4667"/>
    <cellStyle name="Normal 2 2 5 12 2 3 3 2" xfId="32314"/>
    <cellStyle name="Normal 2 2 5 12 2 3 4" xfId="32315"/>
    <cellStyle name="Normal 2 2 5 12 2 4" xfId="4668"/>
    <cellStyle name="Normal 2 2 5 12 2 4 2" xfId="4669"/>
    <cellStyle name="Normal 2 2 5 12 2 4 2 2" xfId="32316"/>
    <cellStyle name="Normal 2 2 5 12 2 4 3" xfId="32317"/>
    <cellStyle name="Normal 2 2 5 12 2 5" xfId="4670"/>
    <cellStyle name="Normal 2 2 5 12 2 5 2" xfId="32318"/>
    <cellStyle name="Normal 2 2 5 12 2 6" xfId="4671"/>
    <cellStyle name="Normal 2 2 5 12 2 6 2" xfId="32319"/>
    <cellStyle name="Normal 2 2 5 12 2 7" xfId="32320"/>
    <cellStyle name="Normal 2 2 5 12 2 7 2" xfId="32321"/>
    <cellStyle name="Normal 2 2 5 12 2 8" xfId="32322"/>
    <cellStyle name="Normal 2 2 5 12 2 9" xfId="32323"/>
    <cellStyle name="Normal 2 2 5 12 3" xfId="4672"/>
    <cellStyle name="Normal 2 2 5 12 3 2" xfId="4673"/>
    <cellStyle name="Normal 2 2 5 12 3 2 2" xfId="4674"/>
    <cellStyle name="Normal 2 2 5 12 3 2 2 2" xfId="32324"/>
    <cellStyle name="Normal 2 2 5 12 3 2 3" xfId="4675"/>
    <cellStyle name="Normal 2 2 5 12 3 2 3 2" xfId="32325"/>
    <cellStyle name="Normal 2 2 5 12 3 2 4" xfId="32326"/>
    <cellStyle name="Normal 2 2 5 12 3 3" xfId="4676"/>
    <cellStyle name="Normal 2 2 5 12 3 3 2" xfId="32327"/>
    <cellStyle name="Normal 2 2 5 12 3 4" xfId="4677"/>
    <cellStyle name="Normal 2 2 5 12 3 4 2" xfId="32328"/>
    <cellStyle name="Normal 2 2 5 12 3 5" xfId="4678"/>
    <cellStyle name="Normal 2 2 5 12 3 5 2" xfId="32329"/>
    <cellStyle name="Normal 2 2 5 12 3 6" xfId="32330"/>
    <cellStyle name="Normal 2 2 5 12 3 6 2" xfId="32331"/>
    <cellStyle name="Normal 2 2 5 12 3 7" xfId="32332"/>
    <cellStyle name="Normal 2 2 5 12 4" xfId="4679"/>
    <cellStyle name="Normal 2 2 5 12 4 2" xfId="4680"/>
    <cellStyle name="Normal 2 2 5 12 4 2 2" xfId="32333"/>
    <cellStyle name="Normal 2 2 5 12 4 3" xfId="4681"/>
    <cellStyle name="Normal 2 2 5 12 4 3 2" xfId="32334"/>
    <cellStyle name="Normal 2 2 5 12 4 4" xfId="32335"/>
    <cellStyle name="Normal 2 2 5 12 5" xfId="4682"/>
    <cellStyle name="Normal 2 2 5 12 5 2" xfId="4683"/>
    <cellStyle name="Normal 2 2 5 12 5 2 2" xfId="32336"/>
    <cellStyle name="Normal 2 2 5 12 5 3" xfId="32337"/>
    <cellStyle name="Normal 2 2 5 12 6" xfId="4684"/>
    <cellStyle name="Normal 2 2 5 12 6 2" xfId="32338"/>
    <cellStyle name="Normal 2 2 5 12 7" xfId="4685"/>
    <cellStyle name="Normal 2 2 5 12 7 2" xfId="32339"/>
    <cellStyle name="Normal 2 2 5 12 8" xfId="32340"/>
    <cellStyle name="Normal 2 2 5 12 8 2" xfId="32341"/>
    <cellStyle name="Normal 2 2 5 12 9" xfId="32342"/>
    <cellStyle name="Normal 2 2 5 13" xfId="4686"/>
    <cellStyle name="Normal 2 2 5 13 10" xfId="32343"/>
    <cellStyle name="Normal 2 2 5 13 11" xfId="32344"/>
    <cellStyle name="Normal 2 2 5 13 2" xfId="4687"/>
    <cellStyle name="Normal 2 2 5 13 2 10" xfId="32345"/>
    <cellStyle name="Normal 2 2 5 13 2 2" xfId="4688"/>
    <cellStyle name="Normal 2 2 5 13 2 2 2" xfId="4689"/>
    <cellStyle name="Normal 2 2 5 13 2 2 2 2" xfId="4690"/>
    <cellStyle name="Normal 2 2 5 13 2 2 2 2 2" xfId="32346"/>
    <cellStyle name="Normal 2 2 5 13 2 2 2 3" xfId="4691"/>
    <cellStyle name="Normal 2 2 5 13 2 2 2 3 2" xfId="32347"/>
    <cellStyle name="Normal 2 2 5 13 2 2 2 4" xfId="32348"/>
    <cellStyle name="Normal 2 2 5 13 2 2 3" xfId="4692"/>
    <cellStyle name="Normal 2 2 5 13 2 2 3 2" xfId="32349"/>
    <cellStyle name="Normal 2 2 5 13 2 2 4" xfId="4693"/>
    <cellStyle name="Normal 2 2 5 13 2 2 4 2" xfId="32350"/>
    <cellStyle name="Normal 2 2 5 13 2 2 5" xfId="4694"/>
    <cellStyle name="Normal 2 2 5 13 2 2 5 2" xfId="32351"/>
    <cellStyle name="Normal 2 2 5 13 2 2 6" xfId="32352"/>
    <cellStyle name="Normal 2 2 5 13 2 2 6 2" xfId="32353"/>
    <cellStyle name="Normal 2 2 5 13 2 2 7" xfId="32354"/>
    <cellStyle name="Normal 2 2 5 13 2 3" xfId="4695"/>
    <cellStyle name="Normal 2 2 5 13 2 3 2" xfId="4696"/>
    <cellStyle name="Normal 2 2 5 13 2 3 2 2" xfId="32355"/>
    <cellStyle name="Normal 2 2 5 13 2 3 3" xfId="4697"/>
    <cellStyle name="Normal 2 2 5 13 2 3 3 2" xfId="32356"/>
    <cellStyle name="Normal 2 2 5 13 2 3 4" xfId="32357"/>
    <cellStyle name="Normal 2 2 5 13 2 4" xfId="4698"/>
    <cellStyle name="Normal 2 2 5 13 2 4 2" xfId="4699"/>
    <cellStyle name="Normal 2 2 5 13 2 4 2 2" xfId="32358"/>
    <cellStyle name="Normal 2 2 5 13 2 4 3" xfId="32359"/>
    <cellStyle name="Normal 2 2 5 13 2 5" xfId="4700"/>
    <cellStyle name="Normal 2 2 5 13 2 5 2" xfId="32360"/>
    <cellStyle name="Normal 2 2 5 13 2 6" xfId="4701"/>
    <cellStyle name="Normal 2 2 5 13 2 6 2" xfId="32361"/>
    <cellStyle name="Normal 2 2 5 13 2 7" xfId="32362"/>
    <cellStyle name="Normal 2 2 5 13 2 7 2" xfId="32363"/>
    <cellStyle name="Normal 2 2 5 13 2 8" xfId="32364"/>
    <cellStyle name="Normal 2 2 5 13 2 9" xfId="32365"/>
    <cellStyle name="Normal 2 2 5 13 3" xfId="4702"/>
    <cellStyle name="Normal 2 2 5 13 3 2" xfId="4703"/>
    <cellStyle name="Normal 2 2 5 13 3 2 2" xfId="4704"/>
    <cellStyle name="Normal 2 2 5 13 3 2 2 2" xfId="32366"/>
    <cellStyle name="Normal 2 2 5 13 3 2 3" xfId="4705"/>
    <cellStyle name="Normal 2 2 5 13 3 2 3 2" xfId="32367"/>
    <cellStyle name="Normal 2 2 5 13 3 2 4" xfId="32368"/>
    <cellStyle name="Normal 2 2 5 13 3 3" xfId="4706"/>
    <cellStyle name="Normal 2 2 5 13 3 3 2" xfId="32369"/>
    <cellStyle name="Normal 2 2 5 13 3 4" xfId="4707"/>
    <cellStyle name="Normal 2 2 5 13 3 4 2" xfId="32370"/>
    <cellStyle name="Normal 2 2 5 13 3 5" xfId="4708"/>
    <cellStyle name="Normal 2 2 5 13 3 5 2" xfId="32371"/>
    <cellStyle name="Normal 2 2 5 13 3 6" xfId="32372"/>
    <cellStyle name="Normal 2 2 5 13 3 6 2" xfId="32373"/>
    <cellStyle name="Normal 2 2 5 13 3 7" xfId="32374"/>
    <cellStyle name="Normal 2 2 5 13 4" xfId="4709"/>
    <cellStyle name="Normal 2 2 5 13 4 2" xfId="4710"/>
    <cellStyle name="Normal 2 2 5 13 4 2 2" xfId="32375"/>
    <cellStyle name="Normal 2 2 5 13 4 3" xfId="4711"/>
    <cellStyle name="Normal 2 2 5 13 4 3 2" xfId="32376"/>
    <cellStyle name="Normal 2 2 5 13 4 4" xfId="32377"/>
    <cellStyle name="Normal 2 2 5 13 5" xfId="4712"/>
    <cellStyle name="Normal 2 2 5 13 5 2" xfId="4713"/>
    <cellStyle name="Normal 2 2 5 13 5 2 2" xfId="32378"/>
    <cellStyle name="Normal 2 2 5 13 5 3" xfId="32379"/>
    <cellStyle name="Normal 2 2 5 13 6" xfId="4714"/>
    <cellStyle name="Normal 2 2 5 13 6 2" xfId="32380"/>
    <cellStyle name="Normal 2 2 5 13 7" xfId="4715"/>
    <cellStyle name="Normal 2 2 5 13 7 2" xfId="32381"/>
    <cellStyle name="Normal 2 2 5 13 8" xfId="32382"/>
    <cellStyle name="Normal 2 2 5 13 8 2" xfId="32383"/>
    <cellStyle name="Normal 2 2 5 13 9" xfId="32384"/>
    <cellStyle name="Normal 2 2 5 14" xfId="4716"/>
    <cellStyle name="Normal 2 2 5 14 10" xfId="32385"/>
    <cellStyle name="Normal 2 2 5 14 11" xfId="32386"/>
    <cellStyle name="Normal 2 2 5 14 2" xfId="4717"/>
    <cellStyle name="Normal 2 2 5 14 2 10" xfId="32387"/>
    <cellStyle name="Normal 2 2 5 14 2 2" xfId="4718"/>
    <cellStyle name="Normal 2 2 5 14 2 2 2" xfId="4719"/>
    <cellStyle name="Normal 2 2 5 14 2 2 2 2" xfId="4720"/>
    <cellStyle name="Normal 2 2 5 14 2 2 2 2 2" xfId="32388"/>
    <cellStyle name="Normal 2 2 5 14 2 2 2 3" xfId="4721"/>
    <cellStyle name="Normal 2 2 5 14 2 2 2 3 2" xfId="32389"/>
    <cellStyle name="Normal 2 2 5 14 2 2 2 4" xfId="32390"/>
    <cellStyle name="Normal 2 2 5 14 2 2 3" xfId="4722"/>
    <cellStyle name="Normal 2 2 5 14 2 2 3 2" xfId="32391"/>
    <cellStyle name="Normal 2 2 5 14 2 2 4" xfId="4723"/>
    <cellStyle name="Normal 2 2 5 14 2 2 4 2" xfId="32392"/>
    <cellStyle name="Normal 2 2 5 14 2 2 5" xfId="4724"/>
    <cellStyle name="Normal 2 2 5 14 2 2 5 2" xfId="32393"/>
    <cellStyle name="Normal 2 2 5 14 2 2 6" xfId="32394"/>
    <cellStyle name="Normal 2 2 5 14 2 2 6 2" xfId="32395"/>
    <cellStyle name="Normal 2 2 5 14 2 2 7" xfId="32396"/>
    <cellStyle name="Normal 2 2 5 14 2 3" xfId="4725"/>
    <cellStyle name="Normal 2 2 5 14 2 3 2" xfId="4726"/>
    <cellStyle name="Normal 2 2 5 14 2 3 2 2" xfId="32397"/>
    <cellStyle name="Normal 2 2 5 14 2 3 3" xfId="4727"/>
    <cellStyle name="Normal 2 2 5 14 2 3 3 2" xfId="32398"/>
    <cellStyle name="Normal 2 2 5 14 2 3 4" xfId="32399"/>
    <cellStyle name="Normal 2 2 5 14 2 4" xfId="4728"/>
    <cellStyle name="Normal 2 2 5 14 2 4 2" xfId="4729"/>
    <cellStyle name="Normal 2 2 5 14 2 4 2 2" xfId="32400"/>
    <cellStyle name="Normal 2 2 5 14 2 4 3" xfId="32401"/>
    <cellStyle name="Normal 2 2 5 14 2 5" xfId="4730"/>
    <cellStyle name="Normal 2 2 5 14 2 5 2" xfId="32402"/>
    <cellStyle name="Normal 2 2 5 14 2 6" xfId="4731"/>
    <cellStyle name="Normal 2 2 5 14 2 6 2" xfId="32403"/>
    <cellStyle name="Normal 2 2 5 14 2 7" xfId="32404"/>
    <cellStyle name="Normal 2 2 5 14 2 7 2" xfId="32405"/>
    <cellStyle name="Normal 2 2 5 14 2 8" xfId="32406"/>
    <cellStyle name="Normal 2 2 5 14 2 9" xfId="32407"/>
    <cellStyle name="Normal 2 2 5 14 3" xfId="4732"/>
    <cellStyle name="Normal 2 2 5 14 3 2" xfId="4733"/>
    <cellStyle name="Normal 2 2 5 14 3 2 2" xfId="4734"/>
    <cellStyle name="Normal 2 2 5 14 3 2 2 2" xfId="32408"/>
    <cellStyle name="Normal 2 2 5 14 3 2 3" xfId="4735"/>
    <cellStyle name="Normal 2 2 5 14 3 2 3 2" xfId="32409"/>
    <cellStyle name="Normal 2 2 5 14 3 2 4" xfId="32410"/>
    <cellStyle name="Normal 2 2 5 14 3 3" xfId="4736"/>
    <cellStyle name="Normal 2 2 5 14 3 3 2" xfId="32411"/>
    <cellStyle name="Normal 2 2 5 14 3 4" xfId="4737"/>
    <cellStyle name="Normal 2 2 5 14 3 4 2" xfId="32412"/>
    <cellStyle name="Normal 2 2 5 14 3 5" xfId="4738"/>
    <cellStyle name="Normal 2 2 5 14 3 5 2" xfId="32413"/>
    <cellStyle name="Normal 2 2 5 14 3 6" xfId="32414"/>
    <cellStyle name="Normal 2 2 5 14 3 6 2" xfId="32415"/>
    <cellStyle name="Normal 2 2 5 14 3 7" xfId="32416"/>
    <cellStyle name="Normal 2 2 5 14 4" xfId="4739"/>
    <cellStyle name="Normal 2 2 5 14 4 2" xfId="4740"/>
    <cellStyle name="Normal 2 2 5 14 4 2 2" xfId="32417"/>
    <cellStyle name="Normal 2 2 5 14 4 3" xfId="4741"/>
    <cellStyle name="Normal 2 2 5 14 4 3 2" xfId="32418"/>
    <cellStyle name="Normal 2 2 5 14 4 4" xfId="32419"/>
    <cellStyle name="Normal 2 2 5 14 5" xfId="4742"/>
    <cellStyle name="Normal 2 2 5 14 5 2" xfId="4743"/>
    <cellStyle name="Normal 2 2 5 14 5 2 2" xfId="32420"/>
    <cellStyle name="Normal 2 2 5 14 5 3" xfId="32421"/>
    <cellStyle name="Normal 2 2 5 14 6" xfId="4744"/>
    <cellStyle name="Normal 2 2 5 14 6 2" xfId="32422"/>
    <cellStyle name="Normal 2 2 5 14 7" xfId="4745"/>
    <cellStyle name="Normal 2 2 5 14 7 2" xfId="32423"/>
    <cellStyle name="Normal 2 2 5 14 8" xfId="32424"/>
    <cellStyle name="Normal 2 2 5 14 8 2" xfId="32425"/>
    <cellStyle name="Normal 2 2 5 14 9" xfId="32426"/>
    <cellStyle name="Normal 2 2 5 15" xfId="4746"/>
    <cellStyle name="Normal 2 2 5 15 10" xfId="32427"/>
    <cellStyle name="Normal 2 2 5 15 11" xfId="32428"/>
    <cellStyle name="Normal 2 2 5 15 2" xfId="4747"/>
    <cellStyle name="Normal 2 2 5 15 2 10" xfId="32429"/>
    <cellStyle name="Normal 2 2 5 15 2 2" xfId="4748"/>
    <cellStyle name="Normal 2 2 5 15 2 2 2" xfId="4749"/>
    <cellStyle name="Normal 2 2 5 15 2 2 2 2" xfId="4750"/>
    <cellStyle name="Normal 2 2 5 15 2 2 2 2 2" xfId="32430"/>
    <cellStyle name="Normal 2 2 5 15 2 2 2 3" xfId="4751"/>
    <cellStyle name="Normal 2 2 5 15 2 2 2 3 2" xfId="32431"/>
    <cellStyle name="Normal 2 2 5 15 2 2 2 4" xfId="32432"/>
    <cellStyle name="Normal 2 2 5 15 2 2 3" xfId="4752"/>
    <cellStyle name="Normal 2 2 5 15 2 2 3 2" xfId="32433"/>
    <cellStyle name="Normal 2 2 5 15 2 2 4" xfId="4753"/>
    <cellStyle name="Normal 2 2 5 15 2 2 4 2" xfId="32434"/>
    <cellStyle name="Normal 2 2 5 15 2 2 5" xfId="4754"/>
    <cellStyle name="Normal 2 2 5 15 2 2 5 2" xfId="32435"/>
    <cellStyle name="Normal 2 2 5 15 2 2 6" xfId="32436"/>
    <cellStyle name="Normal 2 2 5 15 2 2 6 2" xfId="32437"/>
    <cellStyle name="Normal 2 2 5 15 2 2 7" xfId="32438"/>
    <cellStyle name="Normal 2 2 5 15 2 3" xfId="4755"/>
    <cellStyle name="Normal 2 2 5 15 2 3 2" xfId="4756"/>
    <cellStyle name="Normal 2 2 5 15 2 3 2 2" xfId="32439"/>
    <cellStyle name="Normal 2 2 5 15 2 3 3" xfId="4757"/>
    <cellStyle name="Normal 2 2 5 15 2 3 3 2" xfId="32440"/>
    <cellStyle name="Normal 2 2 5 15 2 3 4" xfId="32441"/>
    <cellStyle name="Normal 2 2 5 15 2 4" xfId="4758"/>
    <cellStyle name="Normal 2 2 5 15 2 4 2" xfId="4759"/>
    <cellStyle name="Normal 2 2 5 15 2 4 2 2" xfId="32442"/>
    <cellStyle name="Normal 2 2 5 15 2 4 3" xfId="32443"/>
    <cellStyle name="Normal 2 2 5 15 2 5" xfId="4760"/>
    <cellStyle name="Normal 2 2 5 15 2 5 2" xfId="32444"/>
    <cellStyle name="Normal 2 2 5 15 2 6" xfId="4761"/>
    <cellStyle name="Normal 2 2 5 15 2 6 2" xfId="32445"/>
    <cellStyle name="Normal 2 2 5 15 2 7" xfId="32446"/>
    <cellStyle name="Normal 2 2 5 15 2 7 2" xfId="32447"/>
    <cellStyle name="Normal 2 2 5 15 2 8" xfId="32448"/>
    <cellStyle name="Normal 2 2 5 15 2 9" xfId="32449"/>
    <cellStyle name="Normal 2 2 5 15 3" xfId="4762"/>
    <cellStyle name="Normal 2 2 5 15 3 2" xfId="4763"/>
    <cellStyle name="Normal 2 2 5 15 3 2 2" xfId="4764"/>
    <cellStyle name="Normal 2 2 5 15 3 2 2 2" xfId="32450"/>
    <cellStyle name="Normal 2 2 5 15 3 2 3" xfId="4765"/>
    <cellStyle name="Normal 2 2 5 15 3 2 3 2" xfId="32451"/>
    <cellStyle name="Normal 2 2 5 15 3 2 4" xfId="32452"/>
    <cellStyle name="Normal 2 2 5 15 3 3" xfId="4766"/>
    <cellStyle name="Normal 2 2 5 15 3 3 2" xfId="32453"/>
    <cellStyle name="Normal 2 2 5 15 3 4" xfId="4767"/>
    <cellStyle name="Normal 2 2 5 15 3 4 2" xfId="32454"/>
    <cellStyle name="Normal 2 2 5 15 3 5" xfId="4768"/>
    <cellStyle name="Normal 2 2 5 15 3 5 2" xfId="32455"/>
    <cellStyle name="Normal 2 2 5 15 3 6" xfId="32456"/>
    <cellStyle name="Normal 2 2 5 15 3 6 2" xfId="32457"/>
    <cellStyle name="Normal 2 2 5 15 3 7" xfId="32458"/>
    <cellStyle name="Normal 2 2 5 15 4" xfId="4769"/>
    <cellStyle name="Normal 2 2 5 15 4 2" xfId="4770"/>
    <cellStyle name="Normal 2 2 5 15 4 2 2" xfId="32459"/>
    <cellStyle name="Normal 2 2 5 15 4 3" xfId="4771"/>
    <cellStyle name="Normal 2 2 5 15 4 3 2" xfId="32460"/>
    <cellStyle name="Normal 2 2 5 15 4 4" xfId="32461"/>
    <cellStyle name="Normal 2 2 5 15 5" xfId="4772"/>
    <cellStyle name="Normal 2 2 5 15 5 2" xfId="4773"/>
    <cellStyle name="Normal 2 2 5 15 5 2 2" xfId="32462"/>
    <cellStyle name="Normal 2 2 5 15 5 3" xfId="32463"/>
    <cellStyle name="Normal 2 2 5 15 6" xfId="4774"/>
    <cellStyle name="Normal 2 2 5 15 6 2" xfId="32464"/>
    <cellStyle name="Normal 2 2 5 15 7" xfId="4775"/>
    <cellStyle name="Normal 2 2 5 15 7 2" xfId="32465"/>
    <cellStyle name="Normal 2 2 5 15 8" xfId="32466"/>
    <cellStyle name="Normal 2 2 5 15 8 2" xfId="32467"/>
    <cellStyle name="Normal 2 2 5 15 9" xfId="32468"/>
    <cellStyle name="Normal 2 2 5 16" xfId="4776"/>
    <cellStyle name="Normal 2 2 5 16 10" xfId="32469"/>
    <cellStyle name="Normal 2 2 5 16 11" xfId="32470"/>
    <cellStyle name="Normal 2 2 5 16 2" xfId="4777"/>
    <cellStyle name="Normal 2 2 5 16 2 10" xfId="32471"/>
    <cellStyle name="Normal 2 2 5 16 2 2" xfId="4778"/>
    <cellStyle name="Normal 2 2 5 16 2 2 2" xfId="4779"/>
    <cellStyle name="Normal 2 2 5 16 2 2 2 2" xfId="4780"/>
    <cellStyle name="Normal 2 2 5 16 2 2 2 2 2" xfId="32472"/>
    <cellStyle name="Normal 2 2 5 16 2 2 2 3" xfId="4781"/>
    <cellStyle name="Normal 2 2 5 16 2 2 2 3 2" xfId="32473"/>
    <cellStyle name="Normal 2 2 5 16 2 2 2 4" xfId="32474"/>
    <cellStyle name="Normal 2 2 5 16 2 2 3" xfId="4782"/>
    <cellStyle name="Normal 2 2 5 16 2 2 3 2" xfId="32475"/>
    <cellStyle name="Normal 2 2 5 16 2 2 4" xfId="4783"/>
    <cellStyle name="Normal 2 2 5 16 2 2 4 2" xfId="32476"/>
    <cellStyle name="Normal 2 2 5 16 2 2 5" xfId="4784"/>
    <cellStyle name="Normal 2 2 5 16 2 2 5 2" xfId="32477"/>
    <cellStyle name="Normal 2 2 5 16 2 2 6" xfId="32478"/>
    <cellStyle name="Normal 2 2 5 16 2 2 6 2" xfId="32479"/>
    <cellStyle name="Normal 2 2 5 16 2 2 7" xfId="32480"/>
    <cellStyle name="Normal 2 2 5 16 2 3" xfId="4785"/>
    <cellStyle name="Normal 2 2 5 16 2 3 2" xfId="4786"/>
    <cellStyle name="Normal 2 2 5 16 2 3 2 2" xfId="32481"/>
    <cellStyle name="Normal 2 2 5 16 2 3 3" xfId="4787"/>
    <cellStyle name="Normal 2 2 5 16 2 3 3 2" xfId="32482"/>
    <cellStyle name="Normal 2 2 5 16 2 3 4" xfId="32483"/>
    <cellStyle name="Normal 2 2 5 16 2 4" xfId="4788"/>
    <cellStyle name="Normal 2 2 5 16 2 4 2" xfId="4789"/>
    <cellStyle name="Normal 2 2 5 16 2 4 2 2" xfId="32484"/>
    <cellStyle name="Normal 2 2 5 16 2 4 3" xfId="32485"/>
    <cellStyle name="Normal 2 2 5 16 2 5" xfId="4790"/>
    <cellStyle name="Normal 2 2 5 16 2 5 2" xfId="32486"/>
    <cellStyle name="Normal 2 2 5 16 2 6" xfId="4791"/>
    <cellStyle name="Normal 2 2 5 16 2 6 2" xfId="32487"/>
    <cellStyle name="Normal 2 2 5 16 2 7" xfId="32488"/>
    <cellStyle name="Normal 2 2 5 16 2 7 2" xfId="32489"/>
    <cellStyle name="Normal 2 2 5 16 2 8" xfId="32490"/>
    <cellStyle name="Normal 2 2 5 16 2 9" xfId="32491"/>
    <cellStyle name="Normal 2 2 5 16 3" xfId="4792"/>
    <cellStyle name="Normal 2 2 5 16 3 2" xfId="4793"/>
    <cellStyle name="Normal 2 2 5 16 3 2 2" xfId="4794"/>
    <cellStyle name="Normal 2 2 5 16 3 2 2 2" xfId="32492"/>
    <cellStyle name="Normal 2 2 5 16 3 2 3" xfId="4795"/>
    <cellStyle name="Normal 2 2 5 16 3 2 3 2" xfId="32493"/>
    <cellStyle name="Normal 2 2 5 16 3 2 4" xfId="32494"/>
    <cellStyle name="Normal 2 2 5 16 3 3" xfId="4796"/>
    <cellStyle name="Normal 2 2 5 16 3 3 2" xfId="32495"/>
    <cellStyle name="Normal 2 2 5 16 3 4" xfId="4797"/>
    <cellStyle name="Normal 2 2 5 16 3 4 2" xfId="32496"/>
    <cellStyle name="Normal 2 2 5 16 3 5" xfId="4798"/>
    <cellStyle name="Normal 2 2 5 16 3 5 2" xfId="32497"/>
    <cellStyle name="Normal 2 2 5 16 3 6" xfId="32498"/>
    <cellStyle name="Normal 2 2 5 16 3 6 2" xfId="32499"/>
    <cellStyle name="Normal 2 2 5 16 3 7" xfId="32500"/>
    <cellStyle name="Normal 2 2 5 16 4" xfId="4799"/>
    <cellStyle name="Normal 2 2 5 16 4 2" xfId="4800"/>
    <cellStyle name="Normal 2 2 5 16 4 2 2" xfId="32501"/>
    <cellStyle name="Normal 2 2 5 16 4 3" xfId="4801"/>
    <cellStyle name="Normal 2 2 5 16 4 3 2" xfId="32502"/>
    <cellStyle name="Normal 2 2 5 16 4 4" xfId="32503"/>
    <cellStyle name="Normal 2 2 5 16 5" xfId="4802"/>
    <cellStyle name="Normal 2 2 5 16 5 2" xfId="4803"/>
    <cellStyle name="Normal 2 2 5 16 5 2 2" xfId="32504"/>
    <cellStyle name="Normal 2 2 5 16 5 3" xfId="32505"/>
    <cellStyle name="Normal 2 2 5 16 6" xfId="4804"/>
    <cellStyle name="Normal 2 2 5 16 6 2" xfId="32506"/>
    <cellStyle name="Normal 2 2 5 16 7" xfId="4805"/>
    <cellStyle name="Normal 2 2 5 16 7 2" xfId="32507"/>
    <cellStyle name="Normal 2 2 5 16 8" xfId="32508"/>
    <cellStyle name="Normal 2 2 5 16 8 2" xfId="32509"/>
    <cellStyle name="Normal 2 2 5 16 9" xfId="32510"/>
    <cellStyle name="Normal 2 2 5 17" xfId="4806"/>
    <cellStyle name="Normal 2 2 5 17 10" xfId="32511"/>
    <cellStyle name="Normal 2 2 5 17 11" xfId="32512"/>
    <cellStyle name="Normal 2 2 5 17 2" xfId="4807"/>
    <cellStyle name="Normal 2 2 5 17 2 10" xfId="32513"/>
    <cellStyle name="Normal 2 2 5 17 2 2" xfId="4808"/>
    <cellStyle name="Normal 2 2 5 17 2 2 2" xfId="4809"/>
    <cellStyle name="Normal 2 2 5 17 2 2 2 2" xfId="4810"/>
    <cellStyle name="Normal 2 2 5 17 2 2 2 2 2" xfId="32514"/>
    <cellStyle name="Normal 2 2 5 17 2 2 2 3" xfId="4811"/>
    <cellStyle name="Normal 2 2 5 17 2 2 2 3 2" xfId="32515"/>
    <cellStyle name="Normal 2 2 5 17 2 2 2 4" xfId="32516"/>
    <cellStyle name="Normal 2 2 5 17 2 2 3" xfId="4812"/>
    <cellStyle name="Normal 2 2 5 17 2 2 3 2" xfId="32517"/>
    <cellStyle name="Normal 2 2 5 17 2 2 4" xfId="4813"/>
    <cellStyle name="Normal 2 2 5 17 2 2 4 2" xfId="32518"/>
    <cellStyle name="Normal 2 2 5 17 2 2 5" xfId="4814"/>
    <cellStyle name="Normal 2 2 5 17 2 2 5 2" xfId="32519"/>
    <cellStyle name="Normal 2 2 5 17 2 2 6" xfId="32520"/>
    <cellStyle name="Normal 2 2 5 17 2 2 6 2" xfId="32521"/>
    <cellStyle name="Normal 2 2 5 17 2 2 7" xfId="32522"/>
    <cellStyle name="Normal 2 2 5 17 2 3" xfId="4815"/>
    <cellStyle name="Normal 2 2 5 17 2 3 2" xfId="4816"/>
    <cellStyle name="Normal 2 2 5 17 2 3 2 2" xfId="32523"/>
    <cellStyle name="Normal 2 2 5 17 2 3 3" xfId="4817"/>
    <cellStyle name="Normal 2 2 5 17 2 3 3 2" xfId="32524"/>
    <cellStyle name="Normal 2 2 5 17 2 3 4" xfId="32525"/>
    <cellStyle name="Normal 2 2 5 17 2 4" xfId="4818"/>
    <cellStyle name="Normal 2 2 5 17 2 4 2" xfId="4819"/>
    <cellStyle name="Normal 2 2 5 17 2 4 2 2" xfId="32526"/>
    <cellStyle name="Normal 2 2 5 17 2 4 3" xfId="32527"/>
    <cellStyle name="Normal 2 2 5 17 2 5" xfId="4820"/>
    <cellStyle name="Normal 2 2 5 17 2 5 2" xfId="32528"/>
    <cellStyle name="Normal 2 2 5 17 2 6" xfId="4821"/>
    <cellStyle name="Normal 2 2 5 17 2 6 2" xfId="32529"/>
    <cellStyle name="Normal 2 2 5 17 2 7" xfId="32530"/>
    <cellStyle name="Normal 2 2 5 17 2 7 2" xfId="32531"/>
    <cellStyle name="Normal 2 2 5 17 2 8" xfId="32532"/>
    <cellStyle name="Normal 2 2 5 17 2 9" xfId="32533"/>
    <cellStyle name="Normal 2 2 5 17 3" xfId="4822"/>
    <cellStyle name="Normal 2 2 5 17 3 2" xfId="4823"/>
    <cellStyle name="Normal 2 2 5 17 3 2 2" xfId="4824"/>
    <cellStyle name="Normal 2 2 5 17 3 2 2 2" xfId="32534"/>
    <cellStyle name="Normal 2 2 5 17 3 2 3" xfId="4825"/>
    <cellStyle name="Normal 2 2 5 17 3 2 3 2" xfId="32535"/>
    <cellStyle name="Normal 2 2 5 17 3 2 4" xfId="32536"/>
    <cellStyle name="Normal 2 2 5 17 3 3" xfId="4826"/>
    <cellStyle name="Normal 2 2 5 17 3 3 2" xfId="32537"/>
    <cellStyle name="Normal 2 2 5 17 3 4" xfId="4827"/>
    <cellStyle name="Normal 2 2 5 17 3 4 2" xfId="32538"/>
    <cellStyle name="Normal 2 2 5 17 3 5" xfId="4828"/>
    <cellStyle name="Normal 2 2 5 17 3 5 2" xfId="32539"/>
    <cellStyle name="Normal 2 2 5 17 3 6" xfId="32540"/>
    <cellStyle name="Normal 2 2 5 17 3 6 2" xfId="32541"/>
    <cellStyle name="Normal 2 2 5 17 3 7" xfId="32542"/>
    <cellStyle name="Normal 2 2 5 17 4" xfId="4829"/>
    <cellStyle name="Normal 2 2 5 17 4 2" xfId="4830"/>
    <cellStyle name="Normal 2 2 5 17 4 2 2" xfId="32543"/>
    <cellStyle name="Normal 2 2 5 17 4 3" xfId="4831"/>
    <cellStyle name="Normal 2 2 5 17 4 3 2" xfId="32544"/>
    <cellStyle name="Normal 2 2 5 17 4 4" xfId="32545"/>
    <cellStyle name="Normal 2 2 5 17 5" xfId="4832"/>
    <cellStyle name="Normal 2 2 5 17 5 2" xfId="4833"/>
    <cellStyle name="Normal 2 2 5 17 5 2 2" xfId="32546"/>
    <cellStyle name="Normal 2 2 5 17 5 3" xfId="32547"/>
    <cellStyle name="Normal 2 2 5 17 6" xfId="4834"/>
    <cellStyle name="Normal 2 2 5 17 6 2" xfId="32548"/>
    <cellStyle name="Normal 2 2 5 17 7" xfId="4835"/>
    <cellStyle name="Normal 2 2 5 17 7 2" xfId="32549"/>
    <cellStyle name="Normal 2 2 5 17 8" xfId="32550"/>
    <cellStyle name="Normal 2 2 5 17 8 2" xfId="32551"/>
    <cellStyle name="Normal 2 2 5 17 9" xfId="32552"/>
    <cellStyle name="Normal 2 2 5 18" xfId="4836"/>
    <cellStyle name="Normal 2 2 5 18 10" xfId="32553"/>
    <cellStyle name="Normal 2 2 5 18 11" xfId="32554"/>
    <cellStyle name="Normal 2 2 5 18 2" xfId="4837"/>
    <cellStyle name="Normal 2 2 5 18 2 10" xfId="32555"/>
    <cellStyle name="Normal 2 2 5 18 2 2" xfId="4838"/>
    <cellStyle name="Normal 2 2 5 18 2 2 2" xfId="4839"/>
    <cellStyle name="Normal 2 2 5 18 2 2 2 2" xfId="4840"/>
    <cellStyle name="Normal 2 2 5 18 2 2 2 2 2" xfId="32556"/>
    <cellStyle name="Normal 2 2 5 18 2 2 2 3" xfId="4841"/>
    <cellStyle name="Normal 2 2 5 18 2 2 2 3 2" xfId="32557"/>
    <cellStyle name="Normal 2 2 5 18 2 2 2 4" xfId="32558"/>
    <cellStyle name="Normal 2 2 5 18 2 2 3" xfId="4842"/>
    <cellStyle name="Normal 2 2 5 18 2 2 3 2" xfId="32559"/>
    <cellStyle name="Normal 2 2 5 18 2 2 4" xfId="4843"/>
    <cellStyle name="Normal 2 2 5 18 2 2 4 2" xfId="32560"/>
    <cellStyle name="Normal 2 2 5 18 2 2 5" xfId="4844"/>
    <cellStyle name="Normal 2 2 5 18 2 2 5 2" xfId="32561"/>
    <cellStyle name="Normal 2 2 5 18 2 2 6" xfId="32562"/>
    <cellStyle name="Normal 2 2 5 18 2 2 6 2" xfId="32563"/>
    <cellStyle name="Normal 2 2 5 18 2 2 7" xfId="32564"/>
    <cellStyle name="Normal 2 2 5 18 2 3" xfId="4845"/>
    <cellStyle name="Normal 2 2 5 18 2 3 2" xfId="4846"/>
    <cellStyle name="Normal 2 2 5 18 2 3 2 2" xfId="32565"/>
    <cellStyle name="Normal 2 2 5 18 2 3 3" xfId="4847"/>
    <cellStyle name="Normal 2 2 5 18 2 3 3 2" xfId="32566"/>
    <cellStyle name="Normal 2 2 5 18 2 3 4" xfId="32567"/>
    <cellStyle name="Normal 2 2 5 18 2 4" xfId="4848"/>
    <cellStyle name="Normal 2 2 5 18 2 4 2" xfId="4849"/>
    <cellStyle name="Normal 2 2 5 18 2 4 2 2" xfId="32568"/>
    <cellStyle name="Normal 2 2 5 18 2 4 3" xfId="32569"/>
    <cellStyle name="Normal 2 2 5 18 2 5" xfId="4850"/>
    <cellStyle name="Normal 2 2 5 18 2 5 2" xfId="32570"/>
    <cellStyle name="Normal 2 2 5 18 2 6" xfId="4851"/>
    <cellStyle name="Normal 2 2 5 18 2 6 2" xfId="32571"/>
    <cellStyle name="Normal 2 2 5 18 2 7" xfId="32572"/>
    <cellStyle name="Normal 2 2 5 18 2 7 2" xfId="32573"/>
    <cellStyle name="Normal 2 2 5 18 2 8" xfId="32574"/>
    <cellStyle name="Normal 2 2 5 18 2 9" xfId="32575"/>
    <cellStyle name="Normal 2 2 5 18 3" xfId="4852"/>
    <cellStyle name="Normal 2 2 5 18 3 2" xfId="4853"/>
    <cellStyle name="Normal 2 2 5 18 3 2 2" xfId="4854"/>
    <cellStyle name="Normal 2 2 5 18 3 2 2 2" xfId="32576"/>
    <cellStyle name="Normal 2 2 5 18 3 2 3" xfId="4855"/>
    <cellStyle name="Normal 2 2 5 18 3 2 3 2" xfId="32577"/>
    <cellStyle name="Normal 2 2 5 18 3 2 4" xfId="32578"/>
    <cellStyle name="Normal 2 2 5 18 3 3" xfId="4856"/>
    <cellStyle name="Normal 2 2 5 18 3 3 2" xfId="32579"/>
    <cellStyle name="Normal 2 2 5 18 3 4" xfId="4857"/>
    <cellStyle name="Normal 2 2 5 18 3 4 2" xfId="32580"/>
    <cellStyle name="Normal 2 2 5 18 3 5" xfId="4858"/>
    <cellStyle name="Normal 2 2 5 18 3 5 2" xfId="32581"/>
    <cellStyle name="Normal 2 2 5 18 3 6" xfId="32582"/>
    <cellStyle name="Normal 2 2 5 18 3 6 2" xfId="32583"/>
    <cellStyle name="Normal 2 2 5 18 3 7" xfId="32584"/>
    <cellStyle name="Normal 2 2 5 18 4" xfId="4859"/>
    <cellStyle name="Normal 2 2 5 18 4 2" xfId="4860"/>
    <cellStyle name="Normal 2 2 5 18 4 2 2" xfId="32585"/>
    <cellStyle name="Normal 2 2 5 18 4 3" xfId="4861"/>
    <cellStyle name="Normal 2 2 5 18 4 3 2" xfId="32586"/>
    <cellStyle name="Normal 2 2 5 18 4 4" xfId="32587"/>
    <cellStyle name="Normal 2 2 5 18 5" xfId="4862"/>
    <cellStyle name="Normal 2 2 5 18 5 2" xfId="4863"/>
    <cellStyle name="Normal 2 2 5 18 5 2 2" xfId="32588"/>
    <cellStyle name="Normal 2 2 5 18 5 3" xfId="32589"/>
    <cellStyle name="Normal 2 2 5 18 6" xfId="4864"/>
    <cellStyle name="Normal 2 2 5 18 6 2" xfId="32590"/>
    <cellStyle name="Normal 2 2 5 18 7" xfId="4865"/>
    <cellStyle name="Normal 2 2 5 18 7 2" xfId="32591"/>
    <cellStyle name="Normal 2 2 5 18 8" xfId="32592"/>
    <cellStyle name="Normal 2 2 5 18 8 2" xfId="32593"/>
    <cellStyle name="Normal 2 2 5 18 9" xfId="32594"/>
    <cellStyle name="Normal 2 2 5 19" xfId="4866"/>
    <cellStyle name="Normal 2 2 5 19 10" xfId="32595"/>
    <cellStyle name="Normal 2 2 5 19 11" xfId="32596"/>
    <cellStyle name="Normal 2 2 5 19 2" xfId="4867"/>
    <cellStyle name="Normal 2 2 5 19 2 10" xfId="32597"/>
    <cellStyle name="Normal 2 2 5 19 2 2" xfId="4868"/>
    <cellStyle name="Normal 2 2 5 19 2 2 2" xfId="4869"/>
    <cellStyle name="Normal 2 2 5 19 2 2 2 2" xfId="4870"/>
    <cellStyle name="Normal 2 2 5 19 2 2 2 2 2" xfId="32598"/>
    <cellStyle name="Normal 2 2 5 19 2 2 2 3" xfId="4871"/>
    <cellStyle name="Normal 2 2 5 19 2 2 2 3 2" xfId="32599"/>
    <cellStyle name="Normal 2 2 5 19 2 2 2 4" xfId="32600"/>
    <cellStyle name="Normal 2 2 5 19 2 2 3" xfId="4872"/>
    <cellStyle name="Normal 2 2 5 19 2 2 3 2" xfId="32601"/>
    <cellStyle name="Normal 2 2 5 19 2 2 4" xfId="4873"/>
    <cellStyle name="Normal 2 2 5 19 2 2 4 2" xfId="32602"/>
    <cellStyle name="Normal 2 2 5 19 2 2 5" xfId="4874"/>
    <cellStyle name="Normal 2 2 5 19 2 2 5 2" xfId="32603"/>
    <cellStyle name="Normal 2 2 5 19 2 2 6" xfId="32604"/>
    <cellStyle name="Normal 2 2 5 19 2 2 6 2" xfId="32605"/>
    <cellStyle name="Normal 2 2 5 19 2 2 7" xfId="32606"/>
    <cellStyle name="Normal 2 2 5 19 2 3" xfId="4875"/>
    <cellStyle name="Normal 2 2 5 19 2 3 2" xfId="4876"/>
    <cellStyle name="Normal 2 2 5 19 2 3 2 2" xfId="32607"/>
    <cellStyle name="Normal 2 2 5 19 2 3 3" xfId="4877"/>
    <cellStyle name="Normal 2 2 5 19 2 3 3 2" xfId="32608"/>
    <cellStyle name="Normal 2 2 5 19 2 3 4" xfId="32609"/>
    <cellStyle name="Normal 2 2 5 19 2 4" xfId="4878"/>
    <cellStyle name="Normal 2 2 5 19 2 4 2" xfId="4879"/>
    <cellStyle name="Normal 2 2 5 19 2 4 2 2" xfId="32610"/>
    <cellStyle name="Normal 2 2 5 19 2 4 3" xfId="32611"/>
    <cellStyle name="Normal 2 2 5 19 2 5" xfId="4880"/>
    <cellStyle name="Normal 2 2 5 19 2 5 2" xfId="32612"/>
    <cellStyle name="Normal 2 2 5 19 2 6" xfId="4881"/>
    <cellStyle name="Normal 2 2 5 19 2 6 2" xfId="32613"/>
    <cellStyle name="Normal 2 2 5 19 2 7" xfId="32614"/>
    <cellStyle name="Normal 2 2 5 19 2 7 2" xfId="32615"/>
    <cellStyle name="Normal 2 2 5 19 2 8" xfId="32616"/>
    <cellStyle name="Normal 2 2 5 19 2 9" xfId="32617"/>
    <cellStyle name="Normal 2 2 5 19 3" xfId="4882"/>
    <cellStyle name="Normal 2 2 5 19 3 2" xfId="4883"/>
    <cellStyle name="Normal 2 2 5 19 3 2 2" xfId="4884"/>
    <cellStyle name="Normal 2 2 5 19 3 2 2 2" xfId="32618"/>
    <cellStyle name="Normal 2 2 5 19 3 2 3" xfId="4885"/>
    <cellStyle name="Normal 2 2 5 19 3 2 3 2" xfId="32619"/>
    <cellStyle name="Normal 2 2 5 19 3 2 4" xfId="32620"/>
    <cellStyle name="Normal 2 2 5 19 3 3" xfId="4886"/>
    <cellStyle name="Normal 2 2 5 19 3 3 2" xfId="32621"/>
    <cellStyle name="Normal 2 2 5 19 3 4" xfId="4887"/>
    <cellStyle name="Normal 2 2 5 19 3 4 2" xfId="32622"/>
    <cellStyle name="Normal 2 2 5 19 3 5" xfId="4888"/>
    <cellStyle name="Normal 2 2 5 19 3 5 2" xfId="32623"/>
    <cellStyle name="Normal 2 2 5 19 3 6" xfId="32624"/>
    <cellStyle name="Normal 2 2 5 19 3 6 2" xfId="32625"/>
    <cellStyle name="Normal 2 2 5 19 3 7" xfId="32626"/>
    <cellStyle name="Normal 2 2 5 19 4" xfId="4889"/>
    <cellStyle name="Normal 2 2 5 19 4 2" xfId="4890"/>
    <cellStyle name="Normal 2 2 5 19 4 2 2" xfId="32627"/>
    <cellStyle name="Normal 2 2 5 19 4 3" xfId="4891"/>
    <cellStyle name="Normal 2 2 5 19 4 3 2" xfId="32628"/>
    <cellStyle name="Normal 2 2 5 19 4 4" xfId="32629"/>
    <cellStyle name="Normal 2 2 5 19 5" xfId="4892"/>
    <cellStyle name="Normal 2 2 5 19 5 2" xfId="4893"/>
    <cellStyle name="Normal 2 2 5 19 5 2 2" xfId="32630"/>
    <cellStyle name="Normal 2 2 5 19 5 3" xfId="32631"/>
    <cellStyle name="Normal 2 2 5 19 6" xfId="4894"/>
    <cellStyle name="Normal 2 2 5 19 6 2" xfId="32632"/>
    <cellStyle name="Normal 2 2 5 19 7" xfId="4895"/>
    <cellStyle name="Normal 2 2 5 19 7 2" xfId="32633"/>
    <cellStyle name="Normal 2 2 5 19 8" xfId="32634"/>
    <cellStyle name="Normal 2 2 5 19 8 2" xfId="32635"/>
    <cellStyle name="Normal 2 2 5 19 9" xfId="32636"/>
    <cellStyle name="Normal 2 2 5 2" xfId="4896"/>
    <cellStyle name="Normal 2 2 5 2 10" xfId="32637"/>
    <cellStyle name="Normal 2 2 5 2 11" xfId="32638"/>
    <cellStyle name="Normal 2 2 5 2 2" xfId="4897"/>
    <cellStyle name="Normal 2 2 5 2 2 10" xfId="32639"/>
    <cellStyle name="Normal 2 2 5 2 2 2" xfId="4898"/>
    <cellStyle name="Normal 2 2 5 2 2 2 2" xfId="4899"/>
    <cellStyle name="Normal 2 2 5 2 2 2 2 2" xfId="4900"/>
    <cellStyle name="Normal 2 2 5 2 2 2 2 2 2" xfId="32640"/>
    <cellStyle name="Normal 2 2 5 2 2 2 2 3" xfId="4901"/>
    <cellStyle name="Normal 2 2 5 2 2 2 2 3 2" xfId="32641"/>
    <cellStyle name="Normal 2 2 5 2 2 2 2 4" xfId="32642"/>
    <cellStyle name="Normal 2 2 5 2 2 2 3" xfId="4902"/>
    <cellStyle name="Normal 2 2 5 2 2 2 3 2" xfId="32643"/>
    <cellStyle name="Normal 2 2 5 2 2 2 4" xfId="4903"/>
    <cellStyle name="Normal 2 2 5 2 2 2 4 2" xfId="32644"/>
    <cellStyle name="Normal 2 2 5 2 2 2 5" xfId="4904"/>
    <cellStyle name="Normal 2 2 5 2 2 2 5 2" xfId="32645"/>
    <cellStyle name="Normal 2 2 5 2 2 2 6" xfId="32646"/>
    <cellStyle name="Normal 2 2 5 2 2 2 6 2" xfId="32647"/>
    <cellStyle name="Normal 2 2 5 2 2 2 7" xfId="32648"/>
    <cellStyle name="Normal 2 2 5 2 2 3" xfId="4905"/>
    <cellStyle name="Normal 2 2 5 2 2 3 2" xfId="4906"/>
    <cellStyle name="Normal 2 2 5 2 2 3 2 2" xfId="32649"/>
    <cellStyle name="Normal 2 2 5 2 2 3 3" xfId="4907"/>
    <cellStyle name="Normal 2 2 5 2 2 3 3 2" xfId="32650"/>
    <cellStyle name="Normal 2 2 5 2 2 3 4" xfId="32651"/>
    <cellStyle name="Normal 2 2 5 2 2 4" xfId="4908"/>
    <cellStyle name="Normal 2 2 5 2 2 4 2" xfId="4909"/>
    <cellStyle name="Normal 2 2 5 2 2 4 2 2" xfId="32652"/>
    <cellStyle name="Normal 2 2 5 2 2 4 3" xfId="32653"/>
    <cellStyle name="Normal 2 2 5 2 2 5" xfId="4910"/>
    <cellStyle name="Normal 2 2 5 2 2 5 2" xfId="32654"/>
    <cellStyle name="Normal 2 2 5 2 2 6" xfId="4911"/>
    <cellStyle name="Normal 2 2 5 2 2 6 2" xfId="32655"/>
    <cellStyle name="Normal 2 2 5 2 2 7" xfId="32656"/>
    <cellStyle name="Normal 2 2 5 2 2 7 2" xfId="32657"/>
    <cellStyle name="Normal 2 2 5 2 2 8" xfId="32658"/>
    <cellStyle name="Normal 2 2 5 2 2 9" xfId="32659"/>
    <cellStyle name="Normal 2 2 5 2 3" xfId="4912"/>
    <cellStyle name="Normal 2 2 5 2 3 2" xfId="4913"/>
    <cellStyle name="Normal 2 2 5 2 3 2 2" xfId="4914"/>
    <cellStyle name="Normal 2 2 5 2 3 2 2 2" xfId="32660"/>
    <cellStyle name="Normal 2 2 5 2 3 2 3" xfId="4915"/>
    <cellStyle name="Normal 2 2 5 2 3 2 3 2" xfId="32661"/>
    <cellStyle name="Normal 2 2 5 2 3 2 4" xfId="32662"/>
    <cellStyle name="Normal 2 2 5 2 3 3" xfId="4916"/>
    <cellStyle name="Normal 2 2 5 2 3 3 2" xfId="32663"/>
    <cellStyle name="Normal 2 2 5 2 3 4" xfId="4917"/>
    <cellStyle name="Normal 2 2 5 2 3 4 2" xfId="32664"/>
    <cellStyle name="Normal 2 2 5 2 3 5" xfId="4918"/>
    <cellStyle name="Normal 2 2 5 2 3 5 2" xfId="32665"/>
    <cellStyle name="Normal 2 2 5 2 3 6" xfId="32666"/>
    <cellStyle name="Normal 2 2 5 2 3 6 2" xfId="32667"/>
    <cellStyle name="Normal 2 2 5 2 3 7" xfId="32668"/>
    <cellStyle name="Normal 2 2 5 2 4" xfId="4919"/>
    <cellStyle name="Normal 2 2 5 2 4 2" xfId="4920"/>
    <cellStyle name="Normal 2 2 5 2 4 2 2" xfId="32669"/>
    <cellStyle name="Normal 2 2 5 2 4 3" xfId="4921"/>
    <cellStyle name="Normal 2 2 5 2 4 3 2" xfId="32670"/>
    <cellStyle name="Normal 2 2 5 2 4 4" xfId="32671"/>
    <cellStyle name="Normal 2 2 5 2 5" xfId="4922"/>
    <cellStyle name="Normal 2 2 5 2 5 2" xfId="4923"/>
    <cellStyle name="Normal 2 2 5 2 5 2 2" xfId="32672"/>
    <cellStyle name="Normal 2 2 5 2 5 3" xfId="32673"/>
    <cellStyle name="Normal 2 2 5 2 6" xfId="4924"/>
    <cellStyle name="Normal 2 2 5 2 6 2" xfId="32674"/>
    <cellStyle name="Normal 2 2 5 2 7" xfId="4925"/>
    <cellStyle name="Normal 2 2 5 2 7 2" xfId="32675"/>
    <cellStyle name="Normal 2 2 5 2 8" xfId="32676"/>
    <cellStyle name="Normal 2 2 5 2 8 2" xfId="32677"/>
    <cellStyle name="Normal 2 2 5 2 9" xfId="32678"/>
    <cellStyle name="Normal 2 2 5 20" xfId="4926"/>
    <cellStyle name="Normal 2 2 5 20 10" xfId="32679"/>
    <cellStyle name="Normal 2 2 5 20 11" xfId="32680"/>
    <cellStyle name="Normal 2 2 5 20 2" xfId="4927"/>
    <cellStyle name="Normal 2 2 5 20 2 10" xfId="32681"/>
    <cellStyle name="Normal 2 2 5 20 2 2" xfId="4928"/>
    <cellStyle name="Normal 2 2 5 20 2 2 2" xfId="4929"/>
    <cellStyle name="Normal 2 2 5 20 2 2 2 2" xfId="4930"/>
    <cellStyle name="Normal 2 2 5 20 2 2 2 2 2" xfId="32682"/>
    <cellStyle name="Normal 2 2 5 20 2 2 2 3" xfId="4931"/>
    <cellStyle name="Normal 2 2 5 20 2 2 2 3 2" xfId="32683"/>
    <cellStyle name="Normal 2 2 5 20 2 2 2 4" xfId="32684"/>
    <cellStyle name="Normal 2 2 5 20 2 2 3" xfId="4932"/>
    <cellStyle name="Normal 2 2 5 20 2 2 3 2" xfId="32685"/>
    <cellStyle name="Normal 2 2 5 20 2 2 4" xfId="4933"/>
    <cellStyle name="Normal 2 2 5 20 2 2 4 2" xfId="32686"/>
    <cellStyle name="Normal 2 2 5 20 2 2 5" xfId="4934"/>
    <cellStyle name="Normal 2 2 5 20 2 2 5 2" xfId="32687"/>
    <cellStyle name="Normal 2 2 5 20 2 2 6" xfId="32688"/>
    <cellStyle name="Normal 2 2 5 20 2 2 6 2" xfId="32689"/>
    <cellStyle name="Normal 2 2 5 20 2 2 7" xfId="32690"/>
    <cellStyle name="Normal 2 2 5 20 2 3" xfId="4935"/>
    <cellStyle name="Normal 2 2 5 20 2 3 2" xfId="4936"/>
    <cellStyle name="Normal 2 2 5 20 2 3 2 2" xfId="32691"/>
    <cellStyle name="Normal 2 2 5 20 2 3 3" xfId="4937"/>
    <cellStyle name="Normal 2 2 5 20 2 3 3 2" xfId="32692"/>
    <cellStyle name="Normal 2 2 5 20 2 3 4" xfId="32693"/>
    <cellStyle name="Normal 2 2 5 20 2 4" xfId="4938"/>
    <cellStyle name="Normal 2 2 5 20 2 4 2" xfId="4939"/>
    <cellStyle name="Normal 2 2 5 20 2 4 2 2" xfId="32694"/>
    <cellStyle name="Normal 2 2 5 20 2 4 3" xfId="32695"/>
    <cellStyle name="Normal 2 2 5 20 2 5" xfId="4940"/>
    <cellStyle name="Normal 2 2 5 20 2 5 2" xfId="32696"/>
    <cellStyle name="Normal 2 2 5 20 2 6" xfId="4941"/>
    <cellStyle name="Normal 2 2 5 20 2 6 2" xfId="32697"/>
    <cellStyle name="Normal 2 2 5 20 2 7" xfId="32698"/>
    <cellStyle name="Normal 2 2 5 20 2 7 2" xfId="32699"/>
    <cellStyle name="Normal 2 2 5 20 2 8" xfId="32700"/>
    <cellStyle name="Normal 2 2 5 20 2 9" xfId="32701"/>
    <cellStyle name="Normal 2 2 5 20 3" xfId="4942"/>
    <cellStyle name="Normal 2 2 5 20 3 2" xfId="4943"/>
    <cellStyle name="Normal 2 2 5 20 3 2 2" xfId="4944"/>
    <cellStyle name="Normal 2 2 5 20 3 2 2 2" xfId="32702"/>
    <cellStyle name="Normal 2 2 5 20 3 2 3" xfId="4945"/>
    <cellStyle name="Normal 2 2 5 20 3 2 3 2" xfId="32703"/>
    <cellStyle name="Normal 2 2 5 20 3 2 4" xfId="32704"/>
    <cellStyle name="Normal 2 2 5 20 3 3" xfId="4946"/>
    <cellStyle name="Normal 2 2 5 20 3 3 2" xfId="32705"/>
    <cellStyle name="Normal 2 2 5 20 3 4" xfId="4947"/>
    <cellStyle name="Normal 2 2 5 20 3 4 2" xfId="32706"/>
    <cellStyle name="Normal 2 2 5 20 3 5" xfId="4948"/>
    <cellStyle name="Normal 2 2 5 20 3 5 2" xfId="32707"/>
    <cellStyle name="Normal 2 2 5 20 3 6" xfId="32708"/>
    <cellStyle name="Normal 2 2 5 20 3 6 2" xfId="32709"/>
    <cellStyle name="Normal 2 2 5 20 3 7" xfId="32710"/>
    <cellStyle name="Normal 2 2 5 20 4" xfId="4949"/>
    <cellStyle name="Normal 2 2 5 20 4 2" xfId="4950"/>
    <cellStyle name="Normal 2 2 5 20 4 2 2" xfId="32711"/>
    <cellStyle name="Normal 2 2 5 20 4 3" xfId="4951"/>
    <cellStyle name="Normal 2 2 5 20 4 3 2" xfId="32712"/>
    <cellStyle name="Normal 2 2 5 20 4 4" xfId="32713"/>
    <cellStyle name="Normal 2 2 5 20 5" xfId="4952"/>
    <cellStyle name="Normal 2 2 5 20 5 2" xfId="4953"/>
    <cellStyle name="Normal 2 2 5 20 5 2 2" xfId="32714"/>
    <cellStyle name="Normal 2 2 5 20 5 3" xfId="32715"/>
    <cellStyle name="Normal 2 2 5 20 6" xfId="4954"/>
    <cellStyle name="Normal 2 2 5 20 6 2" xfId="32716"/>
    <cellStyle name="Normal 2 2 5 20 7" xfId="4955"/>
    <cellStyle name="Normal 2 2 5 20 7 2" xfId="32717"/>
    <cellStyle name="Normal 2 2 5 20 8" xfId="32718"/>
    <cellStyle name="Normal 2 2 5 20 8 2" xfId="32719"/>
    <cellStyle name="Normal 2 2 5 20 9" xfId="32720"/>
    <cellStyle name="Normal 2 2 5 21" xfId="4956"/>
    <cellStyle name="Normal 2 2 5 21 10" xfId="32721"/>
    <cellStyle name="Normal 2 2 5 21 11" xfId="32722"/>
    <cellStyle name="Normal 2 2 5 21 2" xfId="4957"/>
    <cellStyle name="Normal 2 2 5 21 2 10" xfId="32723"/>
    <cellStyle name="Normal 2 2 5 21 2 2" xfId="4958"/>
    <cellStyle name="Normal 2 2 5 21 2 2 2" xfId="4959"/>
    <cellStyle name="Normal 2 2 5 21 2 2 2 2" xfId="4960"/>
    <cellStyle name="Normal 2 2 5 21 2 2 2 2 2" xfId="32724"/>
    <cellStyle name="Normal 2 2 5 21 2 2 2 3" xfId="4961"/>
    <cellStyle name="Normal 2 2 5 21 2 2 2 3 2" xfId="32725"/>
    <cellStyle name="Normal 2 2 5 21 2 2 2 4" xfId="32726"/>
    <cellStyle name="Normal 2 2 5 21 2 2 3" xfId="4962"/>
    <cellStyle name="Normal 2 2 5 21 2 2 3 2" xfId="32727"/>
    <cellStyle name="Normal 2 2 5 21 2 2 4" xfId="4963"/>
    <cellStyle name="Normal 2 2 5 21 2 2 4 2" xfId="32728"/>
    <cellStyle name="Normal 2 2 5 21 2 2 5" xfId="4964"/>
    <cellStyle name="Normal 2 2 5 21 2 2 5 2" xfId="32729"/>
    <cellStyle name="Normal 2 2 5 21 2 2 6" xfId="32730"/>
    <cellStyle name="Normal 2 2 5 21 2 2 6 2" xfId="32731"/>
    <cellStyle name="Normal 2 2 5 21 2 2 7" xfId="32732"/>
    <cellStyle name="Normal 2 2 5 21 2 3" xfId="4965"/>
    <cellStyle name="Normal 2 2 5 21 2 3 2" xfId="4966"/>
    <cellStyle name="Normal 2 2 5 21 2 3 2 2" xfId="32733"/>
    <cellStyle name="Normal 2 2 5 21 2 3 3" xfId="4967"/>
    <cellStyle name="Normal 2 2 5 21 2 3 3 2" xfId="32734"/>
    <cellStyle name="Normal 2 2 5 21 2 3 4" xfId="32735"/>
    <cellStyle name="Normal 2 2 5 21 2 4" xfId="4968"/>
    <cellStyle name="Normal 2 2 5 21 2 4 2" xfId="4969"/>
    <cellStyle name="Normal 2 2 5 21 2 4 2 2" xfId="32736"/>
    <cellStyle name="Normal 2 2 5 21 2 4 3" xfId="32737"/>
    <cellStyle name="Normal 2 2 5 21 2 5" xfId="4970"/>
    <cellStyle name="Normal 2 2 5 21 2 5 2" xfId="32738"/>
    <cellStyle name="Normal 2 2 5 21 2 6" xfId="4971"/>
    <cellStyle name="Normal 2 2 5 21 2 6 2" xfId="32739"/>
    <cellStyle name="Normal 2 2 5 21 2 7" xfId="32740"/>
    <cellStyle name="Normal 2 2 5 21 2 7 2" xfId="32741"/>
    <cellStyle name="Normal 2 2 5 21 2 8" xfId="32742"/>
    <cellStyle name="Normal 2 2 5 21 2 9" xfId="32743"/>
    <cellStyle name="Normal 2 2 5 21 3" xfId="4972"/>
    <cellStyle name="Normal 2 2 5 21 3 2" xfId="4973"/>
    <cellStyle name="Normal 2 2 5 21 3 2 2" xfId="4974"/>
    <cellStyle name="Normal 2 2 5 21 3 2 2 2" xfId="32744"/>
    <cellStyle name="Normal 2 2 5 21 3 2 3" xfId="4975"/>
    <cellStyle name="Normal 2 2 5 21 3 2 3 2" xfId="32745"/>
    <cellStyle name="Normal 2 2 5 21 3 2 4" xfId="32746"/>
    <cellStyle name="Normal 2 2 5 21 3 3" xfId="4976"/>
    <cellStyle name="Normal 2 2 5 21 3 3 2" xfId="32747"/>
    <cellStyle name="Normal 2 2 5 21 3 4" xfId="4977"/>
    <cellStyle name="Normal 2 2 5 21 3 4 2" xfId="32748"/>
    <cellStyle name="Normal 2 2 5 21 3 5" xfId="4978"/>
    <cellStyle name="Normal 2 2 5 21 3 5 2" xfId="32749"/>
    <cellStyle name="Normal 2 2 5 21 3 6" xfId="32750"/>
    <cellStyle name="Normal 2 2 5 21 3 6 2" xfId="32751"/>
    <cellStyle name="Normal 2 2 5 21 3 7" xfId="32752"/>
    <cellStyle name="Normal 2 2 5 21 4" xfId="4979"/>
    <cellStyle name="Normal 2 2 5 21 4 2" xfId="4980"/>
    <cellStyle name="Normal 2 2 5 21 4 2 2" xfId="32753"/>
    <cellStyle name="Normal 2 2 5 21 4 3" xfId="4981"/>
    <cellStyle name="Normal 2 2 5 21 4 3 2" xfId="32754"/>
    <cellStyle name="Normal 2 2 5 21 4 4" xfId="32755"/>
    <cellStyle name="Normal 2 2 5 21 5" xfId="4982"/>
    <cellStyle name="Normal 2 2 5 21 5 2" xfId="4983"/>
    <cellStyle name="Normal 2 2 5 21 5 2 2" xfId="32756"/>
    <cellStyle name="Normal 2 2 5 21 5 3" xfId="32757"/>
    <cellStyle name="Normal 2 2 5 21 6" xfId="4984"/>
    <cellStyle name="Normal 2 2 5 21 6 2" xfId="32758"/>
    <cellStyle name="Normal 2 2 5 21 7" xfId="4985"/>
    <cellStyle name="Normal 2 2 5 21 7 2" xfId="32759"/>
    <cellStyle name="Normal 2 2 5 21 8" xfId="32760"/>
    <cellStyle name="Normal 2 2 5 21 8 2" xfId="32761"/>
    <cellStyle name="Normal 2 2 5 21 9" xfId="32762"/>
    <cellStyle name="Normal 2 2 5 22" xfId="4986"/>
    <cellStyle name="Normal 2 2 5 22 10" xfId="32763"/>
    <cellStyle name="Normal 2 2 5 22 11" xfId="32764"/>
    <cellStyle name="Normal 2 2 5 22 2" xfId="4987"/>
    <cellStyle name="Normal 2 2 5 22 2 10" xfId="32765"/>
    <cellStyle name="Normal 2 2 5 22 2 2" xfId="4988"/>
    <cellStyle name="Normal 2 2 5 22 2 2 2" xfId="4989"/>
    <cellStyle name="Normal 2 2 5 22 2 2 2 2" xfId="4990"/>
    <cellStyle name="Normal 2 2 5 22 2 2 2 2 2" xfId="32766"/>
    <cellStyle name="Normal 2 2 5 22 2 2 2 3" xfId="4991"/>
    <cellStyle name="Normal 2 2 5 22 2 2 2 3 2" xfId="32767"/>
    <cellStyle name="Normal 2 2 5 22 2 2 2 4" xfId="32768"/>
    <cellStyle name="Normal 2 2 5 22 2 2 3" xfId="4992"/>
    <cellStyle name="Normal 2 2 5 22 2 2 3 2" xfId="32769"/>
    <cellStyle name="Normal 2 2 5 22 2 2 4" xfId="4993"/>
    <cellStyle name="Normal 2 2 5 22 2 2 4 2" xfId="32770"/>
    <cellStyle name="Normal 2 2 5 22 2 2 5" xfId="4994"/>
    <cellStyle name="Normal 2 2 5 22 2 2 5 2" xfId="32771"/>
    <cellStyle name="Normal 2 2 5 22 2 2 6" xfId="32772"/>
    <cellStyle name="Normal 2 2 5 22 2 2 6 2" xfId="32773"/>
    <cellStyle name="Normal 2 2 5 22 2 2 7" xfId="32774"/>
    <cellStyle name="Normal 2 2 5 22 2 3" xfId="4995"/>
    <cellStyle name="Normal 2 2 5 22 2 3 2" xfId="4996"/>
    <cellStyle name="Normal 2 2 5 22 2 3 2 2" xfId="32775"/>
    <cellStyle name="Normal 2 2 5 22 2 3 3" xfId="4997"/>
    <cellStyle name="Normal 2 2 5 22 2 3 3 2" xfId="32776"/>
    <cellStyle name="Normal 2 2 5 22 2 3 4" xfId="32777"/>
    <cellStyle name="Normal 2 2 5 22 2 4" xfId="4998"/>
    <cellStyle name="Normal 2 2 5 22 2 4 2" xfId="4999"/>
    <cellStyle name="Normal 2 2 5 22 2 4 2 2" xfId="32778"/>
    <cellStyle name="Normal 2 2 5 22 2 4 3" xfId="32779"/>
    <cellStyle name="Normal 2 2 5 22 2 5" xfId="5000"/>
    <cellStyle name="Normal 2 2 5 22 2 5 2" xfId="32780"/>
    <cellStyle name="Normal 2 2 5 22 2 6" xfId="5001"/>
    <cellStyle name="Normal 2 2 5 22 2 6 2" xfId="32781"/>
    <cellStyle name="Normal 2 2 5 22 2 7" xfId="32782"/>
    <cellStyle name="Normal 2 2 5 22 2 7 2" xfId="32783"/>
    <cellStyle name="Normal 2 2 5 22 2 8" xfId="32784"/>
    <cellStyle name="Normal 2 2 5 22 2 9" xfId="32785"/>
    <cellStyle name="Normal 2 2 5 22 3" xfId="5002"/>
    <cellStyle name="Normal 2 2 5 22 3 2" xfId="5003"/>
    <cellStyle name="Normal 2 2 5 22 3 2 2" xfId="5004"/>
    <cellStyle name="Normal 2 2 5 22 3 2 2 2" xfId="32786"/>
    <cellStyle name="Normal 2 2 5 22 3 2 3" xfId="5005"/>
    <cellStyle name="Normal 2 2 5 22 3 2 3 2" xfId="32787"/>
    <cellStyle name="Normal 2 2 5 22 3 2 4" xfId="32788"/>
    <cellStyle name="Normal 2 2 5 22 3 3" xfId="5006"/>
    <cellStyle name="Normal 2 2 5 22 3 3 2" xfId="32789"/>
    <cellStyle name="Normal 2 2 5 22 3 4" xfId="5007"/>
    <cellStyle name="Normal 2 2 5 22 3 4 2" xfId="32790"/>
    <cellStyle name="Normal 2 2 5 22 3 5" xfId="5008"/>
    <cellStyle name="Normal 2 2 5 22 3 5 2" xfId="32791"/>
    <cellStyle name="Normal 2 2 5 22 3 6" xfId="32792"/>
    <cellStyle name="Normal 2 2 5 22 3 6 2" xfId="32793"/>
    <cellStyle name="Normal 2 2 5 22 3 7" xfId="32794"/>
    <cellStyle name="Normal 2 2 5 22 4" xfId="5009"/>
    <cellStyle name="Normal 2 2 5 22 4 2" xfId="5010"/>
    <cellStyle name="Normal 2 2 5 22 4 2 2" xfId="32795"/>
    <cellStyle name="Normal 2 2 5 22 4 3" xfId="5011"/>
    <cellStyle name="Normal 2 2 5 22 4 3 2" xfId="32796"/>
    <cellStyle name="Normal 2 2 5 22 4 4" xfId="32797"/>
    <cellStyle name="Normal 2 2 5 22 5" xfId="5012"/>
    <cellStyle name="Normal 2 2 5 22 5 2" xfId="5013"/>
    <cellStyle name="Normal 2 2 5 22 5 2 2" xfId="32798"/>
    <cellStyle name="Normal 2 2 5 22 5 3" xfId="32799"/>
    <cellStyle name="Normal 2 2 5 22 6" xfId="5014"/>
    <cellStyle name="Normal 2 2 5 22 6 2" xfId="32800"/>
    <cellStyle name="Normal 2 2 5 22 7" xfId="5015"/>
    <cellStyle name="Normal 2 2 5 22 7 2" xfId="32801"/>
    <cellStyle name="Normal 2 2 5 22 8" xfId="32802"/>
    <cellStyle name="Normal 2 2 5 22 8 2" xfId="32803"/>
    <cellStyle name="Normal 2 2 5 22 9" xfId="32804"/>
    <cellStyle name="Normal 2 2 5 23" xfId="5016"/>
    <cellStyle name="Normal 2 2 5 23 10" xfId="32805"/>
    <cellStyle name="Normal 2 2 5 23 11" xfId="32806"/>
    <cellStyle name="Normal 2 2 5 23 2" xfId="5017"/>
    <cellStyle name="Normal 2 2 5 23 2 10" xfId="32807"/>
    <cellStyle name="Normal 2 2 5 23 2 2" xfId="5018"/>
    <cellStyle name="Normal 2 2 5 23 2 2 2" xfId="5019"/>
    <cellStyle name="Normal 2 2 5 23 2 2 2 2" xfId="5020"/>
    <cellStyle name="Normal 2 2 5 23 2 2 2 2 2" xfId="32808"/>
    <cellStyle name="Normal 2 2 5 23 2 2 2 3" xfId="5021"/>
    <cellStyle name="Normal 2 2 5 23 2 2 2 3 2" xfId="32809"/>
    <cellStyle name="Normal 2 2 5 23 2 2 2 4" xfId="32810"/>
    <cellStyle name="Normal 2 2 5 23 2 2 3" xfId="5022"/>
    <cellStyle name="Normal 2 2 5 23 2 2 3 2" xfId="32811"/>
    <cellStyle name="Normal 2 2 5 23 2 2 4" xfId="5023"/>
    <cellStyle name="Normal 2 2 5 23 2 2 4 2" xfId="32812"/>
    <cellStyle name="Normal 2 2 5 23 2 2 5" xfId="5024"/>
    <cellStyle name="Normal 2 2 5 23 2 2 5 2" xfId="32813"/>
    <cellStyle name="Normal 2 2 5 23 2 2 6" xfId="32814"/>
    <cellStyle name="Normal 2 2 5 23 2 2 6 2" xfId="32815"/>
    <cellStyle name="Normal 2 2 5 23 2 2 7" xfId="32816"/>
    <cellStyle name="Normal 2 2 5 23 2 3" xfId="5025"/>
    <cellStyle name="Normal 2 2 5 23 2 3 2" xfId="5026"/>
    <cellStyle name="Normal 2 2 5 23 2 3 2 2" xfId="32817"/>
    <cellStyle name="Normal 2 2 5 23 2 3 3" xfId="5027"/>
    <cellStyle name="Normal 2 2 5 23 2 3 3 2" xfId="32818"/>
    <cellStyle name="Normal 2 2 5 23 2 3 4" xfId="32819"/>
    <cellStyle name="Normal 2 2 5 23 2 4" xfId="5028"/>
    <cellStyle name="Normal 2 2 5 23 2 4 2" xfId="5029"/>
    <cellStyle name="Normal 2 2 5 23 2 4 2 2" xfId="32820"/>
    <cellStyle name="Normal 2 2 5 23 2 4 3" xfId="32821"/>
    <cellStyle name="Normal 2 2 5 23 2 5" xfId="5030"/>
    <cellStyle name="Normal 2 2 5 23 2 5 2" xfId="32822"/>
    <cellStyle name="Normal 2 2 5 23 2 6" xfId="5031"/>
    <cellStyle name="Normal 2 2 5 23 2 6 2" xfId="32823"/>
    <cellStyle name="Normal 2 2 5 23 2 7" xfId="32824"/>
    <cellStyle name="Normal 2 2 5 23 2 7 2" xfId="32825"/>
    <cellStyle name="Normal 2 2 5 23 2 8" xfId="32826"/>
    <cellStyle name="Normal 2 2 5 23 2 9" xfId="32827"/>
    <cellStyle name="Normal 2 2 5 23 3" xfId="5032"/>
    <cellStyle name="Normal 2 2 5 23 3 2" xfId="5033"/>
    <cellStyle name="Normal 2 2 5 23 3 2 2" xfId="5034"/>
    <cellStyle name="Normal 2 2 5 23 3 2 2 2" xfId="32828"/>
    <cellStyle name="Normal 2 2 5 23 3 2 3" xfId="5035"/>
    <cellStyle name="Normal 2 2 5 23 3 2 3 2" xfId="32829"/>
    <cellStyle name="Normal 2 2 5 23 3 2 4" xfId="32830"/>
    <cellStyle name="Normal 2 2 5 23 3 3" xfId="5036"/>
    <cellStyle name="Normal 2 2 5 23 3 3 2" xfId="32831"/>
    <cellStyle name="Normal 2 2 5 23 3 4" xfId="5037"/>
    <cellStyle name="Normal 2 2 5 23 3 4 2" xfId="32832"/>
    <cellStyle name="Normal 2 2 5 23 3 5" xfId="5038"/>
    <cellStyle name="Normal 2 2 5 23 3 5 2" xfId="32833"/>
    <cellStyle name="Normal 2 2 5 23 3 6" xfId="32834"/>
    <cellStyle name="Normal 2 2 5 23 3 6 2" xfId="32835"/>
    <cellStyle name="Normal 2 2 5 23 3 7" xfId="32836"/>
    <cellStyle name="Normal 2 2 5 23 4" xfId="5039"/>
    <cellStyle name="Normal 2 2 5 23 4 2" xfId="5040"/>
    <cellStyle name="Normal 2 2 5 23 4 2 2" xfId="32837"/>
    <cellStyle name="Normal 2 2 5 23 4 3" xfId="5041"/>
    <cellStyle name="Normal 2 2 5 23 4 3 2" xfId="32838"/>
    <cellStyle name="Normal 2 2 5 23 4 4" xfId="32839"/>
    <cellStyle name="Normal 2 2 5 23 5" xfId="5042"/>
    <cellStyle name="Normal 2 2 5 23 5 2" xfId="5043"/>
    <cellStyle name="Normal 2 2 5 23 5 2 2" xfId="32840"/>
    <cellStyle name="Normal 2 2 5 23 5 3" xfId="32841"/>
    <cellStyle name="Normal 2 2 5 23 6" xfId="5044"/>
    <cellStyle name="Normal 2 2 5 23 6 2" xfId="32842"/>
    <cellStyle name="Normal 2 2 5 23 7" xfId="5045"/>
    <cellStyle name="Normal 2 2 5 23 7 2" xfId="32843"/>
    <cellStyle name="Normal 2 2 5 23 8" xfId="32844"/>
    <cellStyle name="Normal 2 2 5 23 8 2" xfId="32845"/>
    <cellStyle name="Normal 2 2 5 23 9" xfId="32846"/>
    <cellStyle name="Normal 2 2 5 24" xfId="5046"/>
    <cellStyle name="Normal 2 2 5 24 10" xfId="32847"/>
    <cellStyle name="Normal 2 2 5 24 11" xfId="32848"/>
    <cellStyle name="Normal 2 2 5 24 2" xfId="5047"/>
    <cellStyle name="Normal 2 2 5 24 2 10" xfId="32849"/>
    <cellStyle name="Normal 2 2 5 24 2 2" xfId="5048"/>
    <cellStyle name="Normal 2 2 5 24 2 2 2" xfId="5049"/>
    <cellStyle name="Normal 2 2 5 24 2 2 2 2" xfId="5050"/>
    <cellStyle name="Normal 2 2 5 24 2 2 2 2 2" xfId="32850"/>
    <cellStyle name="Normal 2 2 5 24 2 2 2 3" xfId="5051"/>
    <cellStyle name="Normal 2 2 5 24 2 2 2 3 2" xfId="32851"/>
    <cellStyle name="Normal 2 2 5 24 2 2 2 4" xfId="32852"/>
    <cellStyle name="Normal 2 2 5 24 2 2 3" xfId="5052"/>
    <cellStyle name="Normal 2 2 5 24 2 2 3 2" xfId="32853"/>
    <cellStyle name="Normal 2 2 5 24 2 2 4" xfId="5053"/>
    <cellStyle name="Normal 2 2 5 24 2 2 4 2" xfId="32854"/>
    <cellStyle name="Normal 2 2 5 24 2 2 5" xfId="5054"/>
    <cellStyle name="Normal 2 2 5 24 2 2 5 2" xfId="32855"/>
    <cellStyle name="Normal 2 2 5 24 2 2 6" xfId="32856"/>
    <cellStyle name="Normal 2 2 5 24 2 2 6 2" xfId="32857"/>
    <cellStyle name="Normal 2 2 5 24 2 2 7" xfId="32858"/>
    <cellStyle name="Normal 2 2 5 24 2 3" xfId="5055"/>
    <cellStyle name="Normal 2 2 5 24 2 3 2" xfId="5056"/>
    <cellStyle name="Normal 2 2 5 24 2 3 2 2" xfId="32859"/>
    <cellStyle name="Normal 2 2 5 24 2 3 3" xfId="5057"/>
    <cellStyle name="Normal 2 2 5 24 2 3 3 2" xfId="32860"/>
    <cellStyle name="Normal 2 2 5 24 2 3 4" xfId="32861"/>
    <cellStyle name="Normal 2 2 5 24 2 4" xfId="5058"/>
    <cellStyle name="Normal 2 2 5 24 2 4 2" xfId="5059"/>
    <cellStyle name="Normal 2 2 5 24 2 4 2 2" xfId="32862"/>
    <cellStyle name="Normal 2 2 5 24 2 4 3" xfId="32863"/>
    <cellStyle name="Normal 2 2 5 24 2 5" xfId="5060"/>
    <cellStyle name="Normal 2 2 5 24 2 5 2" xfId="32864"/>
    <cellStyle name="Normal 2 2 5 24 2 6" xfId="5061"/>
    <cellStyle name="Normal 2 2 5 24 2 6 2" xfId="32865"/>
    <cellStyle name="Normal 2 2 5 24 2 7" xfId="32866"/>
    <cellStyle name="Normal 2 2 5 24 2 7 2" xfId="32867"/>
    <cellStyle name="Normal 2 2 5 24 2 8" xfId="32868"/>
    <cellStyle name="Normal 2 2 5 24 2 9" xfId="32869"/>
    <cellStyle name="Normal 2 2 5 24 3" xfId="5062"/>
    <cellStyle name="Normal 2 2 5 24 3 2" xfId="5063"/>
    <cellStyle name="Normal 2 2 5 24 3 2 2" xfId="5064"/>
    <cellStyle name="Normal 2 2 5 24 3 2 2 2" xfId="32870"/>
    <cellStyle name="Normal 2 2 5 24 3 2 3" xfId="5065"/>
    <cellStyle name="Normal 2 2 5 24 3 2 3 2" xfId="32871"/>
    <cellStyle name="Normal 2 2 5 24 3 2 4" xfId="32872"/>
    <cellStyle name="Normal 2 2 5 24 3 3" xfId="5066"/>
    <cellStyle name="Normal 2 2 5 24 3 3 2" xfId="32873"/>
    <cellStyle name="Normal 2 2 5 24 3 4" xfId="5067"/>
    <cellStyle name="Normal 2 2 5 24 3 4 2" xfId="32874"/>
    <cellStyle name="Normal 2 2 5 24 3 5" xfId="5068"/>
    <cellStyle name="Normal 2 2 5 24 3 5 2" xfId="32875"/>
    <cellStyle name="Normal 2 2 5 24 3 6" xfId="32876"/>
    <cellStyle name="Normal 2 2 5 24 3 6 2" xfId="32877"/>
    <cellStyle name="Normal 2 2 5 24 3 7" xfId="32878"/>
    <cellStyle name="Normal 2 2 5 24 4" xfId="5069"/>
    <cellStyle name="Normal 2 2 5 24 4 2" xfId="5070"/>
    <cellStyle name="Normal 2 2 5 24 4 2 2" xfId="32879"/>
    <cellStyle name="Normal 2 2 5 24 4 3" xfId="5071"/>
    <cellStyle name="Normal 2 2 5 24 4 3 2" xfId="32880"/>
    <cellStyle name="Normal 2 2 5 24 4 4" xfId="32881"/>
    <cellStyle name="Normal 2 2 5 24 5" xfId="5072"/>
    <cellStyle name="Normal 2 2 5 24 5 2" xfId="5073"/>
    <cellStyle name="Normal 2 2 5 24 5 2 2" xfId="32882"/>
    <cellStyle name="Normal 2 2 5 24 5 3" xfId="32883"/>
    <cellStyle name="Normal 2 2 5 24 6" xfId="5074"/>
    <cellStyle name="Normal 2 2 5 24 6 2" xfId="32884"/>
    <cellStyle name="Normal 2 2 5 24 7" xfId="5075"/>
    <cellStyle name="Normal 2 2 5 24 7 2" xfId="32885"/>
    <cellStyle name="Normal 2 2 5 24 8" xfId="32886"/>
    <cellStyle name="Normal 2 2 5 24 8 2" xfId="32887"/>
    <cellStyle name="Normal 2 2 5 24 9" xfId="32888"/>
    <cellStyle name="Normal 2 2 5 25" xfId="5076"/>
    <cellStyle name="Normal 2 2 5 25 10" xfId="32889"/>
    <cellStyle name="Normal 2 2 5 25 11" xfId="32890"/>
    <cellStyle name="Normal 2 2 5 25 2" xfId="5077"/>
    <cellStyle name="Normal 2 2 5 25 2 10" xfId="32891"/>
    <cellStyle name="Normal 2 2 5 25 2 2" xfId="5078"/>
    <cellStyle name="Normal 2 2 5 25 2 2 2" xfId="5079"/>
    <cellStyle name="Normal 2 2 5 25 2 2 2 2" xfId="5080"/>
    <cellStyle name="Normal 2 2 5 25 2 2 2 2 2" xfId="32892"/>
    <cellStyle name="Normal 2 2 5 25 2 2 2 3" xfId="5081"/>
    <cellStyle name="Normal 2 2 5 25 2 2 2 3 2" xfId="32893"/>
    <cellStyle name="Normal 2 2 5 25 2 2 2 4" xfId="32894"/>
    <cellStyle name="Normal 2 2 5 25 2 2 3" xfId="5082"/>
    <cellStyle name="Normal 2 2 5 25 2 2 3 2" xfId="32895"/>
    <cellStyle name="Normal 2 2 5 25 2 2 4" xfId="5083"/>
    <cellStyle name="Normal 2 2 5 25 2 2 4 2" xfId="32896"/>
    <cellStyle name="Normal 2 2 5 25 2 2 5" xfId="5084"/>
    <cellStyle name="Normal 2 2 5 25 2 2 5 2" xfId="32897"/>
    <cellStyle name="Normal 2 2 5 25 2 2 6" xfId="32898"/>
    <cellStyle name="Normal 2 2 5 25 2 2 6 2" xfId="32899"/>
    <cellStyle name="Normal 2 2 5 25 2 2 7" xfId="32900"/>
    <cellStyle name="Normal 2 2 5 25 2 3" xfId="5085"/>
    <cellStyle name="Normal 2 2 5 25 2 3 2" xfId="5086"/>
    <cellStyle name="Normal 2 2 5 25 2 3 2 2" xfId="32901"/>
    <cellStyle name="Normal 2 2 5 25 2 3 3" xfId="5087"/>
    <cellStyle name="Normal 2 2 5 25 2 3 3 2" xfId="32902"/>
    <cellStyle name="Normal 2 2 5 25 2 3 4" xfId="32903"/>
    <cellStyle name="Normal 2 2 5 25 2 4" xfId="5088"/>
    <cellStyle name="Normal 2 2 5 25 2 4 2" xfId="5089"/>
    <cellStyle name="Normal 2 2 5 25 2 4 2 2" xfId="32904"/>
    <cellStyle name="Normal 2 2 5 25 2 4 3" xfId="32905"/>
    <cellStyle name="Normal 2 2 5 25 2 5" xfId="5090"/>
    <cellStyle name="Normal 2 2 5 25 2 5 2" xfId="32906"/>
    <cellStyle name="Normal 2 2 5 25 2 6" xfId="5091"/>
    <cellStyle name="Normal 2 2 5 25 2 6 2" xfId="32907"/>
    <cellStyle name="Normal 2 2 5 25 2 7" xfId="32908"/>
    <cellStyle name="Normal 2 2 5 25 2 7 2" xfId="32909"/>
    <cellStyle name="Normal 2 2 5 25 2 8" xfId="32910"/>
    <cellStyle name="Normal 2 2 5 25 2 9" xfId="32911"/>
    <cellStyle name="Normal 2 2 5 25 3" xfId="5092"/>
    <cellStyle name="Normal 2 2 5 25 3 2" xfId="5093"/>
    <cellStyle name="Normal 2 2 5 25 3 2 2" xfId="5094"/>
    <cellStyle name="Normal 2 2 5 25 3 2 2 2" xfId="32912"/>
    <cellStyle name="Normal 2 2 5 25 3 2 3" xfId="5095"/>
    <cellStyle name="Normal 2 2 5 25 3 2 3 2" xfId="32913"/>
    <cellStyle name="Normal 2 2 5 25 3 2 4" xfId="32914"/>
    <cellStyle name="Normal 2 2 5 25 3 3" xfId="5096"/>
    <cellStyle name="Normal 2 2 5 25 3 3 2" xfId="32915"/>
    <cellStyle name="Normal 2 2 5 25 3 4" xfId="5097"/>
    <cellStyle name="Normal 2 2 5 25 3 4 2" xfId="32916"/>
    <cellStyle name="Normal 2 2 5 25 3 5" xfId="5098"/>
    <cellStyle name="Normal 2 2 5 25 3 5 2" xfId="32917"/>
    <cellStyle name="Normal 2 2 5 25 3 6" xfId="32918"/>
    <cellStyle name="Normal 2 2 5 25 3 6 2" xfId="32919"/>
    <cellStyle name="Normal 2 2 5 25 3 7" xfId="32920"/>
    <cellStyle name="Normal 2 2 5 25 4" xfId="5099"/>
    <cellStyle name="Normal 2 2 5 25 4 2" xfId="5100"/>
    <cellStyle name="Normal 2 2 5 25 4 2 2" xfId="32921"/>
    <cellStyle name="Normal 2 2 5 25 4 3" xfId="5101"/>
    <cellStyle name="Normal 2 2 5 25 4 3 2" xfId="32922"/>
    <cellStyle name="Normal 2 2 5 25 4 4" xfId="32923"/>
    <cellStyle name="Normal 2 2 5 25 5" xfId="5102"/>
    <cellStyle name="Normal 2 2 5 25 5 2" xfId="5103"/>
    <cellStyle name="Normal 2 2 5 25 5 2 2" xfId="32924"/>
    <cellStyle name="Normal 2 2 5 25 5 3" xfId="32925"/>
    <cellStyle name="Normal 2 2 5 25 6" xfId="5104"/>
    <cellStyle name="Normal 2 2 5 25 6 2" xfId="32926"/>
    <cellStyle name="Normal 2 2 5 25 7" xfId="5105"/>
    <cellStyle name="Normal 2 2 5 25 7 2" xfId="32927"/>
    <cellStyle name="Normal 2 2 5 25 8" xfId="32928"/>
    <cellStyle name="Normal 2 2 5 25 8 2" xfId="32929"/>
    <cellStyle name="Normal 2 2 5 25 9" xfId="32930"/>
    <cellStyle name="Normal 2 2 5 26" xfId="5106"/>
    <cellStyle name="Normal 2 2 5 26 10" xfId="32931"/>
    <cellStyle name="Normal 2 2 5 26 11" xfId="32932"/>
    <cellStyle name="Normal 2 2 5 26 2" xfId="5107"/>
    <cellStyle name="Normal 2 2 5 26 2 10" xfId="32933"/>
    <cellStyle name="Normal 2 2 5 26 2 2" xfId="5108"/>
    <cellStyle name="Normal 2 2 5 26 2 2 2" xfId="5109"/>
    <cellStyle name="Normal 2 2 5 26 2 2 2 2" xfId="5110"/>
    <cellStyle name="Normal 2 2 5 26 2 2 2 2 2" xfId="32934"/>
    <cellStyle name="Normal 2 2 5 26 2 2 2 3" xfId="5111"/>
    <cellStyle name="Normal 2 2 5 26 2 2 2 3 2" xfId="32935"/>
    <cellStyle name="Normal 2 2 5 26 2 2 2 4" xfId="32936"/>
    <cellStyle name="Normal 2 2 5 26 2 2 3" xfId="5112"/>
    <cellStyle name="Normal 2 2 5 26 2 2 3 2" xfId="32937"/>
    <cellStyle name="Normal 2 2 5 26 2 2 4" xfId="5113"/>
    <cellStyle name="Normal 2 2 5 26 2 2 4 2" xfId="32938"/>
    <cellStyle name="Normal 2 2 5 26 2 2 5" xfId="5114"/>
    <cellStyle name="Normal 2 2 5 26 2 2 5 2" xfId="32939"/>
    <cellStyle name="Normal 2 2 5 26 2 2 6" xfId="32940"/>
    <cellStyle name="Normal 2 2 5 26 2 2 6 2" xfId="32941"/>
    <cellStyle name="Normal 2 2 5 26 2 2 7" xfId="32942"/>
    <cellStyle name="Normal 2 2 5 26 2 3" xfId="5115"/>
    <cellStyle name="Normal 2 2 5 26 2 3 2" xfId="5116"/>
    <cellStyle name="Normal 2 2 5 26 2 3 2 2" xfId="32943"/>
    <cellStyle name="Normal 2 2 5 26 2 3 3" xfId="5117"/>
    <cellStyle name="Normal 2 2 5 26 2 3 3 2" xfId="32944"/>
    <cellStyle name="Normal 2 2 5 26 2 3 4" xfId="32945"/>
    <cellStyle name="Normal 2 2 5 26 2 4" xfId="5118"/>
    <cellStyle name="Normal 2 2 5 26 2 4 2" xfId="5119"/>
    <cellStyle name="Normal 2 2 5 26 2 4 2 2" xfId="32946"/>
    <cellStyle name="Normal 2 2 5 26 2 4 3" xfId="32947"/>
    <cellStyle name="Normal 2 2 5 26 2 5" xfId="5120"/>
    <cellStyle name="Normal 2 2 5 26 2 5 2" xfId="32948"/>
    <cellStyle name="Normal 2 2 5 26 2 6" xfId="5121"/>
    <cellStyle name="Normal 2 2 5 26 2 6 2" xfId="32949"/>
    <cellStyle name="Normal 2 2 5 26 2 7" xfId="32950"/>
    <cellStyle name="Normal 2 2 5 26 2 7 2" xfId="32951"/>
    <cellStyle name="Normal 2 2 5 26 2 8" xfId="32952"/>
    <cellStyle name="Normal 2 2 5 26 2 9" xfId="32953"/>
    <cellStyle name="Normal 2 2 5 26 3" xfId="5122"/>
    <cellStyle name="Normal 2 2 5 26 3 2" xfId="5123"/>
    <cellStyle name="Normal 2 2 5 26 3 2 2" xfId="5124"/>
    <cellStyle name="Normal 2 2 5 26 3 2 2 2" xfId="32954"/>
    <cellStyle name="Normal 2 2 5 26 3 2 3" xfId="5125"/>
    <cellStyle name="Normal 2 2 5 26 3 2 3 2" xfId="32955"/>
    <cellStyle name="Normal 2 2 5 26 3 2 4" xfId="32956"/>
    <cellStyle name="Normal 2 2 5 26 3 3" xfId="5126"/>
    <cellStyle name="Normal 2 2 5 26 3 3 2" xfId="32957"/>
    <cellStyle name="Normal 2 2 5 26 3 4" xfId="5127"/>
    <cellStyle name="Normal 2 2 5 26 3 4 2" xfId="32958"/>
    <cellStyle name="Normal 2 2 5 26 3 5" xfId="5128"/>
    <cellStyle name="Normal 2 2 5 26 3 5 2" xfId="32959"/>
    <cellStyle name="Normal 2 2 5 26 3 6" xfId="32960"/>
    <cellStyle name="Normal 2 2 5 26 3 6 2" xfId="32961"/>
    <cellStyle name="Normal 2 2 5 26 3 7" xfId="32962"/>
    <cellStyle name="Normal 2 2 5 26 4" xfId="5129"/>
    <cellStyle name="Normal 2 2 5 26 4 2" xfId="5130"/>
    <cellStyle name="Normal 2 2 5 26 4 2 2" xfId="32963"/>
    <cellStyle name="Normal 2 2 5 26 4 3" xfId="5131"/>
    <cellStyle name="Normal 2 2 5 26 4 3 2" xfId="32964"/>
    <cellStyle name="Normal 2 2 5 26 4 4" xfId="32965"/>
    <cellStyle name="Normal 2 2 5 26 5" xfId="5132"/>
    <cellStyle name="Normal 2 2 5 26 5 2" xfId="5133"/>
    <cellStyle name="Normal 2 2 5 26 5 2 2" xfId="32966"/>
    <cellStyle name="Normal 2 2 5 26 5 3" xfId="32967"/>
    <cellStyle name="Normal 2 2 5 26 6" xfId="5134"/>
    <cellStyle name="Normal 2 2 5 26 6 2" xfId="32968"/>
    <cellStyle name="Normal 2 2 5 26 7" xfId="5135"/>
    <cellStyle name="Normal 2 2 5 26 7 2" xfId="32969"/>
    <cellStyle name="Normal 2 2 5 26 8" xfId="32970"/>
    <cellStyle name="Normal 2 2 5 26 8 2" xfId="32971"/>
    <cellStyle name="Normal 2 2 5 26 9" xfId="32972"/>
    <cellStyle name="Normal 2 2 5 27" xfId="5136"/>
    <cellStyle name="Normal 2 2 5 27 10" xfId="32973"/>
    <cellStyle name="Normal 2 2 5 27 11" xfId="32974"/>
    <cellStyle name="Normal 2 2 5 27 2" xfId="5137"/>
    <cellStyle name="Normal 2 2 5 27 2 10" xfId="32975"/>
    <cellStyle name="Normal 2 2 5 27 2 2" xfId="5138"/>
    <cellStyle name="Normal 2 2 5 27 2 2 2" xfId="5139"/>
    <cellStyle name="Normal 2 2 5 27 2 2 2 2" xfId="5140"/>
    <cellStyle name="Normal 2 2 5 27 2 2 2 2 2" xfId="32976"/>
    <cellStyle name="Normal 2 2 5 27 2 2 2 3" xfId="5141"/>
    <cellStyle name="Normal 2 2 5 27 2 2 2 3 2" xfId="32977"/>
    <cellStyle name="Normal 2 2 5 27 2 2 2 4" xfId="32978"/>
    <cellStyle name="Normal 2 2 5 27 2 2 3" xfId="5142"/>
    <cellStyle name="Normal 2 2 5 27 2 2 3 2" xfId="32979"/>
    <cellStyle name="Normal 2 2 5 27 2 2 4" xfId="5143"/>
    <cellStyle name="Normal 2 2 5 27 2 2 4 2" xfId="32980"/>
    <cellStyle name="Normal 2 2 5 27 2 2 5" xfId="5144"/>
    <cellStyle name="Normal 2 2 5 27 2 2 5 2" xfId="32981"/>
    <cellStyle name="Normal 2 2 5 27 2 2 6" xfId="32982"/>
    <cellStyle name="Normal 2 2 5 27 2 2 6 2" xfId="32983"/>
    <cellStyle name="Normal 2 2 5 27 2 2 7" xfId="32984"/>
    <cellStyle name="Normal 2 2 5 27 2 3" xfId="5145"/>
    <cellStyle name="Normal 2 2 5 27 2 3 2" xfId="5146"/>
    <cellStyle name="Normal 2 2 5 27 2 3 2 2" xfId="32985"/>
    <cellStyle name="Normal 2 2 5 27 2 3 3" xfId="5147"/>
    <cellStyle name="Normal 2 2 5 27 2 3 3 2" xfId="32986"/>
    <cellStyle name="Normal 2 2 5 27 2 3 4" xfId="32987"/>
    <cellStyle name="Normal 2 2 5 27 2 4" xfId="5148"/>
    <cellStyle name="Normal 2 2 5 27 2 4 2" xfId="5149"/>
    <cellStyle name="Normal 2 2 5 27 2 4 2 2" xfId="32988"/>
    <cellStyle name="Normal 2 2 5 27 2 4 3" xfId="32989"/>
    <cellStyle name="Normal 2 2 5 27 2 5" xfId="5150"/>
    <cellStyle name="Normal 2 2 5 27 2 5 2" xfId="32990"/>
    <cellStyle name="Normal 2 2 5 27 2 6" xfId="5151"/>
    <cellStyle name="Normal 2 2 5 27 2 6 2" xfId="32991"/>
    <cellStyle name="Normal 2 2 5 27 2 7" xfId="32992"/>
    <cellStyle name="Normal 2 2 5 27 2 7 2" xfId="32993"/>
    <cellStyle name="Normal 2 2 5 27 2 8" xfId="32994"/>
    <cellStyle name="Normal 2 2 5 27 2 9" xfId="32995"/>
    <cellStyle name="Normal 2 2 5 27 3" xfId="5152"/>
    <cellStyle name="Normal 2 2 5 27 3 2" xfId="5153"/>
    <cellStyle name="Normal 2 2 5 27 3 2 2" xfId="5154"/>
    <cellStyle name="Normal 2 2 5 27 3 2 2 2" xfId="32996"/>
    <cellStyle name="Normal 2 2 5 27 3 2 3" xfId="5155"/>
    <cellStyle name="Normal 2 2 5 27 3 2 3 2" xfId="32997"/>
    <cellStyle name="Normal 2 2 5 27 3 2 4" xfId="32998"/>
    <cellStyle name="Normal 2 2 5 27 3 3" xfId="5156"/>
    <cellStyle name="Normal 2 2 5 27 3 3 2" xfId="32999"/>
    <cellStyle name="Normal 2 2 5 27 3 4" xfId="5157"/>
    <cellStyle name="Normal 2 2 5 27 3 4 2" xfId="33000"/>
    <cellStyle name="Normal 2 2 5 27 3 5" xfId="5158"/>
    <cellStyle name="Normal 2 2 5 27 3 5 2" xfId="33001"/>
    <cellStyle name="Normal 2 2 5 27 3 6" xfId="33002"/>
    <cellStyle name="Normal 2 2 5 27 3 6 2" xfId="33003"/>
    <cellStyle name="Normal 2 2 5 27 3 7" xfId="33004"/>
    <cellStyle name="Normal 2 2 5 27 4" xfId="5159"/>
    <cellStyle name="Normal 2 2 5 27 4 2" xfId="5160"/>
    <cellStyle name="Normal 2 2 5 27 4 2 2" xfId="33005"/>
    <cellStyle name="Normal 2 2 5 27 4 3" xfId="5161"/>
    <cellStyle name="Normal 2 2 5 27 4 3 2" xfId="33006"/>
    <cellStyle name="Normal 2 2 5 27 4 4" xfId="33007"/>
    <cellStyle name="Normal 2 2 5 27 5" xfId="5162"/>
    <cellStyle name="Normal 2 2 5 27 5 2" xfId="5163"/>
    <cellStyle name="Normal 2 2 5 27 5 2 2" xfId="33008"/>
    <cellStyle name="Normal 2 2 5 27 5 3" xfId="33009"/>
    <cellStyle name="Normal 2 2 5 27 6" xfId="5164"/>
    <cellStyle name="Normal 2 2 5 27 6 2" xfId="33010"/>
    <cellStyle name="Normal 2 2 5 27 7" xfId="5165"/>
    <cellStyle name="Normal 2 2 5 27 7 2" xfId="33011"/>
    <cellStyle name="Normal 2 2 5 27 8" xfId="33012"/>
    <cellStyle name="Normal 2 2 5 27 8 2" xfId="33013"/>
    <cellStyle name="Normal 2 2 5 27 9" xfId="33014"/>
    <cellStyle name="Normal 2 2 5 28" xfId="5166"/>
    <cellStyle name="Normal 2 2 5 28 10" xfId="33015"/>
    <cellStyle name="Normal 2 2 5 28 11" xfId="33016"/>
    <cellStyle name="Normal 2 2 5 28 2" xfId="5167"/>
    <cellStyle name="Normal 2 2 5 28 2 10" xfId="33017"/>
    <cellStyle name="Normal 2 2 5 28 2 2" xfId="5168"/>
    <cellStyle name="Normal 2 2 5 28 2 2 2" xfId="5169"/>
    <cellStyle name="Normal 2 2 5 28 2 2 2 2" xfId="5170"/>
    <cellStyle name="Normal 2 2 5 28 2 2 2 2 2" xfId="33018"/>
    <cellStyle name="Normal 2 2 5 28 2 2 2 3" xfId="5171"/>
    <cellStyle name="Normal 2 2 5 28 2 2 2 3 2" xfId="33019"/>
    <cellStyle name="Normal 2 2 5 28 2 2 2 4" xfId="33020"/>
    <cellStyle name="Normal 2 2 5 28 2 2 3" xfId="5172"/>
    <cellStyle name="Normal 2 2 5 28 2 2 3 2" xfId="33021"/>
    <cellStyle name="Normal 2 2 5 28 2 2 4" xfId="5173"/>
    <cellStyle name="Normal 2 2 5 28 2 2 4 2" xfId="33022"/>
    <cellStyle name="Normal 2 2 5 28 2 2 5" xfId="5174"/>
    <cellStyle name="Normal 2 2 5 28 2 2 5 2" xfId="33023"/>
    <cellStyle name="Normal 2 2 5 28 2 2 6" xfId="33024"/>
    <cellStyle name="Normal 2 2 5 28 2 2 6 2" xfId="33025"/>
    <cellStyle name="Normal 2 2 5 28 2 2 7" xfId="33026"/>
    <cellStyle name="Normal 2 2 5 28 2 3" xfId="5175"/>
    <cellStyle name="Normal 2 2 5 28 2 3 2" xfId="5176"/>
    <cellStyle name="Normal 2 2 5 28 2 3 2 2" xfId="33027"/>
    <cellStyle name="Normal 2 2 5 28 2 3 3" xfId="5177"/>
    <cellStyle name="Normal 2 2 5 28 2 3 3 2" xfId="33028"/>
    <cellStyle name="Normal 2 2 5 28 2 3 4" xfId="33029"/>
    <cellStyle name="Normal 2 2 5 28 2 4" xfId="5178"/>
    <cellStyle name="Normal 2 2 5 28 2 4 2" xfId="5179"/>
    <cellStyle name="Normal 2 2 5 28 2 4 2 2" xfId="33030"/>
    <cellStyle name="Normal 2 2 5 28 2 4 3" xfId="33031"/>
    <cellStyle name="Normal 2 2 5 28 2 5" xfId="5180"/>
    <cellStyle name="Normal 2 2 5 28 2 5 2" xfId="33032"/>
    <cellStyle name="Normal 2 2 5 28 2 6" xfId="5181"/>
    <cellStyle name="Normal 2 2 5 28 2 6 2" xfId="33033"/>
    <cellStyle name="Normal 2 2 5 28 2 7" xfId="33034"/>
    <cellStyle name="Normal 2 2 5 28 2 7 2" xfId="33035"/>
    <cellStyle name="Normal 2 2 5 28 2 8" xfId="33036"/>
    <cellStyle name="Normal 2 2 5 28 2 9" xfId="33037"/>
    <cellStyle name="Normal 2 2 5 28 3" xfId="5182"/>
    <cellStyle name="Normal 2 2 5 28 3 2" xfId="5183"/>
    <cellStyle name="Normal 2 2 5 28 3 2 2" xfId="5184"/>
    <cellStyle name="Normal 2 2 5 28 3 2 2 2" xfId="33038"/>
    <cellStyle name="Normal 2 2 5 28 3 2 3" xfId="5185"/>
    <cellStyle name="Normal 2 2 5 28 3 2 3 2" xfId="33039"/>
    <cellStyle name="Normal 2 2 5 28 3 2 4" xfId="33040"/>
    <cellStyle name="Normal 2 2 5 28 3 3" xfId="5186"/>
    <cellStyle name="Normal 2 2 5 28 3 3 2" xfId="33041"/>
    <cellStyle name="Normal 2 2 5 28 3 4" xfId="5187"/>
    <cellStyle name="Normal 2 2 5 28 3 4 2" xfId="33042"/>
    <cellStyle name="Normal 2 2 5 28 3 5" xfId="5188"/>
    <cellStyle name="Normal 2 2 5 28 3 5 2" xfId="33043"/>
    <cellStyle name="Normal 2 2 5 28 3 6" xfId="33044"/>
    <cellStyle name="Normal 2 2 5 28 3 6 2" xfId="33045"/>
    <cellStyle name="Normal 2 2 5 28 3 7" xfId="33046"/>
    <cellStyle name="Normal 2 2 5 28 4" xfId="5189"/>
    <cellStyle name="Normal 2 2 5 28 4 2" xfId="5190"/>
    <cellStyle name="Normal 2 2 5 28 4 2 2" xfId="33047"/>
    <cellStyle name="Normal 2 2 5 28 4 3" xfId="5191"/>
    <cellStyle name="Normal 2 2 5 28 4 3 2" xfId="33048"/>
    <cellStyle name="Normal 2 2 5 28 4 4" xfId="33049"/>
    <cellStyle name="Normal 2 2 5 28 5" xfId="5192"/>
    <cellStyle name="Normal 2 2 5 28 5 2" xfId="5193"/>
    <cellStyle name="Normal 2 2 5 28 5 2 2" xfId="33050"/>
    <cellStyle name="Normal 2 2 5 28 5 3" xfId="33051"/>
    <cellStyle name="Normal 2 2 5 28 6" xfId="5194"/>
    <cellStyle name="Normal 2 2 5 28 6 2" xfId="33052"/>
    <cellStyle name="Normal 2 2 5 28 7" xfId="5195"/>
    <cellStyle name="Normal 2 2 5 28 7 2" xfId="33053"/>
    <cellStyle name="Normal 2 2 5 28 8" xfId="33054"/>
    <cellStyle name="Normal 2 2 5 28 8 2" xfId="33055"/>
    <cellStyle name="Normal 2 2 5 28 9" xfId="33056"/>
    <cellStyle name="Normal 2 2 5 29" xfId="5196"/>
    <cellStyle name="Normal 2 2 5 29 10" xfId="33057"/>
    <cellStyle name="Normal 2 2 5 29 11" xfId="33058"/>
    <cellStyle name="Normal 2 2 5 29 2" xfId="5197"/>
    <cellStyle name="Normal 2 2 5 29 2 10" xfId="33059"/>
    <cellStyle name="Normal 2 2 5 29 2 2" xfId="5198"/>
    <cellStyle name="Normal 2 2 5 29 2 2 2" xfId="5199"/>
    <cellStyle name="Normal 2 2 5 29 2 2 2 2" xfId="5200"/>
    <cellStyle name="Normal 2 2 5 29 2 2 2 2 2" xfId="33060"/>
    <cellStyle name="Normal 2 2 5 29 2 2 2 3" xfId="5201"/>
    <cellStyle name="Normal 2 2 5 29 2 2 2 3 2" xfId="33061"/>
    <cellStyle name="Normal 2 2 5 29 2 2 2 4" xfId="33062"/>
    <cellStyle name="Normal 2 2 5 29 2 2 3" xfId="5202"/>
    <cellStyle name="Normal 2 2 5 29 2 2 3 2" xfId="33063"/>
    <cellStyle name="Normal 2 2 5 29 2 2 4" xfId="5203"/>
    <cellStyle name="Normal 2 2 5 29 2 2 4 2" xfId="33064"/>
    <cellStyle name="Normal 2 2 5 29 2 2 5" xfId="5204"/>
    <cellStyle name="Normal 2 2 5 29 2 2 5 2" xfId="33065"/>
    <cellStyle name="Normal 2 2 5 29 2 2 6" xfId="33066"/>
    <cellStyle name="Normal 2 2 5 29 2 2 6 2" xfId="33067"/>
    <cellStyle name="Normal 2 2 5 29 2 2 7" xfId="33068"/>
    <cellStyle name="Normal 2 2 5 29 2 3" xfId="5205"/>
    <cellStyle name="Normal 2 2 5 29 2 3 2" xfId="5206"/>
    <cellStyle name="Normal 2 2 5 29 2 3 2 2" xfId="33069"/>
    <cellStyle name="Normal 2 2 5 29 2 3 3" xfId="5207"/>
    <cellStyle name="Normal 2 2 5 29 2 3 3 2" xfId="33070"/>
    <cellStyle name="Normal 2 2 5 29 2 3 4" xfId="33071"/>
    <cellStyle name="Normal 2 2 5 29 2 4" xfId="5208"/>
    <cellStyle name="Normal 2 2 5 29 2 4 2" xfId="5209"/>
    <cellStyle name="Normal 2 2 5 29 2 4 2 2" xfId="33072"/>
    <cellStyle name="Normal 2 2 5 29 2 4 3" xfId="33073"/>
    <cellStyle name="Normal 2 2 5 29 2 5" xfId="5210"/>
    <cellStyle name="Normal 2 2 5 29 2 5 2" xfId="33074"/>
    <cellStyle name="Normal 2 2 5 29 2 6" xfId="5211"/>
    <cellStyle name="Normal 2 2 5 29 2 6 2" xfId="33075"/>
    <cellStyle name="Normal 2 2 5 29 2 7" xfId="33076"/>
    <cellStyle name="Normal 2 2 5 29 2 7 2" xfId="33077"/>
    <cellStyle name="Normal 2 2 5 29 2 8" xfId="33078"/>
    <cellStyle name="Normal 2 2 5 29 2 9" xfId="33079"/>
    <cellStyle name="Normal 2 2 5 29 3" xfId="5212"/>
    <cellStyle name="Normal 2 2 5 29 3 2" xfId="5213"/>
    <cellStyle name="Normal 2 2 5 29 3 2 2" xfId="5214"/>
    <cellStyle name="Normal 2 2 5 29 3 2 2 2" xfId="33080"/>
    <cellStyle name="Normal 2 2 5 29 3 2 3" xfId="5215"/>
    <cellStyle name="Normal 2 2 5 29 3 2 3 2" xfId="33081"/>
    <cellStyle name="Normal 2 2 5 29 3 2 4" xfId="33082"/>
    <cellStyle name="Normal 2 2 5 29 3 3" xfId="5216"/>
    <cellStyle name="Normal 2 2 5 29 3 3 2" xfId="33083"/>
    <cellStyle name="Normal 2 2 5 29 3 4" xfId="5217"/>
    <cellStyle name="Normal 2 2 5 29 3 4 2" xfId="33084"/>
    <cellStyle name="Normal 2 2 5 29 3 5" xfId="5218"/>
    <cellStyle name="Normal 2 2 5 29 3 5 2" xfId="33085"/>
    <cellStyle name="Normal 2 2 5 29 3 6" xfId="33086"/>
    <cellStyle name="Normal 2 2 5 29 3 6 2" xfId="33087"/>
    <cellStyle name="Normal 2 2 5 29 3 7" xfId="33088"/>
    <cellStyle name="Normal 2 2 5 29 4" xfId="5219"/>
    <cellStyle name="Normal 2 2 5 29 4 2" xfId="5220"/>
    <cellStyle name="Normal 2 2 5 29 4 2 2" xfId="33089"/>
    <cellStyle name="Normal 2 2 5 29 4 3" xfId="5221"/>
    <cellStyle name="Normal 2 2 5 29 4 3 2" xfId="33090"/>
    <cellStyle name="Normal 2 2 5 29 4 4" xfId="33091"/>
    <cellStyle name="Normal 2 2 5 29 5" xfId="5222"/>
    <cellStyle name="Normal 2 2 5 29 5 2" xfId="5223"/>
    <cellStyle name="Normal 2 2 5 29 5 2 2" xfId="33092"/>
    <cellStyle name="Normal 2 2 5 29 5 3" xfId="33093"/>
    <cellStyle name="Normal 2 2 5 29 6" xfId="5224"/>
    <cellStyle name="Normal 2 2 5 29 6 2" xfId="33094"/>
    <cellStyle name="Normal 2 2 5 29 7" xfId="5225"/>
    <cellStyle name="Normal 2 2 5 29 7 2" xfId="33095"/>
    <cellStyle name="Normal 2 2 5 29 8" xfId="33096"/>
    <cellStyle name="Normal 2 2 5 29 8 2" xfId="33097"/>
    <cellStyle name="Normal 2 2 5 29 9" xfId="33098"/>
    <cellStyle name="Normal 2 2 5 3" xfId="5226"/>
    <cellStyle name="Normal 2 2 5 3 10" xfId="33099"/>
    <cellStyle name="Normal 2 2 5 3 11" xfId="33100"/>
    <cellStyle name="Normal 2 2 5 3 2" xfId="5227"/>
    <cellStyle name="Normal 2 2 5 3 2 10" xfId="33101"/>
    <cellStyle name="Normal 2 2 5 3 2 2" xfId="5228"/>
    <cellStyle name="Normal 2 2 5 3 2 2 2" xfId="5229"/>
    <cellStyle name="Normal 2 2 5 3 2 2 2 2" xfId="5230"/>
    <cellStyle name="Normal 2 2 5 3 2 2 2 2 2" xfId="33102"/>
    <cellStyle name="Normal 2 2 5 3 2 2 2 3" xfId="5231"/>
    <cellStyle name="Normal 2 2 5 3 2 2 2 3 2" xfId="33103"/>
    <cellStyle name="Normal 2 2 5 3 2 2 2 4" xfId="33104"/>
    <cellStyle name="Normal 2 2 5 3 2 2 3" xfId="5232"/>
    <cellStyle name="Normal 2 2 5 3 2 2 3 2" xfId="33105"/>
    <cellStyle name="Normal 2 2 5 3 2 2 4" xfId="5233"/>
    <cellStyle name="Normal 2 2 5 3 2 2 4 2" xfId="33106"/>
    <cellStyle name="Normal 2 2 5 3 2 2 5" xfId="5234"/>
    <cellStyle name="Normal 2 2 5 3 2 2 5 2" xfId="33107"/>
    <cellStyle name="Normal 2 2 5 3 2 2 6" xfId="33108"/>
    <cellStyle name="Normal 2 2 5 3 2 2 6 2" xfId="33109"/>
    <cellStyle name="Normal 2 2 5 3 2 2 7" xfId="33110"/>
    <cellStyle name="Normal 2 2 5 3 2 3" xfId="5235"/>
    <cellStyle name="Normal 2 2 5 3 2 3 2" xfId="5236"/>
    <cellStyle name="Normal 2 2 5 3 2 3 2 2" xfId="33111"/>
    <cellStyle name="Normal 2 2 5 3 2 3 3" xfId="5237"/>
    <cellStyle name="Normal 2 2 5 3 2 3 3 2" xfId="33112"/>
    <cellStyle name="Normal 2 2 5 3 2 3 4" xfId="33113"/>
    <cellStyle name="Normal 2 2 5 3 2 4" xfId="5238"/>
    <cellStyle name="Normal 2 2 5 3 2 4 2" xfId="5239"/>
    <cellStyle name="Normal 2 2 5 3 2 4 2 2" xfId="33114"/>
    <cellStyle name="Normal 2 2 5 3 2 4 3" xfId="33115"/>
    <cellStyle name="Normal 2 2 5 3 2 5" xfId="5240"/>
    <cellStyle name="Normal 2 2 5 3 2 5 2" xfId="33116"/>
    <cellStyle name="Normal 2 2 5 3 2 6" xfId="5241"/>
    <cellStyle name="Normal 2 2 5 3 2 6 2" xfId="33117"/>
    <cellStyle name="Normal 2 2 5 3 2 7" xfId="33118"/>
    <cellStyle name="Normal 2 2 5 3 2 7 2" xfId="33119"/>
    <cellStyle name="Normal 2 2 5 3 2 8" xfId="33120"/>
    <cellStyle name="Normal 2 2 5 3 2 9" xfId="33121"/>
    <cellStyle name="Normal 2 2 5 3 3" xfId="5242"/>
    <cellStyle name="Normal 2 2 5 3 3 2" xfId="5243"/>
    <cellStyle name="Normal 2 2 5 3 3 2 2" xfId="5244"/>
    <cellStyle name="Normal 2 2 5 3 3 2 2 2" xfId="33122"/>
    <cellStyle name="Normal 2 2 5 3 3 2 3" xfId="5245"/>
    <cellStyle name="Normal 2 2 5 3 3 2 3 2" xfId="33123"/>
    <cellStyle name="Normal 2 2 5 3 3 2 4" xfId="33124"/>
    <cellStyle name="Normal 2 2 5 3 3 3" xfId="5246"/>
    <cellStyle name="Normal 2 2 5 3 3 3 2" xfId="33125"/>
    <cellStyle name="Normal 2 2 5 3 3 4" xfId="5247"/>
    <cellStyle name="Normal 2 2 5 3 3 4 2" xfId="33126"/>
    <cellStyle name="Normal 2 2 5 3 3 5" xfId="5248"/>
    <cellStyle name="Normal 2 2 5 3 3 5 2" xfId="33127"/>
    <cellStyle name="Normal 2 2 5 3 3 6" xfId="33128"/>
    <cellStyle name="Normal 2 2 5 3 3 6 2" xfId="33129"/>
    <cellStyle name="Normal 2 2 5 3 3 7" xfId="33130"/>
    <cellStyle name="Normal 2 2 5 3 4" xfId="5249"/>
    <cellStyle name="Normal 2 2 5 3 4 2" xfId="5250"/>
    <cellStyle name="Normal 2 2 5 3 4 2 2" xfId="33131"/>
    <cellStyle name="Normal 2 2 5 3 4 3" xfId="5251"/>
    <cellStyle name="Normal 2 2 5 3 4 3 2" xfId="33132"/>
    <cellStyle name="Normal 2 2 5 3 4 4" xfId="33133"/>
    <cellStyle name="Normal 2 2 5 3 5" xfId="5252"/>
    <cellStyle name="Normal 2 2 5 3 5 2" xfId="5253"/>
    <cellStyle name="Normal 2 2 5 3 5 2 2" xfId="33134"/>
    <cellStyle name="Normal 2 2 5 3 5 3" xfId="33135"/>
    <cellStyle name="Normal 2 2 5 3 6" xfId="5254"/>
    <cellStyle name="Normal 2 2 5 3 6 2" xfId="33136"/>
    <cellStyle name="Normal 2 2 5 3 7" xfId="5255"/>
    <cellStyle name="Normal 2 2 5 3 7 2" xfId="33137"/>
    <cellStyle name="Normal 2 2 5 3 8" xfId="33138"/>
    <cellStyle name="Normal 2 2 5 3 8 2" xfId="33139"/>
    <cellStyle name="Normal 2 2 5 3 9" xfId="33140"/>
    <cellStyle name="Normal 2 2 5 30" xfId="5256"/>
    <cellStyle name="Normal 2 2 5 30 10" xfId="33141"/>
    <cellStyle name="Normal 2 2 5 30 11" xfId="33142"/>
    <cellStyle name="Normal 2 2 5 30 2" xfId="5257"/>
    <cellStyle name="Normal 2 2 5 30 2 10" xfId="33143"/>
    <cellStyle name="Normal 2 2 5 30 2 2" xfId="5258"/>
    <cellStyle name="Normal 2 2 5 30 2 2 2" xfId="5259"/>
    <cellStyle name="Normal 2 2 5 30 2 2 2 2" xfId="5260"/>
    <cellStyle name="Normal 2 2 5 30 2 2 2 2 2" xfId="33144"/>
    <cellStyle name="Normal 2 2 5 30 2 2 2 3" xfId="5261"/>
    <cellStyle name="Normal 2 2 5 30 2 2 2 3 2" xfId="33145"/>
    <cellStyle name="Normal 2 2 5 30 2 2 2 4" xfId="33146"/>
    <cellStyle name="Normal 2 2 5 30 2 2 3" xfId="5262"/>
    <cellStyle name="Normal 2 2 5 30 2 2 3 2" xfId="33147"/>
    <cellStyle name="Normal 2 2 5 30 2 2 4" xfId="5263"/>
    <cellStyle name="Normal 2 2 5 30 2 2 4 2" xfId="33148"/>
    <cellStyle name="Normal 2 2 5 30 2 2 5" xfId="5264"/>
    <cellStyle name="Normal 2 2 5 30 2 2 5 2" xfId="33149"/>
    <cellStyle name="Normal 2 2 5 30 2 2 6" xfId="33150"/>
    <cellStyle name="Normal 2 2 5 30 2 2 6 2" xfId="33151"/>
    <cellStyle name="Normal 2 2 5 30 2 2 7" xfId="33152"/>
    <cellStyle name="Normal 2 2 5 30 2 3" xfId="5265"/>
    <cellStyle name="Normal 2 2 5 30 2 3 2" xfId="5266"/>
    <cellStyle name="Normal 2 2 5 30 2 3 2 2" xfId="33153"/>
    <cellStyle name="Normal 2 2 5 30 2 3 3" xfId="5267"/>
    <cellStyle name="Normal 2 2 5 30 2 3 3 2" xfId="33154"/>
    <cellStyle name="Normal 2 2 5 30 2 3 4" xfId="33155"/>
    <cellStyle name="Normal 2 2 5 30 2 4" xfId="5268"/>
    <cellStyle name="Normal 2 2 5 30 2 4 2" xfId="5269"/>
    <cellStyle name="Normal 2 2 5 30 2 4 2 2" xfId="33156"/>
    <cellStyle name="Normal 2 2 5 30 2 4 3" xfId="33157"/>
    <cellStyle name="Normal 2 2 5 30 2 5" xfId="5270"/>
    <cellStyle name="Normal 2 2 5 30 2 5 2" xfId="33158"/>
    <cellStyle name="Normal 2 2 5 30 2 6" xfId="5271"/>
    <cellStyle name="Normal 2 2 5 30 2 6 2" xfId="33159"/>
    <cellStyle name="Normal 2 2 5 30 2 7" xfId="33160"/>
    <cellStyle name="Normal 2 2 5 30 2 7 2" xfId="33161"/>
    <cellStyle name="Normal 2 2 5 30 2 8" xfId="33162"/>
    <cellStyle name="Normal 2 2 5 30 2 9" xfId="33163"/>
    <cellStyle name="Normal 2 2 5 30 3" xfId="5272"/>
    <cellStyle name="Normal 2 2 5 30 3 2" xfId="5273"/>
    <cellStyle name="Normal 2 2 5 30 3 2 2" xfId="5274"/>
    <cellStyle name="Normal 2 2 5 30 3 2 2 2" xfId="33164"/>
    <cellStyle name="Normal 2 2 5 30 3 2 3" xfId="5275"/>
    <cellStyle name="Normal 2 2 5 30 3 2 3 2" xfId="33165"/>
    <cellStyle name="Normal 2 2 5 30 3 2 4" xfId="33166"/>
    <cellStyle name="Normal 2 2 5 30 3 3" xfId="5276"/>
    <cellStyle name="Normal 2 2 5 30 3 3 2" xfId="33167"/>
    <cellStyle name="Normal 2 2 5 30 3 4" xfId="5277"/>
    <cellStyle name="Normal 2 2 5 30 3 4 2" xfId="33168"/>
    <cellStyle name="Normal 2 2 5 30 3 5" xfId="5278"/>
    <cellStyle name="Normal 2 2 5 30 3 5 2" xfId="33169"/>
    <cellStyle name="Normal 2 2 5 30 3 6" xfId="33170"/>
    <cellStyle name="Normal 2 2 5 30 3 6 2" xfId="33171"/>
    <cellStyle name="Normal 2 2 5 30 3 7" xfId="33172"/>
    <cellStyle name="Normal 2 2 5 30 4" xfId="5279"/>
    <cellStyle name="Normal 2 2 5 30 4 2" xfId="5280"/>
    <cellStyle name="Normal 2 2 5 30 4 2 2" xfId="33173"/>
    <cellStyle name="Normal 2 2 5 30 4 3" xfId="5281"/>
    <cellStyle name="Normal 2 2 5 30 4 3 2" xfId="33174"/>
    <cellStyle name="Normal 2 2 5 30 4 4" xfId="33175"/>
    <cellStyle name="Normal 2 2 5 30 5" xfId="5282"/>
    <cellStyle name="Normal 2 2 5 30 5 2" xfId="5283"/>
    <cellStyle name="Normal 2 2 5 30 5 2 2" xfId="33176"/>
    <cellStyle name="Normal 2 2 5 30 5 3" xfId="33177"/>
    <cellStyle name="Normal 2 2 5 30 6" xfId="5284"/>
    <cellStyle name="Normal 2 2 5 30 6 2" xfId="33178"/>
    <cellStyle name="Normal 2 2 5 30 7" xfId="5285"/>
    <cellStyle name="Normal 2 2 5 30 7 2" xfId="33179"/>
    <cellStyle name="Normal 2 2 5 30 8" xfId="33180"/>
    <cellStyle name="Normal 2 2 5 30 8 2" xfId="33181"/>
    <cellStyle name="Normal 2 2 5 30 9" xfId="33182"/>
    <cellStyle name="Normal 2 2 5 31" xfId="5286"/>
    <cellStyle name="Normal 2 2 5 31 10" xfId="33183"/>
    <cellStyle name="Normal 2 2 5 31 2" xfId="5287"/>
    <cellStyle name="Normal 2 2 5 31 2 2" xfId="5288"/>
    <cellStyle name="Normal 2 2 5 31 2 2 2" xfId="5289"/>
    <cellStyle name="Normal 2 2 5 31 2 2 2 2" xfId="33184"/>
    <cellStyle name="Normal 2 2 5 31 2 2 3" xfId="5290"/>
    <cellStyle name="Normal 2 2 5 31 2 2 3 2" xfId="33185"/>
    <cellStyle name="Normal 2 2 5 31 2 2 4" xfId="33186"/>
    <cellStyle name="Normal 2 2 5 31 2 3" xfId="5291"/>
    <cellStyle name="Normal 2 2 5 31 2 3 2" xfId="33187"/>
    <cellStyle name="Normal 2 2 5 31 2 4" xfId="5292"/>
    <cellStyle name="Normal 2 2 5 31 2 4 2" xfId="33188"/>
    <cellStyle name="Normal 2 2 5 31 2 5" xfId="5293"/>
    <cellStyle name="Normal 2 2 5 31 2 5 2" xfId="33189"/>
    <cellStyle name="Normal 2 2 5 31 2 6" xfId="33190"/>
    <cellStyle name="Normal 2 2 5 31 2 6 2" xfId="33191"/>
    <cellStyle name="Normal 2 2 5 31 2 7" xfId="33192"/>
    <cellStyle name="Normal 2 2 5 31 3" xfId="5294"/>
    <cellStyle name="Normal 2 2 5 31 3 2" xfId="5295"/>
    <cellStyle name="Normal 2 2 5 31 3 2 2" xfId="33193"/>
    <cellStyle name="Normal 2 2 5 31 3 3" xfId="5296"/>
    <cellStyle name="Normal 2 2 5 31 3 3 2" xfId="33194"/>
    <cellStyle name="Normal 2 2 5 31 3 4" xfId="33195"/>
    <cellStyle name="Normal 2 2 5 31 4" xfId="5297"/>
    <cellStyle name="Normal 2 2 5 31 4 2" xfId="5298"/>
    <cellStyle name="Normal 2 2 5 31 4 2 2" xfId="33196"/>
    <cellStyle name="Normal 2 2 5 31 4 3" xfId="33197"/>
    <cellStyle name="Normal 2 2 5 31 5" xfId="5299"/>
    <cellStyle name="Normal 2 2 5 31 5 2" xfId="33198"/>
    <cellStyle name="Normal 2 2 5 31 6" xfId="5300"/>
    <cellStyle name="Normal 2 2 5 31 6 2" xfId="33199"/>
    <cellStyle name="Normal 2 2 5 31 7" xfId="33200"/>
    <cellStyle name="Normal 2 2 5 31 7 2" xfId="33201"/>
    <cellStyle name="Normal 2 2 5 31 8" xfId="33202"/>
    <cellStyle name="Normal 2 2 5 31 9" xfId="33203"/>
    <cellStyle name="Normal 2 2 5 32" xfId="5301"/>
    <cellStyle name="Normal 2 2 5 32 2" xfId="5302"/>
    <cellStyle name="Normal 2 2 5 32 2 2" xfId="5303"/>
    <cellStyle name="Normal 2 2 5 32 2 2 2" xfId="33204"/>
    <cellStyle name="Normal 2 2 5 32 2 3" xfId="5304"/>
    <cellStyle name="Normal 2 2 5 32 2 3 2" xfId="33205"/>
    <cellStyle name="Normal 2 2 5 32 2 4" xfId="33206"/>
    <cellStyle name="Normal 2 2 5 32 3" xfId="5305"/>
    <cellStyle name="Normal 2 2 5 32 3 2" xfId="33207"/>
    <cellStyle name="Normal 2 2 5 32 4" xfId="5306"/>
    <cellStyle name="Normal 2 2 5 32 4 2" xfId="33208"/>
    <cellStyle name="Normal 2 2 5 32 5" xfId="5307"/>
    <cellStyle name="Normal 2 2 5 32 5 2" xfId="33209"/>
    <cellStyle name="Normal 2 2 5 32 6" xfId="33210"/>
    <cellStyle name="Normal 2 2 5 32 6 2" xfId="33211"/>
    <cellStyle name="Normal 2 2 5 32 7" xfId="33212"/>
    <cellStyle name="Normal 2 2 5 33" xfId="5308"/>
    <cellStyle name="Normal 2 2 5 33 2" xfId="5309"/>
    <cellStyle name="Normal 2 2 5 33 2 2" xfId="33213"/>
    <cellStyle name="Normal 2 2 5 33 3" xfId="5310"/>
    <cellStyle name="Normal 2 2 5 33 3 2" xfId="33214"/>
    <cellStyle name="Normal 2 2 5 33 4" xfId="33215"/>
    <cellStyle name="Normal 2 2 5 34" xfId="5311"/>
    <cellStyle name="Normal 2 2 5 34 2" xfId="5312"/>
    <cellStyle name="Normal 2 2 5 34 2 2" xfId="33216"/>
    <cellStyle name="Normal 2 2 5 34 3" xfId="33217"/>
    <cellStyle name="Normal 2 2 5 35" xfId="5313"/>
    <cellStyle name="Normal 2 2 5 35 2" xfId="33218"/>
    <cellStyle name="Normal 2 2 5 36" xfId="5314"/>
    <cellStyle name="Normal 2 2 5 36 2" xfId="33219"/>
    <cellStyle name="Normal 2 2 5 37" xfId="33220"/>
    <cellStyle name="Normal 2 2 5 37 2" xfId="33221"/>
    <cellStyle name="Normal 2 2 5 38" xfId="33222"/>
    <cellStyle name="Normal 2 2 5 39" xfId="33223"/>
    <cellStyle name="Normal 2 2 5 4" xfId="5315"/>
    <cellStyle name="Normal 2 2 5 4 10" xfId="33224"/>
    <cellStyle name="Normal 2 2 5 4 11" xfId="33225"/>
    <cellStyle name="Normal 2 2 5 4 2" xfId="5316"/>
    <cellStyle name="Normal 2 2 5 4 2 10" xfId="33226"/>
    <cellStyle name="Normal 2 2 5 4 2 2" xfId="5317"/>
    <cellStyle name="Normal 2 2 5 4 2 2 2" xfId="5318"/>
    <cellStyle name="Normal 2 2 5 4 2 2 2 2" xfId="5319"/>
    <cellStyle name="Normal 2 2 5 4 2 2 2 2 2" xfId="33227"/>
    <cellStyle name="Normal 2 2 5 4 2 2 2 3" xfId="5320"/>
    <cellStyle name="Normal 2 2 5 4 2 2 2 3 2" xfId="33228"/>
    <cellStyle name="Normal 2 2 5 4 2 2 2 4" xfId="33229"/>
    <cellStyle name="Normal 2 2 5 4 2 2 3" xfId="5321"/>
    <cellStyle name="Normal 2 2 5 4 2 2 3 2" xfId="33230"/>
    <cellStyle name="Normal 2 2 5 4 2 2 4" xfId="5322"/>
    <cellStyle name="Normal 2 2 5 4 2 2 4 2" xfId="33231"/>
    <cellStyle name="Normal 2 2 5 4 2 2 5" xfId="5323"/>
    <cellStyle name="Normal 2 2 5 4 2 2 5 2" xfId="33232"/>
    <cellStyle name="Normal 2 2 5 4 2 2 6" xfId="33233"/>
    <cellStyle name="Normal 2 2 5 4 2 2 6 2" xfId="33234"/>
    <cellStyle name="Normal 2 2 5 4 2 2 7" xfId="33235"/>
    <cellStyle name="Normal 2 2 5 4 2 3" xfId="5324"/>
    <cellStyle name="Normal 2 2 5 4 2 3 2" xfId="5325"/>
    <cellStyle name="Normal 2 2 5 4 2 3 2 2" xfId="33236"/>
    <cellStyle name="Normal 2 2 5 4 2 3 3" xfId="5326"/>
    <cellStyle name="Normal 2 2 5 4 2 3 3 2" xfId="33237"/>
    <cellStyle name="Normal 2 2 5 4 2 3 4" xfId="33238"/>
    <cellStyle name="Normal 2 2 5 4 2 4" xfId="5327"/>
    <cellStyle name="Normal 2 2 5 4 2 4 2" xfId="5328"/>
    <cellStyle name="Normal 2 2 5 4 2 4 2 2" xfId="33239"/>
    <cellStyle name="Normal 2 2 5 4 2 4 3" xfId="33240"/>
    <cellStyle name="Normal 2 2 5 4 2 5" xfId="5329"/>
    <cellStyle name="Normal 2 2 5 4 2 5 2" xfId="33241"/>
    <cellStyle name="Normal 2 2 5 4 2 6" xfId="5330"/>
    <cellStyle name="Normal 2 2 5 4 2 6 2" xfId="33242"/>
    <cellStyle name="Normal 2 2 5 4 2 7" xfId="33243"/>
    <cellStyle name="Normal 2 2 5 4 2 7 2" xfId="33244"/>
    <cellStyle name="Normal 2 2 5 4 2 8" xfId="33245"/>
    <cellStyle name="Normal 2 2 5 4 2 9" xfId="33246"/>
    <cellStyle name="Normal 2 2 5 4 3" xfId="5331"/>
    <cellStyle name="Normal 2 2 5 4 3 2" xfId="5332"/>
    <cellStyle name="Normal 2 2 5 4 3 2 2" xfId="5333"/>
    <cellStyle name="Normal 2 2 5 4 3 2 2 2" xfId="33247"/>
    <cellStyle name="Normal 2 2 5 4 3 2 3" xfId="5334"/>
    <cellStyle name="Normal 2 2 5 4 3 2 3 2" xfId="33248"/>
    <cellStyle name="Normal 2 2 5 4 3 2 4" xfId="33249"/>
    <cellStyle name="Normal 2 2 5 4 3 3" xfId="5335"/>
    <cellStyle name="Normal 2 2 5 4 3 3 2" xfId="33250"/>
    <cellStyle name="Normal 2 2 5 4 3 4" xfId="5336"/>
    <cellStyle name="Normal 2 2 5 4 3 4 2" xfId="33251"/>
    <cellStyle name="Normal 2 2 5 4 3 5" xfId="5337"/>
    <cellStyle name="Normal 2 2 5 4 3 5 2" xfId="33252"/>
    <cellStyle name="Normal 2 2 5 4 3 6" xfId="33253"/>
    <cellStyle name="Normal 2 2 5 4 3 6 2" xfId="33254"/>
    <cellStyle name="Normal 2 2 5 4 3 7" xfId="33255"/>
    <cellStyle name="Normal 2 2 5 4 4" xfId="5338"/>
    <cellStyle name="Normal 2 2 5 4 4 2" xfId="5339"/>
    <cellStyle name="Normal 2 2 5 4 4 2 2" xfId="33256"/>
    <cellStyle name="Normal 2 2 5 4 4 3" xfId="5340"/>
    <cellStyle name="Normal 2 2 5 4 4 3 2" xfId="33257"/>
    <cellStyle name="Normal 2 2 5 4 4 4" xfId="33258"/>
    <cellStyle name="Normal 2 2 5 4 5" xfId="5341"/>
    <cellStyle name="Normal 2 2 5 4 5 2" xfId="5342"/>
    <cellStyle name="Normal 2 2 5 4 5 2 2" xfId="33259"/>
    <cellStyle name="Normal 2 2 5 4 5 3" xfId="33260"/>
    <cellStyle name="Normal 2 2 5 4 6" xfId="5343"/>
    <cellStyle name="Normal 2 2 5 4 6 2" xfId="33261"/>
    <cellStyle name="Normal 2 2 5 4 7" xfId="5344"/>
    <cellStyle name="Normal 2 2 5 4 7 2" xfId="33262"/>
    <cellStyle name="Normal 2 2 5 4 8" xfId="33263"/>
    <cellStyle name="Normal 2 2 5 4 8 2" xfId="33264"/>
    <cellStyle name="Normal 2 2 5 4 9" xfId="33265"/>
    <cellStyle name="Normal 2 2 5 40" xfId="33266"/>
    <cellStyle name="Normal 2 2 5 5" xfId="5345"/>
    <cellStyle name="Normal 2 2 5 5 10" xfId="33267"/>
    <cellStyle name="Normal 2 2 5 5 11" xfId="33268"/>
    <cellStyle name="Normal 2 2 5 5 2" xfId="5346"/>
    <cellStyle name="Normal 2 2 5 5 2 10" xfId="33269"/>
    <cellStyle name="Normal 2 2 5 5 2 2" xfId="5347"/>
    <cellStyle name="Normal 2 2 5 5 2 2 2" xfId="5348"/>
    <cellStyle name="Normal 2 2 5 5 2 2 2 2" xfId="5349"/>
    <cellStyle name="Normal 2 2 5 5 2 2 2 2 2" xfId="33270"/>
    <cellStyle name="Normal 2 2 5 5 2 2 2 3" xfId="5350"/>
    <cellStyle name="Normal 2 2 5 5 2 2 2 3 2" xfId="33271"/>
    <cellStyle name="Normal 2 2 5 5 2 2 2 4" xfId="33272"/>
    <cellStyle name="Normal 2 2 5 5 2 2 3" xfId="5351"/>
    <cellStyle name="Normal 2 2 5 5 2 2 3 2" xfId="33273"/>
    <cellStyle name="Normal 2 2 5 5 2 2 4" xfId="5352"/>
    <cellStyle name="Normal 2 2 5 5 2 2 4 2" xfId="33274"/>
    <cellStyle name="Normal 2 2 5 5 2 2 5" xfId="5353"/>
    <cellStyle name="Normal 2 2 5 5 2 2 5 2" xfId="33275"/>
    <cellStyle name="Normal 2 2 5 5 2 2 6" xfId="33276"/>
    <cellStyle name="Normal 2 2 5 5 2 2 6 2" xfId="33277"/>
    <cellStyle name="Normal 2 2 5 5 2 2 7" xfId="33278"/>
    <cellStyle name="Normal 2 2 5 5 2 3" xfId="5354"/>
    <cellStyle name="Normal 2 2 5 5 2 3 2" xfId="5355"/>
    <cellStyle name="Normal 2 2 5 5 2 3 2 2" xfId="33279"/>
    <cellStyle name="Normal 2 2 5 5 2 3 3" xfId="5356"/>
    <cellStyle name="Normal 2 2 5 5 2 3 3 2" xfId="33280"/>
    <cellStyle name="Normal 2 2 5 5 2 3 4" xfId="33281"/>
    <cellStyle name="Normal 2 2 5 5 2 4" xfId="5357"/>
    <cellStyle name="Normal 2 2 5 5 2 4 2" xfId="5358"/>
    <cellStyle name="Normal 2 2 5 5 2 4 2 2" xfId="33282"/>
    <cellStyle name="Normal 2 2 5 5 2 4 3" xfId="33283"/>
    <cellStyle name="Normal 2 2 5 5 2 5" xfId="5359"/>
    <cellStyle name="Normal 2 2 5 5 2 5 2" xfId="33284"/>
    <cellStyle name="Normal 2 2 5 5 2 6" xfId="5360"/>
    <cellStyle name="Normal 2 2 5 5 2 6 2" xfId="33285"/>
    <cellStyle name="Normal 2 2 5 5 2 7" xfId="33286"/>
    <cellStyle name="Normal 2 2 5 5 2 7 2" xfId="33287"/>
    <cellStyle name="Normal 2 2 5 5 2 8" xfId="33288"/>
    <cellStyle name="Normal 2 2 5 5 2 9" xfId="33289"/>
    <cellStyle name="Normal 2 2 5 5 3" xfId="5361"/>
    <cellStyle name="Normal 2 2 5 5 3 2" xfId="5362"/>
    <cellStyle name="Normal 2 2 5 5 3 2 2" xfId="5363"/>
    <cellStyle name="Normal 2 2 5 5 3 2 2 2" xfId="33290"/>
    <cellStyle name="Normal 2 2 5 5 3 2 3" xfId="5364"/>
    <cellStyle name="Normal 2 2 5 5 3 2 3 2" xfId="33291"/>
    <cellStyle name="Normal 2 2 5 5 3 2 4" xfId="33292"/>
    <cellStyle name="Normal 2 2 5 5 3 3" xfId="5365"/>
    <cellStyle name="Normal 2 2 5 5 3 3 2" xfId="33293"/>
    <cellStyle name="Normal 2 2 5 5 3 4" xfId="5366"/>
    <cellStyle name="Normal 2 2 5 5 3 4 2" xfId="33294"/>
    <cellStyle name="Normal 2 2 5 5 3 5" xfId="5367"/>
    <cellStyle name="Normal 2 2 5 5 3 5 2" xfId="33295"/>
    <cellStyle name="Normal 2 2 5 5 3 6" xfId="33296"/>
    <cellStyle name="Normal 2 2 5 5 3 6 2" xfId="33297"/>
    <cellStyle name="Normal 2 2 5 5 3 7" xfId="33298"/>
    <cellStyle name="Normal 2 2 5 5 4" xfId="5368"/>
    <cellStyle name="Normal 2 2 5 5 4 2" xfId="5369"/>
    <cellStyle name="Normal 2 2 5 5 4 2 2" xfId="33299"/>
    <cellStyle name="Normal 2 2 5 5 4 3" xfId="5370"/>
    <cellStyle name="Normal 2 2 5 5 4 3 2" xfId="33300"/>
    <cellStyle name="Normal 2 2 5 5 4 4" xfId="33301"/>
    <cellStyle name="Normal 2 2 5 5 5" xfId="5371"/>
    <cellStyle name="Normal 2 2 5 5 5 2" xfId="5372"/>
    <cellStyle name="Normal 2 2 5 5 5 2 2" xfId="33302"/>
    <cellStyle name="Normal 2 2 5 5 5 3" xfId="33303"/>
    <cellStyle name="Normal 2 2 5 5 6" xfId="5373"/>
    <cellStyle name="Normal 2 2 5 5 6 2" xfId="33304"/>
    <cellStyle name="Normal 2 2 5 5 7" xfId="5374"/>
    <cellStyle name="Normal 2 2 5 5 7 2" xfId="33305"/>
    <cellStyle name="Normal 2 2 5 5 8" xfId="33306"/>
    <cellStyle name="Normal 2 2 5 5 8 2" xfId="33307"/>
    <cellStyle name="Normal 2 2 5 5 9" xfId="33308"/>
    <cellStyle name="Normal 2 2 5 6" xfId="5375"/>
    <cellStyle name="Normal 2 2 5 6 10" xfId="33309"/>
    <cellStyle name="Normal 2 2 5 6 11" xfId="33310"/>
    <cellStyle name="Normal 2 2 5 6 2" xfId="5376"/>
    <cellStyle name="Normal 2 2 5 6 2 10" xfId="33311"/>
    <cellStyle name="Normal 2 2 5 6 2 2" xfId="5377"/>
    <cellStyle name="Normal 2 2 5 6 2 2 2" xfId="5378"/>
    <cellStyle name="Normal 2 2 5 6 2 2 2 2" xfId="5379"/>
    <cellStyle name="Normal 2 2 5 6 2 2 2 2 2" xfId="33312"/>
    <cellStyle name="Normal 2 2 5 6 2 2 2 3" xfId="5380"/>
    <cellStyle name="Normal 2 2 5 6 2 2 2 3 2" xfId="33313"/>
    <cellStyle name="Normal 2 2 5 6 2 2 2 4" xfId="33314"/>
    <cellStyle name="Normal 2 2 5 6 2 2 3" xfId="5381"/>
    <cellStyle name="Normal 2 2 5 6 2 2 3 2" xfId="33315"/>
    <cellStyle name="Normal 2 2 5 6 2 2 4" xfId="5382"/>
    <cellStyle name="Normal 2 2 5 6 2 2 4 2" xfId="33316"/>
    <cellStyle name="Normal 2 2 5 6 2 2 5" xfId="5383"/>
    <cellStyle name="Normal 2 2 5 6 2 2 5 2" xfId="33317"/>
    <cellStyle name="Normal 2 2 5 6 2 2 6" xfId="33318"/>
    <cellStyle name="Normal 2 2 5 6 2 2 6 2" xfId="33319"/>
    <cellStyle name="Normal 2 2 5 6 2 2 7" xfId="33320"/>
    <cellStyle name="Normal 2 2 5 6 2 3" xfId="5384"/>
    <cellStyle name="Normal 2 2 5 6 2 3 2" xfId="5385"/>
    <cellStyle name="Normal 2 2 5 6 2 3 2 2" xfId="33321"/>
    <cellStyle name="Normal 2 2 5 6 2 3 3" xfId="5386"/>
    <cellStyle name="Normal 2 2 5 6 2 3 3 2" xfId="33322"/>
    <cellStyle name="Normal 2 2 5 6 2 3 4" xfId="33323"/>
    <cellStyle name="Normal 2 2 5 6 2 4" xfId="5387"/>
    <cellStyle name="Normal 2 2 5 6 2 4 2" xfId="5388"/>
    <cellStyle name="Normal 2 2 5 6 2 4 2 2" xfId="33324"/>
    <cellStyle name="Normal 2 2 5 6 2 4 3" xfId="33325"/>
    <cellStyle name="Normal 2 2 5 6 2 5" xfId="5389"/>
    <cellStyle name="Normal 2 2 5 6 2 5 2" xfId="33326"/>
    <cellStyle name="Normal 2 2 5 6 2 6" xfId="5390"/>
    <cellStyle name="Normal 2 2 5 6 2 6 2" xfId="33327"/>
    <cellStyle name="Normal 2 2 5 6 2 7" xfId="33328"/>
    <cellStyle name="Normal 2 2 5 6 2 7 2" xfId="33329"/>
    <cellStyle name="Normal 2 2 5 6 2 8" xfId="33330"/>
    <cellStyle name="Normal 2 2 5 6 2 9" xfId="33331"/>
    <cellStyle name="Normal 2 2 5 6 3" xfId="5391"/>
    <cellStyle name="Normal 2 2 5 6 3 2" xfId="5392"/>
    <cellStyle name="Normal 2 2 5 6 3 2 2" xfId="5393"/>
    <cellStyle name="Normal 2 2 5 6 3 2 2 2" xfId="33332"/>
    <cellStyle name="Normal 2 2 5 6 3 2 3" xfId="5394"/>
    <cellStyle name="Normal 2 2 5 6 3 2 3 2" xfId="33333"/>
    <cellStyle name="Normal 2 2 5 6 3 2 4" xfId="33334"/>
    <cellStyle name="Normal 2 2 5 6 3 3" xfId="5395"/>
    <cellStyle name="Normal 2 2 5 6 3 3 2" xfId="33335"/>
    <cellStyle name="Normal 2 2 5 6 3 4" xfId="5396"/>
    <cellStyle name="Normal 2 2 5 6 3 4 2" xfId="33336"/>
    <cellStyle name="Normal 2 2 5 6 3 5" xfId="5397"/>
    <cellStyle name="Normal 2 2 5 6 3 5 2" xfId="33337"/>
    <cellStyle name="Normal 2 2 5 6 3 6" xfId="33338"/>
    <cellStyle name="Normal 2 2 5 6 3 6 2" xfId="33339"/>
    <cellStyle name="Normal 2 2 5 6 3 7" xfId="33340"/>
    <cellStyle name="Normal 2 2 5 6 4" xfId="5398"/>
    <cellStyle name="Normal 2 2 5 6 4 2" xfId="5399"/>
    <cellStyle name="Normal 2 2 5 6 4 2 2" xfId="33341"/>
    <cellStyle name="Normal 2 2 5 6 4 3" xfId="5400"/>
    <cellStyle name="Normal 2 2 5 6 4 3 2" xfId="33342"/>
    <cellStyle name="Normal 2 2 5 6 4 4" xfId="33343"/>
    <cellStyle name="Normal 2 2 5 6 5" xfId="5401"/>
    <cellStyle name="Normal 2 2 5 6 5 2" xfId="5402"/>
    <cellStyle name="Normal 2 2 5 6 5 2 2" xfId="33344"/>
    <cellStyle name="Normal 2 2 5 6 5 3" xfId="33345"/>
    <cellStyle name="Normal 2 2 5 6 6" xfId="5403"/>
    <cellStyle name="Normal 2 2 5 6 6 2" xfId="33346"/>
    <cellStyle name="Normal 2 2 5 6 7" xfId="5404"/>
    <cellStyle name="Normal 2 2 5 6 7 2" xfId="33347"/>
    <cellStyle name="Normal 2 2 5 6 8" xfId="33348"/>
    <cellStyle name="Normal 2 2 5 6 8 2" xfId="33349"/>
    <cellStyle name="Normal 2 2 5 6 9" xfId="33350"/>
    <cellStyle name="Normal 2 2 5 7" xfId="5405"/>
    <cellStyle name="Normal 2 2 5 7 10" xfId="33351"/>
    <cellStyle name="Normal 2 2 5 7 11" xfId="33352"/>
    <cellStyle name="Normal 2 2 5 7 2" xfId="5406"/>
    <cellStyle name="Normal 2 2 5 7 2 10" xfId="33353"/>
    <cellStyle name="Normal 2 2 5 7 2 2" xfId="5407"/>
    <cellStyle name="Normal 2 2 5 7 2 2 2" xfId="5408"/>
    <cellStyle name="Normal 2 2 5 7 2 2 2 2" xfId="5409"/>
    <cellStyle name="Normal 2 2 5 7 2 2 2 2 2" xfId="33354"/>
    <cellStyle name="Normal 2 2 5 7 2 2 2 3" xfId="5410"/>
    <cellStyle name="Normal 2 2 5 7 2 2 2 3 2" xfId="33355"/>
    <cellStyle name="Normal 2 2 5 7 2 2 2 4" xfId="33356"/>
    <cellStyle name="Normal 2 2 5 7 2 2 3" xfId="5411"/>
    <cellStyle name="Normal 2 2 5 7 2 2 3 2" xfId="33357"/>
    <cellStyle name="Normal 2 2 5 7 2 2 4" xfId="5412"/>
    <cellStyle name="Normal 2 2 5 7 2 2 4 2" xfId="33358"/>
    <cellStyle name="Normal 2 2 5 7 2 2 5" xfId="5413"/>
    <cellStyle name="Normal 2 2 5 7 2 2 5 2" xfId="33359"/>
    <cellStyle name="Normal 2 2 5 7 2 2 6" xfId="33360"/>
    <cellStyle name="Normal 2 2 5 7 2 2 6 2" xfId="33361"/>
    <cellStyle name="Normal 2 2 5 7 2 2 7" xfId="33362"/>
    <cellStyle name="Normal 2 2 5 7 2 3" xfId="5414"/>
    <cellStyle name="Normal 2 2 5 7 2 3 2" xfId="5415"/>
    <cellStyle name="Normal 2 2 5 7 2 3 2 2" xfId="33363"/>
    <cellStyle name="Normal 2 2 5 7 2 3 3" xfId="5416"/>
    <cellStyle name="Normal 2 2 5 7 2 3 3 2" xfId="33364"/>
    <cellStyle name="Normal 2 2 5 7 2 3 4" xfId="33365"/>
    <cellStyle name="Normal 2 2 5 7 2 4" xfId="5417"/>
    <cellStyle name="Normal 2 2 5 7 2 4 2" xfId="5418"/>
    <cellStyle name="Normal 2 2 5 7 2 4 2 2" xfId="33366"/>
    <cellStyle name="Normal 2 2 5 7 2 4 3" xfId="33367"/>
    <cellStyle name="Normal 2 2 5 7 2 5" xfId="5419"/>
    <cellStyle name="Normal 2 2 5 7 2 5 2" xfId="33368"/>
    <cellStyle name="Normal 2 2 5 7 2 6" xfId="5420"/>
    <cellStyle name="Normal 2 2 5 7 2 6 2" xfId="33369"/>
    <cellStyle name="Normal 2 2 5 7 2 7" xfId="33370"/>
    <cellStyle name="Normal 2 2 5 7 2 7 2" xfId="33371"/>
    <cellStyle name="Normal 2 2 5 7 2 8" xfId="33372"/>
    <cellStyle name="Normal 2 2 5 7 2 9" xfId="33373"/>
    <cellStyle name="Normal 2 2 5 7 3" xfId="5421"/>
    <cellStyle name="Normal 2 2 5 7 3 2" xfId="5422"/>
    <cellStyle name="Normal 2 2 5 7 3 2 2" xfId="5423"/>
    <cellStyle name="Normal 2 2 5 7 3 2 2 2" xfId="33374"/>
    <cellStyle name="Normal 2 2 5 7 3 2 3" xfId="5424"/>
    <cellStyle name="Normal 2 2 5 7 3 2 3 2" xfId="33375"/>
    <cellStyle name="Normal 2 2 5 7 3 2 4" xfId="33376"/>
    <cellStyle name="Normal 2 2 5 7 3 3" xfId="5425"/>
    <cellStyle name="Normal 2 2 5 7 3 3 2" xfId="33377"/>
    <cellStyle name="Normal 2 2 5 7 3 4" xfId="5426"/>
    <cellStyle name="Normal 2 2 5 7 3 4 2" xfId="33378"/>
    <cellStyle name="Normal 2 2 5 7 3 5" xfId="5427"/>
    <cellStyle name="Normal 2 2 5 7 3 5 2" xfId="33379"/>
    <cellStyle name="Normal 2 2 5 7 3 6" xfId="33380"/>
    <cellStyle name="Normal 2 2 5 7 3 6 2" xfId="33381"/>
    <cellStyle name="Normal 2 2 5 7 3 7" xfId="33382"/>
    <cellStyle name="Normal 2 2 5 7 4" xfId="5428"/>
    <cellStyle name="Normal 2 2 5 7 4 2" xfId="5429"/>
    <cellStyle name="Normal 2 2 5 7 4 2 2" xfId="33383"/>
    <cellStyle name="Normal 2 2 5 7 4 3" xfId="5430"/>
    <cellStyle name="Normal 2 2 5 7 4 3 2" xfId="33384"/>
    <cellStyle name="Normal 2 2 5 7 4 4" xfId="33385"/>
    <cellStyle name="Normal 2 2 5 7 5" xfId="5431"/>
    <cellStyle name="Normal 2 2 5 7 5 2" xfId="5432"/>
    <cellStyle name="Normal 2 2 5 7 5 2 2" xfId="33386"/>
    <cellStyle name="Normal 2 2 5 7 5 3" xfId="33387"/>
    <cellStyle name="Normal 2 2 5 7 6" xfId="5433"/>
    <cellStyle name="Normal 2 2 5 7 6 2" xfId="33388"/>
    <cellStyle name="Normal 2 2 5 7 7" xfId="5434"/>
    <cellStyle name="Normal 2 2 5 7 7 2" xfId="33389"/>
    <cellStyle name="Normal 2 2 5 7 8" xfId="33390"/>
    <cellStyle name="Normal 2 2 5 7 8 2" xfId="33391"/>
    <cellStyle name="Normal 2 2 5 7 9" xfId="33392"/>
    <cellStyle name="Normal 2 2 5 8" xfId="5435"/>
    <cellStyle name="Normal 2 2 5 8 10" xfId="33393"/>
    <cellStyle name="Normal 2 2 5 8 11" xfId="33394"/>
    <cellStyle name="Normal 2 2 5 8 2" xfId="5436"/>
    <cellStyle name="Normal 2 2 5 8 2 10" xfId="33395"/>
    <cellStyle name="Normal 2 2 5 8 2 2" xfId="5437"/>
    <cellStyle name="Normal 2 2 5 8 2 2 2" xfId="5438"/>
    <cellStyle name="Normal 2 2 5 8 2 2 2 2" xfId="5439"/>
    <cellStyle name="Normal 2 2 5 8 2 2 2 2 2" xfId="33396"/>
    <cellStyle name="Normal 2 2 5 8 2 2 2 3" xfId="5440"/>
    <cellStyle name="Normal 2 2 5 8 2 2 2 3 2" xfId="33397"/>
    <cellStyle name="Normal 2 2 5 8 2 2 2 4" xfId="33398"/>
    <cellStyle name="Normal 2 2 5 8 2 2 3" xfId="5441"/>
    <cellStyle name="Normal 2 2 5 8 2 2 3 2" xfId="33399"/>
    <cellStyle name="Normal 2 2 5 8 2 2 4" xfId="5442"/>
    <cellStyle name="Normal 2 2 5 8 2 2 4 2" xfId="33400"/>
    <cellStyle name="Normal 2 2 5 8 2 2 5" xfId="5443"/>
    <cellStyle name="Normal 2 2 5 8 2 2 5 2" xfId="33401"/>
    <cellStyle name="Normal 2 2 5 8 2 2 6" xfId="33402"/>
    <cellStyle name="Normal 2 2 5 8 2 2 6 2" xfId="33403"/>
    <cellStyle name="Normal 2 2 5 8 2 2 7" xfId="33404"/>
    <cellStyle name="Normal 2 2 5 8 2 3" xfId="5444"/>
    <cellStyle name="Normal 2 2 5 8 2 3 2" xfId="5445"/>
    <cellStyle name="Normal 2 2 5 8 2 3 2 2" xfId="33405"/>
    <cellStyle name="Normal 2 2 5 8 2 3 3" xfId="5446"/>
    <cellStyle name="Normal 2 2 5 8 2 3 3 2" xfId="33406"/>
    <cellStyle name="Normal 2 2 5 8 2 3 4" xfId="33407"/>
    <cellStyle name="Normal 2 2 5 8 2 4" xfId="5447"/>
    <cellStyle name="Normal 2 2 5 8 2 4 2" xfId="5448"/>
    <cellStyle name="Normal 2 2 5 8 2 4 2 2" xfId="33408"/>
    <cellStyle name="Normal 2 2 5 8 2 4 3" xfId="33409"/>
    <cellStyle name="Normal 2 2 5 8 2 5" xfId="5449"/>
    <cellStyle name="Normal 2 2 5 8 2 5 2" xfId="33410"/>
    <cellStyle name="Normal 2 2 5 8 2 6" xfId="5450"/>
    <cellStyle name="Normal 2 2 5 8 2 6 2" xfId="33411"/>
    <cellStyle name="Normal 2 2 5 8 2 7" xfId="33412"/>
    <cellStyle name="Normal 2 2 5 8 2 7 2" xfId="33413"/>
    <cellStyle name="Normal 2 2 5 8 2 8" xfId="33414"/>
    <cellStyle name="Normal 2 2 5 8 2 9" xfId="33415"/>
    <cellStyle name="Normal 2 2 5 8 3" xfId="5451"/>
    <cellStyle name="Normal 2 2 5 8 3 2" xfId="5452"/>
    <cellStyle name="Normal 2 2 5 8 3 2 2" xfId="5453"/>
    <cellStyle name="Normal 2 2 5 8 3 2 2 2" xfId="33416"/>
    <cellStyle name="Normal 2 2 5 8 3 2 3" xfId="5454"/>
    <cellStyle name="Normal 2 2 5 8 3 2 3 2" xfId="33417"/>
    <cellStyle name="Normal 2 2 5 8 3 2 4" xfId="33418"/>
    <cellStyle name="Normal 2 2 5 8 3 3" xfId="5455"/>
    <cellStyle name="Normal 2 2 5 8 3 3 2" xfId="33419"/>
    <cellStyle name="Normal 2 2 5 8 3 4" xfId="5456"/>
    <cellStyle name="Normal 2 2 5 8 3 4 2" xfId="33420"/>
    <cellStyle name="Normal 2 2 5 8 3 5" xfId="5457"/>
    <cellStyle name="Normal 2 2 5 8 3 5 2" xfId="33421"/>
    <cellStyle name="Normal 2 2 5 8 3 6" xfId="33422"/>
    <cellStyle name="Normal 2 2 5 8 3 6 2" xfId="33423"/>
    <cellStyle name="Normal 2 2 5 8 3 7" xfId="33424"/>
    <cellStyle name="Normal 2 2 5 8 4" xfId="5458"/>
    <cellStyle name="Normal 2 2 5 8 4 2" xfId="5459"/>
    <cellStyle name="Normal 2 2 5 8 4 2 2" xfId="33425"/>
    <cellStyle name="Normal 2 2 5 8 4 3" xfId="5460"/>
    <cellStyle name="Normal 2 2 5 8 4 3 2" xfId="33426"/>
    <cellStyle name="Normal 2 2 5 8 4 4" xfId="33427"/>
    <cellStyle name="Normal 2 2 5 8 5" xfId="5461"/>
    <cellStyle name="Normal 2 2 5 8 5 2" xfId="5462"/>
    <cellStyle name="Normal 2 2 5 8 5 2 2" xfId="33428"/>
    <cellStyle name="Normal 2 2 5 8 5 3" xfId="33429"/>
    <cellStyle name="Normal 2 2 5 8 6" xfId="5463"/>
    <cellStyle name="Normal 2 2 5 8 6 2" xfId="33430"/>
    <cellStyle name="Normal 2 2 5 8 7" xfId="5464"/>
    <cellStyle name="Normal 2 2 5 8 7 2" xfId="33431"/>
    <cellStyle name="Normal 2 2 5 8 8" xfId="33432"/>
    <cellStyle name="Normal 2 2 5 8 8 2" xfId="33433"/>
    <cellStyle name="Normal 2 2 5 8 9" xfId="33434"/>
    <cellStyle name="Normal 2 2 5 9" xfId="5465"/>
    <cellStyle name="Normal 2 2 5 9 10" xfId="33435"/>
    <cellStyle name="Normal 2 2 5 9 11" xfId="33436"/>
    <cellStyle name="Normal 2 2 5 9 2" xfId="5466"/>
    <cellStyle name="Normal 2 2 5 9 2 10" xfId="33437"/>
    <cellStyle name="Normal 2 2 5 9 2 2" xfId="5467"/>
    <cellStyle name="Normal 2 2 5 9 2 2 2" xfId="5468"/>
    <cellStyle name="Normal 2 2 5 9 2 2 2 2" xfId="5469"/>
    <cellStyle name="Normal 2 2 5 9 2 2 2 2 2" xfId="33438"/>
    <cellStyle name="Normal 2 2 5 9 2 2 2 3" xfId="5470"/>
    <cellStyle name="Normal 2 2 5 9 2 2 2 3 2" xfId="33439"/>
    <cellStyle name="Normal 2 2 5 9 2 2 2 4" xfId="33440"/>
    <cellStyle name="Normal 2 2 5 9 2 2 3" xfId="5471"/>
    <cellStyle name="Normal 2 2 5 9 2 2 3 2" xfId="33441"/>
    <cellStyle name="Normal 2 2 5 9 2 2 4" xfId="5472"/>
    <cellStyle name="Normal 2 2 5 9 2 2 4 2" xfId="33442"/>
    <cellStyle name="Normal 2 2 5 9 2 2 5" xfId="5473"/>
    <cellStyle name="Normal 2 2 5 9 2 2 5 2" xfId="33443"/>
    <cellStyle name="Normal 2 2 5 9 2 2 6" xfId="33444"/>
    <cellStyle name="Normal 2 2 5 9 2 2 6 2" xfId="33445"/>
    <cellStyle name="Normal 2 2 5 9 2 2 7" xfId="33446"/>
    <cellStyle name="Normal 2 2 5 9 2 3" xfId="5474"/>
    <cellStyle name="Normal 2 2 5 9 2 3 2" xfId="5475"/>
    <cellStyle name="Normal 2 2 5 9 2 3 2 2" xfId="33447"/>
    <cellStyle name="Normal 2 2 5 9 2 3 3" xfId="5476"/>
    <cellStyle name="Normal 2 2 5 9 2 3 3 2" xfId="33448"/>
    <cellStyle name="Normal 2 2 5 9 2 3 4" xfId="33449"/>
    <cellStyle name="Normal 2 2 5 9 2 4" xfId="5477"/>
    <cellStyle name="Normal 2 2 5 9 2 4 2" xfId="5478"/>
    <cellStyle name="Normal 2 2 5 9 2 4 2 2" xfId="33450"/>
    <cellStyle name="Normal 2 2 5 9 2 4 3" xfId="33451"/>
    <cellStyle name="Normal 2 2 5 9 2 5" xfId="5479"/>
    <cellStyle name="Normal 2 2 5 9 2 5 2" xfId="33452"/>
    <cellStyle name="Normal 2 2 5 9 2 6" xfId="5480"/>
    <cellStyle name="Normal 2 2 5 9 2 6 2" xfId="33453"/>
    <cellStyle name="Normal 2 2 5 9 2 7" xfId="33454"/>
    <cellStyle name="Normal 2 2 5 9 2 7 2" xfId="33455"/>
    <cellStyle name="Normal 2 2 5 9 2 8" xfId="33456"/>
    <cellStyle name="Normal 2 2 5 9 2 9" xfId="33457"/>
    <cellStyle name="Normal 2 2 5 9 3" xfId="5481"/>
    <cellStyle name="Normal 2 2 5 9 3 2" xfId="5482"/>
    <cellStyle name="Normal 2 2 5 9 3 2 2" xfId="5483"/>
    <cellStyle name="Normal 2 2 5 9 3 2 2 2" xfId="33458"/>
    <cellStyle name="Normal 2 2 5 9 3 2 3" xfId="5484"/>
    <cellStyle name="Normal 2 2 5 9 3 2 3 2" xfId="33459"/>
    <cellStyle name="Normal 2 2 5 9 3 2 4" xfId="33460"/>
    <cellStyle name="Normal 2 2 5 9 3 3" xfId="5485"/>
    <cellStyle name="Normal 2 2 5 9 3 3 2" xfId="33461"/>
    <cellStyle name="Normal 2 2 5 9 3 4" xfId="5486"/>
    <cellStyle name="Normal 2 2 5 9 3 4 2" xfId="33462"/>
    <cellStyle name="Normal 2 2 5 9 3 5" xfId="5487"/>
    <cellStyle name="Normal 2 2 5 9 3 5 2" xfId="33463"/>
    <cellStyle name="Normal 2 2 5 9 3 6" xfId="33464"/>
    <cellStyle name="Normal 2 2 5 9 3 6 2" xfId="33465"/>
    <cellStyle name="Normal 2 2 5 9 3 7" xfId="33466"/>
    <cellStyle name="Normal 2 2 5 9 4" xfId="5488"/>
    <cellStyle name="Normal 2 2 5 9 4 2" xfId="5489"/>
    <cellStyle name="Normal 2 2 5 9 4 2 2" xfId="33467"/>
    <cellStyle name="Normal 2 2 5 9 4 3" xfId="5490"/>
    <cellStyle name="Normal 2 2 5 9 4 3 2" xfId="33468"/>
    <cellStyle name="Normal 2 2 5 9 4 4" xfId="33469"/>
    <cellStyle name="Normal 2 2 5 9 5" xfId="5491"/>
    <cellStyle name="Normal 2 2 5 9 5 2" xfId="5492"/>
    <cellStyle name="Normal 2 2 5 9 5 2 2" xfId="33470"/>
    <cellStyle name="Normal 2 2 5 9 5 3" xfId="33471"/>
    <cellStyle name="Normal 2 2 5 9 6" xfId="5493"/>
    <cellStyle name="Normal 2 2 5 9 6 2" xfId="33472"/>
    <cellStyle name="Normal 2 2 5 9 7" xfId="5494"/>
    <cellStyle name="Normal 2 2 5 9 7 2" xfId="33473"/>
    <cellStyle name="Normal 2 2 5 9 8" xfId="33474"/>
    <cellStyle name="Normal 2 2 5 9 8 2" xfId="33475"/>
    <cellStyle name="Normal 2 2 5 9 9" xfId="33476"/>
    <cellStyle name="Normal 2 2 6" xfId="5495"/>
    <cellStyle name="Normal 2 2 6 10" xfId="5496"/>
    <cellStyle name="Normal 2 2 6 10 10" xfId="33477"/>
    <cellStyle name="Normal 2 2 6 10 11" xfId="33478"/>
    <cellStyle name="Normal 2 2 6 10 2" xfId="5497"/>
    <cellStyle name="Normal 2 2 6 10 2 10" xfId="33479"/>
    <cellStyle name="Normal 2 2 6 10 2 2" xfId="5498"/>
    <cellStyle name="Normal 2 2 6 10 2 2 2" xfId="5499"/>
    <cellStyle name="Normal 2 2 6 10 2 2 2 2" xfId="5500"/>
    <cellStyle name="Normal 2 2 6 10 2 2 2 2 2" xfId="33480"/>
    <cellStyle name="Normal 2 2 6 10 2 2 2 3" xfId="5501"/>
    <cellStyle name="Normal 2 2 6 10 2 2 2 3 2" xfId="33481"/>
    <cellStyle name="Normal 2 2 6 10 2 2 2 4" xfId="33482"/>
    <cellStyle name="Normal 2 2 6 10 2 2 3" xfId="5502"/>
    <cellStyle name="Normal 2 2 6 10 2 2 3 2" xfId="33483"/>
    <cellStyle name="Normal 2 2 6 10 2 2 4" xfId="5503"/>
    <cellStyle name="Normal 2 2 6 10 2 2 4 2" xfId="33484"/>
    <cellStyle name="Normal 2 2 6 10 2 2 5" xfId="5504"/>
    <cellStyle name="Normal 2 2 6 10 2 2 5 2" xfId="33485"/>
    <cellStyle name="Normal 2 2 6 10 2 2 6" xfId="33486"/>
    <cellStyle name="Normal 2 2 6 10 2 2 6 2" xfId="33487"/>
    <cellStyle name="Normal 2 2 6 10 2 2 7" xfId="33488"/>
    <cellStyle name="Normal 2 2 6 10 2 3" xfId="5505"/>
    <cellStyle name="Normal 2 2 6 10 2 3 2" xfId="5506"/>
    <cellStyle name="Normal 2 2 6 10 2 3 2 2" xfId="33489"/>
    <cellStyle name="Normal 2 2 6 10 2 3 3" xfId="5507"/>
    <cellStyle name="Normal 2 2 6 10 2 3 3 2" xfId="33490"/>
    <cellStyle name="Normal 2 2 6 10 2 3 4" xfId="33491"/>
    <cellStyle name="Normal 2 2 6 10 2 4" xfId="5508"/>
    <cellStyle name="Normal 2 2 6 10 2 4 2" xfId="5509"/>
    <cellStyle name="Normal 2 2 6 10 2 4 2 2" xfId="33492"/>
    <cellStyle name="Normal 2 2 6 10 2 4 3" xfId="33493"/>
    <cellStyle name="Normal 2 2 6 10 2 5" xfId="5510"/>
    <cellStyle name="Normal 2 2 6 10 2 5 2" xfId="33494"/>
    <cellStyle name="Normal 2 2 6 10 2 6" xfId="5511"/>
    <cellStyle name="Normal 2 2 6 10 2 6 2" xfId="33495"/>
    <cellStyle name="Normal 2 2 6 10 2 7" xfId="33496"/>
    <cellStyle name="Normal 2 2 6 10 2 7 2" xfId="33497"/>
    <cellStyle name="Normal 2 2 6 10 2 8" xfId="33498"/>
    <cellStyle name="Normal 2 2 6 10 2 9" xfId="33499"/>
    <cellStyle name="Normal 2 2 6 10 3" xfId="5512"/>
    <cellStyle name="Normal 2 2 6 10 3 2" xfId="5513"/>
    <cellStyle name="Normal 2 2 6 10 3 2 2" xfId="5514"/>
    <cellStyle name="Normal 2 2 6 10 3 2 2 2" xfId="33500"/>
    <cellStyle name="Normal 2 2 6 10 3 2 3" xfId="5515"/>
    <cellStyle name="Normal 2 2 6 10 3 2 3 2" xfId="33501"/>
    <cellStyle name="Normal 2 2 6 10 3 2 4" xfId="33502"/>
    <cellStyle name="Normal 2 2 6 10 3 3" xfId="5516"/>
    <cellStyle name="Normal 2 2 6 10 3 3 2" xfId="33503"/>
    <cellStyle name="Normal 2 2 6 10 3 4" xfId="5517"/>
    <cellStyle name="Normal 2 2 6 10 3 4 2" xfId="33504"/>
    <cellStyle name="Normal 2 2 6 10 3 5" xfId="5518"/>
    <cellStyle name="Normal 2 2 6 10 3 5 2" xfId="33505"/>
    <cellStyle name="Normal 2 2 6 10 3 6" xfId="33506"/>
    <cellStyle name="Normal 2 2 6 10 3 6 2" xfId="33507"/>
    <cellStyle name="Normal 2 2 6 10 3 7" xfId="33508"/>
    <cellStyle name="Normal 2 2 6 10 4" xfId="5519"/>
    <cellStyle name="Normal 2 2 6 10 4 2" xfId="5520"/>
    <cellStyle name="Normal 2 2 6 10 4 2 2" xfId="33509"/>
    <cellStyle name="Normal 2 2 6 10 4 3" xfId="5521"/>
    <cellStyle name="Normal 2 2 6 10 4 3 2" xfId="33510"/>
    <cellStyle name="Normal 2 2 6 10 4 4" xfId="33511"/>
    <cellStyle name="Normal 2 2 6 10 5" xfId="5522"/>
    <cellStyle name="Normal 2 2 6 10 5 2" xfId="5523"/>
    <cellStyle name="Normal 2 2 6 10 5 2 2" xfId="33512"/>
    <cellStyle name="Normal 2 2 6 10 5 3" xfId="33513"/>
    <cellStyle name="Normal 2 2 6 10 6" xfId="5524"/>
    <cellStyle name="Normal 2 2 6 10 6 2" xfId="33514"/>
    <cellStyle name="Normal 2 2 6 10 7" xfId="5525"/>
    <cellStyle name="Normal 2 2 6 10 7 2" xfId="33515"/>
    <cellStyle name="Normal 2 2 6 10 8" xfId="33516"/>
    <cellStyle name="Normal 2 2 6 10 8 2" xfId="33517"/>
    <cellStyle name="Normal 2 2 6 10 9" xfId="33518"/>
    <cellStyle name="Normal 2 2 6 11" xfId="5526"/>
    <cellStyle name="Normal 2 2 6 11 10" xfId="33519"/>
    <cellStyle name="Normal 2 2 6 11 11" xfId="33520"/>
    <cellStyle name="Normal 2 2 6 11 2" xfId="5527"/>
    <cellStyle name="Normal 2 2 6 11 2 10" xfId="33521"/>
    <cellStyle name="Normal 2 2 6 11 2 2" xfId="5528"/>
    <cellStyle name="Normal 2 2 6 11 2 2 2" xfId="5529"/>
    <cellStyle name="Normal 2 2 6 11 2 2 2 2" xfId="5530"/>
    <cellStyle name="Normal 2 2 6 11 2 2 2 2 2" xfId="33522"/>
    <cellStyle name="Normal 2 2 6 11 2 2 2 3" xfId="5531"/>
    <cellStyle name="Normal 2 2 6 11 2 2 2 3 2" xfId="33523"/>
    <cellStyle name="Normal 2 2 6 11 2 2 2 4" xfId="33524"/>
    <cellStyle name="Normal 2 2 6 11 2 2 3" xfId="5532"/>
    <cellStyle name="Normal 2 2 6 11 2 2 3 2" xfId="33525"/>
    <cellStyle name="Normal 2 2 6 11 2 2 4" xfId="5533"/>
    <cellStyle name="Normal 2 2 6 11 2 2 4 2" xfId="33526"/>
    <cellStyle name="Normal 2 2 6 11 2 2 5" xfId="5534"/>
    <cellStyle name="Normal 2 2 6 11 2 2 5 2" xfId="33527"/>
    <cellStyle name="Normal 2 2 6 11 2 2 6" xfId="33528"/>
    <cellStyle name="Normal 2 2 6 11 2 2 6 2" xfId="33529"/>
    <cellStyle name="Normal 2 2 6 11 2 2 7" xfId="33530"/>
    <cellStyle name="Normal 2 2 6 11 2 3" xfId="5535"/>
    <cellStyle name="Normal 2 2 6 11 2 3 2" xfId="5536"/>
    <cellStyle name="Normal 2 2 6 11 2 3 2 2" xfId="33531"/>
    <cellStyle name="Normal 2 2 6 11 2 3 3" xfId="5537"/>
    <cellStyle name="Normal 2 2 6 11 2 3 3 2" xfId="33532"/>
    <cellStyle name="Normal 2 2 6 11 2 3 4" xfId="33533"/>
    <cellStyle name="Normal 2 2 6 11 2 4" xfId="5538"/>
    <cellStyle name="Normal 2 2 6 11 2 4 2" xfId="5539"/>
    <cellStyle name="Normal 2 2 6 11 2 4 2 2" xfId="33534"/>
    <cellStyle name="Normal 2 2 6 11 2 4 3" xfId="33535"/>
    <cellStyle name="Normal 2 2 6 11 2 5" xfId="5540"/>
    <cellStyle name="Normal 2 2 6 11 2 5 2" xfId="33536"/>
    <cellStyle name="Normal 2 2 6 11 2 6" xfId="5541"/>
    <cellStyle name="Normal 2 2 6 11 2 6 2" xfId="33537"/>
    <cellStyle name="Normal 2 2 6 11 2 7" xfId="33538"/>
    <cellStyle name="Normal 2 2 6 11 2 7 2" xfId="33539"/>
    <cellStyle name="Normal 2 2 6 11 2 8" xfId="33540"/>
    <cellStyle name="Normal 2 2 6 11 2 9" xfId="33541"/>
    <cellStyle name="Normal 2 2 6 11 3" xfId="5542"/>
    <cellStyle name="Normal 2 2 6 11 3 2" xfId="5543"/>
    <cellStyle name="Normal 2 2 6 11 3 2 2" xfId="5544"/>
    <cellStyle name="Normal 2 2 6 11 3 2 2 2" xfId="33542"/>
    <cellStyle name="Normal 2 2 6 11 3 2 3" xfId="5545"/>
    <cellStyle name="Normal 2 2 6 11 3 2 3 2" xfId="33543"/>
    <cellStyle name="Normal 2 2 6 11 3 2 4" xfId="33544"/>
    <cellStyle name="Normal 2 2 6 11 3 3" xfId="5546"/>
    <cellStyle name="Normal 2 2 6 11 3 3 2" xfId="33545"/>
    <cellStyle name="Normal 2 2 6 11 3 4" xfId="5547"/>
    <cellStyle name="Normal 2 2 6 11 3 4 2" xfId="33546"/>
    <cellStyle name="Normal 2 2 6 11 3 5" xfId="5548"/>
    <cellStyle name="Normal 2 2 6 11 3 5 2" xfId="33547"/>
    <cellStyle name="Normal 2 2 6 11 3 6" xfId="33548"/>
    <cellStyle name="Normal 2 2 6 11 3 6 2" xfId="33549"/>
    <cellStyle name="Normal 2 2 6 11 3 7" xfId="33550"/>
    <cellStyle name="Normal 2 2 6 11 4" xfId="5549"/>
    <cellStyle name="Normal 2 2 6 11 4 2" xfId="5550"/>
    <cellStyle name="Normal 2 2 6 11 4 2 2" xfId="33551"/>
    <cellStyle name="Normal 2 2 6 11 4 3" xfId="5551"/>
    <cellStyle name="Normal 2 2 6 11 4 3 2" xfId="33552"/>
    <cellStyle name="Normal 2 2 6 11 4 4" xfId="33553"/>
    <cellStyle name="Normal 2 2 6 11 5" xfId="5552"/>
    <cellStyle name="Normal 2 2 6 11 5 2" xfId="5553"/>
    <cellStyle name="Normal 2 2 6 11 5 2 2" xfId="33554"/>
    <cellStyle name="Normal 2 2 6 11 5 3" xfId="33555"/>
    <cellStyle name="Normal 2 2 6 11 6" xfId="5554"/>
    <cellStyle name="Normal 2 2 6 11 6 2" xfId="33556"/>
    <cellStyle name="Normal 2 2 6 11 7" xfId="5555"/>
    <cellStyle name="Normal 2 2 6 11 7 2" xfId="33557"/>
    <cellStyle name="Normal 2 2 6 11 8" xfId="33558"/>
    <cellStyle name="Normal 2 2 6 11 8 2" xfId="33559"/>
    <cellStyle name="Normal 2 2 6 11 9" xfId="33560"/>
    <cellStyle name="Normal 2 2 6 12" xfId="5556"/>
    <cellStyle name="Normal 2 2 6 12 10" xfId="33561"/>
    <cellStyle name="Normal 2 2 6 12 11" xfId="33562"/>
    <cellStyle name="Normal 2 2 6 12 2" xfId="5557"/>
    <cellStyle name="Normal 2 2 6 12 2 10" xfId="33563"/>
    <cellStyle name="Normal 2 2 6 12 2 2" xfId="5558"/>
    <cellStyle name="Normal 2 2 6 12 2 2 2" xfId="5559"/>
    <cellStyle name="Normal 2 2 6 12 2 2 2 2" xfId="5560"/>
    <cellStyle name="Normal 2 2 6 12 2 2 2 2 2" xfId="33564"/>
    <cellStyle name="Normal 2 2 6 12 2 2 2 3" xfId="5561"/>
    <cellStyle name="Normal 2 2 6 12 2 2 2 3 2" xfId="33565"/>
    <cellStyle name="Normal 2 2 6 12 2 2 2 4" xfId="33566"/>
    <cellStyle name="Normal 2 2 6 12 2 2 3" xfId="5562"/>
    <cellStyle name="Normal 2 2 6 12 2 2 3 2" xfId="33567"/>
    <cellStyle name="Normal 2 2 6 12 2 2 4" xfId="5563"/>
    <cellStyle name="Normal 2 2 6 12 2 2 4 2" xfId="33568"/>
    <cellStyle name="Normal 2 2 6 12 2 2 5" xfId="5564"/>
    <cellStyle name="Normal 2 2 6 12 2 2 5 2" xfId="33569"/>
    <cellStyle name="Normal 2 2 6 12 2 2 6" xfId="33570"/>
    <cellStyle name="Normal 2 2 6 12 2 2 6 2" xfId="33571"/>
    <cellStyle name="Normal 2 2 6 12 2 2 7" xfId="33572"/>
    <cellStyle name="Normal 2 2 6 12 2 3" xfId="5565"/>
    <cellStyle name="Normal 2 2 6 12 2 3 2" xfId="5566"/>
    <cellStyle name="Normal 2 2 6 12 2 3 2 2" xfId="33573"/>
    <cellStyle name="Normal 2 2 6 12 2 3 3" xfId="5567"/>
    <cellStyle name="Normal 2 2 6 12 2 3 3 2" xfId="33574"/>
    <cellStyle name="Normal 2 2 6 12 2 3 4" xfId="33575"/>
    <cellStyle name="Normal 2 2 6 12 2 4" xfId="5568"/>
    <cellStyle name="Normal 2 2 6 12 2 4 2" xfId="5569"/>
    <cellStyle name="Normal 2 2 6 12 2 4 2 2" xfId="33576"/>
    <cellStyle name="Normal 2 2 6 12 2 4 3" xfId="33577"/>
    <cellStyle name="Normal 2 2 6 12 2 5" xfId="5570"/>
    <cellStyle name="Normal 2 2 6 12 2 5 2" xfId="33578"/>
    <cellStyle name="Normal 2 2 6 12 2 6" xfId="5571"/>
    <cellStyle name="Normal 2 2 6 12 2 6 2" xfId="33579"/>
    <cellStyle name="Normal 2 2 6 12 2 7" xfId="33580"/>
    <cellStyle name="Normal 2 2 6 12 2 7 2" xfId="33581"/>
    <cellStyle name="Normal 2 2 6 12 2 8" xfId="33582"/>
    <cellStyle name="Normal 2 2 6 12 2 9" xfId="33583"/>
    <cellStyle name="Normal 2 2 6 12 3" xfId="5572"/>
    <cellStyle name="Normal 2 2 6 12 3 2" xfId="5573"/>
    <cellStyle name="Normal 2 2 6 12 3 2 2" xfId="5574"/>
    <cellStyle name="Normal 2 2 6 12 3 2 2 2" xfId="33584"/>
    <cellStyle name="Normal 2 2 6 12 3 2 3" xfId="5575"/>
    <cellStyle name="Normal 2 2 6 12 3 2 3 2" xfId="33585"/>
    <cellStyle name="Normal 2 2 6 12 3 2 4" xfId="33586"/>
    <cellStyle name="Normal 2 2 6 12 3 3" xfId="5576"/>
    <cellStyle name="Normal 2 2 6 12 3 3 2" xfId="33587"/>
    <cellStyle name="Normal 2 2 6 12 3 4" xfId="5577"/>
    <cellStyle name="Normal 2 2 6 12 3 4 2" xfId="33588"/>
    <cellStyle name="Normal 2 2 6 12 3 5" xfId="5578"/>
    <cellStyle name="Normal 2 2 6 12 3 5 2" xfId="33589"/>
    <cellStyle name="Normal 2 2 6 12 3 6" xfId="33590"/>
    <cellStyle name="Normal 2 2 6 12 3 6 2" xfId="33591"/>
    <cellStyle name="Normal 2 2 6 12 3 7" xfId="33592"/>
    <cellStyle name="Normal 2 2 6 12 4" xfId="5579"/>
    <cellStyle name="Normal 2 2 6 12 4 2" xfId="5580"/>
    <cellStyle name="Normal 2 2 6 12 4 2 2" xfId="33593"/>
    <cellStyle name="Normal 2 2 6 12 4 3" xfId="5581"/>
    <cellStyle name="Normal 2 2 6 12 4 3 2" xfId="33594"/>
    <cellStyle name="Normal 2 2 6 12 4 4" xfId="33595"/>
    <cellStyle name="Normal 2 2 6 12 5" xfId="5582"/>
    <cellStyle name="Normal 2 2 6 12 5 2" xfId="5583"/>
    <cellStyle name="Normal 2 2 6 12 5 2 2" xfId="33596"/>
    <cellStyle name="Normal 2 2 6 12 5 3" xfId="33597"/>
    <cellStyle name="Normal 2 2 6 12 6" xfId="5584"/>
    <cellStyle name="Normal 2 2 6 12 6 2" xfId="33598"/>
    <cellStyle name="Normal 2 2 6 12 7" xfId="5585"/>
    <cellStyle name="Normal 2 2 6 12 7 2" xfId="33599"/>
    <cellStyle name="Normal 2 2 6 12 8" xfId="33600"/>
    <cellStyle name="Normal 2 2 6 12 8 2" xfId="33601"/>
    <cellStyle name="Normal 2 2 6 12 9" xfId="33602"/>
    <cellStyle name="Normal 2 2 6 13" xfId="5586"/>
    <cellStyle name="Normal 2 2 6 13 10" xfId="33603"/>
    <cellStyle name="Normal 2 2 6 13 11" xfId="33604"/>
    <cellStyle name="Normal 2 2 6 13 2" xfId="5587"/>
    <cellStyle name="Normal 2 2 6 13 2 10" xfId="33605"/>
    <cellStyle name="Normal 2 2 6 13 2 2" xfId="5588"/>
    <cellStyle name="Normal 2 2 6 13 2 2 2" xfId="5589"/>
    <cellStyle name="Normal 2 2 6 13 2 2 2 2" xfId="5590"/>
    <cellStyle name="Normal 2 2 6 13 2 2 2 2 2" xfId="33606"/>
    <cellStyle name="Normal 2 2 6 13 2 2 2 3" xfId="5591"/>
    <cellStyle name="Normal 2 2 6 13 2 2 2 3 2" xfId="33607"/>
    <cellStyle name="Normal 2 2 6 13 2 2 2 4" xfId="33608"/>
    <cellStyle name="Normal 2 2 6 13 2 2 3" xfId="5592"/>
    <cellStyle name="Normal 2 2 6 13 2 2 3 2" xfId="33609"/>
    <cellStyle name="Normal 2 2 6 13 2 2 4" xfId="5593"/>
    <cellStyle name="Normal 2 2 6 13 2 2 4 2" xfId="33610"/>
    <cellStyle name="Normal 2 2 6 13 2 2 5" xfId="5594"/>
    <cellStyle name="Normal 2 2 6 13 2 2 5 2" xfId="33611"/>
    <cellStyle name="Normal 2 2 6 13 2 2 6" xfId="33612"/>
    <cellStyle name="Normal 2 2 6 13 2 2 6 2" xfId="33613"/>
    <cellStyle name="Normal 2 2 6 13 2 2 7" xfId="33614"/>
    <cellStyle name="Normal 2 2 6 13 2 3" xfId="5595"/>
    <cellStyle name="Normal 2 2 6 13 2 3 2" xfId="5596"/>
    <cellStyle name="Normal 2 2 6 13 2 3 2 2" xfId="33615"/>
    <cellStyle name="Normal 2 2 6 13 2 3 3" xfId="5597"/>
    <cellStyle name="Normal 2 2 6 13 2 3 3 2" xfId="33616"/>
    <cellStyle name="Normal 2 2 6 13 2 3 4" xfId="33617"/>
    <cellStyle name="Normal 2 2 6 13 2 4" xfId="5598"/>
    <cellStyle name="Normal 2 2 6 13 2 4 2" xfId="5599"/>
    <cellStyle name="Normal 2 2 6 13 2 4 2 2" xfId="33618"/>
    <cellStyle name="Normal 2 2 6 13 2 4 3" xfId="33619"/>
    <cellStyle name="Normal 2 2 6 13 2 5" xfId="5600"/>
    <cellStyle name="Normal 2 2 6 13 2 5 2" xfId="33620"/>
    <cellStyle name="Normal 2 2 6 13 2 6" xfId="5601"/>
    <cellStyle name="Normal 2 2 6 13 2 6 2" xfId="33621"/>
    <cellStyle name="Normal 2 2 6 13 2 7" xfId="33622"/>
    <cellStyle name="Normal 2 2 6 13 2 7 2" xfId="33623"/>
    <cellStyle name="Normal 2 2 6 13 2 8" xfId="33624"/>
    <cellStyle name="Normal 2 2 6 13 2 9" xfId="33625"/>
    <cellStyle name="Normal 2 2 6 13 3" xfId="5602"/>
    <cellStyle name="Normal 2 2 6 13 3 2" xfId="5603"/>
    <cellStyle name="Normal 2 2 6 13 3 2 2" xfId="5604"/>
    <cellStyle name="Normal 2 2 6 13 3 2 2 2" xfId="33626"/>
    <cellStyle name="Normal 2 2 6 13 3 2 3" xfId="5605"/>
    <cellStyle name="Normal 2 2 6 13 3 2 3 2" xfId="33627"/>
    <cellStyle name="Normal 2 2 6 13 3 2 4" xfId="33628"/>
    <cellStyle name="Normal 2 2 6 13 3 3" xfId="5606"/>
    <cellStyle name="Normal 2 2 6 13 3 3 2" xfId="33629"/>
    <cellStyle name="Normal 2 2 6 13 3 4" xfId="5607"/>
    <cellStyle name="Normal 2 2 6 13 3 4 2" xfId="33630"/>
    <cellStyle name="Normal 2 2 6 13 3 5" xfId="5608"/>
    <cellStyle name="Normal 2 2 6 13 3 5 2" xfId="33631"/>
    <cellStyle name="Normal 2 2 6 13 3 6" xfId="33632"/>
    <cellStyle name="Normal 2 2 6 13 3 6 2" xfId="33633"/>
    <cellStyle name="Normal 2 2 6 13 3 7" xfId="33634"/>
    <cellStyle name="Normal 2 2 6 13 4" xfId="5609"/>
    <cellStyle name="Normal 2 2 6 13 4 2" xfId="5610"/>
    <cellStyle name="Normal 2 2 6 13 4 2 2" xfId="33635"/>
    <cellStyle name="Normal 2 2 6 13 4 3" xfId="5611"/>
    <cellStyle name="Normal 2 2 6 13 4 3 2" xfId="33636"/>
    <cellStyle name="Normal 2 2 6 13 4 4" xfId="33637"/>
    <cellStyle name="Normal 2 2 6 13 5" xfId="5612"/>
    <cellStyle name="Normal 2 2 6 13 5 2" xfId="5613"/>
    <cellStyle name="Normal 2 2 6 13 5 2 2" xfId="33638"/>
    <cellStyle name="Normal 2 2 6 13 5 3" xfId="33639"/>
    <cellStyle name="Normal 2 2 6 13 6" xfId="5614"/>
    <cellStyle name="Normal 2 2 6 13 6 2" xfId="33640"/>
    <cellStyle name="Normal 2 2 6 13 7" xfId="5615"/>
    <cellStyle name="Normal 2 2 6 13 7 2" xfId="33641"/>
    <cellStyle name="Normal 2 2 6 13 8" xfId="33642"/>
    <cellStyle name="Normal 2 2 6 13 8 2" xfId="33643"/>
    <cellStyle name="Normal 2 2 6 13 9" xfId="33644"/>
    <cellStyle name="Normal 2 2 6 14" xfId="5616"/>
    <cellStyle name="Normal 2 2 6 14 10" xfId="33645"/>
    <cellStyle name="Normal 2 2 6 14 11" xfId="33646"/>
    <cellStyle name="Normal 2 2 6 14 2" xfId="5617"/>
    <cellStyle name="Normal 2 2 6 14 2 10" xfId="33647"/>
    <cellStyle name="Normal 2 2 6 14 2 2" xfId="5618"/>
    <cellStyle name="Normal 2 2 6 14 2 2 2" xfId="5619"/>
    <cellStyle name="Normal 2 2 6 14 2 2 2 2" xfId="5620"/>
    <cellStyle name="Normal 2 2 6 14 2 2 2 2 2" xfId="33648"/>
    <cellStyle name="Normal 2 2 6 14 2 2 2 3" xfId="5621"/>
    <cellStyle name="Normal 2 2 6 14 2 2 2 3 2" xfId="33649"/>
    <cellStyle name="Normal 2 2 6 14 2 2 2 4" xfId="33650"/>
    <cellStyle name="Normal 2 2 6 14 2 2 3" xfId="5622"/>
    <cellStyle name="Normal 2 2 6 14 2 2 3 2" xfId="33651"/>
    <cellStyle name="Normal 2 2 6 14 2 2 4" xfId="5623"/>
    <cellStyle name="Normal 2 2 6 14 2 2 4 2" xfId="33652"/>
    <cellStyle name="Normal 2 2 6 14 2 2 5" xfId="5624"/>
    <cellStyle name="Normal 2 2 6 14 2 2 5 2" xfId="33653"/>
    <cellStyle name="Normal 2 2 6 14 2 2 6" xfId="33654"/>
    <cellStyle name="Normal 2 2 6 14 2 2 6 2" xfId="33655"/>
    <cellStyle name="Normal 2 2 6 14 2 2 7" xfId="33656"/>
    <cellStyle name="Normal 2 2 6 14 2 3" xfId="5625"/>
    <cellStyle name="Normal 2 2 6 14 2 3 2" xfId="5626"/>
    <cellStyle name="Normal 2 2 6 14 2 3 2 2" xfId="33657"/>
    <cellStyle name="Normal 2 2 6 14 2 3 3" xfId="5627"/>
    <cellStyle name="Normal 2 2 6 14 2 3 3 2" xfId="33658"/>
    <cellStyle name="Normal 2 2 6 14 2 3 4" xfId="33659"/>
    <cellStyle name="Normal 2 2 6 14 2 4" xfId="5628"/>
    <cellStyle name="Normal 2 2 6 14 2 4 2" xfId="5629"/>
    <cellStyle name="Normal 2 2 6 14 2 4 2 2" xfId="33660"/>
    <cellStyle name="Normal 2 2 6 14 2 4 3" xfId="33661"/>
    <cellStyle name="Normal 2 2 6 14 2 5" xfId="5630"/>
    <cellStyle name="Normal 2 2 6 14 2 5 2" xfId="33662"/>
    <cellStyle name="Normal 2 2 6 14 2 6" xfId="5631"/>
    <cellStyle name="Normal 2 2 6 14 2 6 2" xfId="33663"/>
    <cellStyle name="Normal 2 2 6 14 2 7" xfId="33664"/>
    <cellStyle name="Normal 2 2 6 14 2 7 2" xfId="33665"/>
    <cellStyle name="Normal 2 2 6 14 2 8" xfId="33666"/>
    <cellStyle name="Normal 2 2 6 14 2 9" xfId="33667"/>
    <cellStyle name="Normal 2 2 6 14 3" xfId="5632"/>
    <cellStyle name="Normal 2 2 6 14 3 2" xfId="5633"/>
    <cellStyle name="Normal 2 2 6 14 3 2 2" xfId="5634"/>
    <cellStyle name="Normal 2 2 6 14 3 2 2 2" xfId="33668"/>
    <cellStyle name="Normal 2 2 6 14 3 2 3" xfId="5635"/>
    <cellStyle name="Normal 2 2 6 14 3 2 3 2" xfId="33669"/>
    <cellStyle name="Normal 2 2 6 14 3 2 4" xfId="33670"/>
    <cellStyle name="Normal 2 2 6 14 3 3" xfId="5636"/>
    <cellStyle name="Normal 2 2 6 14 3 3 2" xfId="33671"/>
    <cellStyle name="Normal 2 2 6 14 3 4" xfId="5637"/>
    <cellStyle name="Normal 2 2 6 14 3 4 2" xfId="33672"/>
    <cellStyle name="Normal 2 2 6 14 3 5" xfId="5638"/>
    <cellStyle name="Normal 2 2 6 14 3 5 2" xfId="33673"/>
    <cellStyle name="Normal 2 2 6 14 3 6" xfId="33674"/>
    <cellStyle name="Normal 2 2 6 14 3 6 2" xfId="33675"/>
    <cellStyle name="Normal 2 2 6 14 3 7" xfId="33676"/>
    <cellStyle name="Normal 2 2 6 14 4" xfId="5639"/>
    <cellStyle name="Normal 2 2 6 14 4 2" xfId="5640"/>
    <cellStyle name="Normal 2 2 6 14 4 2 2" xfId="33677"/>
    <cellStyle name="Normal 2 2 6 14 4 3" xfId="5641"/>
    <cellStyle name="Normal 2 2 6 14 4 3 2" xfId="33678"/>
    <cellStyle name="Normal 2 2 6 14 4 4" xfId="33679"/>
    <cellStyle name="Normal 2 2 6 14 5" xfId="5642"/>
    <cellStyle name="Normal 2 2 6 14 5 2" xfId="5643"/>
    <cellStyle name="Normal 2 2 6 14 5 2 2" xfId="33680"/>
    <cellStyle name="Normal 2 2 6 14 5 3" xfId="33681"/>
    <cellStyle name="Normal 2 2 6 14 6" xfId="5644"/>
    <cellStyle name="Normal 2 2 6 14 6 2" xfId="33682"/>
    <cellStyle name="Normal 2 2 6 14 7" xfId="5645"/>
    <cellStyle name="Normal 2 2 6 14 7 2" xfId="33683"/>
    <cellStyle name="Normal 2 2 6 14 8" xfId="33684"/>
    <cellStyle name="Normal 2 2 6 14 8 2" xfId="33685"/>
    <cellStyle name="Normal 2 2 6 14 9" xfId="33686"/>
    <cellStyle name="Normal 2 2 6 15" xfId="5646"/>
    <cellStyle name="Normal 2 2 6 15 10" xfId="33687"/>
    <cellStyle name="Normal 2 2 6 15 11" xfId="33688"/>
    <cellStyle name="Normal 2 2 6 15 2" xfId="5647"/>
    <cellStyle name="Normal 2 2 6 15 2 10" xfId="33689"/>
    <cellStyle name="Normal 2 2 6 15 2 2" xfId="5648"/>
    <cellStyle name="Normal 2 2 6 15 2 2 2" xfId="5649"/>
    <cellStyle name="Normal 2 2 6 15 2 2 2 2" xfId="5650"/>
    <cellStyle name="Normal 2 2 6 15 2 2 2 2 2" xfId="33690"/>
    <cellStyle name="Normal 2 2 6 15 2 2 2 3" xfId="5651"/>
    <cellStyle name="Normal 2 2 6 15 2 2 2 3 2" xfId="33691"/>
    <cellStyle name="Normal 2 2 6 15 2 2 2 4" xfId="33692"/>
    <cellStyle name="Normal 2 2 6 15 2 2 3" xfId="5652"/>
    <cellStyle name="Normal 2 2 6 15 2 2 3 2" xfId="33693"/>
    <cellStyle name="Normal 2 2 6 15 2 2 4" xfId="5653"/>
    <cellStyle name="Normal 2 2 6 15 2 2 4 2" xfId="33694"/>
    <cellStyle name="Normal 2 2 6 15 2 2 5" xfId="5654"/>
    <cellStyle name="Normal 2 2 6 15 2 2 5 2" xfId="33695"/>
    <cellStyle name="Normal 2 2 6 15 2 2 6" xfId="33696"/>
    <cellStyle name="Normal 2 2 6 15 2 2 6 2" xfId="33697"/>
    <cellStyle name="Normal 2 2 6 15 2 2 7" xfId="33698"/>
    <cellStyle name="Normal 2 2 6 15 2 3" xfId="5655"/>
    <cellStyle name="Normal 2 2 6 15 2 3 2" xfId="5656"/>
    <cellStyle name="Normal 2 2 6 15 2 3 2 2" xfId="33699"/>
    <cellStyle name="Normal 2 2 6 15 2 3 3" xfId="5657"/>
    <cellStyle name="Normal 2 2 6 15 2 3 3 2" xfId="33700"/>
    <cellStyle name="Normal 2 2 6 15 2 3 4" xfId="33701"/>
    <cellStyle name="Normal 2 2 6 15 2 4" xfId="5658"/>
    <cellStyle name="Normal 2 2 6 15 2 4 2" xfId="5659"/>
    <cellStyle name="Normal 2 2 6 15 2 4 2 2" xfId="33702"/>
    <cellStyle name="Normal 2 2 6 15 2 4 3" xfId="33703"/>
    <cellStyle name="Normal 2 2 6 15 2 5" xfId="5660"/>
    <cellStyle name="Normal 2 2 6 15 2 5 2" xfId="33704"/>
    <cellStyle name="Normal 2 2 6 15 2 6" xfId="5661"/>
    <cellStyle name="Normal 2 2 6 15 2 6 2" xfId="33705"/>
    <cellStyle name="Normal 2 2 6 15 2 7" xfId="33706"/>
    <cellStyle name="Normal 2 2 6 15 2 7 2" xfId="33707"/>
    <cellStyle name="Normal 2 2 6 15 2 8" xfId="33708"/>
    <cellStyle name="Normal 2 2 6 15 2 9" xfId="33709"/>
    <cellStyle name="Normal 2 2 6 15 3" xfId="5662"/>
    <cellStyle name="Normal 2 2 6 15 3 2" xfId="5663"/>
    <cellStyle name="Normal 2 2 6 15 3 2 2" xfId="5664"/>
    <cellStyle name="Normal 2 2 6 15 3 2 2 2" xfId="33710"/>
    <cellStyle name="Normal 2 2 6 15 3 2 3" xfId="5665"/>
    <cellStyle name="Normal 2 2 6 15 3 2 3 2" xfId="33711"/>
    <cellStyle name="Normal 2 2 6 15 3 2 4" xfId="33712"/>
    <cellStyle name="Normal 2 2 6 15 3 3" xfId="5666"/>
    <cellStyle name="Normal 2 2 6 15 3 3 2" xfId="33713"/>
    <cellStyle name="Normal 2 2 6 15 3 4" xfId="5667"/>
    <cellStyle name="Normal 2 2 6 15 3 4 2" xfId="33714"/>
    <cellStyle name="Normal 2 2 6 15 3 5" xfId="5668"/>
    <cellStyle name="Normal 2 2 6 15 3 5 2" xfId="33715"/>
    <cellStyle name="Normal 2 2 6 15 3 6" xfId="33716"/>
    <cellStyle name="Normal 2 2 6 15 3 6 2" xfId="33717"/>
    <cellStyle name="Normal 2 2 6 15 3 7" xfId="33718"/>
    <cellStyle name="Normal 2 2 6 15 4" xfId="5669"/>
    <cellStyle name="Normal 2 2 6 15 4 2" xfId="5670"/>
    <cellStyle name="Normal 2 2 6 15 4 2 2" xfId="33719"/>
    <cellStyle name="Normal 2 2 6 15 4 3" xfId="5671"/>
    <cellStyle name="Normal 2 2 6 15 4 3 2" xfId="33720"/>
    <cellStyle name="Normal 2 2 6 15 4 4" xfId="33721"/>
    <cellStyle name="Normal 2 2 6 15 5" xfId="5672"/>
    <cellStyle name="Normal 2 2 6 15 5 2" xfId="5673"/>
    <cellStyle name="Normal 2 2 6 15 5 2 2" xfId="33722"/>
    <cellStyle name="Normal 2 2 6 15 5 3" xfId="33723"/>
    <cellStyle name="Normal 2 2 6 15 6" xfId="5674"/>
    <cellStyle name="Normal 2 2 6 15 6 2" xfId="33724"/>
    <cellStyle name="Normal 2 2 6 15 7" xfId="5675"/>
    <cellStyle name="Normal 2 2 6 15 7 2" xfId="33725"/>
    <cellStyle name="Normal 2 2 6 15 8" xfId="33726"/>
    <cellStyle name="Normal 2 2 6 15 8 2" xfId="33727"/>
    <cellStyle name="Normal 2 2 6 15 9" xfId="33728"/>
    <cellStyle name="Normal 2 2 6 16" xfId="5676"/>
    <cellStyle name="Normal 2 2 6 16 10" xfId="33729"/>
    <cellStyle name="Normal 2 2 6 16 11" xfId="33730"/>
    <cellStyle name="Normal 2 2 6 16 2" xfId="5677"/>
    <cellStyle name="Normal 2 2 6 16 2 10" xfId="33731"/>
    <cellStyle name="Normal 2 2 6 16 2 2" xfId="5678"/>
    <cellStyle name="Normal 2 2 6 16 2 2 2" xfId="5679"/>
    <cellStyle name="Normal 2 2 6 16 2 2 2 2" xfId="5680"/>
    <cellStyle name="Normal 2 2 6 16 2 2 2 2 2" xfId="33732"/>
    <cellStyle name="Normal 2 2 6 16 2 2 2 3" xfId="5681"/>
    <cellStyle name="Normal 2 2 6 16 2 2 2 3 2" xfId="33733"/>
    <cellStyle name="Normal 2 2 6 16 2 2 2 4" xfId="33734"/>
    <cellStyle name="Normal 2 2 6 16 2 2 3" xfId="5682"/>
    <cellStyle name="Normal 2 2 6 16 2 2 3 2" xfId="33735"/>
    <cellStyle name="Normal 2 2 6 16 2 2 4" xfId="5683"/>
    <cellStyle name="Normal 2 2 6 16 2 2 4 2" xfId="33736"/>
    <cellStyle name="Normal 2 2 6 16 2 2 5" xfId="5684"/>
    <cellStyle name="Normal 2 2 6 16 2 2 5 2" xfId="33737"/>
    <cellStyle name="Normal 2 2 6 16 2 2 6" xfId="33738"/>
    <cellStyle name="Normal 2 2 6 16 2 2 6 2" xfId="33739"/>
    <cellStyle name="Normal 2 2 6 16 2 2 7" xfId="33740"/>
    <cellStyle name="Normal 2 2 6 16 2 3" xfId="5685"/>
    <cellStyle name="Normal 2 2 6 16 2 3 2" xfId="5686"/>
    <cellStyle name="Normal 2 2 6 16 2 3 2 2" xfId="33741"/>
    <cellStyle name="Normal 2 2 6 16 2 3 3" xfId="5687"/>
    <cellStyle name="Normal 2 2 6 16 2 3 3 2" xfId="33742"/>
    <cellStyle name="Normal 2 2 6 16 2 3 4" xfId="33743"/>
    <cellStyle name="Normal 2 2 6 16 2 4" xfId="5688"/>
    <cellStyle name="Normal 2 2 6 16 2 4 2" xfId="5689"/>
    <cellStyle name="Normal 2 2 6 16 2 4 2 2" xfId="33744"/>
    <cellStyle name="Normal 2 2 6 16 2 4 3" xfId="33745"/>
    <cellStyle name="Normal 2 2 6 16 2 5" xfId="5690"/>
    <cellStyle name="Normal 2 2 6 16 2 5 2" xfId="33746"/>
    <cellStyle name="Normal 2 2 6 16 2 6" xfId="5691"/>
    <cellStyle name="Normal 2 2 6 16 2 6 2" xfId="33747"/>
    <cellStyle name="Normal 2 2 6 16 2 7" xfId="33748"/>
    <cellStyle name="Normal 2 2 6 16 2 7 2" xfId="33749"/>
    <cellStyle name="Normal 2 2 6 16 2 8" xfId="33750"/>
    <cellStyle name="Normal 2 2 6 16 2 9" xfId="33751"/>
    <cellStyle name="Normal 2 2 6 16 3" xfId="5692"/>
    <cellStyle name="Normal 2 2 6 16 3 2" xfId="5693"/>
    <cellStyle name="Normal 2 2 6 16 3 2 2" xfId="5694"/>
    <cellStyle name="Normal 2 2 6 16 3 2 2 2" xfId="33752"/>
    <cellStyle name="Normal 2 2 6 16 3 2 3" xfId="5695"/>
    <cellStyle name="Normal 2 2 6 16 3 2 3 2" xfId="33753"/>
    <cellStyle name="Normal 2 2 6 16 3 2 4" xfId="33754"/>
    <cellStyle name="Normal 2 2 6 16 3 3" xfId="5696"/>
    <cellStyle name="Normal 2 2 6 16 3 3 2" xfId="33755"/>
    <cellStyle name="Normal 2 2 6 16 3 4" xfId="5697"/>
    <cellStyle name="Normal 2 2 6 16 3 4 2" xfId="33756"/>
    <cellStyle name="Normal 2 2 6 16 3 5" xfId="5698"/>
    <cellStyle name="Normal 2 2 6 16 3 5 2" xfId="33757"/>
    <cellStyle name="Normal 2 2 6 16 3 6" xfId="33758"/>
    <cellStyle name="Normal 2 2 6 16 3 6 2" xfId="33759"/>
    <cellStyle name="Normal 2 2 6 16 3 7" xfId="33760"/>
    <cellStyle name="Normal 2 2 6 16 4" xfId="5699"/>
    <cellStyle name="Normal 2 2 6 16 4 2" xfId="5700"/>
    <cellStyle name="Normal 2 2 6 16 4 2 2" xfId="33761"/>
    <cellStyle name="Normal 2 2 6 16 4 3" xfId="5701"/>
    <cellStyle name="Normal 2 2 6 16 4 3 2" xfId="33762"/>
    <cellStyle name="Normal 2 2 6 16 4 4" xfId="33763"/>
    <cellStyle name="Normal 2 2 6 16 5" xfId="5702"/>
    <cellStyle name="Normal 2 2 6 16 5 2" xfId="5703"/>
    <cellStyle name="Normal 2 2 6 16 5 2 2" xfId="33764"/>
    <cellStyle name="Normal 2 2 6 16 5 3" xfId="33765"/>
    <cellStyle name="Normal 2 2 6 16 6" xfId="5704"/>
    <cellStyle name="Normal 2 2 6 16 6 2" xfId="33766"/>
    <cellStyle name="Normal 2 2 6 16 7" xfId="5705"/>
    <cellStyle name="Normal 2 2 6 16 7 2" xfId="33767"/>
    <cellStyle name="Normal 2 2 6 16 8" xfId="33768"/>
    <cellStyle name="Normal 2 2 6 16 8 2" xfId="33769"/>
    <cellStyle name="Normal 2 2 6 16 9" xfId="33770"/>
    <cellStyle name="Normal 2 2 6 17" xfId="5706"/>
    <cellStyle name="Normal 2 2 6 17 10" xfId="33771"/>
    <cellStyle name="Normal 2 2 6 17 11" xfId="33772"/>
    <cellStyle name="Normal 2 2 6 17 2" xfId="5707"/>
    <cellStyle name="Normal 2 2 6 17 2 10" xfId="33773"/>
    <cellStyle name="Normal 2 2 6 17 2 2" xfId="5708"/>
    <cellStyle name="Normal 2 2 6 17 2 2 2" xfId="5709"/>
    <cellStyle name="Normal 2 2 6 17 2 2 2 2" xfId="5710"/>
    <cellStyle name="Normal 2 2 6 17 2 2 2 2 2" xfId="33774"/>
    <cellStyle name="Normal 2 2 6 17 2 2 2 3" xfId="5711"/>
    <cellStyle name="Normal 2 2 6 17 2 2 2 3 2" xfId="33775"/>
    <cellStyle name="Normal 2 2 6 17 2 2 2 4" xfId="33776"/>
    <cellStyle name="Normal 2 2 6 17 2 2 3" xfId="5712"/>
    <cellStyle name="Normal 2 2 6 17 2 2 3 2" xfId="33777"/>
    <cellStyle name="Normal 2 2 6 17 2 2 4" xfId="5713"/>
    <cellStyle name="Normal 2 2 6 17 2 2 4 2" xfId="33778"/>
    <cellStyle name="Normal 2 2 6 17 2 2 5" xfId="5714"/>
    <cellStyle name="Normal 2 2 6 17 2 2 5 2" xfId="33779"/>
    <cellStyle name="Normal 2 2 6 17 2 2 6" xfId="33780"/>
    <cellStyle name="Normal 2 2 6 17 2 2 6 2" xfId="33781"/>
    <cellStyle name="Normal 2 2 6 17 2 2 7" xfId="33782"/>
    <cellStyle name="Normal 2 2 6 17 2 3" xfId="5715"/>
    <cellStyle name="Normal 2 2 6 17 2 3 2" xfId="5716"/>
    <cellStyle name="Normal 2 2 6 17 2 3 2 2" xfId="33783"/>
    <cellStyle name="Normal 2 2 6 17 2 3 3" xfId="5717"/>
    <cellStyle name="Normal 2 2 6 17 2 3 3 2" xfId="33784"/>
    <cellStyle name="Normal 2 2 6 17 2 3 4" xfId="33785"/>
    <cellStyle name="Normal 2 2 6 17 2 4" xfId="5718"/>
    <cellStyle name="Normal 2 2 6 17 2 4 2" xfId="5719"/>
    <cellStyle name="Normal 2 2 6 17 2 4 2 2" xfId="33786"/>
    <cellStyle name="Normal 2 2 6 17 2 4 3" xfId="33787"/>
    <cellStyle name="Normal 2 2 6 17 2 5" xfId="5720"/>
    <cellStyle name="Normal 2 2 6 17 2 5 2" xfId="33788"/>
    <cellStyle name="Normal 2 2 6 17 2 6" xfId="5721"/>
    <cellStyle name="Normal 2 2 6 17 2 6 2" xfId="33789"/>
    <cellStyle name="Normal 2 2 6 17 2 7" xfId="33790"/>
    <cellStyle name="Normal 2 2 6 17 2 7 2" xfId="33791"/>
    <cellStyle name="Normal 2 2 6 17 2 8" xfId="33792"/>
    <cellStyle name="Normal 2 2 6 17 2 9" xfId="33793"/>
    <cellStyle name="Normal 2 2 6 17 3" xfId="5722"/>
    <cellStyle name="Normal 2 2 6 17 3 2" xfId="5723"/>
    <cellStyle name="Normal 2 2 6 17 3 2 2" xfId="5724"/>
    <cellStyle name="Normal 2 2 6 17 3 2 2 2" xfId="33794"/>
    <cellStyle name="Normal 2 2 6 17 3 2 3" xfId="5725"/>
    <cellStyle name="Normal 2 2 6 17 3 2 3 2" xfId="33795"/>
    <cellStyle name="Normal 2 2 6 17 3 2 4" xfId="33796"/>
    <cellStyle name="Normal 2 2 6 17 3 3" xfId="5726"/>
    <cellStyle name="Normal 2 2 6 17 3 3 2" xfId="33797"/>
    <cellStyle name="Normal 2 2 6 17 3 4" xfId="5727"/>
    <cellStyle name="Normal 2 2 6 17 3 4 2" xfId="33798"/>
    <cellStyle name="Normal 2 2 6 17 3 5" xfId="5728"/>
    <cellStyle name="Normal 2 2 6 17 3 5 2" xfId="33799"/>
    <cellStyle name="Normal 2 2 6 17 3 6" xfId="33800"/>
    <cellStyle name="Normal 2 2 6 17 3 6 2" xfId="33801"/>
    <cellStyle name="Normal 2 2 6 17 3 7" xfId="33802"/>
    <cellStyle name="Normal 2 2 6 17 4" xfId="5729"/>
    <cellStyle name="Normal 2 2 6 17 4 2" xfId="5730"/>
    <cellStyle name="Normal 2 2 6 17 4 2 2" xfId="33803"/>
    <cellStyle name="Normal 2 2 6 17 4 3" xfId="5731"/>
    <cellStyle name="Normal 2 2 6 17 4 3 2" xfId="33804"/>
    <cellStyle name="Normal 2 2 6 17 4 4" xfId="33805"/>
    <cellStyle name="Normal 2 2 6 17 5" xfId="5732"/>
    <cellStyle name="Normal 2 2 6 17 5 2" xfId="5733"/>
    <cellStyle name="Normal 2 2 6 17 5 2 2" xfId="33806"/>
    <cellStyle name="Normal 2 2 6 17 5 3" xfId="33807"/>
    <cellStyle name="Normal 2 2 6 17 6" xfId="5734"/>
    <cellStyle name="Normal 2 2 6 17 6 2" xfId="33808"/>
    <cellStyle name="Normal 2 2 6 17 7" xfId="5735"/>
    <cellStyle name="Normal 2 2 6 17 7 2" xfId="33809"/>
    <cellStyle name="Normal 2 2 6 17 8" xfId="33810"/>
    <cellStyle name="Normal 2 2 6 17 8 2" xfId="33811"/>
    <cellStyle name="Normal 2 2 6 17 9" xfId="33812"/>
    <cellStyle name="Normal 2 2 6 18" xfId="5736"/>
    <cellStyle name="Normal 2 2 6 18 10" xfId="33813"/>
    <cellStyle name="Normal 2 2 6 18 11" xfId="33814"/>
    <cellStyle name="Normal 2 2 6 18 2" xfId="5737"/>
    <cellStyle name="Normal 2 2 6 18 2 10" xfId="33815"/>
    <cellStyle name="Normal 2 2 6 18 2 2" xfId="5738"/>
    <cellStyle name="Normal 2 2 6 18 2 2 2" xfId="5739"/>
    <cellStyle name="Normal 2 2 6 18 2 2 2 2" xfId="5740"/>
    <cellStyle name="Normal 2 2 6 18 2 2 2 2 2" xfId="33816"/>
    <cellStyle name="Normal 2 2 6 18 2 2 2 3" xfId="5741"/>
    <cellStyle name="Normal 2 2 6 18 2 2 2 3 2" xfId="33817"/>
    <cellStyle name="Normal 2 2 6 18 2 2 2 4" xfId="33818"/>
    <cellStyle name="Normal 2 2 6 18 2 2 3" xfId="5742"/>
    <cellStyle name="Normal 2 2 6 18 2 2 3 2" xfId="33819"/>
    <cellStyle name="Normal 2 2 6 18 2 2 4" xfId="5743"/>
    <cellStyle name="Normal 2 2 6 18 2 2 4 2" xfId="33820"/>
    <cellStyle name="Normal 2 2 6 18 2 2 5" xfId="5744"/>
    <cellStyle name="Normal 2 2 6 18 2 2 5 2" xfId="33821"/>
    <cellStyle name="Normal 2 2 6 18 2 2 6" xfId="33822"/>
    <cellStyle name="Normal 2 2 6 18 2 2 6 2" xfId="33823"/>
    <cellStyle name="Normal 2 2 6 18 2 2 7" xfId="33824"/>
    <cellStyle name="Normal 2 2 6 18 2 3" xfId="5745"/>
    <cellStyle name="Normal 2 2 6 18 2 3 2" xfId="5746"/>
    <cellStyle name="Normal 2 2 6 18 2 3 2 2" xfId="33825"/>
    <cellStyle name="Normal 2 2 6 18 2 3 3" xfId="5747"/>
    <cellStyle name="Normal 2 2 6 18 2 3 3 2" xfId="33826"/>
    <cellStyle name="Normal 2 2 6 18 2 3 4" xfId="33827"/>
    <cellStyle name="Normal 2 2 6 18 2 4" xfId="5748"/>
    <cellStyle name="Normal 2 2 6 18 2 4 2" xfId="5749"/>
    <cellStyle name="Normal 2 2 6 18 2 4 2 2" xfId="33828"/>
    <cellStyle name="Normal 2 2 6 18 2 4 3" xfId="33829"/>
    <cellStyle name="Normal 2 2 6 18 2 5" xfId="5750"/>
    <cellStyle name="Normal 2 2 6 18 2 5 2" xfId="33830"/>
    <cellStyle name="Normal 2 2 6 18 2 6" xfId="5751"/>
    <cellStyle name="Normal 2 2 6 18 2 6 2" xfId="33831"/>
    <cellStyle name="Normal 2 2 6 18 2 7" xfId="33832"/>
    <cellStyle name="Normal 2 2 6 18 2 7 2" xfId="33833"/>
    <cellStyle name="Normal 2 2 6 18 2 8" xfId="33834"/>
    <cellStyle name="Normal 2 2 6 18 2 9" xfId="33835"/>
    <cellStyle name="Normal 2 2 6 18 3" xfId="5752"/>
    <cellStyle name="Normal 2 2 6 18 3 2" xfId="5753"/>
    <cellStyle name="Normal 2 2 6 18 3 2 2" xfId="5754"/>
    <cellStyle name="Normal 2 2 6 18 3 2 2 2" xfId="33836"/>
    <cellStyle name="Normal 2 2 6 18 3 2 3" xfId="5755"/>
    <cellStyle name="Normal 2 2 6 18 3 2 3 2" xfId="33837"/>
    <cellStyle name="Normal 2 2 6 18 3 2 4" xfId="33838"/>
    <cellStyle name="Normal 2 2 6 18 3 3" xfId="5756"/>
    <cellStyle name="Normal 2 2 6 18 3 3 2" xfId="33839"/>
    <cellStyle name="Normal 2 2 6 18 3 4" xfId="5757"/>
    <cellStyle name="Normal 2 2 6 18 3 4 2" xfId="33840"/>
    <cellStyle name="Normal 2 2 6 18 3 5" xfId="5758"/>
    <cellStyle name="Normal 2 2 6 18 3 5 2" xfId="33841"/>
    <cellStyle name="Normal 2 2 6 18 3 6" xfId="33842"/>
    <cellStyle name="Normal 2 2 6 18 3 6 2" xfId="33843"/>
    <cellStyle name="Normal 2 2 6 18 3 7" xfId="33844"/>
    <cellStyle name="Normal 2 2 6 18 4" xfId="5759"/>
    <cellStyle name="Normal 2 2 6 18 4 2" xfId="5760"/>
    <cellStyle name="Normal 2 2 6 18 4 2 2" xfId="33845"/>
    <cellStyle name="Normal 2 2 6 18 4 3" xfId="5761"/>
    <cellStyle name="Normal 2 2 6 18 4 3 2" xfId="33846"/>
    <cellStyle name="Normal 2 2 6 18 4 4" xfId="33847"/>
    <cellStyle name="Normal 2 2 6 18 5" xfId="5762"/>
    <cellStyle name="Normal 2 2 6 18 5 2" xfId="5763"/>
    <cellStyle name="Normal 2 2 6 18 5 2 2" xfId="33848"/>
    <cellStyle name="Normal 2 2 6 18 5 3" xfId="33849"/>
    <cellStyle name="Normal 2 2 6 18 6" xfId="5764"/>
    <cellStyle name="Normal 2 2 6 18 6 2" xfId="33850"/>
    <cellStyle name="Normal 2 2 6 18 7" xfId="5765"/>
    <cellStyle name="Normal 2 2 6 18 7 2" xfId="33851"/>
    <cellStyle name="Normal 2 2 6 18 8" xfId="33852"/>
    <cellStyle name="Normal 2 2 6 18 8 2" xfId="33853"/>
    <cellStyle name="Normal 2 2 6 18 9" xfId="33854"/>
    <cellStyle name="Normal 2 2 6 19" xfId="5766"/>
    <cellStyle name="Normal 2 2 6 19 10" xfId="33855"/>
    <cellStyle name="Normal 2 2 6 19 11" xfId="33856"/>
    <cellStyle name="Normal 2 2 6 19 2" xfId="5767"/>
    <cellStyle name="Normal 2 2 6 19 2 10" xfId="33857"/>
    <cellStyle name="Normal 2 2 6 19 2 2" xfId="5768"/>
    <cellStyle name="Normal 2 2 6 19 2 2 2" xfId="5769"/>
    <cellStyle name="Normal 2 2 6 19 2 2 2 2" xfId="5770"/>
    <cellStyle name="Normal 2 2 6 19 2 2 2 2 2" xfId="33858"/>
    <cellStyle name="Normal 2 2 6 19 2 2 2 3" xfId="5771"/>
    <cellStyle name="Normal 2 2 6 19 2 2 2 3 2" xfId="33859"/>
    <cellStyle name="Normal 2 2 6 19 2 2 2 4" xfId="33860"/>
    <cellStyle name="Normal 2 2 6 19 2 2 3" xfId="5772"/>
    <cellStyle name="Normal 2 2 6 19 2 2 3 2" xfId="33861"/>
    <cellStyle name="Normal 2 2 6 19 2 2 4" xfId="5773"/>
    <cellStyle name="Normal 2 2 6 19 2 2 4 2" xfId="33862"/>
    <cellStyle name="Normal 2 2 6 19 2 2 5" xfId="5774"/>
    <cellStyle name="Normal 2 2 6 19 2 2 5 2" xfId="33863"/>
    <cellStyle name="Normal 2 2 6 19 2 2 6" xfId="33864"/>
    <cellStyle name="Normal 2 2 6 19 2 2 6 2" xfId="33865"/>
    <cellStyle name="Normal 2 2 6 19 2 2 7" xfId="33866"/>
    <cellStyle name="Normal 2 2 6 19 2 3" xfId="5775"/>
    <cellStyle name="Normal 2 2 6 19 2 3 2" xfId="5776"/>
    <cellStyle name="Normal 2 2 6 19 2 3 2 2" xfId="33867"/>
    <cellStyle name="Normal 2 2 6 19 2 3 3" xfId="5777"/>
    <cellStyle name="Normal 2 2 6 19 2 3 3 2" xfId="33868"/>
    <cellStyle name="Normal 2 2 6 19 2 3 4" xfId="33869"/>
    <cellStyle name="Normal 2 2 6 19 2 4" xfId="5778"/>
    <cellStyle name="Normal 2 2 6 19 2 4 2" xfId="5779"/>
    <cellStyle name="Normal 2 2 6 19 2 4 2 2" xfId="33870"/>
    <cellStyle name="Normal 2 2 6 19 2 4 3" xfId="33871"/>
    <cellStyle name="Normal 2 2 6 19 2 5" xfId="5780"/>
    <cellStyle name="Normal 2 2 6 19 2 5 2" xfId="33872"/>
    <cellStyle name="Normal 2 2 6 19 2 6" xfId="5781"/>
    <cellStyle name="Normal 2 2 6 19 2 6 2" xfId="33873"/>
    <cellStyle name="Normal 2 2 6 19 2 7" xfId="33874"/>
    <cellStyle name="Normal 2 2 6 19 2 7 2" xfId="33875"/>
    <cellStyle name="Normal 2 2 6 19 2 8" xfId="33876"/>
    <cellStyle name="Normal 2 2 6 19 2 9" xfId="33877"/>
    <cellStyle name="Normal 2 2 6 19 3" xfId="5782"/>
    <cellStyle name="Normal 2 2 6 19 3 2" xfId="5783"/>
    <cellStyle name="Normal 2 2 6 19 3 2 2" xfId="5784"/>
    <cellStyle name="Normal 2 2 6 19 3 2 2 2" xfId="33878"/>
    <cellStyle name="Normal 2 2 6 19 3 2 3" xfId="5785"/>
    <cellStyle name="Normal 2 2 6 19 3 2 3 2" xfId="33879"/>
    <cellStyle name="Normal 2 2 6 19 3 2 4" xfId="33880"/>
    <cellStyle name="Normal 2 2 6 19 3 3" xfId="5786"/>
    <cellStyle name="Normal 2 2 6 19 3 3 2" xfId="33881"/>
    <cellStyle name="Normal 2 2 6 19 3 4" xfId="5787"/>
    <cellStyle name="Normal 2 2 6 19 3 4 2" xfId="33882"/>
    <cellStyle name="Normal 2 2 6 19 3 5" xfId="5788"/>
    <cellStyle name="Normal 2 2 6 19 3 5 2" xfId="33883"/>
    <cellStyle name="Normal 2 2 6 19 3 6" xfId="33884"/>
    <cellStyle name="Normal 2 2 6 19 3 6 2" xfId="33885"/>
    <cellStyle name="Normal 2 2 6 19 3 7" xfId="33886"/>
    <cellStyle name="Normal 2 2 6 19 4" xfId="5789"/>
    <cellStyle name="Normal 2 2 6 19 4 2" xfId="5790"/>
    <cellStyle name="Normal 2 2 6 19 4 2 2" xfId="33887"/>
    <cellStyle name="Normal 2 2 6 19 4 3" xfId="5791"/>
    <cellStyle name="Normal 2 2 6 19 4 3 2" xfId="33888"/>
    <cellStyle name="Normal 2 2 6 19 4 4" xfId="33889"/>
    <cellStyle name="Normal 2 2 6 19 5" xfId="5792"/>
    <cellStyle name="Normal 2 2 6 19 5 2" xfId="5793"/>
    <cellStyle name="Normal 2 2 6 19 5 2 2" xfId="33890"/>
    <cellStyle name="Normal 2 2 6 19 5 3" xfId="33891"/>
    <cellStyle name="Normal 2 2 6 19 6" xfId="5794"/>
    <cellStyle name="Normal 2 2 6 19 6 2" xfId="33892"/>
    <cellStyle name="Normal 2 2 6 19 7" xfId="5795"/>
    <cellStyle name="Normal 2 2 6 19 7 2" xfId="33893"/>
    <cellStyle name="Normal 2 2 6 19 8" xfId="33894"/>
    <cellStyle name="Normal 2 2 6 19 8 2" xfId="33895"/>
    <cellStyle name="Normal 2 2 6 19 9" xfId="33896"/>
    <cellStyle name="Normal 2 2 6 2" xfId="5796"/>
    <cellStyle name="Normal 2 2 6 2 10" xfId="33897"/>
    <cellStyle name="Normal 2 2 6 2 11" xfId="33898"/>
    <cellStyle name="Normal 2 2 6 2 2" xfId="5797"/>
    <cellStyle name="Normal 2 2 6 2 2 10" xfId="33899"/>
    <cellStyle name="Normal 2 2 6 2 2 2" xfId="5798"/>
    <cellStyle name="Normal 2 2 6 2 2 2 2" xfId="5799"/>
    <cellStyle name="Normal 2 2 6 2 2 2 2 2" xfId="5800"/>
    <cellStyle name="Normal 2 2 6 2 2 2 2 2 2" xfId="33900"/>
    <cellStyle name="Normal 2 2 6 2 2 2 2 3" xfId="5801"/>
    <cellStyle name="Normal 2 2 6 2 2 2 2 3 2" xfId="33901"/>
    <cellStyle name="Normal 2 2 6 2 2 2 2 4" xfId="33902"/>
    <cellStyle name="Normal 2 2 6 2 2 2 3" xfId="5802"/>
    <cellStyle name="Normal 2 2 6 2 2 2 3 2" xfId="33903"/>
    <cellStyle name="Normal 2 2 6 2 2 2 4" xfId="5803"/>
    <cellStyle name="Normal 2 2 6 2 2 2 4 2" xfId="33904"/>
    <cellStyle name="Normal 2 2 6 2 2 2 5" xfId="5804"/>
    <cellStyle name="Normal 2 2 6 2 2 2 5 2" xfId="33905"/>
    <cellStyle name="Normal 2 2 6 2 2 2 6" xfId="33906"/>
    <cellStyle name="Normal 2 2 6 2 2 2 6 2" xfId="33907"/>
    <cellStyle name="Normal 2 2 6 2 2 2 7" xfId="33908"/>
    <cellStyle name="Normal 2 2 6 2 2 3" xfId="5805"/>
    <cellStyle name="Normal 2 2 6 2 2 3 2" xfId="5806"/>
    <cellStyle name="Normal 2 2 6 2 2 3 2 2" xfId="33909"/>
    <cellStyle name="Normal 2 2 6 2 2 3 3" xfId="5807"/>
    <cellStyle name="Normal 2 2 6 2 2 3 3 2" xfId="33910"/>
    <cellStyle name="Normal 2 2 6 2 2 3 4" xfId="33911"/>
    <cellStyle name="Normal 2 2 6 2 2 4" xfId="5808"/>
    <cellStyle name="Normal 2 2 6 2 2 4 2" xfId="5809"/>
    <cellStyle name="Normal 2 2 6 2 2 4 2 2" xfId="33912"/>
    <cellStyle name="Normal 2 2 6 2 2 4 3" xfId="33913"/>
    <cellStyle name="Normal 2 2 6 2 2 5" xfId="5810"/>
    <cellStyle name="Normal 2 2 6 2 2 5 2" xfId="33914"/>
    <cellStyle name="Normal 2 2 6 2 2 6" xfId="5811"/>
    <cellStyle name="Normal 2 2 6 2 2 6 2" xfId="33915"/>
    <cellStyle name="Normal 2 2 6 2 2 7" xfId="33916"/>
    <cellStyle name="Normal 2 2 6 2 2 7 2" xfId="33917"/>
    <cellStyle name="Normal 2 2 6 2 2 8" xfId="33918"/>
    <cellStyle name="Normal 2 2 6 2 2 9" xfId="33919"/>
    <cellStyle name="Normal 2 2 6 2 3" xfId="5812"/>
    <cellStyle name="Normal 2 2 6 2 3 2" xfId="5813"/>
    <cellStyle name="Normal 2 2 6 2 3 2 2" xfId="5814"/>
    <cellStyle name="Normal 2 2 6 2 3 2 2 2" xfId="33920"/>
    <cellStyle name="Normal 2 2 6 2 3 2 3" xfId="5815"/>
    <cellStyle name="Normal 2 2 6 2 3 2 3 2" xfId="33921"/>
    <cellStyle name="Normal 2 2 6 2 3 2 4" xfId="33922"/>
    <cellStyle name="Normal 2 2 6 2 3 3" xfId="5816"/>
    <cellStyle name="Normal 2 2 6 2 3 3 2" xfId="33923"/>
    <cellStyle name="Normal 2 2 6 2 3 4" xfId="5817"/>
    <cellStyle name="Normal 2 2 6 2 3 4 2" xfId="33924"/>
    <cellStyle name="Normal 2 2 6 2 3 5" xfId="5818"/>
    <cellStyle name="Normal 2 2 6 2 3 5 2" xfId="33925"/>
    <cellStyle name="Normal 2 2 6 2 3 6" xfId="33926"/>
    <cellStyle name="Normal 2 2 6 2 3 6 2" xfId="33927"/>
    <cellStyle name="Normal 2 2 6 2 3 7" xfId="33928"/>
    <cellStyle name="Normal 2 2 6 2 4" xfId="5819"/>
    <cellStyle name="Normal 2 2 6 2 4 2" xfId="5820"/>
    <cellStyle name="Normal 2 2 6 2 4 2 2" xfId="33929"/>
    <cellStyle name="Normal 2 2 6 2 4 3" xfId="5821"/>
    <cellStyle name="Normal 2 2 6 2 4 3 2" xfId="33930"/>
    <cellStyle name="Normal 2 2 6 2 4 4" xfId="33931"/>
    <cellStyle name="Normal 2 2 6 2 5" xfId="5822"/>
    <cellStyle name="Normal 2 2 6 2 5 2" xfId="5823"/>
    <cellStyle name="Normal 2 2 6 2 5 2 2" xfId="33932"/>
    <cellStyle name="Normal 2 2 6 2 5 3" xfId="33933"/>
    <cellStyle name="Normal 2 2 6 2 6" xfId="5824"/>
    <cellStyle name="Normal 2 2 6 2 6 2" xfId="33934"/>
    <cellStyle name="Normal 2 2 6 2 7" xfId="5825"/>
    <cellStyle name="Normal 2 2 6 2 7 2" xfId="33935"/>
    <cellStyle name="Normal 2 2 6 2 8" xfId="33936"/>
    <cellStyle name="Normal 2 2 6 2 8 2" xfId="33937"/>
    <cellStyle name="Normal 2 2 6 2 9" xfId="33938"/>
    <cellStyle name="Normal 2 2 6 20" xfId="5826"/>
    <cellStyle name="Normal 2 2 6 20 10" xfId="33939"/>
    <cellStyle name="Normal 2 2 6 20 11" xfId="33940"/>
    <cellStyle name="Normal 2 2 6 20 2" xfId="5827"/>
    <cellStyle name="Normal 2 2 6 20 2 10" xfId="33941"/>
    <cellStyle name="Normal 2 2 6 20 2 2" xfId="5828"/>
    <cellStyle name="Normal 2 2 6 20 2 2 2" xfId="5829"/>
    <cellStyle name="Normal 2 2 6 20 2 2 2 2" xfId="5830"/>
    <cellStyle name="Normal 2 2 6 20 2 2 2 2 2" xfId="33942"/>
    <cellStyle name="Normal 2 2 6 20 2 2 2 3" xfId="5831"/>
    <cellStyle name="Normal 2 2 6 20 2 2 2 3 2" xfId="33943"/>
    <cellStyle name="Normal 2 2 6 20 2 2 2 4" xfId="33944"/>
    <cellStyle name="Normal 2 2 6 20 2 2 3" xfId="5832"/>
    <cellStyle name="Normal 2 2 6 20 2 2 3 2" xfId="33945"/>
    <cellStyle name="Normal 2 2 6 20 2 2 4" xfId="5833"/>
    <cellStyle name="Normal 2 2 6 20 2 2 4 2" xfId="33946"/>
    <cellStyle name="Normal 2 2 6 20 2 2 5" xfId="5834"/>
    <cellStyle name="Normal 2 2 6 20 2 2 5 2" xfId="33947"/>
    <cellStyle name="Normal 2 2 6 20 2 2 6" xfId="33948"/>
    <cellStyle name="Normal 2 2 6 20 2 2 6 2" xfId="33949"/>
    <cellStyle name="Normal 2 2 6 20 2 2 7" xfId="33950"/>
    <cellStyle name="Normal 2 2 6 20 2 3" xfId="5835"/>
    <cellStyle name="Normal 2 2 6 20 2 3 2" xfId="5836"/>
    <cellStyle name="Normal 2 2 6 20 2 3 2 2" xfId="33951"/>
    <cellStyle name="Normal 2 2 6 20 2 3 3" xfId="5837"/>
    <cellStyle name="Normal 2 2 6 20 2 3 3 2" xfId="33952"/>
    <cellStyle name="Normal 2 2 6 20 2 3 4" xfId="33953"/>
    <cellStyle name="Normal 2 2 6 20 2 4" xfId="5838"/>
    <cellStyle name="Normal 2 2 6 20 2 4 2" xfId="5839"/>
    <cellStyle name="Normal 2 2 6 20 2 4 2 2" xfId="33954"/>
    <cellStyle name="Normal 2 2 6 20 2 4 3" xfId="33955"/>
    <cellStyle name="Normal 2 2 6 20 2 5" xfId="5840"/>
    <cellStyle name="Normal 2 2 6 20 2 5 2" xfId="33956"/>
    <cellStyle name="Normal 2 2 6 20 2 6" xfId="5841"/>
    <cellStyle name="Normal 2 2 6 20 2 6 2" xfId="33957"/>
    <cellStyle name="Normal 2 2 6 20 2 7" xfId="33958"/>
    <cellStyle name="Normal 2 2 6 20 2 7 2" xfId="33959"/>
    <cellStyle name="Normal 2 2 6 20 2 8" xfId="33960"/>
    <cellStyle name="Normal 2 2 6 20 2 9" xfId="33961"/>
    <cellStyle name="Normal 2 2 6 20 3" xfId="5842"/>
    <cellStyle name="Normal 2 2 6 20 3 2" xfId="5843"/>
    <cellStyle name="Normal 2 2 6 20 3 2 2" xfId="5844"/>
    <cellStyle name="Normal 2 2 6 20 3 2 2 2" xfId="33962"/>
    <cellStyle name="Normal 2 2 6 20 3 2 3" xfId="5845"/>
    <cellStyle name="Normal 2 2 6 20 3 2 3 2" xfId="33963"/>
    <cellStyle name="Normal 2 2 6 20 3 2 4" xfId="33964"/>
    <cellStyle name="Normal 2 2 6 20 3 3" xfId="5846"/>
    <cellStyle name="Normal 2 2 6 20 3 3 2" xfId="33965"/>
    <cellStyle name="Normal 2 2 6 20 3 4" xfId="5847"/>
    <cellStyle name="Normal 2 2 6 20 3 4 2" xfId="33966"/>
    <cellStyle name="Normal 2 2 6 20 3 5" xfId="5848"/>
    <cellStyle name="Normal 2 2 6 20 3 5 2" xfId="33967"/>
    <cellStyle name="Normal 2 2 6 20 3 6" xfId="33968"/>
    <cellStyle name="Normal 2 2 6 20 3 6 2" xfId="33969"/>
    <cellStyle name="Normal 2 2 6 20 3 7" xfId="33970"/>
    <cellStyle name="Normal 2 2 6 20 4" xfId="5849"/>
    <cellStyle name="Normal 2 2 6 20 4 2" xfId="5850"/>
    <cellStyle name="Normal 2 2 6 20 4 2 2" xfId="33971"/>
    <cellStyle name="Normal 2 2 6 20 4 3" xfId="5851"/>
    <cellStyle name="Normal 2 2 6 20 4 3 2" xfId="33972"/>
    <cellStyle name="Normal 2 2 6 20 4 4" xfId="33973"/>
    <cellStyle name="Normal 2 2 6 20 5" xfId="5852"/>
    <cellStyle name="Normal 2 2 6 20 5 2" xfId="5853"/>
    <cellStyle name="Normal 2 2 6 20 5 2 2" xfId="33974"/>
    <cellStyle name="Normal 2 2 6 20 5 3" xfId="33975"/>
    <cellStyle name="Normal 2 2 6 20 6" xfId="5854"/>
    <cellStyle name="Normal 2 2 6 20 6 2" xfId="33976"/>
    <cellStyle name="Normal 2 2 6 20 7" xfId="5855"/>
    <cellStyle name="Normal 2 2 6 20 7 2" xfId="33977"/>
    <cellStyle name="Normal 2 2 6 20 8" xfId="33978"/>
    <cellStyle name="Normal 2 2 6 20 8 2" xfId="33979"/>
    <cellStyle name="Normal 2 2 6 20 9" xfId="33980"/>
    <cellStyle name="Normal 2 2 6 21" xfId="5856"/>
    <cellStyle name="Normal 2 2 6 21 10" xfId="33981"/>
    <cellStyle name="Normal 2 2 6 21 11" xfId="33982"/>
    <cellStyle name="Normal 2 2 6 21 2" xfId="5857"/>
    <cellStyle name="Normal 2 2 6 21 2 10" xfId="33983"/>
    <cellStyle name="Normal 2 2 6 21 2 2" xfId="5858"/>
    <cellStyle name="Normal 2 2 6 21 2 2 2" xfId="5859"/>
    <cellStyle name="Normal 2 2 6 21 2 2 2 2" xfId="5860"/>
    <cellStyle name="Normal 2 2 6 21 2 2 2 2 2" xfId="33984"/>
    <cellStyle name="Normal 2 2 6 21 2 2 2 3" xfId="5861"/>
    <cellStyle name="Normal 2 2 6 21 2 2 2 3 2" xfId="33985"/>
    <cellStyle name="Normal 2 2 6 21 2 2 2 4" xfId="33986"/>
    <cellStyle name="Normal 2 2 6 21 2 2 3" xfId="5862"/>
    <cellStyle name="Normal 2 2 6 21 2 2 3 2" xfId="33987"/>
    <cellStyle name="Normal 2 2 6 21 2 2 4" xfId="5863"/>
    <cellStyle name="Normal 2 2 6 21 2 2 4 2" xfId="33988"/>
    <cellStyle name="Normal 2 2 6 21 2 2 5" xfId="5864"/>
    <cellStyle name="Normal 2 2 6 21 2 2 5 2" xfId="33989"/>
    <cellStyle name="Normal 2 2 6 21 2 2 6" xfId="33990"/>
    <cellStyle name="Normal 2 2 6 21 2 2 6 2" xfId="33991"/>
    <cellStyle name="Normal 2 2 6 21 2 2 7" xfId="33992"/>
    <cellStyle name="Normal 2 2 6 21 2 3" xfId="5865"/>
    <cellStyle name="Normal 2 2 6 21 2 3 2" xfId="5866"/>
    <cellStyle name="Normal 2 2 6 21 2 3 2 2" xfId="33993"/>
    <cellStyle name="Normal 2 2 6 21 2 3 3" xfId="5867"/>
    <cellStyle name="Normal 2 2 6 21 2 3 3 2" xfId="33994"/>
    <cellStyle name="Normal 2 2 6 21 2 3 4" xfId="33995"/>
    <cellStyle name="Normal 2 2 6 21 2 4" xfId="5868"/>
    <cellStyle name="Normal 2 2 6 21 2 4 2" xfId="5869"/>
    <cellStyle name="Normal 2 2 6 21 2 4 2 2" xfId="33996"/>
    <cellStyle name="Normal 2 2 6 21 2 4 3" xfId="33997"/>
    <cellStyle name="Normal 2 2 6 21 2 5" xfId="5870"/>
    <cellStyle name="Normal 2 2 6 21 2 5 2" xfId="33998"/>
    <cellStyle name="Normal 2 2 6 21 2 6" xfId="5871"/>
    <cellStyle name="Normal 2 2 6 21 2 6 2" xfId="33999"/>
    <cellStyle name="Normal 2 2 6 21 2 7" xfId="34000"/>
    <cellStyle name="Normal 2 2 6 21 2 7 2" xfId="34001"/>
    <cellStyle name="Normal 2 2 6 21 2 8" xfId="34002"/>
    <cellStyle name="Normal 2 2 6 21 2 9" xfId="34003"/>
    <cellStyle name="Normal 2 2 6 21 3" xfId="5872"/>
    <cellStyle name="Normal 2 2 6 21 3 2" xfId="5873"/>
    <cellStyle name="Normal 2 2 6 21 3 2 2" xfId="5874"/>
    <cellStyle name="Normal 2 2 6 21 3 2 2 2" xfId="34004"/>
    <cellStyle name="Normal 2 2 6 21 3 2 3" xfId="5875"/>
    <cellStyle name="Normal 2 2 6 21 3 2 3 2" xfId="34005"/>
    <cellStyle name="Normal 2 2 6 21 3 2 4" xfId="34006"/>
    <cellStyle name="Normal 2 2 6 21 3 3" xfId="5876"/>
    <cellStyle name="Normal 2 2 6 21 3 3 2" xfId="34007"/>
    <cellStyle name="Normal 2 2 6 21 3 4" xfId="5877"/>
    <cellStyle name="Normal 2 2 6 21 3 4 2" xfId="34008"/>
    <cellStyle name="Normal 2 2 6 21 3 5" xfId="5878"/>
    <cellStyle name="Normal 2 2 6 21 3 5 2" xfId="34009"/>
    <cellStyle name="Normal 2 2 6 21 3 6" xfId="34010"/>
    <cellStyle name="Normal 2 2 6 21 3 6 2" xfId="34011"/>
    <cellStyle name="Normal 2 2 6 21 3 7" xfId="34012"/>
    <cellStyle name="Normal 2 2 6 21 4" xfId="5879"/>
    <cellStyle name="Normal 2 2 6 21 4 2" xfId="5880"/>
    <cellStyle name="Normal 2 2 6 21 4 2 2" xfId="34013"/>
    <cellStyle name="Normal 2 2 6 21 4 3" xfId="5881"/>
    <cellStyle name="Normal 2 2 6 21 4 3 2" xfId="34014"/>
    <cellStyle name="Normal 2 2 6 21 4 4" xfId="34015"/>
    <cellStyle name="Normal 2 2 6 21 5" xfId="5882"/>
    <cellStyle name="Normal 2 2 6 21 5 2" xfId="5883"/>
    <cellStyle name="Normal 2 2 6 21 5 2 2" xfId="34016"/>
    <cellStyle name="Normal 2 2 6 21 5 3" xfId="34017"/>
    <cellStyle name="Normal 2 2 6 21 6" xfId="5884"/>
    <cellStyle name="Normal 2 2 6 21 6 2" xfId="34018"/>
    <cellStyle name="Normal 2 2 6 21 7" xfId="5885"/>
    <cellStyle name="Normal 2 2 6 21 7 2" xfId="34019"/>
    <cellStyle name="Normal 2 2 6 21 8" xfId="34020"/>
    <cellStyle name="Normal 2 2 6 21 8 2" xfId="34021"/>
    <cellStyle name="Normal 2 2 6 21 9" xfId="34022"/>
    <cellStyle name="Normal 2 2 6 22" xfId="5886"/>
    <cellStyle name="Normal 2 2 6 22 10" xfId="34023"/>
    <cellStyle name="Normal 2 2 6 22 11" xfId="34024"/>
    <cellStyle name="Normal 2 2 6 22 2" xfId="5887"/>
    <cellStyle name="Normal 2 2 6 22 2 10" xfId="34025"/>
    <cellStyle name="Normal 2 2 6 22 2 2" xfId="5888"/>
    <cellStyle name="Normal 2 2 6 22 2 2 2" xfId="5889"/>
    <cellStyle name="Normal 2 2 6 22 2 2 2 2" xfId="5890"/>
    <cellStyle name="Normal 2 2 6 22 2 2 2 2 2" xfId="34026"/>
    <cellStyle name="Normal 2 2 6 22 2 2 2 3" xfId="5891"/>
    <cellStyle name="Normal 2 2 6 22 2 2 2 3 2" xfId="34027"/>
    <cellStyle name="Normal 2 2 6 22 2 2 2 4" xfId="34028"/>
    <cellStyle name="Normal 2 2 6 22 2 2 3" xfId="5892"/>
    <cellStyle name="Normal 2 2 6 22 2 2 3 2" xfId="34029"/>
    <cellStyle name="Normal 2 2 6 22 2 2 4" xfId="5893"/>
    <cellStyle name="Normal 2 2 6 22 2 2 4 2" xfId="34030"/>
    <cellStyle name="Normal 2 2 6 22 2 2 5" xfId="5894"/>
    <cellStyle name="Normal 2 2 6 22 2 2 5 2" xfId="34031"/>
    <cellStyle name="Normal 2 2 6 22 2 2 6" xfId="34032"/>
    <cellStyle name="Normal 2 2 6 22 2 2 6 2" xfId="34033"/>
    <cellStyle name="Normal 2 2 6 22 2 2 7" xfId="34034"/>
    <cellStyle name="Normal 2 2 6 22 2 3" xfId="5895"/>
    <cellStyle name="Normal 2 2 6 22 2 3 2" xfId="5896"/>
    <cellStyle name="Normal 2 2 6 22 2 3 2 2" xfId="34035"/>
    <cellStyle name="Normal 2 2 6 22 2 3 3" xfId="5897"/>
    <cellStyle name="Normal 2 2 6 22 2 3 3 2" xfId="34036"/>
    <cellStyle name="Normal 2 2 6 22 2 3 4" xfId="34037"/>
    <cellStyle name="Normal 2 2 6 22 2 4" xfId="5898"/>
    <cellStyle name="Normal 2 2 6 22 2 4 2" xfId="5899"/>
    <cellStyle name="Normal 2 2 6 22 2 4 2 2" xfId="34038"/>
    <cellStyle name="Normal 2 2 6 22 2 4 3" xfId="34039"/>
    <cellStyle name="Normal 2 2 6 22 2 5" xfId="5900"/>
    <cellStyle name="Normal 2 2 6 22 2 5 2" xfId="34040"/>
    <cellStyle name="Normal 2 2 6 22 2 6" xfId="5901"/>
    <cellStyle name="Normal 2 2 6 22 2 6 2" xfId="34041"/>
    <cellStyle name="Normal 2 2 6 22 2 7" xfId="34042"/>
    <cellStyle name="Normal 2 2 6 22 2 7 2" xfId="34043"/>
    <cellStyle name="Normal 2 2 6 22 2 8" xfId="34044"/>
    <cellStyle name="Normal 2 2 6 22 2 9" xfId="34045"/>
    <cellStyle name="Normal 2 2 6 22 3" xfId="5902"/>
    <cellStyle name="Normal 2 2 6 22 3 2" xfId="5903"/>
    <cellStyle name="Normal 2 2 6 22 3 2 2" xfId="5904"/>
    <cellStyle name="Normal 2 2 6 22 3 2 2 2" xfId="34046"/>
    <cellStyle name="Normal 2 2 6 22 3 2 3" xfId="5905"/>
    <cellStyle name="Normal 2 2 6 22 3 2 3 2" xfId="34047"/>
    <cellStyle name="Normal 2 2 6 22 3 2 4" xfId="34048"/>
    <cellStyle name="Normal 2 2 6 22 3 3" xfId="5906"/>
    <cellStyle name="Normal 2 2 6 22 3 3 2" xfId="34049"/>
    <cellStyle name="Normal 2 2 6 22 3 4" xfId="5907"/>
    <cellStyle name="Normal 2 2 6 22 3 4 2" xfId="34050"/>
    <cellStyle name="Normal 2 2 6 22 3 5" xfId="5908"/>
    <cellStyle name="Normal 2 2 6 22 3 5 2" xfId="34051"/>
    <cellStyle name="Normal 2 2 6 22 3 6" xfId="34052"/>
    <cellStyle name="Normal 2 2 6 22 3 6 2" xfId="34053"/>
    <cellStyle name="Normal 2 2 6 22 3 7" xfId="34054"/>
    <cellStyle name="Normal 2 2 6 22 4" xfId="5909"/>
    <cellStyle name="Normal 2 2 6 22 4 2" xfId="5910"/>
    <cellStyle name="Normal 2 2 6 22 4 2 2" xfId="34055"/>
    <cellStyle name="Normal 2 2 6 22 4 3" xfId="5911"/>
    <cellStyle name="Normal 2 2 6 22 4 3 2" xfId="34056"/>
    <cellStyle name="Normal 2 2 6 22 4 4" xfId="34057"/>
    <cellStyle name="Normal 2 2 6 22 5" xfId="5912"/>
    <cellStyle name="Normal 2 2 6 22 5 2" xfId="5913"/>
    <cellStyle name="Normal 2 2 6 22 5 2 2" xfId="34058"/>
    <cellStyle name="Normal 2 2 6 22 5 3" xfId="34059"/>
    <cellStyle name="Normal 2 2 6 22 6" xfId="5914"/>
    <cellStyle name="Normal 2 2 6 22 6 2" xfId="34060"/>
    <cellStyle name="Normal 2 2 6 22 7" xfId="5915"/>
    <cellStyle name="Normal 2 2 6 22 7 2" xfId="34061"/>
    <cellStyle name="Normal 2 2 6 22 8" xfId="34062"/>
    <cellStyle name="Normal 2 2 6 22 8 2" xfId="34063"/>
    <cellStyle name="Normal 2 2 6 22 9" xfId="34064"/>
    <cellStyle name="Normal 2 2 6 23" xfId="5916"/>
    <cellStyle name="Normal 2 2 6 23 10" xfId="34065"/>
    <cellStyle name="Normal 2 2 6 23 11" xfId="34066"/>
    <cellStyle name="Normal 2 2 6 23 2" xfId="5917"/>
    <cellStyle name="Normal 2 2 6 23 2 10" xfId="34067"/>
    <cellStyle name="Normal 2 2 6 23 2 2" xfId="5918"/>
    <cellStyle name="Normal 2 2 6 23 2 2 2" xfId="5919"/>
    <cellStyle name="Normal 2 2 6 23 2 2 2 2" xfId="5920"/>
    <cellStyle name="Normal 2 2 6 23 2 2 2 2 2" xfId="34068"/>
    <cellStyle name="Normal 2 2 6 23 2 2 2 3" xfId="5921"/>
    <cellStyle name="Normal 2 2 6 23 2 2 2 3 2" xfId="34069"/>
    <cellStyle name="Normal 2 2 6 23 2 2 2 4" xfId="34070"/>
    <cellStyle name="Normal 2 2 6 23 2 2 3" xfId="5922"/>
    <cellStyle name="Normal 2 2 6 23 2 2 3 2" xfId="34071"/>
    <cellStyle name="Normal 2 2 6 23 2 2 4" xfId="5923"/>
    <cellStyle name="Normal 2 2 6 23 2 2 4 2" xfId="34072"/>
    <cellStyle name="Normal 2 2 6 23 2 2 5" xfId="5924"/>
    <cellStyle name="Normal 2 2 6 23 2 2 5 2" xfId="34073"/>
    <cellStyle name="Normal 2 2 6 23 2 2 6" xfId="34074"/>
    <cellStyle name="Normal 2 2 6 23 2 2 6 2" xfId="34075"/>
    <cellStyle name="Normal 2 2 6 23 2 2 7" xfId="34076"/>
    <cellStyle name="Normal 2 2 6 23 2 3" xfId="5925"/>
    <cellStyle name="Normal 2 2 6 23 2 3 2" xfId="5926"/>
    <cellStyle name="Normal 2 2 6 23 2 3 2 2" xfId="34077"/>
    <cellStyle name="Normal 2 2 6 23 2 3 3" xfId="5927"/>
    <cellStyle name="Normal 2 2 6 23 2 3 3 2" xfId="34078"/>
    <cellStyle name="Normal 2 2 6 23 2 3 4" xfId="34079"/>
    <cellStyle name="Normal 2 2 6 23 2 4" xfId="5928"/>
    <cellStyle name="Normal 2 2 6 23 2 4 2" xfId="5929"/>
    <cellStyle name="Normal 2 2 6 23 2 4 2 2" xfId="34080"/>
    <cellStyle name="Normal 2 2 6 23 2 4 3" xfId="34081"/>
    <cellStyle name="Normal 2 2 6 23 2 5" xfId="5930"/>
    <cellStyle name="Normal 2 2 6 23 2 5 2" xfId="34082"/>
    <cellStyle name="Normal 2 2 6 23 2 6" xfId="5931"/>
    <cellStyle name="Normal 2 2 6 23 2 6 2" xfId="34083"/>
    <cellStyle name="Normal 2 2 6 23 2 7" xfId="34084"/>
    <cellStyle name="Normal 2 2 6 23 2 7 2" xfId="34085"/>
    <cellStyle name="Normal 2 2 6 23 2 8" xfId="34086"/>
    <cellStyle name="Normal 2 2 6 23 2 9" xfId="34087"/>
    <cellStyle name="Normal 2 2 6 23 3" xfId="5932"/>
    <cellStyle name="Normal 2 2 6 23 3 2" xfId="5933"/>
    <cellStyle name="Normal 2 2 6 23 3 2 2" xfId="5934"/>
    <cellStyle name="Normal 2 2 6 23 3 2 2 2" xfId="34088"/>
    <cellStyle name="Normal 2 2 6 23 3 2 3" xfId="5935"/>
    <cellStyle name="Normal 2 2 6 23 3 2 3 2" xfId="34089"/>
    <cellStyle name="Normal 2 2 6 23 3 2 4" xfId="34090"/>
    <cellStyle name="Normal 2 2 6 23 3 3" xfId="5936"/>
    <cellStyle name="Normal 2 2 6 23 3 3 2" xfId="34091"/>
    <cellStyle name="Normal 2 2 6 23 3 4" xfId="5937"/>
    <cellStyle name="Normal 2 2 6 23 3 4 2" xfId="34092"/>
    <cellStyle name="Normal 2 2 6 23 3 5" xfId="5938"/>
    <cellStyle name="Normal 2 2 6 23 3 5 2" xfId="34093"/>
    <cellStyle name="Normal 2 2 6 23 3 6" xfId="34094"/>
    <cellStyle name="Normal 2 2 6 23 3 6 2" xfId="34095"/>
    <cellStyle name="Normal 2 2 6 23 3 7" xfId="34096"/>
    <cellStyle name="Normal 2 2 6 23 4" xfId="5939"/>
    <cellStyle name="Normal 2 2 6 23 4 2" xfId="5940"/>
    <cellStyle name="Normal 2 2 6 23 4 2 2" xfId="34097"/>
    <cellStyle name="Normal 2 2 6 23 4 3" xfId="5941"/>
    <cellStyle name="Normal 2 2 6 23 4 3 2" xfId="34098"/>
    <cellStyle name="Normal 2 2 6 23 4 4" xfId="34099"/>
    <cellStyle name="Normal 2 2 6 23 5" xfId="5942"/>
    <cellStyle name="Normal 2 2 6 23 5 2" xfId="5943"/>
    <cellStyle name="Normal 2 2 6 23 5 2 2" xfId="34100"/>
    <cellStyle name="Normal 2 2 6 23 5 3" xfId="34101"/>
    <cellStyle name="Normal 2 2 6 23 6" xfId="5944"/>
    <cellStyle name="Normal 2 2 6 23 6 2" xfId="34102"/>
    <cellStyle name="Normal 2 2 6 23 7" xfId="5945"/>
    <cellStyle name="Normal 2 2 6 23 7 2" xfId="34103"/>
    <cellStyle name="Normal 2 2 6 23 8" xfId="34104"/>
    <cellStyle name="Normal 2 2 6 23 8 2" xfId="34105"/>
    <cellStyle name="Normal 2 2 6 23 9" xfId="34106"/>
    <cellStyle name="Normal 2 2 6 24" xfId="5946"/>
    <cellStyle name="Normal 2 2 6 24 10" xfId="34107"/>
    <cellStyle name="Normal 2 2 6 24 11" xfId="34108"/>
    <cellStyle name="Normal 2 2 6 24 2" xfId="5947"/>
    <cellStyle name="Normal 2 2 6 24 2 10" xfId="34109"/>
    <cellStyle name="Normal 2 2 6 24 2 2" xfId="5948"/>
    <cellStyle name="Normal 2 2 6 24 2 2 2" xfId="5949"/>
    <cellStyle name="Normal 2 2 6 24 2 2 2 2" xfId="5950"/>
    <cellStyle name="Normal 2 2 6 24 2 2 2 2 2" xfId="34110"/>
    <cellStyle name="Normal 2 2 6 24 2 2 2 3" xfId="5951"/>
    <cellStyle name="Normal 2 2 6 24 2 2 2 3 2" xfId="34111"/>
    <cellStyle name="Normal 2 2 6 24 2 2 2 4" xfId="34112"/>
    <cellStyle name="Normal 2 2 6 24 2 2 3" xfId="5952"/>
    <cellStyle name="Normal 2 2 6 24 2 2 3 2" xfId="34113"/>
    <cellStyle name="Normal 2 2 6 24 2 2 4" xfId="5953"/>
    <cellStyle name="Normal 2 2 6 24 2 2 4 2" xfId="34114"/>
    <cellStyle name="Normal 2 2 6 24 2 2 5" xfId="5954"/>
    <cellStyle name="Normal 2 2 6 24 2 2 5 2" xfId="34115"/>
    <cellStyle name="Normal 2 2 6 24 2 2 6" xfId="34116"/>
    <cellStyle name="Normal 2 2 6 24 2 2 6 2" xfId="34117"/>
    <cellStyle name="Normal 2 2 6 24 2 2 7" xfId="34118"/>
    <cellStyle name="Normal 2 2 6 24 2 3" xfId="5955"/>
    <cellStyle name="Normal 2 2 6 24 2 3 2" xfId="5956"/>
    <cellStyle name="Normal 2 2 6 24 2 3 2 2" xfId="34119"/>
    <cellStyle name="Normal 2 2 6 24 2 3 3" xfId="5957"/>
    <cellStyle name="Normal 2 2 6 24 2 3 3 2" xfId="34120"/>
    <cellStyle name="Normal 2 2 6 24 2 3 4" xfId="34121"/>
    <cellStyle name="Normal 2 2 6 24 2 4" xfId="5958"/>
    <cellStyle name="Normal 2 2 6 24 2 4 2" xfId="5959"/>
    <cellStyle name="Normal 2 2 6 24 2 4 2 2" xfId="34122"/>
    <cellStyle name="Normal 2 2 6 24 2 4 3" xfId="34123"/>
    <cellStyle name="Normal 2 2 6 24 2 5" xfId="5960"/>
    <cellStyle name="Normal 2 2 6 24 2 5 2" xfId="34124"/>
    <cellStyle name="Normal 2 2 6 24 2 6" xfId="5961"/>
    <cellStyle name="Normal 2 2 6 24 2 6 2" xfId="34125"/>
    <cellStyle name="Normal 2 2 6 24 2 7" xfId="34126"/>
    <cellStyle name="Normal 2 2 6 24 2 7 2" xfId="34127"/>
    <cellStyle name="Normal 2 2 6 24 2 8" xfId="34128"/>
    <cellStyle name="Normal 2 2 6 24 2 9" xfId="34129"/>
    <cellStyle name="Normal 2 2 6 24 3" xfId="5962"/>
    <cellStyle name="Normal 2 2 6 24 3 2" xfId="5963"/>
    <cellStyle name="Normal 2 2 6 24 3 2 2" xfId="5964"/>
    <cellStyle name="Normal 2 2 6 24 3 2 2 2" xfId="34130"/>
    <cellStyle name="Normal 2 2 6 24 3 2 3" xfId="5965"/>
    <cellStyle name="Normal 2 2 6 24 3 2 3 2" xfId="34131"/>
    <cellStyle name="Normal 2 2 6 24 3 2 4" xfId="34132"/>
    <cellStyle name="Normal 2 2 6 24 3 3" xfId="5966"/>
    <cellStyle name="Normal 2 2 6 24 3 3 2" xfId="34133"/>
    <cellStyle name="Normal 2 2 6 24 3 4" xfId="5967"/>
    <cellStyle name="Normal 2 2 6 24 3 4 2" xfId="34134"/>
    <cellStyle name="Normal 2 2 6 24 3 5" xfId="5968"/>
    <cellStyle name="Normal 2 2 6 24 3 5 2" xfId="34135"/>
    <cellStyle name="Normal 2 2 6 24 3 6" xfId="34136"/>
    <cellStyle name="Normal 2 2 6 24 3 6 2" xfId="34137"/>
    <cellStyle name="Normal 2 2 6 24 3 7" xfId="34138"/>
    <cellStyle name="Normal 2 2 6 24 4" xfId="5969"/>
    <cellStyle name="Normal 2 2 6 24 4 2" xfId="5970"/>
    <cellStyle name="Normal 2 2 6 24 4 2 2" xfId="34139"/>
    <cellStyle name="Normal 2 2 6 24 4 3" xfId="5971"/>
    <cellStyle name="Normal 2 2 6 24 4 3 2" xfId="34140"/>
    <cellStyle name="Normal 2 2 6 24 4 4" xfId="34141"/>
    <cellStyle name="Normal 2 2 6 24 5" xfId="5972"/>
    <cellStyle name="Normal 2 2 6 24 5 2" xfId="5973"/>
    <cellStyle name="Normal 2 2 6 24 5 2 2" xfId="34142"/>
    <cellStyle name="Normal 2 2 6 24 5 3" xfId="34143"/>
    <cellStyle name="Normal 2 2 6 24 6" xfId="5974"/>
    <cellStyle name="Normal 2 2 6 24 6 2" xfId="34144"/>
    <cellStyle name="Normal 2 2 6 24 7" xfId="5975"/>
    <cellStyle name="Normal 2 2 6 24 7 2" xfId="34145"/>
    <cellStyle name="Normal 2 2 6 24 8" xfId="34146"/>
    <cellStyle name="Normal 2 2 6 24 8 2" xfId="34147"/>
    <cellStyle name="Normal 2 2 6 24 9" xfId="34148"/>
    <cellStyle name="Normal 2 2 6 25" xfId="5976"/>
    <cellStyle name="Normal 2 2 6 25 10" xfId="34149"/>
    <cellStyle name="Normal 2 2 6 25 11" xfId="34150"/>
    <cellStyle name="Normal 2 2 6 25 2" xfId="5977"/>
    <cellStyle name="Normal 2 2 6 25 2 10" xfId="34151"/>
    <cellStyle name="Normal 2 2 6 25 2 2" xfId="5978"/>
    <cellStyle name="Normal 2 2 6 25 2 2 2" xfId="5979"/>
    <cellStyle name="Normal 2 2 6 25 2 2 2 2" xfId="5980"/>
    <cellStyle name="Normal 2 2 6 25 2 2 2 2 2" xfId="34152"/>
    <cellStyle name="Normal 2 2 6 25 2 2 2 3" xfId="5981"/>
    <cellStyle name="Normal 2 2 6 25 2 2 2 3 2" xfId="34153"/>
    <cellStyle name="Normal 2 2 6 25 2 2 2 4" xfId="34154"/>
    <cellStyle name="Normal 2 2 6 25 2 2 3" xfId="5982"/>
    <cellStyle name="Normal 2 2 6 25 2 2 3 2" xfId="34155"/>
    <cellStyle name="Normal 2 2 6 25 2 2 4" xfId="5983"/>
    <cellStyle name="Normal 2 2 6 25 2 2 4 2" xfId="34156"/>
    <cellStyle name="Normal 2 2 6 25 2 2 5" xfId="5984"/>
    <cellStyle name="Normal 2 2 6 25 2 2 5 2" xfId="34157"/>
    <cellStyle name="Normal 2 2 6 25 2 2 6" xfId="34158"/>
    <cellStyle name="Normal 2 2 6 25 2 2 6 2" xfId="34159"/>
    <cellStyle name="Normal 2 2 6 25 2 2 7" xfId="34160"/>
    <cellStyle name="Normal 2 2 6 25 2 3" xfId="5985"/>
    <cellStyle name="Normal 2 2 6 25 2 3 2" xfId="5986"/>
    <cellStyle name="Normal 2 2 6 25 2 3 2 2" xfId="34161"/>
    <cellStyle name="Normal 2 2 6 25 2 3 3" xfId="5987"/>
    <cellStyle name="Normal 2 2 6 25 2 3 3 2" xfId="34162"/>
    <cellStyle name="Normal 2 2 6 25 2 3 4" xfId="34163"/>
    <cellStyle name="Normal 2 2 6 25 2 4" xfId="5988"/>
    <cellStyle name="Normal 2 2 6 25 2 4 2" xfId="5989"/>
    <cellStyle name="Normal 2 2 6 25 2 4 2 2" xfId="34164"/>
    <cellStyle name="Normal 2 2 6 25 2 4 3" xfId="34165"/>
    <cellStyle name="Normal 2 2 6 25 2 5" xfId="5990"/>
    <cellStyle name="Normal 2 2 6 25 2 5 2" xfId="34166"/>
    <cellStyle name="Normal 2 2 6 25 2 6" xfId="5991"/>
    <cellStyle name="Normal 2 2 6 25 2 6 2" xfId="34167"/>
    <cellStyle name="Normal 2 2 6 25 2 7" xfId="34168"/>
    <cellStyle name="Normal 2 2 6 25 2 7 2" xfId="34169"/>
    <cellStyle name="Normal 2 2 6 25 2 8" xfId="34170"/>
    <cellStyle name="Normal 2 2 6 25 2 9" xfId="34171"/>
    <cellStyle name="Normal 2 2 6 25 3" xfId="5992"/>
    <cellStyle name="Normal 2 2 6 25 3 2" xfId="5993"/>
    <cellStyle name="Normal 2 2 6 25 3 2 2" xfId="5994"/>
    <cellStyle name="Normal 2 2 6 25 3 2 2 2" xfId="34172"/>
    <cellStyle name="Normal 2 2 6 25 3 2 3" xfId="5995"/>
    <cellStyle name="Normal 2 2 6 25 3 2 3 2" xfId="34173"/>
    <cellStyle name="Normal 2 2 6 25 3 2 4" xfId="34174"/>
    <cellStyle name="Normal 2 2 6 25 3 3" xfId="5996"/>
    <cellStyle name="Normal 2 2 6 25 3 3 2" xfId="34175"/>
    <cellStyle name="Normal 2 2 6 25 3 4" xfId="5997"/>
    <cellStyle name="Normal 2 2 6 25 3 4 2" xfId="34176"/>
    <cellStyle name="Normal 2 2 6 25 3 5" xfId="5998"/>
    <cellStyle name="Normal 2 2 6 25 3 5 2" xfId="34177"/>
    <cellStyle name="Normal 2 2 6 25 3 6" xfId="34178"/>
    <cellStyle name="Normal 2 2 6 25 3 6 2" xfId="34179"/>
    <cellStyle name="Normal 2 2 6 25 3 7" xfId="34180"/>
    <cellStyle name="Normal 2 2 6 25 4" xfId="5999"/>
    <cellStyle name="Normal 2 2 6 25 4 2" xfId="6000"/>
    <cellStyle name="Normal 2 2 6 25 4 2 2" xfId="34181"/>
    <cellStyle name="Normal 2 2 6 25 4 3" xfId="6001"/>
    <cellStyle name="Normal 2 2 6 25 4 3 2" xfId="34182"/>
    <cellStyle name="Normal 2 2 6 25 4 4" xfId="34183"/>
    <cellStyle name="Normal 2 2 6 25 5" xfId="6002"/>
    <cellStyle name="Normal 2 2 6 25 5 2" xfId="6003"/>
    <cellStyle name="Normal 2 2 6 25 5 2 2" xfId="34184"/>
    <cellStyle name="Normal 2 2 6 25 5 3" xfId="34185"/>
    <cellStyle name="Normal 2 2 6 25 6" xfId="6004"/>
    <cellStyle name="Normal 2 2 6 25 6 2" xfId="34186"/>
    <cellStyle name="Normal 2 2 6 25 7" xfId="6005"/>
    <cellStyle name="Normal 2 2 6 25 7 2" xfId="34187"/>
    <cellStyle name="Normal 2 2 6 25 8" xfId="34188"/>
    <cellStyle name="Normal 2 2 6 25 8 2" xfId="34189"/>
    <cellStyle name="Normal 2 2 6 25 9" xfId="34190"/>
    <cellStyle name="Normal 2 2 6 26" xfId="6006"/>
    <cellStyle name="Normal 2 2 6 26 10" xfId="34191"/>
    <cellStyle name="Normal 2 2 6 26 11" xfId="34192"/>
    <cellStyle name="Normal 2 2 6 26 2" xfId="6007"/>
    <cellStyle name="Normal 2 2 6 26 2 10" xfId="34193"/>
    <cellStyle name="Normal 2 2 6 26 2 2" xfId="6008"/>
    <cellStyle name="Normal 2 2 6 26 2 2 2" xfId="6009"/>
    <cellStyle name="Normal 2 2 6 26 2 2 2 2" xfId="6010"/>
    <cellStyle name="Normal 2 2 6 26 2 2 2 2 2" xfId="34194"/>
    <cellStyle name="Normal 2 2 6 26 2 2 2 3" xfId="6011"/>
    <cellStyle name="Normal 2 2 6 26 2 2 2 3 2" xfId="34195"/>
    <cellStyle name="Normal 2 2 6 26 2 2 2 4" xfId="34196"/>
    <cellStyle name="Normal 2 2 6 26 2 2 3" xfId="6012"/>
    <cellStyle name="Normal 2 2 6 26 2 2 3 2" xfId="34197"/>
    <cellStyle name="Normal 2 2 6 26 2 2 4" xfId="6013"/>
    <cellStyle name="Normal 2 2 6 26 2 2 4 2" xfId="34198"/>
    <cellStyle name="Normal 2 2 6 26 2 2 5" xfId="6014"/>
    <cellStyle name="Normal 2 2 6 26 2 2 5 2" xfId="34199"/>
    <cellStyle name="Normal 2 2 6 26 2 2 6" xfId="34200"/>
    <cellStyle name="Normal 2 2 6 26 2 2 6 2" xfId="34201"/>
    <cellStyle name="Normal 2 2 6 26 2 2 7" xfId="34202"/>
    <cellStyle name="Normal 2 2 6 26 2 3" xfId="6015"/>
    <cellStyle name="Normal 2 2 6 26 2 3 2" xfId="6016"/>
    <cellStyle name="Normal 2 2 6 26 2 3 2 2" xfId="34203"/>
    <cellStyle name="Normal 2 2 6 26 2 3 3" xfId="6017"/>
    <cellStyle name="Normal 2 2 6 26 2 3 3 2" xfId="34204"/>
    <cellStyle name="Normal 2 2 6 26 2 3 4" xfId="34205"/>
    <cellStyle name="Normal 2 2 6 26 2 4" xfId="6018"/>
    <cellStyle name="Normal 2 2 6 26 2 4 2" xfId="6019"/>
    <cellStyle name="Normal 2 2 6 26 2 4 2 2" xfId="34206"/>
    <cellStyle name="Normal 2 2 6 26 2 4 3" xfId="34207"/>
    <cellStyle name="Normal 2 2 6 26 2 5" xfId="6020"/>
    <cellStyle name="Normal 2 2 6 26 2 5 2" xfId="34208"/>
    <cellStyle name="Normal 2 2 6 26 2 6" xfId="6021"/>
    <cellStyle name="Normal 2 2 6 26 2 6 2" xfId="34209"/>
    <cellStyle name="Normal 2 2 6 26 2 7" xfId="34210"/>
    <cellStyle name="Normal 2 2 6 26 2 7 2" xfId="34211"/>
    <cellStyle name="Normal 2 2 6 26 2 8" xfId="34212"/>
    <cellStyle name="Normal 2 2 6 26 2 9" xfId="34213"/>
    <cellStyle name="Normal 2 2 6 26 3" xfId="6022"/>
    <cellStyle name="Normal 2 2 6 26 3 2" xfId="6023"/>
    <cellStyle name="Normal 2 2 6 26 3 2 2" xfId="6024"/>
    <cellStyle name="Normal 2 2 6 26 3 2 2 2" xfId="34214"/>
    <cellStyle name="Normal 2 2 6 26 3 2 3" xfId="6025"/>
    <cellStyle name="Normal 2 2 6 26 3 2 3 2" xfId="34215"/>
    <cellStyle name="Normal 2 2 6 26 3 2 4" xfId="34216"/>
    <cellStyle name="Normal 2 2 6 26 3 3" xfId="6026"/>
    <cellStyle name="Normal 2 2 6 26 3 3 2" xfId="34217"/>
    <cellStyle name="Normal 2 2 6 26 3 4" xfId="6027"/>
    <cellStyle name="Normal 2 2 6 26 3 4 2" xfId="34218"/>
    <cellStyle name="Normal 2 2 6 26 3 5" xfId="6028"/>
    <cellStyle name="Normal 2 2 6 26 3 5 2" xfId="34219"/>
    <cellStyle name="Normal 2 2 6 26 3 6" xfId="34220"/>
    <cellStyle name="Normal 2 2 6 26 3 6 2" xfId="34221"/>
    <cellStyle name="Normal 2 2 6 26 3 7" xfId="34222"/>
    <cellStyle name="Normal 2 2 6 26 4" xfId="6029"/>
    <cellStyle name="Normal 2 2 6 26 4 2" xfId="6030"/>
    <cellStyle name="Normal 2 2 6 26 4 2 2" xfId="34223"/>
    <cellStyle name="Normal 2 2 6 26 4 3" xfId="6031"/>
    <cellStyle name="Normal 2 2 6 26 4 3 2" xfId="34224"/>
    <cellStyle name="Normal 2 2 6 26 4 4" xfId="34225"/>
    <cellStyle name="Normal 2 2 6 26 5" xfId="6032"/>
    <cellStyle name="Normal 2 2 6 26 5 2" xfId="6033"/>
    <cellStyle name="Normal 2 2 6 26 5 2 2" xfId="34226"/>
    <cellStyle name="Normal 2 2 6 26 5 3" xfId="34227"/>
    <cellStyle name="Normal 2 2 6 26 6" xfId="6034"/>
    <cellStyle name="Normal 2 2 6 26 6 2" xfId="34228"/>
    <cellStyle name="Normal 2 2 6 26 7" xfId="6035"/>
    <cellStyle name="Normal 2 2 6 26 7 2" xfId="34229"/>
    <cellStyle name="Normal 2 2 6 26 8" xfId="34230"/>
    <cellStyle name="Normal 2 2 6 26 8 2" xfId="34231"/>
    <cellStyle name="Normal 2 2 6 26 9" xfId="34232"/>
    <cellStyle name="Normal 2 2 6 27" xfId="6036"/>
    <cellStyle name="Normal 2 2 6 27 10" xfId="34233"/>
    <cellStyle name="Normal 2 2 6 27 11" xfId="34234"/>
    <cellStyle name="Normal 2 2 6 27 2" xfId="6037"/>
    <cellStyle name="Normal 2 2 6 27 2 10" xfId="34235"/>
    <cellStyle name="Normal 2 2 6 27 2 2" xfId="6038"/>
    <cellStyle name="Normal 2 2 6 27 2 2 2" xfId="6039"/>
    <cellStyle name="Normal 2 2 6 27 2 2 2 2" xfId="6040"/>
    <cellStyle name="Normal 2 2 6 27 2 2 2 2 2" xfId="34236"/>
    <cellStyle name="Normal 2 2 6 27 2 2 2 3" xfId="6041"/>
    <cellStyle name="Normal 2 2 6 27 2 2 2 3 2" xfId="34237"/>
    <cellStyle name="Normal 2 2 6 27 2 2 2 4" xfId="34238"/>
    <cellStyle name="Normal 2 2 6 27 2 2 3" xfId="6042"/>
    <cellStyle name="Normal 2 2 6 27 2 2 3 2" xfId="34239"/>
    <cellStyle name="Normal 2 2 6 27 2 2 4" xfId="6043"/>
    <cellStyle name="Normal 2 2 6 27 2 2 4 2" xfId="34240"/>
    <cellStyle name="Normal 2 2 6 27 2 2 5" xfId="6044"/>
    <cellStyle name="Normal 2 2 6 27 2 2 5 2" xfId="34241"/>
    <cellStyle name="Normal 2 2 6 27 2 2 6" xfId="34242"/>
    <cellStyle name="Normal 2 2 6 27 2 2 6 2" xfId="34243"/>
    <cellStyle name="Normal 2 2 6 27 2 2 7" xfId="34244"/>
    <cellStyle name="Normal 2 2 6 27 2 3" xfId="6045"/>
    <cellStyle name="Normal 2 2 6 27 2 3 2" xfId="6046"/>
    <cellStyle name="Normal 2 2 6 27 2 3 2 2" xfId="34245"/>
    <cellStyle name="Normal 2 2 6 27 2 3 3" xfId="6047"/>
    <cellStyle name="Normal 2 2 6 27 2 3 3 2" xfId="34246"/>
    <cellStyle name="Normal 2 2 6 27 2 3 4" xfId="34247"/>
    <cellStyle name="Normal 2 2 6 27 2 4" xfId="6048"/>
    <cellStyle name="Normal 2 2 6 27 2 4 2" xfId="6049"/>
    <cellStyle name="Normal 2 2 6 27 2 4 2 2" xfId="34248"/>
    <cellStyle name="Normal 2 2 6 27 2 4 3" xfId="34249"/>
    <cellStyle name="Normal 2 2 6 27 2 5" xfId="6050"/>
    <cellStyle name="Normal 2 2 6 27 2 5 2" xfId="34250"/>
    <cellStyle name="Normal 2 2 6 27 2 6" xfId="6051"/>
    <cellStyle name="Normal 2 2 6 27 2 6 2" xfId="34251"/>
    <cellStyle name="Normal 2 2 6 27 2 7" xfId="34252"/>
    <cellStyle name="Normal 2 2 6 27 2 7 2" xfId="34253"/>
    <cellStyle name="Normal 2 2 6 27 2 8" xfId="34254"/>
    <cellStyle name="Normal 2 2 6 27 2 9" xfId="34255"/>
    <cellStyle name="Normal 2 2 6 27 3" xfId="6052"/>
    <cellStyle name="Normal 2 2 6 27 3 2" xfId="6053"/>
    <cellStyle name="Normal 2 2 6 27 3 2 2" xfId="6054"/>
    <cellStyle name="Normal 2 2 6 27 3 2 2 2" xfId="34256"/>
    <cellStyle name="Normal 2 2 6 27 3 2 3" xfId="6055"/>
    <cellStyle name="Normal 2 2 6 27 3 2 3 2" xfId="34257"/>
    <cellStyle name="Normal 2 2 6 27 3 2 4" xfId="34258"/>
    <cellStyle name="Normal 2 2 6 27 3 3" xfId="6056"/>
    <cellStyle name="Normal 2 2 6 27 3 3 2" xfId="34259"/>
    <cellStyle name="Normal 2 2 6 27 3 4" xfId="6057"/>
    <cellStyle name="Normal 2 2 6 27 3 4 2" xfId="34260"/>
    <cellStyle name="Normal 2 2 6 27 3 5" xfId="6058"/>
    <cellStyle name="Normal 2 2 6 27 3 5 2" xfId="34261"/>
    <cellStyle name="Normal 2 2 6 27 3 6" xfId="34262"/>
    <cellStyle name="Normal 2 2 6 27 3 6 2" xfId="34263"/>
    <cellStyle name="Normal 2 2 6 27 3 7" xfId="34264"/>
    <cellStyle name="Normal 2 2 6 27 4" xfId="6059"/>
    <cellStyle name="Normal 2 2 6 27 4 2" xfId="6060"/>
    <cellStyle name="Normal 2 2 6 27 4 2 2" xfId="34265"/>
    <cellStyle name="Normal 2 2 6 27 4 3" xfId="6061"/>
    <cellStyle name="Normal 2 2 6 27 4 3 2" xfId="34266"/>
    <cellStyle name="Normal 2 2 6 27 4 4" xfId="34267"/>
    <cellStyle name="Normal 2 2 6 27 5" xfId="6062"/>
    <cellStyle name="Normal 2 2 6 27 5 2" xfId="6063"/>
    <cellStyle name="Normal 2 2 6 27 5 2 2" xfId="34268"/>
    <cellStyle name="Normal 2 2 6 27 5 3" xfId="34269"/>
    <cellStyle name="Normal 2 2 6 27 6" xfId="6064"/>
    <cellStyle name="Normal 2 2 6 27 6 2" xfId="34270"/>
    <cellStyle name="Normal 2 2 6 27 7" xfId="6065"/>
    <cellStyle name="Normal 2 2 6 27 7 2" xfId="34271"/>
    <cellStyle name="Normal 2 2 6 27 8" xfId="34272"/>
    <cellStyle name="Normal 2 2 6 27 8 2" xfId="34273"/>
    <cellStyle name="Normal 2 2 6 27 9" xfId="34274"/>
    <cellStyle name="Normal 2 2 6 28" xfId="6066"/>
    <cellStyle name="Normal 2 2 6 28 10" xfId="34275"/>
    <cellStyle name="Normal 2 2 6 28 11" xfId="34276"/>
    <cellStyle name="Normal 2 2 6 28 2" xfId="6067"/>
    <cellStyle name="Normal 2 2 6 28 2 10" xfId="34277"/>
    <cellStyle name="Normal 2 2 6 28 2 2" xfId="6068"/>
    <cellStyle name="Normal 2 2 6 28 2 2 2" xfId="6069"/>
    <cellStyle name="Normal 2 2 6 28 2 2 2 2" xfId="6070"/>
    <cellStyle name="Normal 2 2 6 28 2 2 2 2 2" xfId="34278"/>
    <cellStyle name="Normal 2 2 6 28 2 2 2 3" xfId="6071"/>
    <cellStyle name="Normal 2 2 6 28 2 2 2 3 2" xfId="34279"/>
    <cellStyle name="Normal 2 2 6 28 2 2 2 4" xfId="34280"/>
    <cellStyle name="Normal 2 2 6 28 2 2 3" xfId="6072"/>
    <cellStyle name="Normal 2 2 6 28 2 2 3 2" xfId="34281"/>
    <cellStyle name="Normal 2 2 6 28 2 2 4" xfId="6073"/>
    <cellStyle name="Normal 2 2 6 28 2 2 4 2" xfId="34282"/>
    <cellStyle name="Normal 2 2 6 28 2 2 5" xfId="6074"/>
    <cellStyle name="Normal 2 2 6 28 2 2 5 2" xfId="34283"/>
    <cellStyle name="Normal 2 2 6 28 2 2 6" xfId="34284"/>
    <cellStyle name="Normal 2 2 6 28 2 2 6 2" xfId="34285"/>
    <cellStyle name="Normal 2 2 6 28 2 2 7" xfId="34286"/>
    <cellStyle name="Normal 2 2 6 28 2 3" xfId="6075"/>
    <cellStyle name="Normal 2 2 6 28 2 3 2" xfId="6076"/>
    <cellStyle name="Normal 2 2 6 28 2 3 2 2" xfId="34287"/>
    <cellStyle name="Normal 2 2 6 28 2 3 3" xfId="6077"/>
    <cellStyle name="Normal 2 2 6 28 2 3 3 2" xfId="34288"/>
    <cellStyle name="Normal 2 2 6 28 2 3 4" xfId="34289"/>
    <cellStyle name="Normal 2 2 6 28 2 4" xfId="6078"/>
    <cellStyle name="Normal 2 2 6 28 2 4 2" xfId="6079"/>
    <cellStyle name="Normal 2 2 6 28 2 4 2 2" xfId="34290"/>
    <cellStyle name="Normal 2 2 6 28 2 4 3" xfId="34291"/>
    <cellStyle name="Normal 2 2 6 28 2 5" xfId="6080"/>
    <cellStyle name="Normal 2 2 6 28 2 5 2" xfId="34292"/>
    <cellStyle name="Normal 2 2 6 28 2 6" xfId="6081"/>
    <cellStyle name="Normal 2 2 6 28 2 6 2" xfId="34293"/>
    <cellStyle name="Normal 2 2 6 28 2 7" xfId="34294"/>
    <cellStyle name="Normal 2 2 6 28 2 7 2" xfId="34295"/>
    <cellStyle name="Normal 2 2 6 28 2 8" xfId="34296"/>
    <cellStyle name="Normal 2 2 6 28 2 9" xfId="34297"/>
    <cellStyle name="Normal 2 2 6 28 3" xfId="6082"/>
    <cellStyle name="Normal 2 2 6 28 3 2" xfId="6083"/>
    <cellStyle name="Normal 2 2 6 28 3 2 2" xfId="6084"/>
    <cellStyle name="Normal 2 2 6 28 3 2 2 2" xfId="34298"/>
    <cellStyle name="Normal 2 2 6 28 3 2 3" xfId="6085"/>
    <cellStyle name="Normal 2 2 6 28 3 2 3 2" xfId="34299"/>
    <cellStyle name="Normal 2 2 6 28 3 2 4" xfId="34300"/>
    <cellStyle name="Normal 2 2 6 28 3 3" xfId="6086"/>
    <cellStyle name="Normal 2 2 6 28 3 3 2" xfId="34301"/>
    <cellStyle name="Normal 2 2 6 28 3 4" xfId="6087"/>
    <cellStyle name="Normal 2 2 6 28 3 4 2" xfId="34302"/>
    <cellStyle name="Normal 2 2 6 28 3 5" xfId="6088"/>
    <cellStyle name="Normal 2 2 6 28 3 5 2" xfId="34303"/>
    <cellStyle name="Normal 2 2 6 28 3 6" xfId="34304"/>
    <cellStyle name="Normal 2 2 6 28 3 6 2" xfId="34305"/>
    <cellStyle name="Normal 2 2 6 28 3 7" xfId="34306"/>
    <cellStyle name="Normal 2 2 6 28 4" xfId="6089"/>
    <cellStyle name="Normal 2 2 6 28 4 2" xfId="6090"/>
    <cellStyle name="Normal 2 2 6 28 4 2 2" xfId="34307"/>
    <cellStyle name="Normal 2 2 6 28 4 3" xfId="6091"/>
    <cellStyle name="Normal 2 2 6 28 4 3 2" xfId="34308"/>
    <cellStyle name="Normal 2 2 6 28 4 4" xfId="34309"/>
    <cellStyle name="Normal 2 2 6 28 5" xfId="6092"/>
    <cellStyle name="Normal 2 2 6 28 5 2" xfId="6093"/>
    <cellStyle name="Normal 2 2 6 28 5 2 2" xfId="34310"/>
    <cellStyle name="Normal 2 2 6 28 5 3" xfId="34311"/>
    <cellStyle name="Normal 2 2 6 28 6" xfId="6094"/>
    <cellStyle name="Normal 2 2 6 28 6 2" xfId="34312"/>
    <cellStyle name="Normal 2 2 6 28 7" xfId="6095"/>
    <cellStyle name="Normal 2 2 6 28 7 2" xfId="34313"/>
    <cellStyle name="Normal 2 2 6 28 8" xfId="34314"/>
    <cellStyle name="Normal 2 2 6 28 8 2" xfId="34315"/>
    <cellStyle name="Normal 2 2 6 28 9" xfId="34316"/>
    <cellStyle name="Normal 2 2 6 29" xfId="6096"/>
    <cellStyle name="Normal 2 2 6 29 10" xfId="34317"/>
    <cellStyle name="Normal 2 2 6 29 11" xfId="34318"/>
    <cellStyle name="Normal 2 2 6 29 2" xfId="6097"/>
    <cellStyle name="Normal 2 2 6 29 2 10" xfId="34319"/>
    <cellStyle name="Normal 2 2 6 29 2 2" xfId="6098"/>
    <cellStyle name="Normal 2 2 6 29 2 2 2" xfId="6099"/>
    <cellStyle name="Normal 2 2 6 29 2 2 2 2" xfId="6100"/>
    <cellStyle name="Normal 2 2 6 29 2 2 2 2 2" xfId="34320"/>
    <cellStyle name="Normal 2 2 6 29 2 2 2 3" xfId="6101"/>
    <cellStyle name="Normal 2 2 6 29 2 2 2 3 2" xfId="34321"/>
    <cellStyle name="Normal 2 2 6 29 2 2 2 4" xfId="34322"/>
    <cellStyle name="Normal 2 2 6 29 2 2 3" xfId="6102"/>
    <cellStyle name="Normal 2 2 6 29 2 2 3 2" xfId="34323"/>
    <cellStyle name="Normal 2 2 6 29 2 2 4" xfId="6103"/>
    <cellStyle name="Normal 2 2 6 29 2 2 4 2" xfId="34324"/>
    <cellStyle name="Normal 2 2 6 29 2 2 5" xfId="6104"/>
    <cellStyle name="Normal 2 2 6 29 2 2 5 2" xfId="34325"/>
    <cellStyle name="Normal 2 2 6 29 2 2 6" xfId="34326"/>
    <cellStyle name="Normal 2 2 6 29 2 2 6 2" xfId="34327"/>
    <cellStyle name="Normal 2 2 6 29 2 2 7" xfId="34328"/>
    <cellStyle name="Normal 2 2 6 29 2 3" xfId="6105"/>
    <cellStyle name="Normal 2 2 6 29 2 3 2" xfId="6106"/>
    <cellStyle name="Normal 2 2 6 29 2 3 2 2" xfId="34329"/>
    <cellStyle name="Normal 2 2 6 29 2 3 3" xfId="6107"/>
    <cellStyle name="Normal 2 2 6 29 2 3 3 2" xfId="34330"/>
    <cellStyle name="Normal 2 2 6 29 2 3 4" xfId="34331"/>
    <cellStyle name="Normal 2 2 6 29 2 4" xfId="6108"/>
    <cellStyle name="Normal 2 2 6 29 2 4 2" xfId="6109"/>
    <cellStyle name="Normal 2 2 6 29 2 4 2 2" xfId="34332"/>
    <cellStyle name="Normal 2 2 6 29 2 4 3" xfId="34333"/>
    <cellStyle name="Normal 2 2 6 29 2 5" xfId="6110"/>
    <cellStyle name="Normal 2 2 6 29 2 5 2" xfId="34334"/>
    <cellStyle name="Normal 2 2 6 29 2 6" xfId="6111"/>
    <cellStyle name="Normal 2 2 6 29 2 6 2" xfId="34335"/>
    <cellStyle name="Normal 2 2 6 29 2 7" xfId="34336"/>
    <cellStyle name="Normal 2 2 6 29 2 7 2" xfId="34337"/>
    <cellStyle name="Normal 2 2 6 29 2 8" xfId="34338"/>
    <cellStyle name="Normal 2 2 6 29 2 9" xfId="34339"/>
    <cellStyle name="Normal 2 2 6 29 3" xfId="6112"/>
    <cellStyle name="Normal 2 2 6 29 3 2" xfId="6113"/>
    <cellStyle name="Normal 2 2 6 29 3 2 2" xfId="6114"/>
    <cellStyle name="Normal 2 2 6 29 3 2 2 2" xfId="34340"/>
    <cellStyle name="Normal 2 2 6 29 3 2 3" xfId="6115"/>
    <cellStyle name="Normal 2 2 6 29 3 2 3 2" xfId="34341"/>
    <cellStyle name="Normal 2 2 6 29 3 2 4" xfId="34342"/>
    <cellStyle name="Normal 2 2 6 29 3 3" xfId="6116"/>
    <cellStyle name="Normal 2 2 6 29 3 3 2" xfId="34343"/>
    <cellStyle name="Normal 2 2 6 29 3 4" xfId="6117"/>
    <cellStyle name="Normal 2 2 6 29 3 4 2" xfId="34344"/>
    <cellStyle name="Normal 2 2 6 29 3 5" xfId="6118"/>
    <cellStyle name="Normal 2 2 6 29 3 5 2" xfId="34345"/>
    <cellStyle name="Normal 2 2 6 29 3 6" xfId="34346"/>
    <cellStyle name="Normal 2 2 6 29 3 6 2" xfId="34347"/>
    <cellStyle name="Normal 2 2 6 29 3 7" xfId="34348"/>
    <cellStyle name="Normal 2 2 6 29 4" xfId="6119"/>
    <cellStyle name="Normal 2 2 6 29 4 2" xfId="6120"/>
    <cellStyle name="Normal 2 2 6 29 4 2 2" xfId="34349"/>
    <cellStyle name="Normal 2 2 6 29 4 3" xfId="6121"/>
    <cellStyle name="Normal 2 2 6 29 4 3 2" xfId="34350"/>
    <cellStyle name="Normal 2 2 6 29 4 4" xfId="34351"/>
    <cellStyle name="Normal 2 2 6 29 5" xfId="6122"/>
    <cellStyle name="Normal 2 2 6 29 5 2" xfId="6123"/>
    <cellStyle name="Normal 2 2 6 29 5 2 2" xfId="34352"/>
    <cellStyle name="Normal 2 2 6 29 5 3" xfId="34353"/>
    <cellStyle name="Normal 2 2 6 29 6" xfId="6124"/>
    <cellStyle name="Normal 2 2 6 29 6 2" xfId="34354"/>
    <cellStyle name="Normal 2 2 6 29 7" xfId="6125"/>
    <cellStyle name="Normal 2 2 6 29 7 2" xfId="34355"/>
    <cellStyle name="Normal 2 2 6 29 8" xfId="34356"/>
    <cellStyle name="Normal 2 2 6 29 8 2" xfId="34357"/>
    <cellStyle name="Normal 2 2 6 29 9" xfId="34358"/>
    <cellStyle name="Normal 2 2 6 3" xfId="6126"/>
    <cellStyle name="Normal 2 2 6 3 10" xfId="34359"/>
    <cellStyle name="Normal 2 2 6 3 11" xfId="34360"/>
    <cellStyle name="Normal 2 2 6 3 2" xfId="6127"/>
    <cellStyle name="Normal 2 2 6 3 2 10" xfId="34361"/>
    <cellStyle name="Normal 2 2 6 3 2 2" xfId="6128"/>
    <cellStyle name="Normal 2 2 6 3 2 2 2" xfId="6129"/>
    <cellStyle name="Normal 2 2 6 3 2 2 2 2" xfId="6130"/>
    <cellStyle name="Normal 2 2 6 3 2 2 2 2 2" xfId="34362"/>
    <cellStyle name="Normal 2 2 6 3 2 2 2 3" xfId="6131"/>
    <cellStyle name="Normal 2 2 6 3 2 2 2 3 2" xfId="34363"/>
    <cellStyle name="Normal 2 2 6 3 2 2 2 4" xfId="34364"/>
    <cellStyle name="Normal 2 2 6 3 2 2 3" xfId="6132"/>
    <cellStyle name="Normal 2 2 6 3 2 2 3 2" xfId="34365"/>
    <cellStyle name="Normal 2 2 6 3 2 2 4" xfId="6133"/>
    <cellStyle name="Normal 2 2 6 3 2 2 4 2" xfId="34366"/>
    <cellStyle name="Normal 2 2 6 3 2 2 5" xfId="6134"/>
    <cellStyle name="Normal 2 2 6 3 2 2 5 2" xfId="34367"/>
    <cellStyle name="Normal 2 2 6 3 2 2 6" xfId="34368"/>
    <cellStyle name="Normal 2 2 6 3 2 2 6 2" xfId="34369"/>
    <cellStyle name="Normal 2 2 6 3 2 2 7" xfId="34370"/>
    <cellStyle name="Normal 2 2 6 3 2 3" xfId="6135"/>
    <cellStyle name="Normal 2 2 6 3 2 3 2" xfId="6136"/>
    <cellStyle name="Normal 2 2 6 3 2 3 2 2" xfId="34371"/>
    <cellStyle name="Normal 2 2 6 3 2 3 3" xfId="6137"/>
    <cellStyle name="Normal 2 2 6 3 2 3 3 2" xfId="34372"/>
    <cellStyle name="Normal 2 2 6 3 2 3 4" xfId="34373"/>
    <cellStyle name="Normal 2 2 6 3 2 4" xfId="6138"/>
    <cellStyle name="Normal 2 2 6 3 2 4 2" xfId="6139"/>
    <cellStyle name="Normal 2 2 6 3 2 4 2 2" xfId="34374"/>
    <cellStyle name="Normal 2 2 6 3 2 4 3" xfId="34375"/>
    <cellStyle name="Normal 2 2 6 3 2 5" xfId="6140"/>
    <cellStyle name="Normal 2 2 6 3 2 5 2" xfId="34376"/>
    <cellStyle name="Normal 2 2 6 3 2 6" xfId="6141"/>
    <cellStyle name="Normal 2 2 6 3 2 6 2" xfId="34377"/>
    <cellStyle name="Normal 2 2 6 3 2 7" xfId="34378"/>
    <cellStyle name="Normal 2 2 6 3 2 7 2" xfId="34379"/>
    <cellStyle name="Normal 2 2 6 3 2 8" xfId="34380"/>
    <cellStyle name="Normal 2 2 6 3 2 9" xfId="34381"/>
    <cellStyle name="Normal 2 2 6 3 3" xfId="6142"/>
    <cellStyle name="Normal 2 2 6 3 3 2" xfId="6143"/>
    <cellStyle name="Normal 2 2 6 3 3 2 2" xfId="6144"/>
    <cellStyle name="Normal 2 2 6 3 3 2 2 2" xfId="34382"/>
    <cellStyle name="Normal 2 2 6 3 3 2 3" xfId="6145"/>
    <cellStyle name="Normal 2 2 6 3 3 2 3 2" xfId="34383"/>
    <cellStyle name="Normal 2 2 6 3 3 2 4" xfId="34384"/>
    <cellStyle name="Normal 2 2 6 3 3 3" xfId="6146"/>
    <cellStyle name="Normal 2 2 6 3 3 3 2" xfId="34385"/>
    <cellStyle name="Normal 2 2 6 3 3 4" xfId="6147"/>
    <cellStyle name="Normal 2 2 6 3 3 4 2" xfId="34386"/>
    <cellStyle name="Normal 2 2 6 3 3 5" xfId="6148"/>
    <cellStyle name="Normal 2 2 6 3 3 5 2" xfId="34387"/>
    <cellStyle name="Normal 2 2 6 3 3 6" xfId="34388"/>
    <cellStyle name="Normal 2 2 6 3 3 6 2" xfId="34389"/>
    <cellStyle name="Normal 2 2 6 3 3 7" xfId="34390"/>
    <cellStyle name="Normal 2 2 6 3 4" xfId="6149"/>
    <cellStyle name="Normal 2 2 6 3 4 2" xfId="6150"/>
    <cellStyle name="Normal 2 2 6 3 4 2 2" xfId="34391"/>
    <cellStyle name="Normal 2 2 6 3 4 3" xfId="6151"/>
    <cellStyle name="Normal 2 2 6 3 4 3 2" xfId="34392"/>
    <cellStyle name="Normal 2 2 6 3 4 4" xfId="34393"/>
    <cellStyle name="Normal 2 2 6 3 5" xfId="6152"/>
    <cellStyle name="Normal 2 2 6 3 5 2" xfId="6153"/>
    <cellStyle name="Normal 2 2 6 3 5 2 2" xfId="34394"/>
    <cellStyle name="Normal 2 2 6 3 5 3" xfId="34395"/>
    <cellStyle name="Normal 2 2 6 3 6" xfId="6154"/>
    <cellStyle name="Normal 2 2 6 3 6 2" xfId="34396"/>
    <cellStyle name="Normal 2 2 6 3 7" xfId="6155"/>
    <cellStyle name="Normal 2 2 6 3 7 2" xfId="34397"/>
    <cellStyle name="Normal 2 2 6 3 8" xfId="34398"/>
    <cellStyle name="Normal 2 2 6 3 8 2" xfId="34399"/>
    <cellStyle name="Normal 2 2 6 3 9" xfId="34400"/>
    <cellStyle name="Normal 2 2 6 30" xfId="6156"/>
    <cellStyle name="Normal 2 2 6 30 10" xfId="34401"/>
    <cellStyle name="Normal 2 2 6 30 11" xfId="34402"/>
    <cellStyle name="Normal 2 2 6 30 2" xfId="6157"/>
    <cellStyle name="Normal 2 2 6 30 2 10" xfId="34403"/>
    <cellStyle name="Normal 2 2 6 30 2 2" xfId="6158"/>
    <cellStyle name="Normal 2 2 6 30 2 2 2" xfId="6159"/>
    <cellStyle name="Normal 2 2 6 30 2 2 2 2" xfId="6160"/>
    <cellStyle name="Normal 2 2 6 30 2 2 2 2 2" xfId="34404"/>
    <cellStyle name="Normal 2 2 6 30 2 2 2 3" xfId="6161"/>
    <cellStyle name="Normal 2 2 6 30 2 2 2 3 2" xfId="34405"/>
    <cellStyle name="Normal 2 2 6 30 2 2 2 4" xfId="34406"/>
    <cellStyle name="Normal 2 2 6 30 2 2 3" xfId="6162"/>
    <cellStyle name="Normal 2 2 6 30 2 2 3 2" xfId="34407"/>
    <cellStyle name="Normal 2 2 6 30 2 2 4" xfId="6163"/>
    <cellStyle name="Normal 2 2 6 30 2 2 4 2" xfId="34408"/>
    <cellStyle name="Normal 2 2 6 30 2 2 5" xfId="6164"/>
    <cellStyle name="Normal 2 2 6 30 2 2 5 2" xfId="34409"/>
    <cellStyle name="Normal 2 2 6 30 2 2 6" xfId="34410"/>
    <cellStyle name="Normal 2 2 6 30 2 2 6 2" xfId="34411"/>
    <cellStyle name="Normal 2 2 6 30 2 2 7" xfId="34412"/>
    <cellStyle name="Normal 2 2 6 30 2 3" xfId="6165"/>
    <cellStyle name="Normal 2 2 6 30 2 3 2" xfId="6166"/>
    <cellStyle name="Normal 2 2 6 30 2 3 2 2" xfId="34413"/>
    <cellStyle name="Normal 2 2 6 30 2 3 3" xfId="6167"/>
    <cellStyle name="Normal 2 2 6 30 2 3 3 2" xfId="34414"/>
    <cellStyle name="Normal 2 2 6 30 2 3 4" xfId="34415"/>
    <cellStyle name="Normal 2 2 6 30 2 4" xfId="6168"/>
    <cellStyle name="Normal 2 2 6 30 2 4 2" xfId="6169"/>
    <cellStyle name="Normal 2 2 6 30 2 4 2 2" xfId="34416"/>
    <cellStyle name="Normal 2 2 6 30 2 4 3" xfId="34417"/>
    <cellStyle name="Normal 2 2 6 30 2 5" xfId="6170"/>
    <cellStyle name="Normal 2 2 6 30 2 5 2" xfId="34418"/>
    <cellStyle name="Normal 2 2 6 30 2 6" xfId="6171"/>
    <cellStyle name="Normal 2 2 6 30 2 6 2" xfId="34419"/>
    <cellStyle name="Normal 2 2 6 30 2 7" xfId="34420"/>
    <cellStyle name="Normal 2 2 6 30 2 7 2" xfId="34421"/>
    <cellStyle name="Normal 2 2 6 30 2 8" xfId="34422"/>
    <cellStyle name="Normal 2 2 6 30 2 9" xfId="34423"/>
    <cellStyle name="Normal 2 2 6 30 3" xfId="6172"/>
    <cellStyle name="Normal 2 2 6 30 3 2" xfId="6173"/>
    <cellStyle name="Normal 2 2 6 30 3 2 2" xfId="6174"/>
    <cellStyle name="Normal 2 2 6 30 3 2 2 2" xfId="34424"/>
    <cellStyle name="Normal 2 2 6 30 3 2 3" xfId="6175"/>
    <cellStyle name="Normal 2 2 6 30 3 2 3 2" xfId="34425"/>
    <cellStyle name="Normal 2 2 6 30 3 2 4" xfId="34426"/>
    <cellStyle name="Normal 2 2 6 30 3 3" xfId="6176"/>
    <cellStyle name="Normal 2 2 6 30 3 3 2" xfId="34427"/>
    <cellStyle name="Normal 2 2 6 30 3 4" xfId="6177"/>
    <cellStyle name="Normal 2 2 6 30 3 4 2" xfId="34428"/>
    <cellStyle name="Normal 2 2 6 30 3 5" xfId="6178"/>
    <cellStyle name="Normal 2 2 6 30 3 5 2" xfId="34429"/>
    <cellStyle name="Normal 2 2 6 30 3 6" xfId="34430"/>
    <cellStyle name="Normal 2 2 6 30 3 6 2" xfId="34431"/>
    <cellStyle name="Normal 2 2 6 30 3 7" xfId="34432"/>
    <cellStyle name="Normal 2 2 6 30 4" xfId="6179"/>
    <cellStyle name="Normal 2 2 6 30 4 2" xfId="6180"/>
    <cellStyle name="Normal 2 2 6 30 4 2 2" xfId="34433"/>
    <cellStyle name="Normal 2 2 6 30 4 3" xfId="6181"/>
    <cellStyle name="Normal 2 2 6 30 4 3 2" xfId="34434"/>
    <cellStyle name="Normal 2 2 6 30 4 4" xfId="34435"/>
    <cellStyle name="Normal 2 2 6 30 5" xfId="6182"/>
    <cellStyle name="Normal 2 2 6 30 5 2" xfId="6183"/>
    <cellStyle name="Normal 2 2 6 30 5 2 2" xfId="34436"/>
    <cellStyle name="Normal 2 2 6 30 5 3" xfId="34437"/>
    <cellStyle name="Normal 2 2 6 30 6" xfId="6184"/>
    <cellStyle name="Normal 2 2 6 30 6 2" xfId="34438"/>
    <cellStyle name="Normal 2 2 6 30 7" xfId="6185"/>
    <cellStyle name="Normal 2 2 6 30 7 2" xfId="34439"/>
    <cellStyle name="Normal 2 2 6 30 8" xfId="34440"/>
    <cellStyle name="Normal 2 2 6 30 8 2" xfId="34441"/>
    <cellStyle name="Normal 2 2 6 30 9" xfId="34442"/>
    <cellStyle name="Normal 2 2 6 31" xfId="6186"/>
    <cellStyle name="Normal 2 2 6 31 10" xfId="34443"/>
    <cellStyle name="Normal 2 2 6 31 2" xfId="6187"/>
    <cellStyle name="Normal 2 2 6 31 2 2" xfId="6188"/>
    <cellStyle name="Normal 2 2 6 31 2 2 2" xfId="6189"/>
    <cellStyle name="Normal 2 2 6 31 2 2 2 2" xfId="34444"/>
    <cellStyle name="Normal 2 2 6 31 2 2 3" xfId="6190"/>
    <cellStyle name="Normal 2 2 6 31 2 2 3 2" xfId="34445"/>
    <cellStyle name="Normal 2 2 6 31 2 2 4" xfId="34446"/>
    <cellStyle name="Normal 2 2 6 31 2 3" xfId="6191"/>
    <cellStyle name="Normal 2 2 6 31 2 3 2" xfId="34447"/>
    <cellStyle name="Normal 2 2 6 31 2 4" xfId="6192"/>
    <cellStyle name="Normal 2 2 6 31 2 4 2" xfId="34448"/>
    <cellStyle name="Normal 2 2 6 31 2 5" xfId="6193"/>
    <cellStyle name="Normal 2 2 6 31 2 5 2" xfId="34449"/>
    <cellStyle name="Normal 2 2 6 31 2 6" xfId="34450"/>
    <cellStyle name="Normal 2 2 6 31 2 6 2" xfId="34451"/>
    <cellStyle name="Normal 2 2 6 31 2 7" xfId="34452"/>
    <cellStyle name="Normal 2 2 6 31 3" xfId="6194"/>
    <cellStyle name="Normal 2 2 6 31 3 2" xfId="6195"/>
    <cellStyle name="Normal 2 2 6 31 3 2 2" xfId="34453"/>
    <cellStyle name="Normal 2 2 6 31 3 3" xfId="6196"/>
    <cellStyle name="Normal 2 2 6 31 3 3 2" xfId="34454"/>
    <cellStyle name="Normal 2 2 6 31 3 4" xfId="34455"/>
    <cellStyle name="Normal 2 2 6 31 4" xfId="6197"/>
    <cellStyle name="Normal 2 2 6 31 4 2" xfId="6198"/>
    <cellStyle name="Normal 2 2 6 31 4 2 2" xfId="34456"/>
    <cellStyle name="Normal 2 2 6 31 4 3" xfId="34457"/>
    <cellStyle name="Normal 2 2 6 31 5" xfId="6199"/>
    <cellStyle name="Normal 2 2 6 31 5 2" xfId="34458"/>
    <cellStyle name="Normal 2 2 6 31 6" xfId="6200"/>
    <cellStyle name="Normal 2 2 6 31 6 2" xfId="34459"/>
    <cellStyle name="Normal 2 2 6 31 7" xfId="34460"/>
    <cellStyle name="Normal 2 2 6 31 7 2" xfId="34461"/>
    <cellStyle name="Normal 2 2 6 31 8" xfId="34462"/>
    <cellStyle name="Normal 2 2 6 31 9" xfId="34463"/>
    <cellStyle name="Normal 2 2 6 32" xfId="6201"/>
    <cellStyle name="Normal 2 2 6 32 2" xfId="6202"/>
    <cellStyle name="Normal 2 2 6 32 2 2" xfId="6203"/>
    <cellStyle name="Normal 2 2 6 32 2 2 2" xfId="34464"/>
    <cellStyle name="Normal 2 2 6 32 2 3" xfId="6204"/>
    <cellStyle name="Normal 2 2 6 32 2 3 2" xfId="34465"/>
    <cellStyle name="Normal 2 2 6 32 2 4" xfId="34466"/>
    <cellStyle name="Normal 2 2 6 32 3" xfId="6205"/>
    <cellStyle name="Normal 2 2 6 32 3 2" xfId="34467"/>
    <cellStyle name="Normal 2 2 6 32 4" xfId="6206"/>
    <cellStyle name="Normal 2 2 6 32 4 2" xfId="34468"/>
    <cellStyle name="Normal 2 2 6 32 5" xfId="6207"/>
    <cellStyle name="Normal 2 2 6 32 5 2" xfId="34469"/>
    <cellStyle name="Normal 2 2 6 32 6" xfId="34470"/>
    <cellStyle name="Normal 2 2 6 32 6 2" xfId="34471"/>
    <cellStyle name="Normal 2 2 6 32 7" xfId="34472"/>
    <cellStyle name="Normal 2 2 6 33" xfId="6208"/>
    <cellStyle name="Normal 2 2 6 33 2" xfId="6209"/>
    <cellStyle name="Normal 2 2 6 33 2 2" xfId="34473"/>
    <cellStyle name="Normal 2 2 6 33 3" xfId="6210"/>
    <cellStyle name="Normal 2 2 6 33 3 2" xfId="34474"/>
    <cellStyle name="Normal 2 2 6 33 4" xfId="34475"/>
    <cellStyle name="Normal 2 2 6 34" xfId="6211"/>
    <cellStyle name="Normal 2 2 6 34 2" xfId="6212"/>
    <cellStyle name="Normal 2 2 6 34 2 2" xfId="34476"/>
    <cellStyle name="Normal 2 2 6 34 3" xfId="34477"/>
    <cellStyle name="Normal 2 2 6 35" xfId="6213"/>
    <cellStyle name="Normal 2 2 6 35 2" xfId="34478"/>
    <cellStyle name="Normal 2 2 6 36" xfId="6214"/>
    <cellStyle name="Normal 2 2 6 36 2" xfId="34479"/>
    <cellStyle name="Normal 2 2 6 37" xfId="34480"/>
    <cellStyle name="Normal 2 2 6 37 2" xfId="34481"/>
    <cellStyle name="Normal 2 2 6 38" xfId="34482"/>
    <cellStyle name="Normal 2 2 6 39" xfId="34483"/>
    <cellStyle name="Normal 2 2 6 4" xfId="6215"/>
    <cellStyle name="Normal 2 2 6 4 10" xfId="34484"/>
    <cellStyle name="Normal 2 2 6 4 11" xfId="34485"/>
    <cellStyle name="Normal 2 2 6 4 2" xfId="6216"/>
    <cellStyle name="Normal 2 2 6 4 2 10" xfId="34486"/>
    <cellStyle name="Normal 2 2 6 4 2 2" xfId="6217"/>
    <cellStyle name="Normal 2 2 6 4 2 2 2" xfId="6218"/>
    <cellStyle name="Normal 2 2 6 4 2 2 2 2" xfId="6219"/>
    <cellStyle name="Normal 2 2 6 4 2 2 2 2 2" xfId="34487"/>
    <cellStyle name="Normal 2 2 6 4 2 2 2 3" xfId="6220"/>
    <cellStyle name="Normal 2 2 6 4 2 2 2 3 2" xfId="34488"/>
    <cellStyle name="Normal 2 2 6 4 2 2 2 4" xfId="34489"/>
    <cellStyle name="Normal 2 2 6 4 2 2 3" xfId="6221"/>
    <cellStyle name="Normal 2 2 6 4 2 2 3 2" xfId="34490"/>
    <cellStyle name="Normal 2 2 6 4 2 2 4" xfId="6222"/>
    <cellStyle name="Normal 2 2 6 4 2 2 4 2" xfId="34491"/>
    <cellStyle name="Normal 2 2 6 4 2 2 5" xfId="6223"/>
    <cellStyle name="Normal 2 2 6 4 2 2 5 2" xfId="34492"/>
    <cellStyle name="Normal 2 2 6 4 2 2 6" xfId="34493"/>
    <cellStyle name="Normal 2 2 6 4 2 2 6 2" xfId="34494"/>
    <cellStyle name="Normal 2 2 6 4 2 2 7" xfId="34495"/>
    <cellStyle name="Normal 2 2 6 4 2 3" xfId="6224"/>
    <cellStyle name="Normal 2 2 6 4 2 3 2" xfId="6225"/>
    <cellStyle name="Normal 2 2 6 4 2 3 2 2" xfId="34496"/>
    <cellStyle name="Normal 2 2 6 4 2 3 3" xfId="6226"/>
    <cellStyle name="Normal 2 2 6 4 2 3 3 2" xfId="34497"/>
    <cellStyle name="Normal 2 2 6 4 2 3 4" xfId="34498"/>
    <cellStyle name="Normal 2 2 6 4 2 4" xfId="6227"/>
    <cellStyle name="Normal 2 2 6 4 2 4 2" xfId="6228"/>
    <cellStyle name="Normal 2 2 6 4 2 4 2 2" xfId="34499"/>
    <cellStyle name="Normal 2 2 6 4 2 4 3" xfId="34500"/>
    <cellStyle name="Normal 2 2 6 4 2 5" xfId="6229"/>
    <cellStyle name="Normal 2 2 6 4 2 5 2" xfId="34501"/>
    <cellStyle name="Normal 2 2 6 4 2 6" xfId="6230"/>
    <cellStyle name="Normal 2 2 6 4 2 6 2" xfId="34502"/>
    <cellStyle name="Normal 2 2 6 4 2 7" xfId="34503"/>
    <cellStyle name="Normal 2 2 6 4 2 7 2" xfId="34504"/>
    <cellStyle name="Normal 2 2 6 4 2 8" xfId="34505"/>
    <cellStyle name="Normal 2 2 6 4 2 9" xfId="34506"/>
    <cellStyle name="Normal 2 2 6 4 3" xfId="6231"/>
    <cellStyle name="Normal 2 2 6 4 3 2" xfId="6232"/>
    <cellStyle name="Normal 2 2 6 4 3 2 2" xfId="6233"/>
    <cellStyle name="Normal 2 2 6 4 3 2 2 2" xfId="34507"/>
    <cellStyle name="Normal 2 2 6 4 3 2 3" xfId="6234"/>
    <cellStyle name="Normal 2 2 6 4 3 2 3 2" xfId="34508"/>
    <cellStyle name="Normal 2 2 6 4 3 2 4" xfId="34509"/>
    <cellStyle name="Normal 2 2 6 4 3 3" xfId="6235"/>
    <cellStyle name="Normal 2 2 6 4 3 3 2" xfId="34510"/>
    <cellStyle name="Normal 2 2 6 4 3 4" xfId="6236"/>
    <cellStyle name="Normal 2 2 6 4 3 4 2" xfId="34511"/>
    <cellStyle name="Normal 2 2 6 4 3 5" xfId="6237"/>
    <cellStyle name="Normal 2 2 6 4 3 5 2" xfId="34512"/>
    <cellStyle name="Normal 2 2 6 4 3 6" xfId="34513"/>
    <cellStyle name="Normal 2 2 6 4 3 6 2" xfId="34514"/>
    <cellStyle name="Normal 2 2 6 4 3 7" xfId="34515"/>
    <cellStyle name="Normal 2 2 6 4 4" xfId="6238"/>
    <cellStyle name="Normal 2 2 6 4 4 2" xfId="6239"/>
    <cellStyle name="Normal 2 2 6 4 4 2 2" xfId="34516"/>
    <cellStyle name="Normal 2 2 6 4 4 3" xfId="6240"/>
    <cellStyle name="Normal 2 2 6 4 4 3 2" xfId="34517"/>
    <cellStyle name="Normal 2 2 6 4 4 4" xfId="34518"/>
    <cellStyle name="Normal 2 2 6 4 5" xfId="6241"/>
    <cellStyle name="Normal 2 2 6 4 5 2" xfId="6242"/>
    <cellStyle name="Normal 2 2 6 4 5 2 2" xfId="34519"/>
    <cellStyle name="Normal 2 2 6 4 5 3" xfId="34520"/>
    <cellStyle name="Normal 2 2 6 4 6" xfId="6243"/>
    <cellStyle name="Normal 2 2 6 4 6 2" xfId="34521"/>
    <cellStyle name="Normal 2 2 6 4 7" xfId="6244"/>
    <cellStyle name="Normal 2 2 6 4 7 2" xfId="34522"/>
    <cellStyle name="Normal 2 2 6 4 8" xfId="34523"/>
    <cellStyle name="Normal 2 2 6 4 8 2" xfId="34524"/>
    <cellStyle name="Normal 2 2 6 4 9" xfId="34525"/>
    <cellStyle name="Normal 2 2 6 40" xfId="34526"/>
    <cellStyle name="Normal 2 2 6 5" xfId="6245"/>
    <cellStyle name="Normal 2 2 6 5 10" xfId="34527"/>
    <cellStyle name="Normal 2 2 6 5 11" xfId="34528"/>
    <cellStyle name="Normal 2 2 6 5 2" xfId="6246"/>
    <cellStyle name="Normal 2 2 6 5 2 10" xfId="34529"/>
    <cellStyle name="Normal 2 2 6 5 2 2" xfId="6247"/>
    <cellStyle name="Normal 2 2 6 5 2 2 2" xfId="6248"/>
    <cellStyle name="Normal 2 2 6 5 2 2 2 2" xfId="6249"/>
    <cellStyle name="Normal 2 2 6 5 2 2 2 2 2" xfId="34530"/>
    <cellStyle name="Normal 2 2 6 5 2 2 2 3" xfId="6250"/>
    <cellStyle name="Normal 2 2 6 5 2 2 2 3 2" xfId="34531"/>
    <cellStyle name="Normal 2 2 6 5 2 2 2 4" xfId="34532"/>
    <cellStyle name="Normal 2 2 6 5 2 2 3" xfId="6251"/>
    <cellStyle name="Normal 2 2 6 5 2 2 3 2" xfId="34533"/>
    <cellStyle name="Normal 2 2 6 5 2 2 4" xfId="6252"/>
    <cellStyle name="Normal 2 2 6 5 2 2 4 2" xfId="34534"/>
    <cellStyle name="Normal 2 2 6 5 2 2 5" xfId="6253"/>
    <cellStyle name="Normal 2 2 6 5 2 2 5 2" xfId="34535"/>
    <cellStyle name="Normal 2 2 6 5 2 2 6" xfId="34536"/>
    <cellStyle name="Normal 2 2 6 5 2 2 6 2" xfId="34537"/>
    <cellStyle name="Normal 2 2 6 5 2 2 7" xfId="34538"/>
    <cellStyle name="Normal 2 2 6 5 2 3" xfId="6254"/>
    <cellStyle name="Normal 2 2 6 5 2 3 2" xfId="6255"/>
    <cellStyle name="Normal 2 2 6 5 2 3 2 2" xfId="34539"/>
    <cellStyle name="Normal 2 2 6 5 2 3 3" xfId="6256"/>
    <cellStyle name="Normal 2 2 6 5 2 3 3 2" xfId="34540"/>
    <cellStyle name="Normal 2 2 6 5 2 3 4" xfId="34541"/>
    <cellStyle name="Normal 2 2 6 5 2 4" xfId="6257"/>
    <cellStyle name="Normal 2 2 6 5 2 4 2" xfId="6258"/>
    <cellStyle name="Normal 2 2 6 5 2 4 2 2" xfId="34542"/>
    <cellStyle name="Normal 2 2 6 5 2 4 3" xfId="34543"/>
    <cellStyle name="Normal 2 2 6 5 2 5" xfId="6259"/>
    <cellStyle name="Normal 2 2 6 5 2 5 2" xfId="34544"/>
    <cellStyle name="Normal 2 2 6 5 2 6" xfId="6260"/>
    <cellStyle name="Normal 2 2 6 5 2 6 2" xfId="34545"/>
    <cellStyle name="Normal 2 2 6 5 2 7" xfId="34546"/>
    <cellStyle name="Normal 2 2 6 5 2 7 2" xfId="34547"/>
    <cellStyle name="Normal 2 2 6 5 2 8" xfId="34548"/>
    <cellStyle name="Normal 2 2 6 5 2 9" xfId="34549"/>
    <cellStyle name="Normal 2 2 6 5 3" xfId="6261"/>
    <cellStyle name="Normal 2 2 6 5 3 2" xfId="6262"/>
    <cellStyle name="Normal 2 2 6 5 3 2 2" xfId="6263"/>
    <cellStyle name="Normal 2 2 6 5 3 2 2 2" xfId="34550"/>
    <cellStyle name="Normal 2 2 6 5 3 2 3" xfId="6264"/>
    <cellStyle name="Normal 2 2 6 5 3 2 3 2" xfId="34551"/>
    <cellStyle name="Normal 2 2 6 5 3 2 4" xfId="34552"/>
    <cellStyle name="Normal 2 2 6 5 3 3" xfId="6265"/>
    <cellStyle name="Normal 2 2 6 5 3 3 2" xfId="34553"/>
    <cellStyle name="Normal 2 2 6 5 3 4" xfId="6266"/>
    <cellStyle name="Normal 2 2 6 5 3 4 2" xfId="34554"/>
    <cellStyle name="Normal 2 2 6 5 3 5" xfId="6267"/>
    <cellStyle name="Normal 2 2 6 5 3 5 2" xfId="34555"/>
    <cellStyle name="Normal 2 2 6 5 3 6" xfId="34556"/>
    <cellStyle name="Normal 2 2 6 5 3 6 2" xfId="34557"/>
    <cellStyle name="Normal 2 2 6 5 3 7" xfId="34558"/>
    <cellStyle name="Normal 2 2 6 5 4" xfId="6268"/>
    <cellStyle name="Normal 2 2 6 5 4 2" xfId="6269"/>
    <cellStyle name="Normal 2 2 6 5 4 2 2" xfId="34559"/>
    <cellStyle name="Normal 2 2 6 5 4 3" xfId="6270"/>
    <cellStyle name="Normal 2 2 6 5 4 3 2" xfId="34560"/>
    <cellStyle name="Normal 2 2 6 5 4 4" xfId="34561"/>
    <cellStyle name="Normal 2 2 6 5 5" xfId="6271"/>
    <cellStyle name="Normal 2 2 6 5 5 2" xfId="6272"/>
    <cellStyle name="Normal 2 2 6 5 5 2 2" xfId="34562"/>
    <cellStyle name="Normal 2 2 6 5 5 3" xfId="34563"/>
    <cellStyle name="Normal 2 2 6 5 6" xfId="6273"/>
    <cellStyle name="Normal 2 2 6 5 6 2" xfId="34564"/>
    <cellStyle name="Normal 2 2 6 5 7" xfId="6274"/>
    <cellStyle name="Normal 2 2 6 5 7 2" xfId="34565"/>
    <cellStyle name="Normal 2 2 6 5 8" xfId="34566"/>
    <cellStyle name="Normal 2 2 6 5 8 2" xfId="34567"/>
    <cellStyle name="Normal 2 2 6 5 9" xfId="34568"/>
    <cellStyle name="Normal 2 2 6 6" xfId="6275"/>
    <cellStyle name="Normal 2 2 6 6 10" xfId="34569"/>
    <cellStyle name="Normal 2 2 6 6 11" xfId="34570"/>
    <cellStyle name="Normal 2 2 6 6 2" xfId="6276"/>
    <cellStyle name="Normal 2 2 6 6 2 10" xfId="34571"/>
    <cellStyle name="Normal 2 2 6 6 2 2" xfId="6277"/>
    <cellStyle name="Normal 2 2 6 6 2 2 2" xfId="6278"/>
    <cellStyle name="Normal 2 2 6 6 2 2 2 2" xfId="6279"/>
    <cellStyle name="Normal 2 2 6 6 2 2 2 2 2" xfId="34572"/>
    <cellStyle name="Normal 2 2 6 6 2 2 2 3" xfId="6280"/>
    <cellStyle name="Normal 2 2 6 6 2 2 2 3 2" xfId="34573"/>
    <cellStyle name="Normal 2 2 6 6 2 2 2 4" xfId="34574"/>
    <cellStyle name="Normal 2 2 6 6 2 2 3" xfId="6281"/>
    <cellStyle name="Normal 2 2 6 6 2 2 3 2" xfId="34575"/>
    <cellStyle name="Normal 2 2 6 6 2 2 4" xfId="6282"/>
    <cellStyle name="Normal 2 2 6 6 2 2 4 2" xfId="34576"/>
    <cellStyle name="Normal 2 2 6 6 2 2 5" xfId="6283"/>
    <cellStyle name="Normal 2 2 6 6 2 2 5 2" xfId="34577"/>
    <cellStyle name="Normal 2 2 6 6 2 2 6" xfId="34578"/>
    <cellStyle name="Normal 2 2 6 6 2 2 6 2" xfId="34579"/>
    <cellStyle name="Normal 2 2 6 6 2 2 7" xfId="34580"/>
    <cellStyle name="Normal 2 2 6 6 2 3" xfId="6284"/>
    <cellStyle name="Normal 2 2 6 6 2 3 2" xfId="6285"/>
    <cellStyle name="Normal 2 2 6 6 2 3 2 2" xfId="34581"/>
    <cellStyle name="Normal 2 2 6 6 2 3 3" xfId="6286"/>
    <cellStyle name="Normal 2 2 6 6 2 3 3 2" xfId="34582"/>
    <cellStyle name="Normal 2 2 6 6 2 3 4" xfId="34583"/>
    <cellStyle name="Normal 2 2 6 6 2 4" xfId="6287"/>
    <cellStyle name="Normal 2 2 6 6 2 4 2" xfId="6288"/>
    <cellStyle name="Normal 2 2 6 6 2 4 2 2" xfId="34584"/>
    <cellStyle name="Normal 2 2 6 6 2 4 3" xfId="34585"/>
    <cellStyle name="Normal 2 2 6 6 2 5" xfId="6289"/>
    <cellStyle name="Normal 2 2 6 6 2 5 2" xfId="34586"/>
    <cellStyle name="Normal 2 2 6 6 2 6" xfId="6290"/>
    <cellStyle name="Normal 2 2 6 6 2 6 2" xfId="34587"/>
    <cellStyle name="Normal 2 2 6 6 2 7" xfId="34588"/>
    <cellStyle name="Normal 2 2 6 6 2 7 2" xfId="34589"/>
    <cellStyle name="Normal 2 2 6 6 2 8" xfId="34590"/>
    <cellStyle name="Normal 2 2 6 6 2 9" xfId="34591"/>
    <cellStyle name="Normal 2 2 6 6 3" xfId="6291"/>
    <cellStyle name="Normal 2 2 6 6 3 2" xfId="6292"/>
    <cellStyle name="Normal 2 2 6 6 3 2 2" xfId="6293"/>
    <cellStyle name="Normal 2 2 6 6 3 2 2 2" xfId="34592"/>
    <cellStyle name="Normal 2 2 6 6 3 2 3" xfId="6294"/>
    <cellStyle name="Normal 2 2 6 6 3 2 3 2" xfId="34593"/>
    <cellStyle name="Normal 2 2 6 6 3 2 4" xfId="34594"/>
    <cellStyle name="Normal 2 2 6 6 3 3" xfId="6295"/>
    <cellStyle name="Normal 2 2 6 6 3 3 2" xfId="34595"/>
    <cellStyle name="Normal 2 2 6 6 3 4" xfId="6296"/>
    <cellStyle name="Normal 2 2 6 6 3 4 2" xfId="34596"/>
    <cellStyle name="Normal 2 2 6 6 3 5" xfId="6297"/>
    <cellStyle name="Normal 2 2 6 6 3 5 2" xfId="34597"/>
    <cellStyle name="Normal 2 2 6 6 3 6" xfId="34598"/>
    <cellStyle name="Normal 2 2 6 6 3 6 2" xfId="34599"/>
    <cellStyle name="Normal 2 2 6 6 3 7" xfId="34600"/>
    <cellStyle name="Normal 2 2 6 6 4" xfId="6298"/>
    <cellStyle name="Normal 2 2 6 6 4 2" xfId="6299"/>
    <cellStyle name="Normal 2 2 6 6 4 2 2" xfId="34601"/>
    <cellStyle name="Normal 2 2 6 6 4 3" xfId="6300"/>
    <cellStyle name="Normal 2 2 6 6 4 3 2" xfId="34602"/>
    <cellStyle name="Normal 2 2 6 6 4 4" xfId="34603"/>
    <cellStyle name="Normal 2 2 6 6 5" xfId="6301"/>
    <cellStyle name="Normal 2 2 6 6 5 2" xfId="6302"/>
    <cellStyle name="Normal 2 2 6 6 5 2 2" xfId="34604"/>
    <cellStyle name="Normal 2 2 6 6 5 3" xfId="34605"/>
    <cellStyle name="Normal 2 2 6 6 6" xfId="6303"/>
    <cellStyle name="Normal 2 2 6 6 6 2" xfId="34606"/>
    <cellStyle name="Normal 2 2 6 6 7" xfId="6304"/>
    <cellStyle name="Normal 2 2 6 6 7 2" xfId="34607"/>
    <cellStyle name="Normal 2 2 6 6 8" xfId="34608"/>
    <cellStyle name="Normal 2 2 6 6 8 2" xfId="34609"/>
    <cellStyle name="Normal 2 2 6 6 9" xfId="34610"/>
    <cellStyle name="Normal 2 2 6 7" xfId="6305"/>
    <cellStyle name="Normal 2 2 6 7 10" xfId="34611"/>
    <cellStyle name="Normal 2 2 6 7 11" xfId="34612"/>
    <cellStyle name="Normal 2 2 6 7 2" xfId="6306"/>
    <cellStyle name="Normal 2 2 6 7 2 10" xfId="34613"/>
    <cellStyle name="Normal 2 2 6 7 2 2" xfId="6307"/>
    <cellStyle name="Normal 2 2 6 7 2 2 2" xfId="6308"/>
    <cellStyle name="Normal 2 2 6 7 2 2 2 2" xfId="6309"/>
    <cellStyle name="Normal 2 2 6 7 2 2 2 2 2" xfId="34614"/>
    <cellStyle name="Normal 2 2 6 7 2 2 2 3" xfId="6310"/>
    <cellStyle name="Normal 2 2 6 7 2 2 2 3 2" xfId="34615"/>
    <cellStyle name="Normal 2 2 6 7 2 2 2 4" xfId="34616"/>
    <cellStyle name="Normal 2 2 6 7 2 2 3" xfId="6311"/>
    <cellStyle name="Normal 2 2 6 7 2 2 3 2" xfId="34617"/>
    <cellStyle name="Normal 2 2 6 7 2 2 4" xfId="6312"/>
    <cellStyle name="Normal 2 2 6 7 2 2 4 2" xfId="34618"/>
    <cellStyle name="Normal 2 2 6 7 2 2 5" xfId="6313"/>
    <cellStyle name="Normal 2 2 6 7 2 2 5 2" xfId="34619"/>
    <cellStyle name="Normal 2 2 6 7 2 2 6" xfId="34620"/>
    <cellStyle name="Normal 2 2 6 7 2 2 6 2" xfId="34621"/>
    <cellStyle name="Normal 2 2 6 7 2 2 7" xfId="34622"/>
    <cellStyle name="Normal 2 2 6 7 2 3" xfId="6314"/>
    <cellStyle name="Normal 2 2 6 7 2 3 2" xfId="6315"/>
    <cellStyle name="Normal 2 2 6 7 2 3 2 2" xfId="34623"/>
    <cellStyle name="Normal 2 2 6 7 2 3 3" xfId="6316"/>
    <cellStyle name="Normal 2 2 6 7 2 3 3 2" xfId="34624"/>
    <cellStyle name="Normal 2 2 6 7 2 3 4" xfId="34625"/>
    <cellStyle name="Normal 2 2 6 7 2 4" xfId="6317"/>
    <cellStyle name="Normal 2 2 6 7 2 4 2" xfId="6318"/>
    <cellStyle name="Normal 2 2 6 7 2 4 2 2" xfId="34626"/>
    <cellStyle name="Normal 2 2 6 7 2 4 3" xfId="34627"/>
    <cellStyle name="Normal 2 2 6 7 2 5" xfId="6319"/>
    <cellStyle name="Normal 2 2 6 7 2 5 2" xfId="34628"/>
    <cellStyle name="Normal 2 2 6 7 2 6" xfId="6320"/>
    <cellStyle name="Normal 2 2 6 7 2 6 2" xfId="34629"/>
    <cellStyle name="Normal 2 2 6 7 2 7" xfId="34630"/>
    <cellStyle name="Normal 2 2 6 7 2 7 2" xfId="34631"/>
    <cellStyle name="Normal 2 2 6 7 2 8" xfId="34632"/>
    <cellStyle name="Normal 2 2 6 7 2 9" xfId="34633"/>
    <cellStyle name="Normal 2 2 6 7 3" xfId="6321"/>
    <cellStyle name="Normal 2 2 6 7 3 2" xfId="6322"/>
    <cellStyle name="Normal 2 2 6 7 3 2 2" xfId="6323"/>
    <cellStyle name="Normal 2 2 6 7 3 2 2 2" xfId="34634"/>
    <cellStyle name="Normal 2 2 6 7 3 2 3" xfId="6324"/>
    <cellStyle name="Normal 2 2 6 7 3 2 3 2" xfId="34635"/>
    <cellStyle name="Normal 2 2 6 7 3 2 4" xfId="34636"/>
    <cellStyle name="Normal 2 2 6 7 3 3" xfId="6325"/>
    <cellStyle name="Normal 2 2 6 7 3 3 2" xfId="34637"/>
    <cellStyle name="Normal 2 2 6 7 3 4" xfId="6326"/>
    <cellStyle name="Normal 2 2 6 7 3 4 2" xfId="34638"/>
    <cellStyle name="Normal 2 2 6 7 3 5" xfId="6327"/>
    <cellStyle name="Normal 2 2 6 7 3 5 2" xfId="34639"/>
    <cellStyle name="Normal 2 2 6 7 3 6" xfId="34640"/>
    <cellStyle name="Normal 2 2 6 7 3 6 2" xfId="34641"/>
    <cellStyle name="Normal 2 2 6 7 3 7" xfId="34642"/>
    <cellStyle name="Normal 2 2 6 7 4" xfId="6328"/>
    <cellStyle name="Normal 2 2 6 7 4 2" xfId="6329"/>
    <cellStyle name="Normal 2 2 6 7 4 2 2" xfId="34643"/>
    <cellStyle name="Normal 2 2 6 7 4 3" xfId="6330"/>
    <cellStyle name="Normal 2 2 6 7 4 3 2" xfId="34644"/>
    <cellStyle name="Normal 2 2 6 7 4 4" xfId="34645"/>
    <cellStyle name="Normal 2 2 6 7 5" xfId="6331"/>
    <cellStyle name="Normal 2 2 6 7 5 2" xfId="6332"/>
    <cellStyle name="Normal 2 2 6 7 5 2 2" xfId="34646"/>
    <cellStyle name="Normal 2 2 6 7 5 3" xfId="34647"/>
    <cellStyle name="Normal 2 2 6 7 6" xfId="6333"/>
    <cellStyle name="Normal 2 2 6 7 6 2" xfId="34648"/>
    <cellStyle name="Normal 2 2 6 7 7" xfId="6334"/>
    <cellStyle name="Normal 2 2 6 7 7 2" xfId="34649"/>
    <cellStyle name="Normal 2 2 6 7 8" xfId="34650"/>
    <cellStyle name="Normal 2 2 6 7 8 2" xfId="34651"/>
    <cellStyle name="Normal 2 2 6 7 9" xfId="34652"/>
    <cellStyle name="Normal 2 2 6 8" xfId="6335"/>
    <cellStyle name="Normal 2 2 6 8 10" xfId="34653"/>
    <cellStyle name="Normal 2 2 6 8 11" xfId="34654"/>
    <cellStyle name="Normal 2 2 6 8 2" xfId="6336"/>
    <cellStyle name="Normal 2 2 6 8 2 10" xfId="34655"/>
    <cellStyle name="Normal 2 2 6 8 2 2" xfId="6337"/>
    <cellStyle name="Normal 2 2 6 8 2 2 2" xfId="6338"/>
    <cellStyle name="Normal 2 2 6 8 2 2 2 2" xfId="6339"/>
    <cellStyle name="Normal 2 2 6 8 2 2 2 2 2" xfId="34656"/>
    <cellStyle name="Normal 2 2 6 8 2 2 2 3" xfId="6340"/>
    <cellStyle name="Normal 2 2 6 8 2 2 2 3 2" xfId="34657"/>
    <cellStyle name="Normal 2 2 6 8 2 2 2 4" xfId="34658"/>
    <cellStyle name="Normal 2 2 6 8 2 2 3" xfId="6341"/>
    <cellStyle name="Normal 2 2 6 8 2 2 3 2" xfId="34659"/>
    <cellStyle name="Normal 2 2 6 8 2 2 4" xfId="6342"/>
    <cellStyle name="Normal 2 2 6 8 2 2 4 2" xfId="34660"/>
    <cellStyle name="Normal 2 2 6 8 2 2 5" xfId="6343"/>
    <cellStyle name="Normal 2 2 6 8 2 2 5 2" xfId="34661"/>
    <cellStyle name="Normal 2 2 6 8 2 2 6" xfId="34662"/>
    <cellStyle name="Normal 2 2 6 8 2 2 6 2" xfId="34663"/>
    <cellStyle name="Normal 2 2 6 8 2 2 7" xfId="34664"/>
    <cellStyle name="Normal 2 2 6 8 2 3" xfId="6344"/>
    <cellStyle name="Normal 2 2 6 8 2 3 2" xfId="6345"/>
    <cellStyle name="Normal 2 2 6 8 2 3 2 2" xfId="34665"/>
    <cellStyle name="Normal 2 2 6 8 2 3 3" xfId="6346"/>
    <cellStyle name="Normal 2 2 6 8 2 3 3 2" xfId="34666"/>
    <cellStyle name="Normal 2 2 6 8 2 3 4" xfId="34667"/>
    <cellStyle name="Normal 2 2 6 8 2 4" xfId="6347"/>
    <cellStyle name="Normal 2 2 6 8 2 4 2" xfId="6348"/>
    <cellStyle name="Normal 2 2 6 8 2 4 2 2" xfId="34668"/>
    <cellStyle name="Normal 2 2 6 8 2 4 3" xfId="34669"/>
    <cellStyle name="Normal 2 2 6 8 2 5" xfId="6349"/>
    <cellStyle name="Normal 2 2 6 8 2 5 2" xfId="34670"/>
    <cellStyle name="Normal 2 2 6 8 2 6" xfId="6350"/>
    <cellStyle name="Normal 2 2 6 8 2 6 2" xfId="34671"/>
    <cellStyle name="Normal 2 2 6 8 2 7" xfId="34672"/>
    <cellStyle name="Normal 2 2 6 8 2 7 2" xfId="34673"/>
    <cellStyle name="Normal 2 2 6 8 2 8" xfId="34674"/>
    <cellStyle name="Normal 2 2 6 8 2 9" xfId="34675"/>
    <cellStyle name="Normal 2 2 6 8 3" xfId="6351"/>
    <cellStyle name="Normal 2 2 6 8 3 2" xfId="6352"/>
    <cellStyle name="Normal 2 2 6 8 3 2 2" xfId="6353"/>
    <cellStyle name="Normal 2 2 6 8 3 2 2 2" xfId="34676"/>
    <cellStyle name="Normal 2 2 6 8 3 2 3" xfId="6354"/>
    <cellStyle name="Normal 2 2 6 8 3 2 3 2" xfId="34677"/>
    <cellStyle name="Normal 2 2 6 8 3 2 4" xfId="34678"/>
    <cellStyle name="Normal 2 2 6 8 3 3" xfId="6355"/>
    <cellStyle name="Normal 2 2 6 8 3 3 2" xfId="34679"/>
    <cellStyle name="Normal 2 2 6 8 3 4" xfId="6356"/>
    <cellStyle name="Normal 2 2 6 8 3 4 2" xfId="34680"/>
    <cellStyle name="Normal 2 2 6 8 3 5" xfId="6357"/>
    <cellStyle name="Normal 2 2 6 8 3 5 2" xfId="34681"/>
    <cellStyle name="Normal 2 2 6 8 3 6" xfId="34682"/>
    <cellStyle name="Normal 2 2 6 8 3 6 2" xfId="34683"/>
    <cellStyle name="Normal 2 2 6 8 3 7" xfId="34684"/>
    <cellStyle name="Normal 2 2 6 8 4" xfId="6358"/>
    <cellStyle name="Normal 2 2 6 8 4 2" xfId="6359"/>
    <cellStyle name="Normal 2 2 6 8 4 2 2" xfId="34685"/>
    <cellStyle name="Normal 2 2 6 8 4 3" xfId="6360"/>
    <cellStyle name="Normal 2 2 6 8 4 3 2" xfId="34686"/>
    <cellStyle name="Normal 2 2 6 8 4 4" xfId="34687"/>
    <cellStyle name="Normal 2 2 6 8 5" xfId="6361"/>
    <cellStyle name="Normal 2 2 6 8 5 2" xfId="6362"/>
    <cellStyle name="Normal 2 2 6 8 5 2 2" xfId="34688"/>
    <cellStyle name="Normal 2 2 6 8 5 3" xfId="34689"/>
    <cellStyle name="Normal 2 2 6 8 6" xfId="6363"/>
    <cellStyle name="Normal 2 2 6 8 6 2" xfId="34690"/>
    <cellStyle name="Normal 2 2 6 8 7" xfId="6364"/>
    <cellStyle name="Normal 2 2 6 8 7 2" xfId="34691"/>
    <cellStyle name="Normal 2 2 6 8 8" xfId="34692"/>
    <cellStyle name="Normal 2 2 6 8 8 2" xfId="34693"/>
    <cellStyle name="Normal 2 2 6 8 9" xfId="34694"/>
    <cellStyle name="Normal 2 2 6 9" xfId="6365"/>
    <cellStyle name="Normal 2 2 6 9 10" xfId="34695"/>
    <cellStyle name="Normal 2 2 6 9 11" xfId="34696"/>
    <cellStyle name="Normal 2 2 6 9 2" xfId="6366"/>
    <cellStyle name="Normal 2 2 6 9 2 10" xfId="34697"/>
    <cellStyle name="Normal 2 2 6 9 2 2" xfId="6367"/>
    <cellStyle name="Normal 2 2 6 9 2 2 2" xfId="6368"/>
    <cellStyle name="Normal 2 2 6 9 2 2 2 2" xfId="6369"/>
    <cellStyle name="Normal 2 2 6 9 2 2 2 2 2" xfId="34698"/>
    <cellStyle name="Normal 2 2 6 9 2 2 2 3" xfId="6370"/>
    <cellStyle name="Normal 2 2 6 9 2 2 2 3 2" xfId="34699"/>
    <cellStyle name="Normal 2 2 6 9 2 2 2 4" xfId="34700"/>
    <cellStyle name="Normal 2 2 6 9 2 2 3" xfId="6371"/>
    <cellStyle name="Normal 2 2 6 9 2 2 3 2" xfId="34701"/>
    <cellStyle name="Normal 2 2 6 9 2 2 4" xfId="6372"/>
    <cellStyle name="Normal 2 2 6 9 2 2 4 2" xfId="34702"/>
    <cellStyle name="Normal 2 2 6 9 2 2 5" xfId="6373"/>
    <cellStyle name="Normal 2 2 6 9 2 2 5 2" xfId="34703"/>
    <cellStyle name="Normal 2 2 6 9 2 2 6" xfId="34704"/>
    <cellStyle name="Normal 2 2 6 9 2 2 6 2" xfId="34705"/>
    <cellStyle name="Normal 2 2 6 9 2 2 7" xfId="34706"/>
    <cellStyle name="Normal 2 2 6 9 2 3" xfId="6374"/>
    <cellStyle name="Normal 2 2 6 9 2 3 2" xfId="6375"/>
    <cellStyle name="Normal 2 2 6 9 2 3 2 2" xfId="34707"/>
    <cellStyle name="Normal 2 2 6 9 2 3 3" xfId="6376"/>
    <cellStyle name="Normal 2 2 6 9 2 3 3 2" xfId="34708"/>
    <cellStyle name="Normal 2 2 6 9 2 3 4" xfId="34709"/>
    <cellStyle name="Normal 2 2 6 9 2 4" xfId="6377"/>
    <cellStyle name="Normal 2 2 6 9 2 4 2" xfId="6378"/>
    <cellStyle name="Normal 2 2 6 9 2 4 2 2" xfId="34710"/>
    <cellStyle name="Normal 2 2 6 9 2 4 3" xfId="34711"/>
    <cellStyle name="Normal 2 2 6 9 2 5" xfId="6379"/>
    <cellStyle name="Normal 2 2 6 9 2 5 2" xfId="34712"/>
    <cellStyle name="Normal 2 2 6 9 2 6" xfId="6380"/>
    <cellStyle name="Normal 2 2 6 9 2 6 2" xfId="34713"/>
    <cellStyle name="Normal 2 2 6 9 2 7" xfId="34714"/>
    <cellStyle name="Normal 2 2 6 9 2 7 2" xfId="34715"/>
    <cellStyle name="Normal 2 2 6 9 2 8" xfId="34716"/>
    <cellStyle name="Normal 2 2 6 9 2 9" xfId="34717"/>
    <cellStyle name="Normal 2 2 6 9 3" xfId="6381"/>
    <cellStyle name="Normal 2 2 6 9 3 2" xfId="6382"/>
    <cellStyle name="Normal 2 2 6 9 3 2 2" xfId="6383"/>
    <cellStyle name="Normal 2 2 6 9 3 2 2 2" xfId="34718"/>
    <cellStyle name="Normal 2 2 6 9 3 2 3" xfId="6384"/>
    <cellStyle name="Normal 2 2 6 9 3 2 3 2" xfId="34719"/>
    <cellStyle name="Normal 2 2 6 9 3 2 4" xfId="34720"/>
    <cellStyle name="Normal 2 2 6 9 3 3" xfId="6385"/>
    <cellStyle name="Normal 2 2 6 9 3 3 2" xfId="34721"/>
    <cellStyle name="Normal 2 2 6 9 3 4" xfId="6386"/>
    <cellStyle name="Normal 2 2 6 9 3 4 2" xfId="34722"/>
    <cellStyle name="Normal 2 2 6 9 3 5" xfId="6387"/>
    <cellStyle name="Normal 2 2 6 9 3 5 2" xfId="34723"/>
    <cellStyle name="Normal 2 2 6 9 3 6" xfId="34724"/>
    <cellStyle name="Normal 2 2 6 9 3 6 2" xfId="34725"/>
    <cellStyle name="Normal 2 2 6 9 3 7" xfId="34726"/>
    <cellStyle name="Normal 2 2 6 9 4" xfId="6388"/>
    <cellStyle name="Normal 2 2 6 9 4 2" xfId="6389"/>
    <cellStyle name="Normal 2 2 6 9 4 2 2" xfId="34727"/>
    <cellStyle name="Normal 2 2 6 9 4 3" xfId="6390"/>
    <cellStyle name="Normal 2 2 6 9 4 3 2" xfId="34728"/>
    <cellStyle name="Normal 2 2 6 9 4 4" xfId="34729"/>
    <cellStyle name="Normal 2 2 6 9 5" xfId="6391"/>
    <cellStyle name="Normal 2 2 6 9 5 2" xfId="6392"/>
    <cellStyle name="Normal 2 2 6 9 5 2 2" xfId="34730"/>
    <cellStyle name="Normal 2 2 6 9 5 3" xfId="34731"/>
    <cellStyle name="Normal 2 2 6 9 6" xfId="6393"/>
    <cellStyle name="Normal 2 2 6 9 6 2" xfId="34732"/>
    <cellStyle name="Normal 2 2 6 9 7" xfId="6394"/>
    <cellStyle name="Normal 2 2 6 9 7 2" xfId="34733"/>
    <cellStyle name="Normal 2 2 6 9 8" xfId="34734"/>
    <cellStyle name="Normal 2 2 6 9 8 2" xfId="34735"/>
    <cellStyle name="Normal 2 2 6 9 9" xfId="34736"/>
    <cellStyle name="Normal 2 2 7" xfId="6395"/>
    <cellStyle name="Normal 2 2 7 10" xfId="6396"/>
    <cellStyle name="Normal 2 2 7 10 10" xfId="34737"/>
    <cellStyle name="Normal 2 2 7 10 11" xfId="34738"/>
    <cellStyle name="Normal 2 2 7 10 2" xfId="6397"/>
    <cellStyle name="Normal 2 2 7 10 2 10" xfId="34739"/>
    <cellStyle name="Normal 2 2 7 10 2 2" xfId="6398"/>
    <cellStyle name="Normal 2 2 7 10 2 2 2" xfId="6399"/>
    <cellStyle name="Normal 2 2 7 10 2 2 2 2" xfId="6400"/>
    <cellStyle name="Normal 2 2 7 10 2 2 2 2 2" xfId="34740"/>
    <cellStyle name="Normal 2 2 7 10 2 2 2 3" xfId="6401"/>
    <cellStyle name="Normal 2 2 7 10 2 2 2 3 2" xfId="34741"/>
    <cellStyle name="Normal 2 2 7 10 2 2 2 4" xfId="34742"/>
    <cellStyle name="Normal 2 2 7 10 2 2 3" xfId="6402"/>
    <cellStyle name="Normal 2 2 7 10 2 2 3 2" xfId="34743"/>
    <cellStyle name="Normal 2 2 7 10 2 2 4" xfId="6403"/>
    <cellStyle name="Normal 2 2 7 10 2 2 4 2" xfId="34744"/>
    <cellStyle name="Normal 2 2 7 10 2 2 5" xfId="6404"/>
    <cellStyle name="Normal 2 2 7 10 2 2 5 2" xfId="34745"/>
    <cellStyle name="Normal 2 2 7 10 2 2 6" xfId="34746"/>
    <cellStyle name="Normal 2 2 7 10 2 2 6 2" xfId="34747"/>
    <cellStyle name="Normal 2 2 7 10 2 2 7" xfId="34748"/>
    <cellStyle name="Normal 2 2 7 10 2 3" xfId="6405"/>
    <cellStyle name="Normal 2 2 7 10 2 3 2" xfId="6406"/>
    <cellStyle name="Normal 2 2 7 10 2 3 2 2" xfId="34749"/>
    <cellStyle name="Normal 2 2 7 10 2 3 3" xfId="6407"/>
    <cellStyle name="Normal 2 2 7 10 2 3 3 2" xfId="34750"/>
    <cellStyle name="Normal 2 2 7 10 2 3 4" xfId="34751"/>
    <cellStyle name="Normal 2 2 7 10 2 4" xfId="6408"/>
    <cellStyle name="Normal 2 2 7 10 2 4 2" xfId="6409"/>
    <cellStyle name="Normal 2 2 7 10 2 4 2 2" xfId="34752"/>
    <cellStyle name="Normal 2 2 7 10 2 4 3" xfId="34753"/>
    <cellStyle name="Normal 2 2 7 10 2 5" xfId="6410"/>
    <cellStyle name="Normal 2 2 7 10 2 5 2" xfId="34754"/>
    <cellStyle name="Normal 2 2 7 10 2 6" xfId="6411"/>
    <cellStyle name="Normal 2 2 7 10 2 6 2" xfId="34755"/>
    <cellStyle name="Normal 2 2 7 10 2 7" xfId="34756"/>
    <cellStyle name="Normal 2 2 7 10 2 7 2" xfId="34757"/>
    <cellStyle name="Normal 2 2 7 10 2 8" xfId="34758"/>
    <cellStyle name="Normal 2 2 7 10 2 9" xfId="34759"/>
    <cellStyle name="Normal 2 2 7 10 3" xfId="6412"/>
    <cellStyle name="Normal 2 2 7 10 3 2" xfId="6413"/>
    <cellStyle name="Normal 2 2 7 10 3 2 2" xfId="6414"/>
    <cellStyle name="Normal 2 2 7 10 3 2 2 2" xfId="34760"/>
    <cellStyle name="Normal 2 2 7 10 3 2 3" xfId="6415"/>
    <cellStyle name="Normal 2 2 7 10 3 2 3 2" xfId="34761"/>
    <cellStyle name="Normal 2 2 7 10 3 2 4" xfId="34762"/>
    <cellStyle name="Normal 2 2 7 10 3 3" xfId="6416"/>
    <cellStyle name="Normal 2 2 7 10 3 3 2" xfId="34763"/>
    <cellStyle name="Normal 2 2 7 10 3 4" xfId="6417"/>
    <cellStyle name="Normal 2 2 7 10 3 4 2" xfId="34764"/>
    <cellStyle name="Normal 2 2 7 10 3 5" xfId="6418"/>
    <cellStyle name="Normal 2 2 7 10 3 5 2" xfId="34765"/>
    <cellStyle name="Normal 2 2 7 10 3 6" xfId="34766"/>
    <cellStyle name="Normal 2 2 7 10 3 6 2" xfId="34767"/>
    <cellStyle name="Normal 2 2 7 10 3 7" xfId="34768"/>
    <cellStyle name="Normal 2 2 7 10 4" xfId="6419"/>
    <cellStyle name="Normal 2 2 7 10 4 2" xfId="6420"/>
    <cellStyle name="Normal 2 2 7 10 4 2 2" xfId="34769"/>
    <cellStyle name="Normal 2 2 7 10 4 3" xfId="6421"/>
    <cellStyle name="Normal 2 2 7 10 4 3 2" xfId="34770"/>
    <cellStyle name="Normal 2 2 7 10 4 4" xfId="34771"/>
    <cellStyle name="Normal 2 2 7 10 5" xfId="6422"/>
    <cellStyle name="Normal 2 2 7 10 5 2" xfId="6423"/>
    <cellStyle name="Normal 2 2 7 10 5 2 2" xfId="34772"/>
    <cellStyle name="Normal 2 2 7 10 5 3" xfId="34773"/>
    <cellStyle name="Normal 2 2 7 10 6" xfId="6424"/>
    <cellStyle name="Normal 2 2 7 10 6 2" xfId="34774"/>
    <cellStyle name="Normal 2 2 7 10 7" xfId="6425"/>
    <cellStyle name="Normal 2 2 7 10 7 2" xfId="34775"/>
    <cellStyle name="Normal 2 2 7 10 8" xfId="34776"/>
    <cellStyle name="Normal 2 2 7 10 8 2" xfId="34777"/>
    <cellStyle name="Normal 2 2 7 10 9" xfId="34778"/>
    <cellStyle name="Normal 2 2 7 11" xfId="6426"/>
    <cellStyle name="Normal 2 2 7 11 10" xfId="34779"/>
    <cellStyle name="Normal 2 2 7 11 11" xfId="34780"/>
    <cellStyle name="Normal 2 2 7 11 2" xfId="6427"/>
    <cellStyle name="Normal 2 2 7 11 2 10" xfId="34781"/>
    <cellStyle name="Normal 2 2 7 11 2 2" xfId="6428"/>
    <cellStyle name="Normal 2 2 7 11 2 2 2" xfId="6429"/>
    <cellStyle name="Normal 2 2 7 11 2 2 2 2" xfId="6430"/>
    <cellStyle name="Normal 2 2 7 11 2 2 2 2 2" xfId="34782"/>
    <cellStyle name="Normal 2 2 7 11 2 2 2 3" xfId="6431"/>
    <cellStyle name="Normal 2 2 7 11 2 2 2 3 2" xfId="34783"/>
    <cellStyle name="Normal 2 2 7 11 2 2 2 4" xfId="34784"/>
    <cellStyle name="Normal 2 2 7 11 2 2 3" xfId="6432"/>
    <cellStyle name="Normal 2 2 7 11 2 2 3 2" xfId="34785"/>
    <cellStyle name="Normal 2 2 7 11 2 2 4" xfId="6433"/>
    <cellStyle name="Normal 2 2 7 11 2 2 4 2" xfId="34786"/>
    <cellStyle name="Normal 2 2 7 11 2 2 5" xfId="6434"/>
    <cellStyle name="Normal 2 2 7 11 2 2 5 2" xfId="34787"/>
    <cellStyle name="Normal 2 2 7 11 2 2 6" xfId="34788"/>
    <cellStyle name="Normal 2 2 7 11 2 2 6 2" xfId="34789"/>
    <cellStyle name="Normal 2 2 7 11 2 2 7" xfId="34790"/>
    <cellStyle name="Normal 2 2 7 11 2 3" xfId="6435"/>
    <cellStyle name="Normal 2 2 7 11 2 3 2" xfId="6436"/>
    <cellStyle name="Normal 2 2 7 11 2 3 2 2" xfId="34791"/>
    <cellStyle name="Normal 2 2 7 11 2 3 3" xfId="6437"/>
    <cellStyle name="Normal 2 2 7 11 2 3 3 2" xfId="34792"/>
    <cellStyle name="Normal 2 2 7 11 2 3 4" xfId="34793"/>
    <cellStyle name="Normal 2 2 7 11 2 4" xfId="6438"/>
    <cellStyle name="Normal 2 2 7 11 2 4 2" xfId="6439"/>
    <cellStyle name="Normal 2 2 7 11 2 4 2 2" xfId="34794"/>
    <cellStyle name="Normal 2 2 7 11 2 4 3" xfId="34795"/>
    <cellStyle name="Normal 2 2 7 11 2 5" xfId="6440"/>
    <cellStyle name="Normal 2 2 7 11 2 5 2" xfId="34796"/>
    <cellStyle name="Normal 2 2 7 11 2 6" xfId="6441"/>
    <cellStyle name="Normal 2 2 7 11 2 6 2" xfId="34797"/>
    <cellStyle name="Normal 2 2 7 11 2 7" xfId="34798"/>
    <cellStyle name="Normal 2 2 7 11 2 7 2" xfId="34799"/>
    <cellStyle name="Normal 2 2 7 11 2 8" xfId="34800"/>
    <cellStyle name="Normal 2 2 7 11 2 9" xfId="34801"/>
    <cellStyle name="Normal 2 2 7 11 3" xfId="6442"/>
    <cellStyle name="Normal 2 2 7 11 3 2" xfId="6443"/>
    <cellStyle name="Normal 2 2 7 11 3 2 2" xfId="6444"/>
    <cellStyle name="Normal 2 2 7 11 3 2 2 2" xfId="34802"/>
    <cellStyle name="Normal 2 2 7 11 3 2 3" xfId="6445"/>
    <cellStyle name="Normal 2 2 7 11 3 2 3 2" xfId="34803"/>
    <cellStyle name="Normal 2 2 7 11 3 2 4" xfId="34804"/>
    <cellStyle name="Normal 2 2 7 11 3 3" xfId="6446"/>
    <cellStyle name="Normal 2 2 7 11 3 3 2" xfId="34805"/>
    <cellStyle name="Normal 2 2 7 11 3 4" xfId="6447"/>
    <cellStyle name="Normal 2 2 7 11 3 4 2" xfId="34806"/>
    <cellStyle name="Normal 2 2 7 11 3 5" xfId="6448"/>
    <cellStyle name="Normal 2 2 7 11 3 5 2" xfId="34807"/>
    <cellStyle name="Normal 2 2 7 11 3 6" xfId="34808"/>
    <cellStyle name="Normal 2 2 7 11 3 6 2" xfId="34809"/>
    <cellStyle name="Normal 2 2 7 11 3 7" xfId="34810"/>
    <cellStyle name="Normal 2 2 7 11 4" xfId="6449"/>
    <cellStyle name="Normal 2 2 7 11 4 2" xfId="6450"/>
    <cellStyle name="Normal 2 2 7 11 4 2 2" xfId="34811"/>
    <cellStyle name="Normal 2 2 7 11 4 3" xfId="6451"/>
    <cellStyle name="Normal 2 2 7 11 4 3 2" xfId="34812"/>
    <cellStyle name="Normal 2 2 7 11 4 4" xfId="34813"/>
    <cellStyle name="Normal 2 2 7 11 5" xfId="6452"/>
    <cellStyle name="Normal 2 2 7 11 5 2" xfId="6453"/>
    <cellStyle name="Normal 2 2 7 11 5 2 2" xfId="34814"/>
    <cellStyle name="Normal 2 2 7 11 5 3" xfId="34815"/>
    <cellStyle name="Normal 2 2 7 11 6" xfId="6454"/>
    <cellStyle name="Normal 2 2 7 11 6 2" xfId="34816"/>
    <cellStyle name="Normal 2 2 7 11 7" xfId="6455"/>
    <cellStyle name="Normal 2 2 7 11 7 2" xfId="34817"/>
    <cellStyle name="Normal 2 2 7 11 8" xfId="34818"/>
    <cellStyle name="Normal 2 2 7 11 8 2" xfId="34819"/>
    <cellStyle name="Normal 2 2 7 11 9" xfId="34820"/>
    <cellStyle name="Normal 2 2 7 12" xfId="6456"/>
    <cellStyle name="Normal 2 2 7 12 10" xfId="34821"/>
    <cellStyle name="Normal 2 2 7 12 11" xfId="34822"/>
    <cellStyle name="Normal 2 2 7 12 2" xfId="6457"/>
    <cellStyle name="Normal 2 2 7 12 2 10" xfId="34823"/>
    <cellStyle name="Normal 2 2 7 12 2 2" xfId="6458"/>
    <cellStyle name="Normal 2 2 7 12 2 2 2" xfId="6459"/>
    <cellStyle name="Normal 2 2 7 12 2 2 2 2" xfId="6460"/>
    <cellStyle name="Normal 2 2 7 12 2 2 2 2 2" xfId="34824"/>
    <cellStyle name="Normal 2 2 7 12 2 2 2 3" xfId="6461"/>
    <cellStyle name="Normal 2 2 7 12 2 2 2 3 2" xfId="34825"/>
    <cellStyle name="Normal 2 2 7 12 2 2 2 4" xfId="34826"/>
    <cellStyle name="Normal 2 2 7 12 2 2 3" xfId="6462"/>
    <cellStyle name="Normal 2 2 7 12 2 2 3 2" xfId="34827"/>
    <cellStyle name="Normal 2 2 7 12 2 2 4" xfId="6463"/>
    <cellStyle name="Normal 2 2 7 12 2 2 4 2" xfId="34828"/>
    <cellStyle name="Normal 2 2 7 12 2 2 5" xfId="6464"/>
    <cellStyle name="Normal 2 2 7 12 2 2 5 2" xfId="34829"/>
    <cellStyle name="Normal 2 2 7 12 2 2 6" xfId="34830"/>
    <cellStyle name="Normal 2 2 7 12 2 2 6 2" xfId="34831"/>
    <cellStyle name="Normal 2 2 7 12 2 2 7" xfId="34832"/>
    <cellStyle name="Normal 2 2 7 12 2 3" xfId="6465"/>
    <cellStyle name="Normal 2 2 7 12 2 3 2" xfId="6466"/>
    <cellStyle name="Normal 2 2 7 12 2 3 2 2" xfId="34833"/>
    <cellStyle name="Normal 2 2 7 12 2 3 3" xfId="6467"/>
    <cellStyle name="Normal 2 2 7 12 2 3 3 2" xfId="34834"/>
    <cellStyle name="Normal 2 2 7 12 2 3 4" xfId="34835"/>
    <cellStyle name="Normal 2 2 7 12 2 4" xfId="6468"/>
    <cellStyle name="Normal 2 2 7 12 2 4 2" xfId="6469"/>
    <cellStyle name="Normal 2 2 7 12 2 4 2 2" xfId="34836"/>
    <cellStyle name="Normal 2 2 7 12 2 4 3" xfId="34837"/>
    <cellStyle name="Normal 2 2 7 12 2 5" xfId="6470"/>
    <cellStyle name="Normal 2 2 7 12 2 5 2" xfId="34838"/>
    <cellStyle name="Normal 2 2 7 12 2 6" xfId="6471"/>
    <cellStyle name="Normal 2 2 7 12 2 6 2" xfId="34839"/>
    <cellStyle name="Normal 2 2 7 12 2 7" xfId="34840"/>
    <cellStyle name="Normal 2 2 7 12 2 7 2" xfId="34841"/>
    <cellStyle name="Normal 2 2 7 12 2 8" xfId="34842"/>
    <cellStyle name="Normal 2 2 7 12 2 9" xfId="34843"/>
    <cellStyle name="Normal 2 2 7 12 3" xfId="6472"/>
    <cellStyle name="Normal 2 2 7 12 3 2" xfId="6473"/>
    <cellStyle name="Normal 2 2 7 12 3 2 2" xfId="6474"/>
    <cellStyle name="Normal 2 2 7 12 3 2 2 2" xfId="34844"/>
    <cellStyle name="Normal 2 2 7 12 3 2 3" xfId="6475"/>
    <cellStyle name="Normal 2 2 7 12 3 2 3 2" xfId="34845"/>
    <cellStyle name="Normal 2 2 7 12 3 2 4" xfId="34846"/>
    <cellStyle name="Normal 2 2 7 12 3 3" xfId="6476"/>
    <cellStyle name="Normal 2 2 7 12 3 3 2" xfId="34847"/>
    <cellStyle name="Normal 2 2 7 12 3 4" xfId="6477"/>
    <cellStyle name="Normal 2 2 7 12 3 4 2" xfId="34848"/>
    <cellStyle name="Normal 2 2 7 12 3 5" xfId="6478"/>
    <cellStyle name="Normal 2 2 7 12 3 5 2" xfId="34849"/>
    <cellStyle name="Normal 2 2 7 12 3 6" xfId="34850"/>
    <cellStyle name="Normal 2 2 7 12 3 6 2" xfId="34851"/>
    <cellStyle name="Normal 2 2 7 12 3 7" xfId="34852"/>
    <cellStyle name="Normal 2 2 7 12 4" xfId="6479"/>
    <cellStyle name="Normal 2 2 7 12 4 2" xfId="6480"/>
    <cellStyle name="Normal 2 2 7 12 4 2 2" xfId="34853"/>
    <cellStyle name="Normal 2 2 7 12 4 3" xfId="6481"/>
    <cellStyle name="Normal 2 2 7 12 4 3 2" xfId="34854"/>
    <cellStyle name="Normal 2 2 7 12 4 4" xfId="34855"/>
    <cellStyle name="Normal 2 2 7 12 5" xfId="6482"/>
    <cellStyle name="Normal 2 2 7 12 5 2" xfId="6483"/>
    <cellStyle name="Normal 2 2 7 12 5 2 2" xfId="34856"/>
    <cellStyle name="Normal 2 2 7 12 5 3" xfId="34857"/>
    <cellStyle name="Normal 2 2 7 12 6" xfId="6484"/>
    <cellStyle name="Normal 2 2 7 12 6 2" xfId="34858"/>
    <cellStyle name="Normal 2 2 7 12 7" xfId="6485"/>
    <cellStyle name="Normal 2 2 7 12 7 2" xfId="34859"/>
    <cellStyle name="Normal 2 2 7 12 8" xfId="34860"/>
    <cellStyle name="Normal 2 2 7 12 8 2" xfId="34861"/>
    <cellStyle name="Normal 2 2 7 12 9" xfId="34862"/>
    <cellStyle name="Normal 2 2 7 13" xfId="6486"/>
    <cellStyle name="Normal 2 2 7 13 10" xfId="34863"/>
    <cellStyle name="Normal 2 2 7 13 11" xfId="34864"/>
    <cellStyle name="Normal 2 2 7 13 2" xfId="6487"/>
    <cellStyle name="Normal 2 2 7 13 2 10" xfId="34865"/>
    <cellStyle name="Normal 2 2 7 13 2 2" xfId="6488"/>
    <cellStyle name="Normal 2 2 7 13 2 2 2" xfId="6489"/>
    <cellStyle name="Normal 2 2 7 13 2 2 2 2" xfId="6490"/>
    <cellStyle name="Normal 2 2 7 13 2 2 2 2 2" xfId="34866"/>
    <cellStyle name="Normal 2 2 7 13 2 2 2 3" xfId="6491"/>
    <cellStyle name="Normal 2 2 7 13 2 2 2 3 2" xfId="34867"/>
    <cellStyle name="Normal 2 2 7 13 2 2 2 4" xfId="34868"/>
    <cellStyle name="Normal 2 2 7 13 2 2 3" xfId="6492"/>
    <cellStyle name="Normal 2 2 7 13 2 2 3 2" xfId="34869"/>
    <cellStyle name="Normal 2 2 7 13 2 2 4" xfId="6493"/>
    <cellStyle name="Normal 2 2 7 13 2 2 4 2" xfId="34870"/>
    <cellStyle name="Normal 2 2 7 13 2 2 5" xfId="6494"/>
    <cellStyle name="Normal 2 2 7 13 2 2 5 2" xfId="34871"/>
    <cellStyle name="Normal 2 2 7 13 2 2 6" xfId="34872"/>
    <cellStyle name="Normal 2 2 7 13 2 2 6 2" xfId="34873"/>
    <cellStyle name="Normal 2 2 7 13 2 2 7" xfId="34874"/>
    <cellStyle name="Normal 2 2 7 13 2 3" xfId="6495"/>
    <cellStyle name="Normal 2 2 7 13 2 3 2" xfId="6496"/>
    <cellStyle name="Normal 2 2 7 13 2 3 2 2" xfId="34875"/>
    <cellStyle name="Normal 2 2 7 13 2 3 3" xfId="6497"/>
    <cellStyle name="Normal 2 2 7 13 2 3 3 2" xfId="34876"/>
    <cellStyle name="Normal 2 2 7 13 2 3 4" xfId="34877"/>
    <cellStyle name="Normal 2 2 7 13 2 4" xfId="6498"/>
    <cellStyle name="Normal 2 2 7 13 2 4 2" xfId="6499"/>
    <cellStyle name="Normal 2 2 7 13 2 4 2 2" xfId="34878"/>
    <cellStyle name="Normal 2 2 7 13 2 4 3" xfId="34879"/>
    <cellStyle name="Normal 2 2 7 13 2 5" xfId="6500"/>
    <cellStyle name="Normal 2 2 7 13 2 5 2" xfId="34880"/>
    <cellStyle name="Normal 2 2 7 13 2 6" xfId="6501"/>
    <cellStyle name="Normal 2 2 7 13 2 6 2" xfId="34881"/>
    <cellStyle name="Normal 2 2 7 13 2 7" xfId="34882"/>
    <cellStyle name="Normal 2 2 7 13 2 7 2" xfId="34883"/>
    <cellStyle name="Normal 2 2 7 13 2 8" xfId="34884"/>
    <cellStyle name="Normal 2 2 7 13 2 9" xfId="34885"/>
    <cellStyle name="Normal 2 2 7 13 3" xfId="6502"/>
    <cellStyle name="Normal 2 2 7 13 3 2" xfId="6503"/>
    <cellStyle name="Normal 2 2 7 13 3 2 2" xfId="6504"/>
    <cellStyle name="Normal 2 2 7 13 3 2 2 2" xfId="34886"/>
    <cellStyle name="Normal 2 2 7 13 3 2 3" xfId="6505"/>
    <cellStyle name="Normal 2 2 7 13 3 2 3 2" xfId="34887"/>
    <cellStyle name="Normal 2 2 7 13 3 2 4" xfId="34888"/>
    <cellStyle name="Normal 2 2 7 13 3 3" xfId="6506"/>
    <cellStyle name="Normal 2 2 7 13 3 3 2" xfId="34889"/>
    <cellStyle name="Normal 2 2 7 13 3 4" xfId="6507"/>
    <cellStyle name="Normal 2 2 7 13 3 4 2" xfId="34890"/>
    <cellStyle name="Normal 2 2 7 13 3 5" xfId="6508"/>
    <cellStyle name="Normal 2 2 7 13 3 5 2" xfId="34891"/>
    <cellStyle name="Normal 2 2 7 13 3 6" xfId="34892"/>
    <cellStyle name="Normal 2 2 7 13 3 6 2" xfId="34893"/>
    <cellStyle name="Normal 2 2 7 13 3 7" xfId="34894"/>
    <cellStyle name="Normal 2 2 7 13 4" xfId="6509"/>
    <cellStyle name="Normal 2 2 7 13 4 2" xfId="6510"/>
    <cellStyle name="Normal 2 2 7 13 4 2 2" xfId="34895"/>
    <cellStyle name="Normal 2 2 7 13 4 3" xfId="6511"/>
    <cellStyle name="Normal 2 2 7 13 4 3 2" xfId="34896"/>
    <cellStyle name="Normal 2 2 7 13 4 4" xfId="34897"/>
    <cellStyle name="Normal 2 2 7 13 5" xfId="6512"/>
    <cellStyle name="Normal 2 2 7 13 5 2" xfId="6513"/>
    <cellStyle name="Normal 2 2 7 13 5 2 2" xfId="34898"/>
    <cellStyle name="Normal 2 2 7 13 5 3" xfId="34899"/>
    <cellStyle name="Normal 2 2 7 13 6" xfId="6514"/>
    <cellStyle name="Normal 2 2 7 13 6 2" xfId="34900"/>
    <cellStyle name="Normal 2 2 7 13 7" xfId="6515"/>
    <cellStyle name="Normal 2 2 7 13 7 2" xfId="34901"/>
    <cellStyle name="Normal 2 2 7 13 8" xfId="34902"/>
    <cellStyle name="Normal 2 2 7 13 8 2" xfId="34903"/>
    <cellStyle name="Normal 2 2 7 13 9" xfId="34904"/>
    <cellStyle name="Normal 2 2 7 14" xfId="6516"/>
    <cellStyle name="Normal 2 2 7 14 10" xfId="34905"/>
    <cellStyle name="Normal 2 2 7 14 11" xfId="34906"/>
    <cellStyle name="Normal 2 2 7 14 2" xfId="6517"/>
    <cellStyle name="Normal 2 2 7 14 2 10" xfId="34907"/>
    <cellStyle name="Normal 2 2 7 14 2 2" xfId="6518"/>
    <cellStyle name="Normal 2 2 7 14 2 2 2" xfId="6519"/>
    <cellStyle name="Normal 2 2 7 14 2 2 2 2" xfId="6520"/>
    <cellStyle name="Normal 2 2 7 14 2 2 2 2 2" xfId="34908"/>
    <cellStyle name="Normal 2 2 7 14 2 2 2 3" xfId="6521"/>
    <cellStyle name="Normal 2 2 7 14 2 2 2 3 2" xfId="34909"/>
    <cellStyle name="Normal 2 2 7 14 2 2 2 4" xfId="34910"/>
    <cellStyle name="Normal 2 2 7 14 2 2 3" xfId="6522"/>
    <cellStyle name="Normal 2 2 7 14 2 2 3 2" xfId="34911"/>
    <cellStyle name="Normal 2 2 7 14 2 2 4" xfId="6523"/>
    <cellStyle name="Normal 2 2 7 14 2 2 4 2" xfId="34912"/>
    <cellStyle name="Normal 2 2 7 14 2 2 5" xfId="6524"/>
    <cellStyle name="Normal 2 2 7 14 2 2 5 2" xfId="34913"/>
    <cellStyle name="Normal 2 2 7 14 2 2 6" xfId="34914"/>
    <cellStyle name="Normal 2 2 7 14 2 2 6 2" xfId="34915"/>
    <cellStyle name="Normal 2 2 7 14 2 2 7" xfId="34916"/>
    <cellStyle name="Normal 2 2 7 14 2 3" xfId="6525"/>
    <cellStyle name="Normal 2 2 7 14 2 3 2" xfId="6526"/>
    <cellStyle name="Normal 2 2 7 14 2 3 2 2" xfId="34917"/>
    <cellStyle name="Normal 2 2 7 14 2 3 3" xfId="6527"/>
    <cellStyle name="Normal 2 2 7 14 2 3 3 2" xfId="34918"/>
    <cellStyle name="Normal 2 2 7 14 2 3 4" xfId="34919"/>
    <cellStyle name="Normal 2 2 7 14 2 4" xfId="6528"/>
    <cellStyle name="Normal 2 2 7 14 2 4 2" xfId="6529"/>
    <cellStyle name="Normal 2 2 7 14 2 4 2 2" xfId="34920"/>
    <cellStyle name="Normal 2 2 7 14 2 4 3" xfId="34921"/>
    <cellStyle name="Normal 2 2 7 14 2 5" xfId="6530"/>
    <cellStyle name="Normal 2 2 7 14 2 5 2" xfId="34922"/>
    <cellStyle name="Normal 2 2 7 14 2 6" xfId="6531"/>
    <cellStyle name="Normal 2 2 7 14 2 6 2" xfId="34923"/>
    <cellStyle name="Normal 2 2 7 14 2 7" xfId="34924"/>
    <cellStyle name="Normal 2 2 7 14 2 7 2" xfId="34925"/>
    <cellStyle name="Normal 2 2 7 14 2 8" xfId="34926"/>
    <cellStyle name="Normal 2 2 7 14 2 9" xfId="34927"/>
    <cellStyle name="Normal 2 2 7 14 3" xfId="6532"/>
    <cellStyle name="Normal 2 2 7 14 3 2" xfId="6533"/>
    <cellStyle name="Normal 2 2 7 14 3 2 2" xfId="6534"/>
    <cellStyle name="Normal 2 2 7 14 3 2 2 2" xfId="34928"/>
    <cellStyle name="Normal 2 2 7 14 3 2 3" xfId="6535"/>
    <cellStyle name="Normal 2 2 7 14 3 2 3 2" xfId="34929"/>
    <cellStyle name="Normal 2 2 7 14 3 2 4" xfId="34930"/>
    <cellStyle name="Normal 2 2 7 14 3 3" xfId="6536"/>
    <cellStyle name="Normal 2 2 7 14 3 3 2" xfId="34931"/>
    <cellStyle name="Normal 2 2 7 14 3 4" xfId="6537"/>
    <cellStyle name="Normal 2 2 7 14 3 4 2" xfId="34932"/>
    <cellStyle name="Normal 2 2 7 14 3 5" xfId="6538"/>
    <cellStyle name="Normal 2 2 7 14 3 5 2" xfId="34933"/>
    <cellStyle name="Normal 2 2 7 14 3 6" xfId="34934"/>
    <cellStyle name="Normal 2 2 7 14 3 6 2" xfId="34935"/>
    <cellStyle name="Normal 2 2 7 14 3 7" xfId="34936"/>
    <cellStyle name="Normal 2 2 7 14 4" xfId="6539"/>
    <cellStyle name="Normal 2 2 7 14 4 2" xfId="6540"/>
    <cellStyle name="Normal 2 2 7 14 4 2 2" xfId="34937"/>
    <cellStyle name="Normal 2 2 7 14 4 3" xfId="6541"/>
    <cellStyle name="Normal 2 2 7 14 4 3 2" xfId="34938"/>
    <cellStyle name="Normal 2 2 7 14 4 4" xfId="34939"/>
    <cellStyle name="Normal 2 2 7 14 5" xfId="6542"/>
    <cellStyle name="Normal 2 2 7 14 5 2" xfId="6543"/>
    <cellStyle name="Normal 2 2 7 14 5 2 2" xfId="34940"/>
    <cellStyle name="Normal 2 2 7 14 5 3" xfId="34941"/>
    <cellStyle name="Normal 2 2 7 14 6" xfId="6544"/>
    <cellStyle name="Normal 2 2 7 14 6 2" xfId="34942"/>
    <cellStyle name="Normal 2 2 7 14 7" xfId="6545"/>
    <cellStyle name="Normal 2 2 7 14 7 2" xfId="34943"/>
    <cellStyle name="Normal 2 2 7 14 8" xfId="34944"/>
    <cellStyle name="Normal 2 2 7 14 8 2" xfId="34945"/>
    <cellStyle name="Normal 2 2 7 14 9" xfId="34946"/>
    <cellStyle name="Normal 2 2 7 15" xfId="6546"/>
    <cellStyle name="Normal 2 2 7 15 10" xfId="34947"/>
    <cellStyle name="Normal 2 2 7 15 11" xfId="34948"/>
    <cellStyle name="Normal 2 2 7 15 2" xfId="6547"/>
    <cellStyle name="Normal 2 2 7 15 2 10" xfId="34949"/>
    <cellStyle name="Normal 2 2 7 15 2 2" xfId="6548"/>
    <cellStyle name="Normal 2 2 7 15 2 2 2" xfId="6549"/>
    <cellStyle name="Normal 2 2 7 15 2 2 2 2" xfId="6550"/>
    <cellStyle name="Normal 2 2 7 15 2 2 2 2 2" xfId="34950"/>
    <cellStyle name="Normal 2 2 7 15 2 2 2 3" xfId="6551"/>
    <cellStyle name="Normal 2 2 7 15 2 2 2 3 2" xfId="34951"/>
    <cellStyle name="Normal 2 2 7 15 2 2 2 4" xfId="34952"/>
    <cellStyle name="Normal 2 2 7 15 2 2 3" xfId="6552"/>
    <cellStyle name="Normal 2 2 7 15 2 2 3 2" xfId="34953"/>
    <cellStyle name="Normal 2 2 7 15 2 2 4" xfId="6553"/>
    <cellStyle name="Normal 2 2 7 15 2 2 4 2" xfId="34954"/>
    <cellStyle name="Normal 2 2 7 15 2 2 5" xfId="6554"/>
    <cellStyle name="Normal 2 2 7 15 2 2 5 2" xfId="34955"/>
    <cellStyle name="Normal 2 2 7 15 2 2 6" xfId="34956"/>
    <cellStyle name="Normal 2 2 7 15 2 2 6 2" xfId="34957"/>
    <cellStyle name="Normal 2 2 7 15 2 2 7" xfId="34958"/>
    <cellStyle name="Normal 2 2 7 15 2 3" xfId="6555"/>
    <cellStyle name="Normal 2 2 7 15 2 3 2" xfId="6556"/>
    <cellStyle name="Normal 2 2 7 15 2 3 2 2" xfId="34959"/>
    <cellStyle name="Normal 2 2 7 15 2 3 3" xfId="6557"/>
    <cellStyle name="Normal 2 2 7 15 2 3 3 2" xfId="34960"/>
    <cellStyle name="Normal 2 2 7 15 2 3 4" xfId="34961"/>
    <cellStyle name="Normal 2 2 7 15 2 4" xfId="6558"/>
    <cellStyle name="Normal 2 2 7 15 2 4 2" xfId="6559"/>
    <cellStyle name="Normal 2 2 7 15 2 4 2 2" xfId="34962"/>
    <cellStyle name="Normal 2 2 7 15 2 4 3" xfId="34963"/>
    <cellStyle name="Normal 2 2 7 15 2 5" xfId="6560"/>
    <cellStyle name="Normal 2 2 7 15 2 5 2" xfId="34964"/>
    <cellStyle name="Normal 2 2 7 15 2 6" xfId="6561"/>
    <cellStyle name="Normal 2 2 7 15 2 6 2" xfId="34965"/>
    <cellStyle name="Normal 2 2 7 15 2 7" xfId="34966"/>
    <cellStyle name="Normal 2 2 7 15 2 7 2" xfId="34967"/>
    <cellStyle name="Normal 2 2 7 15 2 8" xfId="34968"/>
    <cellStyle name="Normal 2 2 7 15 2 9" xfId="34969"/>
    <cellStyle name="Normal 2 2 7 15 3" xfId="6562"/>
    <cellStyle name="Normal 2 2 7 15 3 2" xfId="6563"/>
    <cellStyle name="Normal 2 2 7 15 3 2 2" xfId="6564"/>
    <cellStyle name="Normal 2 2 7 15 3 2 2 2" xfId="34970"/>
    <cellStyle name="Normal 2 2 7 15 3 2 3" xfId="6565"/>
    <cellStyle name="Normal 2 2 7 15 3 2 3 2" xfId="34971"/>
    <cellStyle name="Normal 2 2 7 15 3 2 4" xfId="34972"/>
    <cellStyle name="Normal 2 2 7 15 3 3" xfId="6566"/>
    <cellStyle name="Normal 2 2 7 15 3 3 2" xfId="34973"/>
    <cellStyle name="Normal 2 2 7 15 3 4" xfId="6567"/>
    <cellStyle name="Normal 2 2 7 15 3 4 2" xfId="34974"/>
    <cellStyle name="Normal 2 2 7 15 3 5" xfId="6568"/>
    <cellStyle name="Normal 2 2 7 15 3 5 2" xfId="34975"/>
    <cellStyle name="Normal 2 2 7 15 3 6" xfId="34976"/>
    <cellStyle name="Normal 2 2 7 15 3 6 2" xfId="34977"/>
    <cellStyle name="Normal 2 2 7 15 3 7" xfId="34978"/>
    <cellStyle name="Normal 2 2 7 15 4" xfId="6569"/>
    <cellStyle name="Normal 2 2 7 15 4 2" xfId="6570"/>
    <cellStyle name="Normal 2 2 7 15 4 2 2" xfId="34979"/>
    <cellStyle name="Normal 2 2 7 15 4 3" xfId="6571"/>
    <cellStyle name="Normal 2 2 7 15 4 3 2" xfId="34980"/>
    <cellStyle name="Normal 2 2 7 15 4 4" xfId="34981"/>
    <cellStyle name="Normal 2 2 7 15 5" xfId="6572"/>
    <cellStyle name="Normal 2 2 7 15 5 2" xfId="6573"/>
    <cellStyle name="Normal 2 2 7 15 5 2 2" xfId="34982"/>
    <cellStyle name="Normal 2 2 7 15 5 3" xfId="34983"/>
    <cellStyle name="Normal 2 2 7 15 6" xfId="6574"/>
    <cellStyle name="Normal 2 2 7 15 6 2" xfId="34984"/>
    <cellStyle name="Normal 2 2 7 15 7" xfId="6575"/>
    <cellStyle name="Normal 2 2 7 15 7 2" xfId="34985"/>
    <cellStyle name="Normal 2 2 7 15 8" xfId="34986"/>
    <cellStyle name="Normal 2 2 7 15 8 2" xfId="34987"/>
    <cellStyle name="Normal 2 2 7 15 9" xfId="34988"/>
    <cellStyle name="Normal 2 2 7 16" xfId="6576"/>
    <cellStyle name="Normal 2 2 7 16 10" xfId="34989"/>
    <cellStyle name="Normal 2 2 7 16 11" xfId="34990"/>
    <cellStyle name="Normal 2 2 7 16 2" xfId="6577"/>
    <cellStyle name="Normal 2 2 7 16 2 10" xfId="34991"/>
    <cellStyle name="Normal 2 2 7 16 2 2" xfId="6578"/>
    <cellStyle name="Normal 2 2 7 16 2 2 2" xfId="6579"/>
    <cellStyle name="Normal 2 2 7 16 2 2 2 2" xfId="6580"/>
    <cellStyle name="Normal 2 2 7 16 2 2 2 2 2" xfId="34992"/>
    <cellStyle name="Normal 2 2 7 16 2 2 2 3" xfId="6581"/>
    <cellStyle name="Normal 2 2 7 16 2 2 2 3 2" xfId="34993"/>
    <cellStyle name="Normal 2 2 7 16 2 2 2 4" xfId="34994"/>
    <cellStyle name="Normal 2 2 7 16 2 2 3" xfId="6582"/>
    <cellStyle name="Normal 2 2 7 16 2 2 3 2" xfId="34995"/>
    <cellStyle name="Normal 2 2 7 16 2 2 4" xfId="6583"/>
    <cellStyle name="Normal 2 2 7 16 2 2 4 2" xfId="34996"/>
    <cellStyle name="Normal 2 2 7 16 2 2 5" xfId="6584"/>
    <cellStyle name="Normal 2 2 7 16 2 2 5 2" xfId="34997"/>
    <cellStyle name="Normal 2 2 7 16 2 2 6" xfId="34998"/>
    <cellStyle name="Normal 2 2 7 16 2 2 6 2" xfId="34999"/>
    <cellStyle name="Normal 2 2 7 16 2 2 7" xfId="35000"/>
    <cellStyle name="Normal 2 2 7 16 2 3" xfId="6585"/>
    <cellStyle name="Normal 2 2 7 16 2 3 2" xfId="6586"/>
    <cellStyle name="Normal 2 2 7 16 2 3 2 2" xfId="35001"/>
    <cellStyle name="Normal 2 2 7 16 2 3 3" xfId="6587"/>
    <cellStyle name="Normal 2 2 7 16 2 3 3 2" xfId="35002"/>
    <cellStyle name="Normal 2 2 7 16 2 3 4" xfId="35003"/>
    <cellStyle name="Normal 2 2 7 16 2 4" xfId="6588"/>
    <cellStyle name="Normal 2 2 7 16 2 4 2" xfId="6589"/>
    <cellStyle name="Normal 2 2 7 16 2 4 2 2" xfId="35004"/>
    <cellStyle name="Normal 2 2 7 16 2 4 3" xfId="35005"/>
    <cellStyle name="Normal 2 2 7 16 2 5" xfId="6590"/>
    <cellStyle name="Normal 2 2 7 16 2 5 2" xfId="35006"/>
    <cellStyle name="Normal 2 2 7 16 2 6" xfId="6591"/>
    <cellStyle name="Normal 2 2 7 16 2 6 2" xfId="35007"/>
    <cellStyle name="Normal 2 2 7 16 2 7" xfId="35008"/>
    <cellStyle name="Normal 2 2 7 16 2 7 2" xfId="35009"/>
    <cellStyle name="Normal 2 2 7 16 2 8" xfId="35010"/>
    <cellStyle name="Normal 2 2 7 16 2 9" xfId="35011"/>
    <cellStyle name="Normal 2 2 7 16 3" xfId="6592"/>
    <cellStyle name="Normal 2 2 7 16 3 2" xfId="6593"/>
    <cellStyle name="Normal 2 2 7 16 3 2 2" xfId="6594"/>
    <cellStyle name="Normal 2 2 7 16 3 2 2 2" xfId="35012"/>
    <cellStyle name="Normal 2 2 7 16 3 2 3" xfId="6595"/>
    <cellStyle name="Normal 2 2 7 16 3 2 3 2" xfId="35013"/>
    <cellStyle name="Normal 2 2 7 16 3 2 4" xfId="35014"/>
    <cellStyle name="Normal 2 2 7 16 3 3" xfId="6596"/>
    <cellStyle name="Normal 2 2 7 16 3 3 2" xfId="35015"/>
    <cellStyle name="Normal 2 2 7 16 3 4" xfId="6597"/>
    <cellStyle name="Normal 2 2 7 16 3 4 2" xfId="35016"/>
    <cellStyle name="Normal 2 2 7 16 3 5" xfId="6598"/>
    <cellStyle name="Normal 2 2 7 16 3 5 2" xfId="35017"/>
    <cellStyle name="Normal 2 2 7 16 3 6" xfId="35018"/>
    <cellStyle name="Normal 2 2 7 16 3 6 2" xfId="35019"/>
    <cellStyle name="Normal 2 2 7 16 3 7" xfId="35020"/>
    <cellStyle name="Normal 2 2 7 16 4" xfId="6599"/>
    <cellStyle name="Normal 2 2 7 16 4 2" xfId="6600"/>
    <cellStyle name="Normal 2 2 7 16 4 2 2" xfId="35021"/>
    <cellStyle name="Normal 2 2 7 16 4 3" xfId="6601"/>
    <cellStyle name="Normal 2 2 7 16 4 3 2" xfId="35022"/>
    <cellStyle name="Normal 2 2 7 16 4 4" xfId="35023"/>
    <cellStyle name="Normal 2 2 7 16 5" xfId="6602"/>
    <cellStyle name="Normal 2 2 7 16 5 2" xfId="6603"/>
    <cellStyle name="Normal 2 2 7 16 5 2 2" xfId="35024"/>
    <cellStyle name="Normal 2 2 7 16 5 3" xfId="35025"/>
    <cellStyle name="Normal 2 2 7 16 6" xfId="6604"/>
    <cellStyle name="Normal 2 2 7 16 6 2" xfId="35026"/>
    <cellStyle name="Normal 2 2 7 16 7" xfId="6605"/>
    <cellStyle name="Normal 2 2 7 16 7 2" xfId="35027"/>
    <cellStyle name="Normal 2 2 7 16 8" xfId="35028"/>
    <cellStyle name="Normal 2 2 7 16 8 2" xfId="35029"/>
    <cellStyle name="Normal 2 2 7 16 9" xfId="35030"/>
    <cellStyle name="Normal 2 2 7 17" xfId="6606"/>
    <cellStyle name="Normal 2 2 7 17 10" xfId="35031"/>
    <cellStyle name="Normal 2 2 7 17 11" xfId="35032"/>
    <cellStyle name="Normal 2 2 7 17 2" xfId="6607"/>
    <cellStyle name="Normal 2 2 7 17 2 10" xfId="35033"/>
    <cellStyle name="Normal 2 2 7 17 2 2" xfId="6608"/>
    <cellStyle name="Normal 2 2 7 17 2 2 2" xfId="6609"/>
    <cellStyle name="Normal 2 2 7 17 2 2 2 2" xfId="6610"/>
    <cellStyle name="Normal 2 2 7 17 2 2 2 2 2" xfId="35034"/>
    <cellStyle name="Normal 2 2 7 17 2 2 2 3" xfId="6611"/>
    <cellStyle name="Normal 2 2 7 17 2 2 2 3 2" xfId="35035"/>
    <cellStyle name="Normal 2 2 7 17 2 2 2 4" xfId="35036"/>
    <cellStyle name="Normal 2 2 7 17 2 2 3" xfId="6612"/>
    <cellStyle name="Normal 2 2 7 17 2 2 3 2" xfId="35037"/>
    <cellStyle name="Normal 2 2 7 17 2 2 4" xfId="6613"/>
    <cellStyle name="Normal 2 2 7 17 2 2 4 2" xfId="35038"/>
    <cellStyle name="Normal 2 2 7 17 2 2 5" xfId="6614"/>
    <cellStyle name="Normal 2 2 7 17 2 2 5 2" xfId="35039"/>
    <cellStyle name="Normal 2 2 7 17 2 2 6" xfId="35040"/>
    <cellStyle name="Normal 2 2 7 17 2 2 6 2" xfId="35041"/>
    <cellStyle name="Normal 2 2 7 17 2 2 7" xfId="35042"/>
    <cellStyle name="Normal 2 2 7 17 2 3" xfId="6615"/>
    <cellStyle name="Normal 2 2 7 17 2 3 2" xfId="6616"/>
    <cellStyle name="Normal 2 2 7 17 2 3 2 2" xfId="35043"/>
    <cellStyle name="Normal 2 2 7 17 2 3 3" xfId="6617"/>
    <cellStyle name="Normal 2 2 7 17 2 3 3 2" xfId="35044"/>
    <cellStyle name="Normal 2 2 7 17 2 3 4" xfId="35045"/>
    <cellStyle name="Normal 2 2 7 17 2 4" xfId="6618"/>
    <cellStyle name="Normal 2 2 7 17 2 4 2" xfId="6619"/>
    <cellStyle name="Normal 2 2 7 17 2 4 2 2" xfId="35046"/>
    <cellStyle name="Normal 2 2 7 17 2 4 3" xfId="35047"/>
    <cellStyle name="Normal 2 2 7 17 2 5" xfId="6620"/>
    <cellStyle name="Normal 2 2 7 17 2 5 2" xfId="35048"/>
    <cellStyle name="Normal 2 2 7 17 2 6" xfId="6621"/>
    <cellStyle name="Normal 2 2 7 17 2 6 2" xfId="35049"/>
    <cellStyle name="Normal 2 2 7 17 2 7" xfId="35050"/>
    <cellStyle name="Normal 2 2 7 17 2 7 2" xfId="35051"/>
    <cellStyle name="Normal 2 2 7 17 2 8" xfId="35052"/>
    <cellStyle name="Normal 2 2 7 17 2 9" xfId="35053"/>
    <cellStyle name="Normal 2 2 7 17 3" xfId="6622"/>
    <cellStyle name="Normal 2 2 7 17 3 2" xfId="6623"/>
    <cellStyle name="Normal 2 2 7 17 3 2 2" xfId="6624"/>
    <cellStyle name="Normal 2 2 7 17 3 2 2 2" xfId="35054"/>
    <cellStyle name="Normal 2 2 7 17 3 2 3" xfId="6625"/>
    <cellStyle name="Normal 2 2 7 17 3 2 3 2" xfId="35055"/>
    <cellStyle name="Normal 2 2 7 17 3 2 4" xfId="35056"/>
    <cellStyle name="Normal 2 2 7 17 3 3" xfId="6626"/>
    <cellStyle name="Normal 2 2 7 17 3 3 2" xfId="35057"/>
    <cellStyle name="Normal 2 2 7 17 3 4" xfId="6627"/>
    <cellStyle name="Normal 2 2 7 17 3 4 2" xfId="35058"/>
    <cellStyle name="Normal 2 2 7 17 3 5" xfId="6628"/>
    <cellStyle name="Normal 2 2 7 17 3 5 2" xfId="35059"/>
    <cellStyle name="Normal 2 2 7 17 3 6" xfId="35060"/>
    <cellStyle name="Normal 2 2 7 17 3 6 2" xfId="35061"/>
    <cellStyle name="Normal 2 2 7 17 3 7" xfId="35062"/>
    <cellStyle name="Normal 2 2 7 17 4" xfId="6629"/>
    <cellStyle name="Normal 2 2 7 17 4 2" xfId="6630"/>
    <cellStyle name="Normal 2 2 7 17 4 2 2" xfId="35063"/>
    <cellStyle name="Normal 2 2 7 17 4 3" xfId="6631"/>
    <cellStyle name="Normal 2 2 7 17 4 3 2" xfId="35064"/>
    <cellStyle name="Normal 2 2 7 17 4 4" xfId="35065"/>
    <cellStyle name="Normal 2 2 7 17 5" xfId="6632"/>
    <cellStyle name="Normal 2 2 7 17 5 2" xfId="6633"/>
    <cellStyle name="Normal 2 2 7 17 5 2 2" xfId="35066"/>
    <cellStyle name="Normal 2 2 7 17 5 3" xfId="35067"/>
    <cellStyle name="Normal 2 2 7 17 6" xfId="6634"/>
    <cellStyle name="Normal 2 2 7 17 6 2" xfId="35068"/>
    <cellStyle name="Normal 2 2 7 17 7" xfId="6635"/>
    <cellStyle name="Normal 2 2 7 17 7 2" xfId="35069"/>
    <cellStyle name="Normal 2 2 7 17 8" xfId="35070"/>
    <cellStyle name="Normal 2 2 7 17 8 2" xfId="35071"/>
    <cellStyle name="Normal 2 2 7 17 9" xfId="35072"/>
    <cellStyle name="Normal 2 2 7 18" xfId="6636"/>
    <cellStyle name="Normal 2 2 7 18 10" xfId="35073"/>
    <cellStyle name="Normal 2 2 7 18 11" xfId="35074"/>
    <cellStyle name="Normal 2 2 7 18 2" xfId="6637"/>
    <cellStyle name="Normal 2 2 7 18 2 10" xfId="35075"/>
    <cellStyle name="Normal 2 2 7 18 2 2" xfId="6638"/>
    <cellStyle name="Normal 2 2 7 18 2 2 2" xfId="6639"/>
    <cellStyle name="Normal 2 2 7 18 2 2 2 2" xfId="6640"/>
    <cellStyle name="Normal 2 2 7 18 2 2 2 2 2" xfId="35076"/>
    <cellStyle name="Normal 2 2 7 18 2 2 2 3" xfId="6641"/>
    <cellStyle name="Normal 2 2 7 18 2 2 2 3 2" xfId="35077"/>
    <cellStyle name="Normal 2 2 7 18 2 2 2 4" xfId="35078"/>
    <cellStyle name="Normal 2 2 7 18 2 2 3" xfId="6642"/>
    <cellStyle name="Normal 2 2 7 18 2 2 3 2" xfId="35079"/>
    <cellStyle name="Normal 2 2 7 18 2 2 4" xfId="6643"/>
    <cellStyle name="Normal 2 2 7 18 2 2 4 2" xfId="35080"/>
    <cellStyle name="Normal 2 2 7 18 2 2 5" xfId="6644"/>
    <cellStyle name="Normal 2 2 7 18 2 2 5 2" xfId="35081"/>
    <cellStyle name="Normal 2 2 7 18 2 2 6" xfId="35082"/>
    <cellStyle name="Normal 2 2 7 18 2 2 6 2" xfId="35083"/>
    <cellStyle name="Normal 2 2 7 18 2 2 7" xfId="35084"/>
    <cellStyle name="Normal 2 2 7 18 2 3" xfId="6645"/>
    <cellStyle name="Normal 2 2 7 18 2 3 2" xfId="6646"/>
    <cellStyle name="Normal 2 2 7 18 2 3 2 2" xfId="35085"/>
    <cellStyle name="Normal 2 2 7 18 2 3 3" xfId="6647"/>
    <cellStyle name="Normal 2 2 7 18 2 3 3 2" xfId="35086"/>
    <cellStyle name="Normal 2 2 7 18 2 3 4" xfId="35087"/>
    <cellStyle name="Normal 2 2 7 18 2 4" xfId="6648"/>
    <cellStyle name="Normal 2 2 7 18 2 4 2" xfId="6649"/>
    <cellStyle name="Normal 2 2 7 18 2 4 2 2" xfId="35088"/>
    <cellStyle name="Normal 2 2 7 18 2 4 3" xfId="35089"/>
    <cellStyle name="Normal 2 2 7 18 2 5" xfId="6650"/>
    <cellStyle name="Normal 2 2 7 18 2 5 2" xfId="35090"/>
    <cellStyle name="Normal 2 2 7 18 2 6" xfId="6651"/>
    <cellStyle name="Normal 2 2 7 18 2 6 2" xfId="35091"/>
    <cellStyle name="Normal 2 2 7 18 2 7" xfId="35092"/>
    <cellStyle name="Normal 2 2 7 18 2 7 2" xfId="35093"/>
    <cellStyle name="Normal 2 2 7 18 2 8" xfId="35094"/>
    <cellStyle name="Normal 2 2 7 18 2 9" xfId="35095"/>
    <cellStyle name="Normal 2 2 7 18 3" xfId="6652"/>
    <cellStyle name="Normal 2 2 7 18 3 2" xfId="6653"/>
    <cellStyle name="Normal 2 2 7 18 3 2 2" xfId="6654"/>
    <cellStyle name="Normal 2 2 7 18 3 2 2 2" xfId="35096"/>
    <cellStyle name="Normal 2 2 7 18 3 2 3" xfId="6655"/>
    <cellStyle name="Normal 2 2 7 18 3 2 3 2" xfId="35097"/>
    <cellStyle name="Normal 2 2 7 18 3 2 4" xfId="35098"/>
    <cellStyle name="Normal 2 2 7 18 3 3" xfId="6656"/>
    <cellStyle name="Normal 2 2 7 18 3 3 2" xfId="35099"/>
    <cellStyle name="Normal 2 2 7 18 3 4" xfId="6657"/>
    <cellStyle name="Normal 2 2 7 18 3 4 2" xfId="35100"/>
    <cellStyle name="Normal 2 2 7 18 3 5" xfId="6658"/>
    <cellStyle name="Normal 2 2 7 18 3 5 2" xfId="35101"/>
    <cellStyle name="Normal 2 2 7 18 3 6" xfId="35102"/>
    <cellStyle name="Normal 2 2 7 18 3 6 2" xfId="35103"/>
    <cellStyle name="Normal 2 2 7 18 3 7" xfId="35104"/>
    <cellStyle name="Normal 2 2 7 18 4" xfId="6659"/>
    <cellStyle name="Normal 2 2 7 18 4 2" xfId="6660"/>
    <cellStyle name="Normal 2 2 7 18 4 2 2" xfId="35105"/>
    <cellStyle name="Normal 2 2 7 18 4 3" xfId="6661"/>
    <cellStyle name="Normal 2 2 7 18 4 3 2" xfId="35106"/>
    <cellStyle name="Normal 2 2 7 18 4 4" xfId="35107"/>
    <cellStyle name="Normal 2 2 7 18 5" xfId="6662"/>
    <cellStyle name="Normal 2 2 7 18 5 2" xfId="6663"/>
    <cellStyle name="Normal 2 2 7 18 5 2 2" xfId="35108"/>
    <cellStyle name="Normal 2 2 7 18 5 3" xfId="35109"/>
    <cellStyle name="Normal 2 2 7 18 6" xfId="6664"/>
    <cellStyle name="Normal 2 2 7 18 6 2" xfId="35110"/>
    <cellStyle name="Normal 2 2 7 18 7" xfId="6665"/>
    <cellStyle name="Normal 2 2 7 18 7 2" xfId="35111"/>
    <cellStyle name="Normal 2 2 7 18 8" xfId="35112"/>
    <cellStyle name="Normal 2 2 7 18 8 2" xfId="35113"/>
    <cellStyle name="Normal 2 2 7 18 9" xfId="35114"/>
    <cellStyle name="Normal 2 2 7 19" xfId="6666"/>
    <cellStyle name="Normal 2 2 7 19 10" xfId="35115"/>
    <cellStyle name="Normal 2 2 7 19 11" xfId="35116"/>
    <cellStyle name="Normal 2 2 7 19 2" xfId="6667"/>
    <cellStyle name="Normal 2 2 7 19 2 10" xfId="35117"/>
    <cellStyle name="Normal 2 2 7 19 2 2" xfId="6668"/>
    <cellStyle name="Normal 2 2 7 19 2 2 2" xfId="6669"/>
    <cellStyle name="Normal 2 2 7 19 2 2 2 2" xfId="6670"/>
    <cellStyle name="Normal 2 2 7 19 2 2 2 2 2" xfId="35118"/>
    <cellStyle name="Normal 2 2 7 19 2 2 2 3" xfId="6671"/>
    <cellStyle name="Normal 2 2 7 19 2 2 2 3 2" xfId="35119"/>
    <cellStyle name="Normal 2 2 7 19 2 2 2 4" xfId="35120"/>
    <cellStyle name="Normal 2 2 7 19 2 2 3" xfId="6672"/>
    <cellStyle name="Normal 2 2 7 19 2 2 3 2" xfId="35121"/>
    <cellStyle name="Normal 2 2 7 19 2 2 4" xfId="6673"/>
    <cellStyle name="Normal 2 2 7 19 2 2 4 2" xfId="35122"/>
    <cellStyle name="Normal 2 2 7 19 2 2 5" xfId="6674"/>
    <cellStyle name="Normal 2 2 7 19 2 2 5 2" xfId="35123"/>
    <cellStyle name="Normal 2 2 7 19 2 2 6" xfId="35124"/>
    <cellStyle name="Normal 2 2 7 19 2 2 6 2" xfId="35125"/>
    <cellStyle name="Normal 2 2 7 19 2 2 7" xfId="35126"/>
    <cellStyle name="Normal 2 2 7 19 2 3" xfId="6675"/>
    <cellStyle name="Normal 2 2 7 19 2 3 2" xfId="6676"/>
    <cellStyle name="Normal 2 2 7 19 2 3 2 2" xfId="35127"/>
    <cellStyle name="Normal 2 2 7 19 2 3 3" xfId="6677"/>
    <cellStyle name="Normal 2 2 7 19 2 3 3 2" xfId="35128"/>
    <cellStyle name="Normal 2 2 7 19 2 3 4" xfId="35129"/>
    <cellStyle name="Normal 2 2 7 19 2 4" xfId="6678"/>
    <cellStyle name="Normal 2 2 7 19 2 4 2" xfId="6679"/>
    <cellStyle name="Normal 2 2 7 19 2 4 2 2" xfId="35130"/>
    <cellStyle name="Normal 2 2 7 19 2 4 3" xfId="35131"/>
    <cellStyle name="Normal 2 2 7 19 2 5" xfId="6680"/>
    <cellStyle name="Normal 2 2 7 19 2 5 2" xfId="35132"/>
    <cellStyle name="Normal 2 2 7 19 2 6" xfId="6681"/>
    <cellStyle name="Normal 2 2 7 19 2 6 2" xfId="35133"/>
    <cellStyle name="Normal 2 2 7 19 2 7" xfId="35134"/>
    <cellStyle name="Normal 2 2 7 19 2 7 2" xfId="35135"/>
    <cellStyle name="Normal 2 2 7 19 2 8" xfId="35136"/>
    <cellStyle name="Normal 2 2 7 19 2 9" xfId="35137"/>
    <cellStyle name="Normal 2 2 7 19 3" xfId="6682"/>
    <cellStyle name="Normal 2 2 7 19 3 2" xfId="6683"/>
    <cellStyle name="Normal 2 2 7 19 3 2 2" xfId="6684"/>
    <cellStyle name="Normal 2 2 7 19 3 2 2 2" xfId="35138"/>
    <cellStyle name="Normal 2 2 7 19 3 2 3" xfId="6685"/>
    <cellStyle name="Normal 2 2 7 19 3 2 3 2" xfId="35139"/>
    <cellStyle name="Normal 2 2 7 19 3 2 4" xfId="35140"/>
    <cellStyle name="Normal 2 2 7 19 3 3" xfId="6686"/>
    <cellStyle name="Normal 2 2 7 19 3 3 2" xfId="35141"/>
    <cellStyle name="Normal 2 2 7 19 3 4" xfId="6687"/>
    <cellStyle name="Normal 2 2 7 19 3 4 2" xfId="35142"/>
    <cellStyle name="Normal 2 2 7 19 3 5" xfId="6688"/>
    <cellStyle name="Normal 2 2 7 19 3 5 2" xfId="35143"/>
    <cellStyle name="Normal 2 2 7 19 3 6" xfId="35144"/>
    <cellStyle name="Normal 2 2 7 19 3 6 2" xfId="35145"/>
    <cellStyle name="Normal 2 2 7 19 3 7" xfId="35146"/>
    <cellStyle name="Normal 2 2 7 19 4" xfId="6689"/>
    <cellStyle name="Normal 2 2 7 19 4 2" xfId="6690"/>
    <cellStyle name="Normal 2 2 7 19 4 2 2" xfId="35147"/>
    <cellStyle name="Normal 2 2 7 19 4 3" xfId="6691"/>
    <cellStyle name="Normal 2 2 7 19 4 3 2" xfId="35148"/>
    <cellStyle name="Normal 2 2 7 19 4 4" xfId="35149"/>
    <cellStyle name="Normal 2 2 7 19 5" xfId="6692"/>
    <cellStyle name="Normal 2 2 7 19 5 2" xfId="6693"/>
    <cellStyle name="Normal 2 2 7 19 5 2 2" xfId="35150"/>
    <cellStyle name="Normal 2 2 7 19 5 3" xfId="35151"/>
    <cellStyle name="Normal 2 2 7 19 6" xfId="6694"/>
    <cellStyle name="Normal 2 2 7 19 6 2" xfId="35152"/>
    <cellStyle name="Normal 2 2 7 19 7" xfId="6695"/>
    <cellStyle name="Normal 2 2 7 19 7 2" xfId="35153"/>
    <cellStyle name="Normal 2 2 7 19 8" xfId="35154"/>
    <cellStyle name="Normal 2 2 7 19 8 2" xfId="35155"/>
    <cellStyle name="Normal 2 2 7 19 9" xfId="35156"/>
    <cellStyle name="Normal 2 2 7 2" xfId="6696"/>
    <cellStyle name="Normal 2 2 7 2 10" xfId="35157"/>
    <cellStyle name="Normal 2 2 7 2 11" xfId="35158"/>
    <cellStyle name="Normal 2 2 7 2 2" xfId="6697"/>
    <cellStyle name="Normal 2 2 7 2 2 10" xfId="35159"/>
    <cellStyle name="Normal 2 2 7 2 2 2" xfId="6698"/>
    <cellStyle name="Normal 2 2 7 2 2 2 2" xfId="6699"/>
    <cellStyle name="Normal 2 2 7 2 2 2 2 2" xfId="6700"/>
    <cellStyle name="Normal 2 2 7 2 2 2 2 2 2" xfId="35160"/>
    <cellStyle name="Normal 2 2 7 2 2 2 2 3" xfId="6701"/>
    <cellStyle name="Normal 2 2 7 2 2 2 2 3 2" xfId="35161"/>
    <cellStyle name="Normal 2 2 7 2 2 2 2 4" xfId="35162"/>
    <cellStyle name="Normal 2 2 7 2 2 2 3" xfId="6702"/>
    <cellStyle name="Normal 2 2 7 2 2 2 3 2" xfId="35163"/>
    <cellStyle name="Normal 2 2 7 2 2 2 4" xfId="6703"/>
    <cellStyle name="Normal 2 2 7 2 2 2 4 2" xfId="35164"/>
    <cellStyle name="Normal 2 2 7 2 2 2 5" xfId="6704"/>
    <cellStyle name="Normal 2 2 7 2 2 2 5 2" xfId="35165"/>
    <cellStyle name="Normal 2 2 7 2 2 2 6" xfId="35166"/>
    <cellStyle name="Normal 2 2 7 2 2 2 6 2" xfId="35167"/>
    <cellStyle name="Normal 2 2 7 2 2 2 7" xfId="35168"/>
    <cellStyle name="Normal 2 2 7 2 2 3" xfId="6705"/>
    <cellStyle name="Normal 2 2 7 2 2 3 2" xfId="6706"/>
    <cellStyle name="Normal 2 2 7 2 2 3 2 2" xfId="35169"/>
    <cellStyle name="Normal 2 2 7 2 2 3 3" xfId="6707"/>
    <cellStyle name="Normal 2 2 7 2 2 3 3 2" xfId="35170"/>
    <cellStyle name="Normal 2 2 7 2 2 3 4" xfId="35171"/>
    <cellStyle name="Normal 2 2 7 2 2 4" xfId="6708"/>
    <cellStyle name="Normal 2 2 7 2 2 4 2" xfId="6709"/>
    <cellStyle name="Normal 2 2 7 2 2 4 2 2" xfId="35172"/>
    <cellStyle name="Normal 2 2 7 2 2 4 3" xfId="35173"/>
    <cellStyle name="Normal 2 2 7 2 2 5" xfId="6710"/>
    <cellStyle name="Normal 2 2 7 2 2 5 2" xfId="35174"/>
    <cellStyle name="Normal 2 2 7 2 2 6" xfId="6711"/>
    <cellStyle name="Normal 2 2 7 2 2 6 2" xfId="35175"/>
    <cellStyle name="Normal 2 2 7 2 2 7" xfId="35176"/>
    <cellStyle name="Normal 2 2 7 2 2 7 2" xfId="35177"/>
    <cellStyle name="Normal 2 2 7 2 2 8" xfId="35178"/>
    <cellStyle name="Normal 2 2 7 2 2 9" xfId="35179"/>
    <cellStyle name="Normal 2 2 7 2 3" xfId="6712"/>
    <cellStyle name="Normal 2 2 7 2 3 2" xfId="6713"/>
    <cellStyle name="Normal 2 2 7 2 3 2 2" xfId="6714"/>
    <cellStyle name="Normal 2 2 7 2 3 2 2 2" xfId="35180"/>
    <cellStyle name="Normal 2 2 7 2 3 2 3" xfId="6715"/>
    <cellStyle name="Normal 2 2 7 2 3 2 3 2" xfId="35181"/>
    <cellStyle name="Normal 2 2 7 2 3 2 4" xfId="35182"/>
    <cellStyle name="Normal 2 2 7 2 3 3" xfId="6716"/>
    <cellStyle name="Normal 2 2 7 2 3 3 2" xfId="35183"/>
    <cellStyle name="Normal 2 2 7 2 3 4" xfId="6717"/>
    <cellStyle name="Normal 2 2 7 2 3 4 2" xfId="35184"/>
    <cellStyle name="Normal 2 2 7 2 3 5" xfId="6718"/>
    <cellStyle name="Normal 2 2 7 2 3 5 2" xfId="35185"/>
    <cellStyle name="Normal 2 2 7 2 3 6" xfId="35186"/>
    <cellStyle name="Normal 2 2 7 2 3 6 2" xfId="35187"/>
    <cellStyle name="Normal 2 2 7 2 3 7" xfId="35188"/>
    <cellStyle name="Normal 2 2 7 2 4" xfId="6719"/>
    <cellStyle name="Normal 2 2 7 2 4 2" xfId="6720"/>
    <cellStyle name="Normal 2 2 7 2 4 2 2" xfId="35189"/>
    <cellStyle name="Normal 2 2 7 2 4 3" xfId="6721"/>
    <cellStyle name="Normal 2 2 7 2 4 3 2" xfId="35190"/>
    <cellStyle name="Normal 2 2 7 2 4 4" xfId="35191"/>
    <cellStyle name="Normal 2 2 7 2 5" xfId="6722"/>
    <cellStyle name="Normal 2 2 7 2 5 2" xfId="6723"/>
    <cellStyle name="Normal 2 2 7 2 5 2 2" xfId="35192"/>
    <cellStyle name="Normal 2 2 7 2 5 3" xfId="35193"/>
    <cellStyle name="Normal 2 2 7 2 6" xfId="6724"/>
    <cellStyle name="Normal 2 2 7 2 6 2" xfId="35194"/>
    <cellStyle name="Normal 2 2 7 2 7" xfId="6725"/>
    <cellStyle name="Normal 2 2 7 2 7 2" xfId="35195"/>
    <cellStyle name="Normal 2 2 7 2 8" xfId="35196"/>
    <cellStyle name="Normal 2 2 7 2 8 2" xfId="35197"/>
    <cellStyle name="Normal 2 2 7 2 9" xfId="35198"/>
    <cellStyle name="Normal 2 2 7 20" xfId="6726"/>
    <cellStyle name="Normal 2 2 7 20 10" xfId="35199"/>
    <cellStyle name="Normal 2 2 7 20 11" xfId="35200"/>
    <cellStyle name="Normal 2 2 7 20 2" xfId="6727"/>
    <cellStyle name="Normal 2 2 7 20 2 10" xfId="35201"/>
    <cellStyle name="Normal 2 2 7 20 2 2" xfId="6728"/>
    <cellStyle name="Normal 2 2 7 20 2 2 2" xfId="6729"/>
    <cellStyle name="Normal 2 2 7 20 2 2 2 2" xfId="6730"/>
    <cellStyle name="Normal 2 2 7 20 2 2 2 2 2" xfId="35202"/>
    <cellStyle name="Normal 2 2 7 20 2 2 2 3" xfId="6731"/>
    <cellStyle name="Normal 2 2 7 20 2 2 2 3 2" xfId="35203"/>
    <cellStyle name="Normal 2 2 7 20 2 2 2 4" xfId="35204"/>
    <cellStyle name="Normal 2 2 7 20 2 2 3" xfId="6732"/>
    <cellStyle name="Normal 2 2 7 20 2 2 3 2" xfId="35205"/>
    <cellStyle name="Normal 2 2 7 20 2 2 4" xfId="6733"/>
    <cellStyle name="Normal 2 2 7 20 2 2 4 2" xfId="35206"/>
    <cellStyle name="Normal 2 2 7 20 2 2 5" xfId="6734"/>
    <cellStyle name="Normal 2 2 7 20 2 2 5 2" xfId="35207"/>
    <cellStyle name="Normal 2 2 7 20 2 2 6" xfId="35208"/>
    <cellStyle name="Normal 2 2 7 20 2 2 6 2" xfId="35209"/>
    <cellStyle name="Normal 2 2 7 20 2 2 7" xfId="35210"/>
    <cellStyle name="Normal 2 2 7 20 2 3" xfId="6735"/>
    <cellStyle name="Normal 2 2 7 20 2 3 2" xfId="6736"/>
    <cellStyle name="Normal 2 2 7 20 2 3 2 2" xfId="35211"/>
    <cellStyle name="Normal 2 2 7 20 2 3 3" xfId="6737"/>
    <cellStyle name="Normal 2 2 7 20 2 3 3 2" xfId="35212"/>
    <cellStyle name="Normal 2 2 7 20 2 3 4" xfId="35213"/>
    <cellStyle name="Normal 2 2 7 20 2 4" xfId="6738"/>
    <cellStyle name="Normal 2 2 7 20 2 4 2" xfId="6739"/>
    <cellStyle name="Normal 2 2 7 20 2 4 2 2" xfId="35214"/>
    <cellStyle name="Normal 2 2 7 20 2 4 3" xfId="35215"/>
    <cellStyle name="Normal 2 2 7 20 2 5" xfId="6740"/>
    <cellStyle name="Normal 2 2 7 20 2 5 2" xfId="35216"/>
    <cellStyle name="Normal 2 2 7 20 2 6" xfId="6741"/>
    <cellStyle name="Normal 2 2 7 20 2 6 2" xfId="35217"/>
    <cellStyle name="Normal 2 2 7 20 2 7" xfId="35218"/>
    <cellStyle name="Normal 2 2 7 20 2 7 2" xfId="35219"/>
    <cellStyle name="Normal 2 2 7 20 2 8" xfId="35220"/>
    <cellStyle name="Normal 2 2 7 20 2 9" xfId="35221"/>
    <cellStyle name="Normal 2 2 7 20 3" xfId="6742"/>
    <cellStyle name="Normal 2 2 7 20 3 2" xfId="6743"/>
    <cellStyle name="Normal 2 2 7 20 3 2 2" xfId="6744"/>
    <cellStyle name="Normal 2 2 7 20 3 2 2 2" xfId="35222"/>
    <cellStyle name="Normal 2 2 7 20 3 2 3" xfId="6745"/>
    <cellStyle name="Normal 2 2 7 20 3 2 3 2" xfId="35223"/>
    <cellStyle name="Normal 2 2 7 20 3 2 4" xfId="35224"/>
    <cellStyle name="Normal 2 2 7 20 3 3" xfId="6746"/>
    <cellStyle name="Normal 2 2 7 20 3 3 2" xfId="35225"/>
    <cellStyle name="Normal 2 2 7 20 3 4" xfId="6747"/>
    <cellStyle name="Normal 2 2 7 20 3 4 2" xfId="35226"/>
    <cellStyle name="Normal 2 2 7 20 3 5" xfId="6748"/>
    <cellStyle name="Normal 2 2 7 20 3 5 2" xfId="35227"/>
    <cellStyle name="Normal 2 2 7 20 3 6" xfId="35228"/>
    <cellStyle name="Normal 2 2 7 20 3 6 2" xfId="35229"/>
    <cellStyle name="Normal 2 2 7 20 3 7" xfId="35230"/>
    <cellStyle name="Normal 2 2 7 20 4" xfId="6749"/>
    <cellStyle name="Normal 2 2 7 20 4 2" xfId="6750"/>
    <cellStyle name="Normal 2 2 7 20 4 2 2" xfId="35231"/>
    <cellStyle name="Normal 2 2 7 20 4 3" xfId="6751"/>
    <cellStyle name="Normal 2 2 7 20 4 3 2" xfId="35232"/>
    <cellStyle name="Normal 2 2 7 20 4 4" xfId="35233"/>
    <cellStyle name="Normal 2 2 7 20 5" xfId="6752"/>
    <cellStyle name="Normal 2 2 7 20 5 2" xfId="6753"/>
    <cellStyle name="Normal 2 2 7 20 5 2 2" xfId="35234"/>
    <cellStyle name="Normal 2 2 7 20 5 3" xfId="35235"/>
    <cellStyle name="Normal 2 2 7 20 6" xfId="6754"/>
    <cellStyle name="Normal 2 2 7 20 6 2" xfId="35236"/>
    <cellStyle name="Normal 2 2 7 20 7" xfId="6755"/>
    <cellStyle name="Normal 2 2 7 20 7 2" xfId="35237"/>
    <cellStyle name="Normal 2 2 7 20 8" xfId="35238"/>
    <cellStyle name="Normal 2 2 7 20 8 2" xfId="35239"/>
    <cellStyle name="Normal 2 2 7 20 9" xfId="35240"/>
    <cellStyle name="Normal 2 2 7 21" xfId="6756"/>
    <cellStyle name="Normal 2 2 7 21 10" xfId="35241"/>
    <cellStyle name="Normal 2 2 7 21 11" xfId="35242"/>
    <cellStyle name="Normal 2 2 7 21 2" xfId="6757"/>
    <cellStyle name="Normal 2 2 7 21 2 10" xfId="35243"/>
    <cellStyle name="Normal 2 2 7 21 2 2" xfId="6758"/>
    <cellStyle name="Normal 2 2 7 21 2 2 2" xfId="6759"/>
    <cellStyle name="Normal 2 2 7 21 2 2 2 2" xfId="6760"/>
    <cellStyle name="Normal 2 2 7 21 2 2 2 2 2" xfId="35244"/>
    <cellStyle name="Normal 2 2 7 21 2 2 2 3" xfId="6761"/>
    <cellStyle name="Normal 2 2 7 21 2 2 2 3 2" xfId="35245"/>
    <cellStyle name="Normal 2 2 7 21 2 2 2 4" xfId="35246"/>
    <cellStyle name="Normal 2 2 7 21 2 2 3" xfId="6762"/>
    <cellStyle name="Normal 2 2 7 21 2 2 3 2" xfId="35247"/>
    <cellStyle name="Normal 2 2 7 21 2 2 4" xfId="6763"/>
    <cellStyle name="Normal 2 2 7 21 2 2 4 2" xfId="35248"/>
    <cellStyle name="Normal 2 2 7 21 2 2 5" xfId="6764"/>
    <cellStyle name="Normal 2 2 7 21 2 2 5 2" xfId="35249"/>
    <cellStyle name="Normal 2 2 7 21 2 2 6" xfId="35250"/>
    <cellStyle name="Normal 2 2 7 21 2 2 6 2" xfId="35251"/>
    <cellStyle name="Normal 2 2 7 21 2 2 7" xfId="35252"/>
    <cellStyle name="Normal 2 2 7 21 2 3" xfId="6765"/>
    <cellStyle name="Normal 2 2 7 21 2 3 2" xfId="6766"/>
    <cellStyle name="Normal 2 2 7 21 2 3 2 2" xfId="35253"/>
    <cellStyle name="Normal 2 2 7 21 2 3 3" xfId="6767"/>
    <cellStyle name="Normal 2 2 7 21 2 3 3 2" xfId="35254"/>
    <cellStyle name="Normal 2 2 7 21 2 3 4" xfId="35255"/>
    <cellStyle name="Normal 2 2 7 21 2 4" xfId="6768"/>
    <cellStyle name="Normal 2 2 7 21 2 4 2" xfId="6769"/>
    <cellStyle name="Normal 2 2 7 21 2 4 2 2" xfId="35256"/>
    <cellStyle name="Normal 2 2 7 21 2 4 3" xfId="35257"/>
    <cellStyle name="Normal 2 2 7 21 2 5" xfId="6770"/>
    <cellStyle name="Normal 2 2 7 21 2 5 2" xfId="35258"/>
    <cellStyle name="Normal 2 2 7 21 2 6" xfId="6771"/>
    <cellStyle name="Normal 2 2 7 21 2 6 2" xfId="35259"/>
    <cellStyle name="Normal 2 2 7 21 2 7" xfId="35260"/>
    <cellStyle name="Normal 2 2 7 21 2 7 2" xfId="35261"/>
    <cellStyle name="Normal 2 2 7 21 2 8" xfId="35262"/>
    <cellStyle name="Normal 2 2 7 21 2 9" xfId="35263"/>
    <cellStyle name="Normal 2 2 7 21 3" xfId="6772"/>
    <cellStyle name="Normal 2 2 7 21 3 2" xfId="6773"/>
    <cellStyle name="Normal 2 2 7 21 3 2 2" xfId="6774"/>
    <cellStyle name="Normal 2 2 7 21 3 2 2 2" xfId="35264"/>
    <cellStyle name="Normal 2 2 7 21 3 2 3" xfId="6775"/>
    <cellStyle name="Normal 2 2 7 21 3 2 3 2" xfId="35265"/>
    <cellStyle name="Normal 2 2 7 21 3 2 4" xfId="35266"/>
    <cellStyle name="Normal 2 2 7 21 3 3" xfId="6776"/>
    <cellStyle name="Normal 2 2 7 21 3 3 2" xfId="35267"/>
    <cellStyle name="Normal 2 2 7 21 3 4" xfId="6777"/>
    <cellStyle name="Normal 2 2 7 21 3 4 2" xfId="35268"/>
    <cellStyle name="Normal 2 2 7 21 3 5" xfId="6778"/>
    <cellStyle name="Normal 2 2 7 21 3 5 2" xfId="35269"/>
    <cellStyle name="Normal 2 2 7 21 3 6" xfId="35270"/>
    <cellStyle name="Normal 2 2 7 21 3 6 2" xfId="35271"/>
    <cellStyle name="Normal 2 2 7 21 3 7" xfId="35272"/>
    <cellStyle name="Normal 2 2 7 21 4" xfId="6779"/>
    <cellStyle name="Normal 2 2 7 21 4 2" xfId="6780"/>
    <cellStyle name="Normal 2 2 7 21 4 2 2" xfId="35273"/>
    <cellStyle name="Normal 2 2 7 21 4 3" xfId="6781"/>
    <cellStyle name="Normal 2 2 7 21 4 3 2" xfId="35274"/>
    <cellStyle name="Normal 2 2 7 21 4 4" xfId="35275"/>
    <cellStyle name="Normal 2 2 7 21 5" xfId="6782"/>
    <cellStyle name="Normal 2 2 7 21 5 2" xfId="6783"/>
    <cellStyle name="Normal 2 2 7 21 5 2 2" xfId="35276"/>
    <cellStyle name="Normal 2 2 7 21 5 3" xfId="35277"/>
    <cellStyle name="Normal 2 2 7 21 6" xfId="6784"/>
    <cellStyle name="Normal 2 2 7 21 6 2" xfId="35278"/>
    <cellStyle name="Normal 2 2 7 21 7" xfId="6785"/>
    <cellStyle name="Normal 2 2 7 21 7 2" xfId="35279"/>
    <cellStyle name="Normal 2 2 7 21 8" xfId="35280"/>
    <cellStyle name="Normal 2 2 7 21 8 2" xfId="35281"/>
    <cellStyle name="Normal 2 2 7 21 9" xfId="35282"/>
    <cellStyle name="Normal 2 2 7 22" xfId="6786"/>
    <cellStyle name="Normal 2 2 7 22 10" xfId="35283"/>
    <cellStyle name="Normal 2 2 7 22 11" xfId="35284"/>
    <cellStyle name="Normal 2 2 7 22 2" xfId="6787"/>
    <cellStyle name="Normal 2 2 7 22 2 10" xfId="35285"/>
    <cellStyle name="Normal 2 2 7 22 2 2" xfId="6788"/>
    <cellStyle name="Normal 2 2 7 22 2 2 2" xfId="6789"/>
    <cellStyle name="Normal 2 2 7 22 2 2 2 2" xfId="6790"/>
    <cellStyle name="Normal 2 2 7 22 2 2 2 2 2" xfId="35286"/>
    <cellStyle name="Normal 2 2 7 22 2 2 2 3" xfId="6791"/>
    <cellStyle name="Normal 2 2 7 22 2 2 2 3 2" xfId="35287"/>
    <cellStyle name="Normal 2 2 7 22 2 2 2 4" xfId="35288"/>
    <cellStyle name="Normal 2 2 7 22 2 2 3" xfId="6792"/>
    <cellStyle name="Normal 2 2 7 22 2 2 3 2" xfId="35289"/>
    <cellStyle name="Normal 2 2 7 22 2 2 4" xfId="6793"/>
    <cellStyle name="Normal 2 2 7 22 2 2 4 2" xfId="35290"/>
    <cellStyle name="Normal 2 2 7 22 2 2 5" xfId="6794"/>
    <cellStyle name="Normal 2 2 7 22 2 2 5 2" xfId="35291"/>
    <cellStyle name="Normal 2 2 7 22 2 2 6" xfId="35292"/>
    <cellStyle name="Normal 2 2 7 22 2 2 6 2" xfId="35293"/>
    <cellStyle name="Normal 2 2 7 22 2 2 7" xfId="35294"/>
    <cellStyle name="Normal 2 2 7 22 2 3" xfId="6795"/>
    <cellStyle name="Normal 2 2 7 22 2 3 2" xfId="6796"/>
    <cellStyle name="Normal 2 2 7 22 2 3 2 2" xfId="35295"/>
    <cellStyle name="Normal 2 2 7 22 2 3 3" xfId="6797"/>
    <cellStyle name="Normal 2 2 7 22 2 3 3 2" xfId="35296"/>
    <cellStyle name="Normal 2 2 7 22 2 3 4" xfId="35297"/>
    <cellStyle name="Normal 2 2 7 22 2 4" xfId="6798"/>
    <cellStyle name="Normal 2 2 7 22 2 4 2" xfId="6799"/>
    <cellStyle name="Normal 2 2 7 22 2 4 2 2" xfId="35298"/>
    <cellStyle name="Normal 2 2 7 22 2 4 3" xfId="35299"/>
    <cellStyle name="Normal 2 2 7 22 2 5" xfId="6800"/>
    <cellStyle name="Normal 2 2 7 22 2 5 2" xfId="35300"/>
    <cellStyle name="Normal 2 2 7 22 2 6" xfId="6801"/>
    <cellStyle name="Normal 2 2 7 22 2 6 2" xfId="35301"/>
    <cellStyle name="Normal 2 2 7 22 2 7" xfId="35302"/>
    <cellStyle name="Normal 2 2 7 22 2 7 2" xfId="35303"/>
    <cellStyle name="Normal 2 2 7 22 2 8" xfId="35304"/>
    <cellStyle name="Normal 2 2 7 22 2 9" xfId="35305"/>
    <cellStyle name="Normal 2 2 7 22 3" xfId="6802"/>
    <cellStyle name="Normal 2 2 7 22 3 2" xfId="6803"/>
    <cellStyle name="Normal 2 2 7 22 3 2 2" xfId="6804"/>
    <cellStyle name="Normal 2 2 7 22 3 2 2 2" xfId="35306"/>
    <cellStyle name="Normal 2 2 7 22 3 2 3" xfId="6805"/>
    <cellStyle name="Normal 2 2 7 22 3 2 3 2" xfId="35307"/>
    <cellStyle name="Normal 2 2 7 22 3 2 4" xfId="35308"/>
    <cellStyle name="Normal 2 2 7 22 3 3" xfId="6806"/>
    <cellStyle name="Normal 2 2 7 22 3 3 2" xfId="35309"/>
    <cellStyle name="Normal 2 2 7 22 3 4" xfId="6807"/>
    <cellStyle name="Normal 2 2 7 22 3 4 2" xfId="35310"/>
    <cellStyle name="Normal 2 2 7 22 3 5" xfId="6808"/>
    <cellStyle name="Normal 2 2 7 22 3 5 2" xfId="35311"/>
    <cellStyle name="Normal 2 2 7 22 3 6" xfId="35312"/>
    <cellStyle name="Normal 2 2 7 22 3 6 2" xfId="35313"/>
    <cellStyle name="Normal 2 2 7 22 3 7" xfId="35314"/>
    <cellStyle name="Normal 2 2 7 22 4" xfId="6809"/>
    <cellStyle name="Normal 2 2 7 22 4 2" xfId="6810"/>
    <cellStyle name="Normal 2 2 7 22 4 2 2" xfId="35315"/>
    <cellStyle name="Normal 2 2 7 22 4 3" xfId="6811"/>
    <cellStyle name="Normal 2 2 7 22 4 3 2" xfId="35316"/>
    <cellStyle name="Normal 2 2 7 22 4 4" xfId="35317"/>
    <cellStyle name="Normal 2 2 7 22 5" xfId="6812"/>
    <cellStyle name="Normal 2 2 7 22 5 2" xfId="6813"/>
    <cellStyle name="Normal 2 2 7 22 5 2 2" xfId="35318"/>
    <cellStyle name="Normal 2 2 7 22 5 3" xfId="35319"/>
    <cellStyle name="Normal 2 2 7 22 6" xfId="6814"/>
    <cellStyle name="Normal 2 2 7 22 6 2" xfId="35320"/>
    <cellStyle name="Normal 2 2 7 22 7" xfId="6815"/>
    <cellStyle name="Normal 2 2 7 22 7 2" xfId="35321"/>
    <cellStyle name="Normal 2 2 7 22 8" xfId="35322"/>
    <cellStyle name="Normal 2 2 7 22 8 2" xfId="35323"/>
    <cellStyle name="Normal 2 2 7 22 9" xfId="35324"/>
    <cellStyle name="Normal 2 2 7 23" xfId="6816"/>
    <cellStyle name="Normal 2 2 7 23 10" xfId="35325"/>
    <cellStyle name="Normal 2 2 7 23 11" xfId="35326"/>
    <cellStyle name="Normal 2 2 7 23 2" xfId="6817"/>
    <cellStyle name="Normal 2 2 7 23 2 10" xfId="35327"/>
    <cellStyle name="Normal 2 2 7 23 2 2" xfId="6818"/>
    <cellStyle name="Normal 2 2 7 23 2 2 2" xfId="6819"/>
    <cellStyle name="Normal 2 2 7 23 2 2 2 2" xfId="6820"/>
    <cellStyle name="Normal 2 2 7 23 2 2 2 2 2" xfId="35328"/>
    <cellStyle name="Normal 2 2 7 23 2 2 2 3" xfId="6821"/>
    <cellStyle name="Normal 2 2 7 23 2 2 2 3 2" xfId="35329"/>
    <cellStyle name="Normal 2 2 7 23 2 2 2 4" xfId="35330"/>
    <cellStyle name="Normal 2 2 7 23 2 2 3" xfId="6822"/>
    <cellStyle name="Normal 2 2 7 23 2 2 3 2" xfId="35331"/>
    <cellStyle name="Normal 2 2 7 23 2 2 4" xfId="6823"/>
    <cellStyle name="Normal 2 2 7 23 2 2 4 2" xfId="35332"/>
    <cellStyle name="Normal 2 2 7 23 2 2 5" xfId="6824"/>
    <cellStyle name="Normal 2 2 7 23 2 2 5 2" xfId="35333"/>
    <cellStyle name="Normal 2 2 7 23 2 2 6" xfId="35334"/>
    <cellStyle name="Normal 2 2 7 23 2 2 6 2" xfId="35335"/>
    <cellStyle name="Normal 2 2 7 23 2 2 7" xfId="35336"/>
    <cellStyle name="Normal 2 2 7 23 2 3" xfId="6825"/>
    <cellStyle name="Normal 2 2 7 23 2 3 2" xfId="6826"/>
    <cellStyle name="Normal 2 2 7 23 2 3 2 2" xfId="35337"/>
    <cellStyle name="Normal 2 2 7 23 2 3 3" xfId="6827"/>
    <cellStyle name="Normal 2 2 7 23 2 3 3 2" xfId="35338"/>
    <cellStyle name="Normal 2 2 7 23 2 3 4" xfId="35339"/>
    <cellStyle name="Normal 2 2 7 23 2 4" xfId="6828"/>
    <cellStyle name="Normal 2 2 7 23 2 4 2" xfId="6829"/>
    <cellStyle name="Normal 2 2 7 23 2 4 2 2" xfId="35340"/>
    <cellStyle name="Normal 2 2 7 23 2 4 3" xfId="35341"/>
    <cellStyle name="Normal 2 2 7 23 2 5" xfId="6830"/>
    <cellStyle name="Normal 2 2 7 23 2 5 2" xfId="35342"/>
    <cellStyle name="Normal 2 2 7 23 2 6" xfId="6831"/>
    <cellStyle name="Normal 2 2 7 23 2 6 2" xfId="35343"/>
    <cellStyle name="Normal 2 2 7 23 2 7" xfId="35344"/>
    <cellStyle name="Normal 2 2 7 23 2 7 2" xfId="35345"/>
    <cellStyle name="Normal 2 2 7 23 2 8" xfId="35346"/>
    <cellStyle name="Normal 2 2 7 23 2 9" xfId="35347"/>
    <cellStyle name="Normal 2 2 7 23 3" xfId="6832"/>
    <cellStyle name="Normal 2 2 7 23 3 2" xfId="6833"/>
    <cellStyle name="Normal 2 2 7 23 3 2 2" xfId="6834"/>
    <cellStyle name="Normal 2 2 7 23 3 2 2 2" xfId="35348"/>
    <cellStyle name="Normal 2 2 7 23 3 2 3" xfId="6835"/>
    <cellStyle name="Normal 2 2 7 23 3 2 3 2" xfId="35349"/>
    <cellStyle name="Normal 2 2 7 23 3 2 4" xfId="35350"/>
    <cellStyle name="Normal 2 2 7 23 3 3" xfId="6836"/>
    <cellStyle name="Normal 2 2 7 23 3 3 2" xfId="35351"/>
    <cellStyle name="Normal 2 2 7 23 3 4" xfId="6837"/>
    <cellStyle name="Normal 2 2 7 23 3 4 2" xfId="35352"/>
    <cellStyle name="Normal 2 2 7 23 3 5" xfId="6838"/>
    <cellStyle name="Normal 2 2 7 23 3 5 2" xfId="35353"/>
    <cellStyle name="Normal 2 2 7 23 3 6" xfId="35354"/>
    <cellStyle name="Normal 2 2 7 23 3 6 2" xfId="35355"/>
    <cellStyle name="Normal 2 2 7 23 3 7" xfId="35356"/>
    <cellStyle name="Normal 2 2 7 23 4" xfId="6839"/>
    <cellStyle name="Normal 2 2 7 23 4 2" xfId="6840"/>
    <cellStyle name="Normal 2 2 7 23 4 2 2" xfId="35357"/>
    <cellStyle name="Normal 2 2 7 23 4 3" xfId="6841"/>
    <cellStyle name="Normal 2 2 7 23 4 3 2" xfId="35358"/>
    <cellStyle name="Normal 2 2 7 23 4 4" xfId="35359"/>
    <cellStyle name="Normal 2 2 7 23 5" xfId="6842"/>
    <cellStyle name="Normal 2 2 7 23 5 2" xfId="6843"/>
    <cellStyle name="Normal 2 2 7 23 5 2 2" xfId="35360"/>
    <cellStyle name="Normal 2 2 7 23 5 3" xfId="35361"/>
    <cellStyle name="Normal 2 2 7 23 6" xfId="6844"/>
    <cellStyle name="Normal 2 2 7 23 6 2" xfId="35362"/>
    <cellStyle name="Normal 2 2 7 23 7" xfId="6845"/>
    <cellStyle name="Normal 2 2 7 23 7 2" xfId="35363"/>
    <cellStyle name="Normal 2 2 7 23 8" xfId="35364"/>
    <cellStyle name="Normal 2 2 7 23 8 2" xfId="35365"/>
    <cellStyle name="Normal 2 2 7 23 9" xfId="35366"/>
    <cellStyle name="Normal 2 2 7 24" xfId="6846"/>
    <cellStyle name="Normal 2 2 7 24 10" xfId="35367"/>
    <cellStyle name="Normal 2 2 7 24 11" xfId="35368"/>
    <cellStyle name="Normal 2 2 7 24 2" xfId="6847"/>
    <cellStyle name="Normal 2 2 7 24 2 10" xfId="35369"/>
    <cellStyle name="Normal 2 2 7 24 2 2" xfId="6848"/>
    <cellStyle name="Normal 2 2 7 24 2 2 2" xfId="6849"/>
    <cellStyle name="Normal 2 2 7 24 2 2 2 2" xfId="6850"/>
    <cellStyle name="Normal 2 2 7 24 2 2 2 2 2" xfId="35370"/>
    <cellStyle name="Normal 2 2 7 24 2 2 2 3" xfId="6851"/>
    <cellStyle name="Normal 2 2 7 24 2 2 2 3 2" xfId="35371"/>
    <cellStyle name="Normal 2 2 7 24 2 2 2 4" xfId="35372"/>
    <cellStyle name="Normal 2 2 7 24 2 2 3" xfId="6852"/>
    <cellStyle name="Normal 2 2 7 24 2 2 3 2" xfId="35373"/>
    <cellStyle name="Normal 2 2 7 24 2 2 4" xfId="6853"/>
    <cellStyle name="Normal 2 2 7 24 2 2 4 2" xfId="35374"/>
    <cellStyle name="Normal 2 2 7 24 2 2 5" xfId="6854"/>
    <cellStyle name="Normal 2 2 7 24 2 2 5 2" xfId="35375"/>
    <cellStyle name="Normal 2 2 7 24 2 2 6" xfId="35376"/>
    <cellStyle name="Normal 2 2 7 24 2 2 6 2" xfId="35377"/>
    <cellStyle name="Normal 2 2 7 24 2 2 7" xfId="35378"/>
    <cellStyle name="Normal 2 2 7 24 2 3" xfId="6855"/>
    <cellStyle name="Normal 2 2 7 24 2 3 2" xfId="6856"/>
    <cellStyle name="Normal 2 2 7 24 2 3 2 2" xfId="35379"/>
    <cellStyle name="Normal 2 2 7 24 2 3 3" xfId="6857"/>
    <cellStyle name="Normal 2 2 7 24 2 3 3 2" xfId="35380"/>
    <cellStyle name="Normal 2 2 7 24 2 3 4" xfId="35381"/>
    <cellStyle name="Normal 2 2 7 24 2 4" xfId="6858"/>
    <cellStyle name="Normal 2 2 7 24 2 4 2" xfId="6859"/>
    <cellStyle name="Normal 2 2 7 24 2 4 2 2" xfId="35382"/>
    <cellStyle name="Normal 2 2 7 24 2 4 3" xfId="35383"/>
    <cellStyle name="Normal 2 2 7 24 2 5" xfId="6860"/>
    <cellStyle name="Normal 2 2 7 24 2 5 2" xfId="35384"/>
    <cellStyle name="Normal 2 2 7 24 2 6" xfId="6861"/>
    <cellStyle name="Normal 2 2 7 24 2 6 2" xfId="35385"/>
    <cellStyle name="Normal 2 2 7 24 2 7" xfId="35386"/>
    <cellStyle name="Normal 2 2 7 24 2 7 2" xfId="35387"/>
    <cellStyle name="Normal 2 2 7 24 2 8" xfId="35388"/>
    <cellStyle name="Normal 2 2 7 24 2 9" xfId="35389"/>
    <cellStyle name="Normal 2 2 7 24 3" xfId="6862"/>
    <cellStyle name="Normal 2 2 7 24 3 2" xfId="6863"/>
    <cellStyle name="Normal 2 2 7 24 3 2 2" xfId="6864"/>
    <cellStyle name="Normal 2 2 7 24 3 2 2 2" xfId="35390"/>
    <cellStyle name="Normal 2 2 7 24 3 2 3" xfId="6865"/>
    <cellStyle name="Normal 2 2 7 24 3 2 3 2" xfId="35391"/>
    <cellStyle name="Normal 2 2 7 24 3 2 4" xfId="35392"/>
    <cellStyle name="Normal 2 2 7 24 3 3" xfId="6866"/>
    <cellStyle name="Normal 2 2 7 24 3 3 2" xfId="35393"/>
    <cellStyle name="Normal 2 2 7 24 3 4" xfId="6867"/>
    <cellStyle name="Normal 2 2 7 24 3 4 2" xfId="35394"/>
    <cellStyle name="Normal 2 2 7 24 3 5" xfId="6868"/>
    <cellStyle name="Normal 2 2 7 24 3 5 2" xfId="35395"/>
    <cellStyle name="Normal 2 2 7 24 3 6" xfId="35396"/>
    <cellStyle name="Normal 2 2 7 24 3 6 2" xfId="35397"/>
    <cellStyle name="Normal 2 2 7 24 3 7" xfId="35398"/>
    <cellStyle name="Normal 2 2 7 24 4" xfId="6869"/>
    <cellStyle name="Normal 2 2 7 24 4 2" xfId="6870"/>
    <cellStyle name="Normal 2 2 7 24 4 2 2" xfId="35399"/>
    <cellStyle name="Normal 2 2 7 24 4 3" xfId="6871"/>
    <cellStyle name="Normal 2 2 7 24 4 3 2" xfId="35400"/>
    <cellStyle name="Normal 2 2 7 24 4 4" xfId="35401"/>
    <cellStyle name="Normal 2 2 7 24 5" xfId="6872"/>
    <cellStyle name="Normal 2 2 7 24 5 2" xfId="6873"/>
    <cellStyle name="Normal 2 2 7 24 5 2 2" xfId="35402"/>
    <cellStyle name="Normal 2 2 7 24 5 3" xfId="35403"/>
    <cellStyle name="Normal 2 2 7 24 6" xfId="6874"/>
    <cellStyle name="Normal 2 2 7 24 6 2" xfId="35404"/>
    <cellStyle name="Normal 2 2 7 24 7" xfId="6875"/>
    <cellStyle name="Normal 2 2 7 24 7 2" xfId="35405"/>
    <cellStyle name="Normal 2 2 7 24 8" xfId="35406"/>
    <cellStyle name="Normal 2 2 7 24 8 2" xfId="35407"/>
    <cellStyle name="Normal 2 2 7 24 9" xfId="35408"/>
    <cellStyle name="Normal 2 2 7 25" xfId="6876"/>
    <cellStyle name="Normal 2 2 7 25 10" xfId="35409"/>
    <cellStyle name="Normal 2 2 7 25 11" xfId="35410"/>
    <cellStyle name="Normal 2 2 7 25 2" xfId="6877"/>
    <cellStyle name="Normal 2 2 7 25 2 10" xfId="35411"/>
    <cellStyle name="Normal 2 2 7 25 2 2" xfId="6878"/>
    <cellStyle name="Normal 2 2 7 25 2 2 2" xfId="6879"/>
    <cellStyle name="Normal 2 2 7 25 2 2 2 2" xfId="6880"/>
    <cellStyle name="Normal 2 2 7 25 2 2 2 2 2" xfId="35412"/>
    <cellStyle name="Normal 2 2 7 25 2 2 2 3" xfId="6881"/>
    <cellStyle name="Normal 2 2 7 25 2 2 2 3 2" xfId="35413"/>
    <cellStyle name="Normal 2 2 7 25 2 2 2 4" xfId="35414"/>
    <cellStyle name="Normal 2 2 7 25 2 2 3" xfId="6882"/>
    <cellStyle name="Normal 2 2 7 25 2 2 3 2" xfId="35415"/>
    <cellStyle name="Normal 2 2 7 25 2 2 4" xfId="6883"/>
    <cellStyle name="Normal 2 2 7 25 2 2 4 2" xfId="35416"/>
    <cellStyle name="Normal 2 2 7 25 2 2 5" xfId="6884"/>
    <cellStyle name="Normal 2 2 7 25 2 2 5 2" xfId="35417"/>
    <cellStyle name="Normal 2 2 7 25 2 2 6" xfId="35418"/>
    <cellStyle name="Normal 2 2 7 25 2 2 6 2" xfId="35419"/>
    <cellStyle name="Normal 2 2 7 25 2 2 7" xfId="35420"/>
    <cellStyle name="Normal 2 2 7 25 2 3" xfId="6885"/>
    <cellStyle name="Normal 2 2 7 25 2 3 2" xfId="6886"/>
    <cellStyle name="Normal 2 2 7 25 2 3 2 2" xfId="35421"/>
    <cellStyle name="Normal 2 2 7 25 2 3 3" xfId="6887"/>
    <cellStyle name="Normal 2 2 7 25 2 3 3 2" xfId="35422"/>
    <cellStyle name="Normal 2 2 7 25 2 3 4" xfId="35423"/>
    <cellStyle name="Normal 2 2 7 25 2 4" xfId="6888"/>
    <cellStyle name="Normal 2 2 7 25 2 4 2" xfId="6889"/>
    <cellStyle name="Normal 2 2 7 25 2 4 2 2" xfId="35424"/>
    <cellStyle name="Normal 2 2 7 25 2 4 3" xfId="35425"/>
    <cellStyle name="Normal 2 2 7 25 2 5" xfId="6890"/>
    <cellStyle name="Normal 2 2 7 25 2 5 2" xfId="35426"/>
    <cellStyle name="Normal 2 2 7 25 2 6" xfId="6891"/>
    <cellStyle name="Normal 2 2 7 25 2 6 2" xfId="35427"/>
    <cellStyle name="Normal 2 2 7 25 2 7" xfId="35428"/>
    <cellStyle name="Normal 2 2 7 25 2 7 2" xfId="35429"/>
    <cellStyle name="Normal 2 2 7 25 2 8" xfId="35430"/>
    <cellStyle name="Normal 2 2 7 25 2 9" xfId="35431"/>
    <cellStyle name="Normal 2 2 7 25 3" xfId="6892"/>
    <cellStyle name="Normal 2 2 7 25 3 2" xfId="6893"/>
    <cellStyle name="Normal 2 2 7 25 3 2 2" xfId="6894"/>
    <cellStyle name="Normal 2 2 7 25 3 2 2 2" xfId="35432"/>
    <cellStyle name="Normal 2 2 7 25 3 2 3" xfId="6895"/>
    <cellStyle name="Normal 2 2 7 25 3 2 3 2" xfId="35433"/>
    <cellStyle name="Normal 2 2 7 25 3 2 4" xfId="35434"/>
    <cellStyle name="Normal 2 2 7 25 3 3" xfId="6896"/>
    <cellStyle name="Normal 2 2 7 25 3 3 2" xfId="35435"/>
    <cellStyle name="Normal 2 2 7 25 3 4" xfId="6897"/>
    <cellStyle name="Normal 2 2 7 25 3 4 2" xfId="35436"/>
    <cellStyle name="Normal 2 2 7 25 3 5" xfId="6898"/>
    <cellStyle name="Normal 2 2 7 25 3 5 2" xfId="35437"/>
    <cellStyle name="Normal 2 2 7 25 3 6" xfId="35438"/>
    <cellStyle name="Normal 2 2 7 25 3 6 2" xfId="35439"/>
    <cellStyle name="Normal 2 2 7 25 3 7" xfId="35440"/>
    <cellStyle name="Normal 2 2 7 25 4" xfId="6899"/>
    <cellStyle name="Normal 2 2 7 25 4 2" xfId="6900"/>
    <cellStyle name="Normal 2 2 7 25 4 2 2" xfId="35441"/>
    <cellStyle name="Normal 2 2 7 25 4 3" xfId="6901"/>
    <cellStyle name="Normal 2 2 7 25 4 3 2" xfId="35442"/>
    <cellStyle name="Normal 2 2 7 25 4 4" xfId="35443"/>
    <cellStyle name="Normal 2 2 7 25 5" xfId="6902"/>
    <cellStyle name="Normal 2 2 7 25 5 2" xfId="6903"/>
    <cellStyle name="Normal 2 2 7 25 5 2 2" xfId="35444"/>
    <cellStyle name="Normal 2 2 7 25 5 3" xfId="35445"/>
    <cellStyle name="Normal 2 2 7 25 6" xfId="6904"/>
    <cellStyle name="Normal 2 2 7 25 6 2" xfId="35446"/>
    <cellStyle name="Normal 2 2 7 25 7" xfId="6905"/>
    <cellStyle name="Normal 2 2 7 25 7 2" xfId="35447"/>
    <cellStyle name="Normal 2 2 7 25 8" xfId="35448"/>
    <cellStyle name="Normal 2 2 7 25 8 2" xfId="35449"/>
    <cellStyle name="Normal 2 2 7 25 9" xfId="35450"/>
    <cellStyle name="Normal 2 2 7 26" xfId="6906"/>
    <cellStyle name="Normal 2 2 7 26 10" xfId="35451"/>
    <cellStyle name="Normal 2 2 7 26 11" xfId="35452"/>
    <cellStyle name="Normal 2 2 7 26 2" xfId="6907"/>
    <cellStyle name="Normal 2 2 7 26 2 10" xfId="35453"/>
    <cellStyle name="Normal 2 2 7 26 2 2" xfId="6908"/>
    <cellStyle name="Normal 2 2 7 26 2 2 2" xfId="6909"/>
    <cellStyle name="Normal 2 2 7 26 2 2 2 2" xfId="6910"/>
    <cellStyle name="Normal 2 2 7 26 2 2 2 2 2" xfId="35454"/>
    <cellStyle name="Normal 2 2 7 26 2 2 2 3" xfId="6911"/>
    <cellStyle name="Normal 2 2 7 26 2 2 2 3 2" xfId="35455"/>
    <cellStyle name="Normal 2 2 7 26 2 2 2 4" xfId="35456"/>
    <cellStyle name="Normal 2 2 7 26 2 2 3" xfId="6912"/>
    <cellStyle name="Normal 2 2 7 26 2 2 3 2" xfId="35457"/>
    <cellStyle name="Normal 2 2 7 26 2 2 4" xfId="6913"/>
    <cellStyle name="Normal 2 2 7 26 2 2 4 2" xfId="35458"/>
    <cellStyle name="Normal 2 2 7 26 2 2 5" xfId="6914"/>
    <cellStyle name="Normal 2 2 7 26 2 2 5 2" xfId="35459"/>
    <cellStyle name="Normal 2 2 7 26 2 2 6" xfId="35460"/>
    <cellStyle name="Normal 2 2 7 26 2 2 6 2" xfId="35461"/>
    <cellStyle name="Normal 2 2 7 26 2 2 7" xfId="35462"/>
    <cellStyle name="Normal 2 2 7 26 2 3" xfId="6915"/>
    <cellStyle name="Normal 2 2 7 26 2 3 2" xfId="6916"/>
    <cellStyle name="Normal 2 2 7 26 2 3 2 2" xfId="35463"/>
    <cellStyle name="Normal 2 2 7 26 2 3 3" xfId="6917"/>
    <cellStyle name="Normal 2 2 7 26 2 3 3 2" xfId="35464"/>
    <cellStyle name="Normal 2 2 7 26 2 3 4" xfId="35465"/>
    <cellStyle name="Normal 2 2 7 26 2 4" xfId="6918"/>
    <cellStyle name="Normal 2 2 7 26 2 4 2" xfId="6919"/>
    <cellStyle name="Normal 2 2 7 26 2 4 2 2" xfId="35466"/>
    <cellStyle name="Normal 2 2 7 26 2 4 3" xfId="35467"/>
    <cellStyle name="Normal 2 2 7 26 2 5" xfId="6920"/>
    <cellStyle name="Normal 2 2 7 26 2 5 2" xfId="35468"/>
    <cellStyle name="Normal 2 2 7 26 2 6" xfId="6921"/>
    <cellStyle name="Normal 2 2 7 26 2 6 2" xfId="35469"/>
    <cellStyle name="Normal 2 2 7 26 2 7" xfId="35470"/>
    <cellStyle name="Normal 2 2 7 26 2 7 2" xfId="35471"/>
    <cellStyle name="Normal 2 2 7 26 2 8" xfId="35472"/>
    <cellStyle name="Normal 2 2 7 26 2 9" xfId="35473"/>
    <cellStyle name="Normal 2 2 7 26 3" xfId="6922"/>
    <cellStyle name="Normal 2 2 7 26 3 2" xfId="6923"/>
    <cellStyle name="Normal 2 2 7 26 3 2 2" xfId="6924"/>
    <cellStyle name="Normal 2 2 7 26 3 2 2 2" xfId="35474"/>
    <cellStyle name="Normal 2 2 7 26 3 2 3" xfId="6925"/>
    <cellStyle name="Normal 2 2 7 26 3 2 3 2" xfId="35475"/>
    <cellStyle name="Normal 2 2 7 26 3 2 4" xfId="35476"/>
    <cellStyle name="Normal 2 2 7 26 3 3" xfId="6926"/>
    <cellStyle name="Normal 2 2 7 26 3 3 2" xfId="35477"/>
    <cellStyle name="Normal 2 2 7 26 3 4" xfId="6927"/>
    <cellStyle name="Normal 2 2 7 26 3 4 2" xfId="35478"/>
    <cellStyle name="Normal 2 2 7 26 3 5" xfId="6928"/>
    <cellStyle name="Normal 2 2 7 26 3 5 2" xfId="35479"/>
    <cellStyle name="Normal 2 2 7 26 3 6" xfId="35480"/>
    <cellStyle name="Normal 2 2 7 26 3 6 2" xfId="35481"/>
    <cellStyle name="Normal 2 2 7 26 3 7" xfId="35482"/>
    <cellStyle name="Normal 2 2 7 26 4" xfId="6929"/>
    <cellStyle name="Normal 2 2 7 26 4 2" xfId="6930"/>
    <cellStyle name="Normal 2 2 7 26 4 2 2" xfId="35483"/>
    <cellStyle name="Normal 2 2 7 26 4 3" xfId="6931"/>
    <cellStyle name="Normal 2 2 7 26 4 3 2" xfId="35484"/>
    <cellStyle name="Normal 2 2 7 26 4 4" xfId="35485"/>
    <cellStyle name="Normal 2 2 7 26 5" xfId="6932"/>
    <cellStyle name="Normal 2 2 7 26 5 2" xfId="6933"/>
    <cellStyle name="Normal 2 2 7 26 5 2 2" xfId="35486"/>
    <cellStyle name="Normal 2 2 7 26 5 3" xfId="35487"/>
    <cellStyle name="Normal 2 2 7 26 6" xfId="6934"/>
    <cellStyle name="Normal 2 2 7 26 6 2" xfId="35488"/>
    <cellStyle name="Normal 2 2 7 26 7" xfId="6935"/>
    <cellStyle name="Normal 2 2 7 26 7 2" xfId="35489"/>
    <cellStyle name="Normal 2 2 7 26 8" xfId="35490"/>
    <cellStyle name="Normal 2 2 7 26 8 2" xfId="35491"/>
    <cellStyle name="Normal 2 2 7 26 9" xfId="35492"/>
    <cellStyle name="Normal 2 2 7 27" xfId="6936"/>
    <cellStyle name="Normal 2 2 7 27 10" xfId="35493"/>
    <cellStyle name="Normal 2 2 7 27 11" xfId="35494"/>
    <cellStyle name="Normal 2 2 7 27 2" xfId="6937"/>
    <cellStyle name="Normal 2 2 7 27 2 10" xfId="35495"/>
    <cellStyle name="Normal 2 2 7 27 2 2" xfId="6938"/>
    <cellStyle name="Normal 2 2 7 27 2 2 2" xfId="6939"/>
    <cellStyle name="Normal 2 2 7 27 2 2 2 2" xfId="6940"/>
    <cellStyle name="Normal 2 2 7 27 2 2 2 2 2" xfId="35496"/>
    <cellStyle name="Normal 2 2 7 27 2 2 2 3" xfId="6941"/>
    <cellStyle name="Normal 2 2 7 27 2 2 2 3 2" xfId="35497"/>
    <cellStyle name="Normal 2 2 7 27 2 2 2 4" xfId="35498"/>
    <cellStyle name="Normal 2 2 7 27 2 2 3" xfId="6942"/>
    <cellStyle name="Normal 2 2 7 27 2 2 3 2" xfId="35499"/>
    <cellStyle name="Normal 2 2 7 27 2 2 4" xfId="6943"/>
    <cellStyle name="Normal 2 2 7 27 2 2 4 2" xfId="35500"/>
    <cellStyle name="Normal 2 2 7 27 2 2 5" xfId="6944"/>
    <cellStyle name="Normal 2 2 7 27 2 2 5 2" xfId="35501"/>
    <cellStyle name="Normal 2 2 7 27 2 2 6" xfId="35502"/>
    <cellStyle name="Normal 2 2 7 27 2 2 6 2" xfId="35503"/>
    <cellStyle name="Normal 2 2 7 27 2 2 7" xfId="35504"/>
    <cellStyle name="Normal 2 2 7 27 2 3" xfId="6945"/>
    <cellStyle name="Normal 2 2 7 27 2 3 2" xfId="6946"/>
    <cellStyle name="Normal 2 2 7 27 2 3 2 2" xfId="35505"/>
    <cellStyle name="Normal 2 2 7 27 2 3 3" xfId="6947"/>
    <cellStyle name="Normal 2 2 7 27 2 3 3 2" xfId="35506"/>
    <cellStyle name="Normal 2 2 7 27 2 3 4" xfId="35507"/>
    <cellStyle name="Normal 2 2 7 27 2 4" xfId="6948"/>
    <cellStyle name="Normal 2 2 7 27 2 4 2" xfId="6949"/>
    <cellStyle name="Normal 2 2 7 27 2 4 2 2" xfId="35508"/>
    <cellStyle name="Normal 2 2 7 27 2 4 3" xfId="35509"/>
    <cellStyle name="Normal 2 2 7 27 2 5" xfId="6950"/>
    <cellStyle name="Normal 2 2 7 27 2 5 2" xfId="35510"/>
    <cellStyle name="Normal 2 2 7 27 2 6" xfId="6951"/>
    <cellStyle name="Normal 2 2 7 27 2 6 2" xfId="35511"/>
    <cellStyle name="Normal 2 2 7 27 2 7" xfId="35512"/>
    <cellStyle name="Normal 2 2 7 27 2 7 2" xfId="35513"/>
    <cellStyle name="Normal 2 2 7 27 2 8" xfId="35514"/>
    <cellStyle name="Normal 2 2 7 27 2 9" xfId="35515"/>
    <cellStyle name="Normal 2 2 7 27 3" xfId="6952"/>
    <cellStyle name="Normal 2 2 7 27 3 2" xfId="6953"/>
    <cellStyle name="Normal 2 2 7 27 3 2 2" xfId="6954"/>
    <cellStyle name="Normal 2 2 7 27 3 2 2 2" xfId="35516"/>
    <cellStyle name="Normal 2 2 7 27 3 2 3" xfId="6955"/>
    <cellStyle name="Normal 2 2 7 27 3 2 3 2" xfId="35517"/>
    <cellStyle name="Normal 2 2 7 27 3 2 4" xfId="35518"/>
    <cellStyle name="Normal 2 2 7 27 3 3" xfId="6956"/>
    <cellStyle name="Normal 2 2 7 27 3 3 2" xfId="35519"/>
    <cellStyle name="Normal 2 2 7 27 3 4" xfId="6957"/>
    <cellStyle name="Normal 2 2 7 27 3 4 2" xfId="35520"/>
    <cellStyle name="Normal 2 2 7 27 3 5" xfId="6958"/>
    <cellStyle name="Normal 2 2 7 27 3 5 2" xfId="35521"/>
    <cellStyle name="Normal 2 2 7 27 3 6" xfId="35522"/>
    <cellStyle name="Normal 2 2 7 27 3 6 2" xfId="35523"/>
    <cellStyle name="Normal 2 2 7 27 3 7" xfId="35524"/>
    <cellStyle name="Normal 2 2 7 27 4" xfId="6959"/>
    <cellStyle name="Normal 2 2 7 27 4 2" xfId="6960"/>
    <cellStyle name="Normal 2 2 7 27 4 2 2" xfId="35525"/>
    <cellStyle name="Normal 2 2 7 27 4 3" xfId="6961"/>
    <cellStyle name="Normal 2 2 7 27 4 3 2" xfId="35526"/>
    <cellStyle name="Normal 2 2 7 27 4 4" xfId="35527"/>
    <cellStyle name="Normal 2 2 7 27 5" xfId="6962"/>
    <cellStyle name="Normal 2 2 7 27 5 2" xfId="6963"/>
    <cellStyle name="Normal 2 2 7 27 5 2 2" xfId="35528"/>
    <cellStyle name="Normal 2 2 7 27 5 3" xfId="35529"/>
    <cellStyle name="Normal 2 2 7 27 6" xfId="6964"/>
    <cellStyle name="Normal 2 2 7 27 6 2" xfId="35530"/>
    <cellStyle name="Normal 2 2 7 27 7" xfId="6965"/>
    <cellStyle name="Normal 2 2 7 27 7 2" xfId="35531"/>
    <cellStyle name="Normal 2 2 7 27 8" xfId="35532"/>
    <cellStyle name="Normal 2 2 7 27 8 2" xfId="35533"/>
    <cellStyle name="Normal 2 2 7 27 9" xfId="35534"/>
    <cellStyle name="Normal 2 2 7 28" xfId="6966"/>
    <cellStyle name="Normal 2 2 7 28 10" xfId="35535"/>
    <cellStyle name="Normal 2 2 7 28 11" xfId="35536"/>
    <cellStyle name="Normal 2 2 7 28 2" xfId="6967"/>
    <cellStyle name="Normal 2 2 7 28 2 10" xfId="35537"/>
    <cellStyle name="Normal 2 2 7 28 2 2" xfId="6968"/>
    <cellStyle name="Normal 2 2 7 28 2 2 2" xfId="6969"/>
    <cellStyle name="Normal 2 2 7 28 2 2 2 2" xfId="6970"/>
    <cellStyle name="Normal 2 2 7 28 2 2 2 2 2" xfId="35538"/>
    <cellStyle name="Normal 2 2 7 28 2 2 2 3" xfId="6971"/>
    <cellStyle name="Normal 2 2 7 28 2 2 2 3 2" xfId="35539"/>
    <cellStyle name="Normal 2 2 7 28 2 2 2 4" xfId="35540"/>
    <cellStyle name="Normal 2 2 7 28 2 2 3" xfId="6972"/>
    <cellStyle name="Normal 2 2 7 28 2 2 3 2" xfId="35541"/>
    <cellStyle name="Normal 2 2 7 28 2 2 4" xfId="6973"/>
    <cellStyle name="Normal 2 2 7 28 2 2 4 2" xfId="35542"/>
    <cellStyle name="Normal 2 2 7 28 2 2 5" xfId="6974"/>
    <cellStyle name="Normal 2 2 7 28 2 2 5 2" xfId="35543"/>
    <cellStyle name="Normal 2 2 7 28 2 2 6" xfId="35544"/>
    <cellStyle name="Normal 2 2 7 28 2 2 6 2" xfId="35545"/>
    <cellStyle name="Normal 2 2 7 28 2 2 7" xfId="35546"/>
    <cellStyle name="Normal 2 2 7 28 2 3" xfId="6975"/>
    <cellStyle name="Normal 2 2 7 28 2 3 2" xfId="6976"/>
    <cellStyle name="Normal 2 2 7 28 2 3 2 2" xfId="35547"/>
    <cellStyle name="Normal 2 2 7 28 2 3 3" xfId="6977"/>
    <cellStyle name="Normal 2 2 7 28 2 3 3 2" xfId="35548"/>
    <cellStyle name="Normal 2 2 7 28 2 3 4" xfId="35549"/>
    <cellStyle name="Normal 2 2 7 28 2 4" xfId="6978"/>
    <cellStyle name="Normal 2 2 7 28 2 4 2" xfId="6979"/>
    <cellStyle name="Normal 2 2 7 28 2 4 2 2" xfId="35550"/>
    <cellStyle name="Normal 2 2 7 28 2 4 3" xfId="35551"/>
    <cellStyle name="Normal 2 2 7 28 2 5" xfId="6980"/>
    <cellStyle name="Normal 2 2 7 28 2 5 2" xfId="35552"/>
    <cellStyle name="Normal 2 2 7 28 2 6" xfId="6981"/>
    <cellStyle name="Normal 2 2 7 28 2 6 2" xfId="35553"/>
    <cellStyle name="Normal 2 2 7 28 2 7" xfId="35554"/>
    <cellStyle name="Normal 2 2 7 28 2 7 2" xfId="35555"/>
    <cellStyle name="Normal 2 2 7 28 2 8" xfId="35556"/>
    <cellStyle name="Normal 2 2 7 28 2 9" xfId="35557"/>
    <cellStyle name="Normal 2 2 7 28 3" xfId="6982"/>
    <cellStyle name="Normal 2 2 7 28 3 2" xfId="6983"/>
    <cellStyle name="Normal 2 2 7 28 3 2 2" xfId="6984"/>
    <cellStyle name="Normal 2 2 7 28 3 2 2 2" xfId="35558"/>
    <cellStyle name="Normal 2 2 7 28 3 2 3" xfId="6985"/>
    <cellStyle name="Normal 2 2 7 28 3 2 3 2" xfId="35559"/>
    <cellStyle name="Normal 2 2 7 28 3 2 4" xfId="35560"/>
    <cellStyle name="Normal 2 2 7 28 3 3" xfId="6986"/>
    <cellStyle name="Normal 2 2 7 28 3 3 2" xfId="35561"/>
    <cellStyle name="Normal 2 2 7 28 3 4" xfId="6987"/>
    <cellStyle name="Normal 2 2 7 28 3 4 2" xfId="35562"/>
    <cellStyle name="Normal 2 2 7 28 3 5" xfId="6988"/>
    <cellStyle name="Normal 2 2 7 28 3 5 2" xfId="35563"/>
    <cellStyle name="Normal 2 2 7 28 3 6" xfId="35564"/>
    <cellStyle name="Normal 2 2 7 28 3 6 2" xfId="35565"/>
    <cellStyle name="Normal 2 2 7 28 3 7" xfId="35566"/>
    <cellStyle name="Normal 2 2 7 28 4" xfId="6989"/>
    <cellStyle name="Normal 2 2 7 28 4 2" xfId="6990"/>
    <cellStyle name="Normal 2 2 7 28 4 2 2" xfId="35567"/>
    <cellStyle name="Normal 2 2 7 28 4 3" xfId="6991"/>
    <cellStyle name="Normal 2 2 7 28 4 3 2" xfId="35568"/>
    <cellStyle name="Normal 2 2 7 28 4 4" xfId="35569"/>
    <cellStyle name="Normal 2 2 7 28 5" xfId="6992"/>
    <cellStyle name="Normal 2 2 7 28 5 2" xfId="6993"/>
    <cellStyle name="Normal 2 2 7 28 5 2 2" xfId="35570"/>
    <cellStyle name="Normal 2 2 7 28 5 3" xfId="35571"/>
    <cellStyle name="Normal 2 2 7 28 6" xfId="6994"/>
    <cellStyle name="Normal 2 2 7 28 6 2" xfId="35572"/>
    <cellStyle name="Normal 2 2 7 28 7" xfId="6995"/>
    <cellStyle name="Normal 2 2 7 28 7 2" xfId="35573"/>
    <cellStyle name="Normal 2 2 7 28 8" xfId="35574"/>
    <cellStyle name="Normal 2 2 7 28 8 2" xfId="35575"/>
    <cellStyle name="Normal 2 2 7 28 9" xfId="35576"/>
    <cellStyle name="Normal 2 2 7 29" xfId="6996"/>
    <cellStyle name="Normal 2 2 7 29 10" xfId="35577"/>
    <cellStyle name="Normal 2 2 7 29 11" xfId="35578"/>
    <cellStyle name="Normal 2 2 7 29 2" xfId="6997"/>
    <cellStyle name="Normal 2 2 7 29 2 10" xfId="35579"/>
    <cellStyle name="Normal 2 2 7 29 2 2" xfId="6998"/>
    <cellStyle name="Normal 2 2 7 29 2 2 2" xfId="6999"/>
    <cellStyle name="Normal 2 2 7 29 2 2 2 2" xfId="7000"/>
    <cellStyle name="Normal 2 2 7 29 2 2 2 2 2" xfId="35580"/>
    <cellStyle name="Normal 2 2 7 29 2 2 2 3" xfId="7001"/>
    <cellStyle name="Normal 2 2 7 29 2 2 2 3 2" xfId="35581"/>
    <cellStyle name="Normal 2 2 7 29 2 2 2 4" xfId="35582"/>
    <cellStyle name="Normal 2 2 7 29 2 2 3" xfId="7002"/>
    <cellStyle name="Normal 2 2 7 29 2 2 3 2" xfId="35583"/>
    <cellStyle name="Normal 2 2 7 29 2 2 4" xfId="7003"/>
    <cellStyle name="Normal 2 2 7 29 2 2 4 2" xfId="35584"/>
    <cellStyle name="Normal 2 2 7 29 2 2 5" xfId="7004"/>
    <cellStyle name="Normal 2 2 7 29 2 2 5 2" xfId="35585"/>
    <cellStyle name="Normal 2 2 7 29 2 2 6" xfId="35586"/>
    <cellStyle name="Normal 2 2 7 29 2 2 6 2" xfId="35587"/>
    <cellStyle name="Normal 2 2 7 29 2 2 7" xfId="35588"/>
    <cellStyle name="Normal 2 2 7 29 2 3" xfId="7005"/>
    <cellStyle name="Normal 2 2 7 29 2 3 2" xfId="7006"/>
    <cellStyle name="Normal 2 2 7 29 2 3 2 2" xfId="35589"/>
    <cellStyle name="Normal 2 2 7 29 2 3 3" xfId="7007"/>
    <cellStyle name="Normal 2 2 7 29 2 3 3 2" xfId="35590"/>
    <cellStyle name="Normal 2 2 7 29 2 3 4" xfId="35591"/>
    <cellStyle name="Normal 2 2 7 29 2 4" xfId="7008"/>
    <cellStyle name="Normal 2 2 7 29 2 4 2" xfId="7009"/>
    <cellStyle name="Normal 2 2 7 29 2 4 2 2" xfId="35592"/>
    <cellStyle name="Normal 2 2 7 29 2 4 3" xfId="35593"/>
    <cellStyle name="Normal 2 2 7 29 2 5" xfId="7010"/>
    <cellStyle name="Normal 2 2 7 29 2 5 2" xfId="35594"/>
    <cellStyle name="Normal 2 2 7 29 2 6" xfId="7011"/>
    <cellStyle name="Normal 2 2 7 29 2 6 2" xfId="35595"/>
    <cellStyle name="Normal 2 2 7 29 2 7" xfId="35596"/>
    <cellStyle name="Normal 2 2 7 29 2 7 2" xfId="35597"/>
    <cellStyle name="Normal 2 2 7 29 2 8" xfId="35598"/>
    <cellStyle name="Normal 2 2 7 29 2 9" xfId="35599"/>
    <cellStyle name="Normal 2 2 7 29 3" xfId="7012"/>
    <cellStyle name="Normal 2 2 7 29 3 2" xfId="7013"/>
    <cellStyle name="Normal 2 2 7 29 3 2 2" xfId="7014"/>
    <cellStyle name="Normal 2 2 7 29 3 2 2 2" xfId="35600"/>
    <cellStyle name="Normal 2 2 7 29 3 2 3" xfId="7015"/>
    <cellStyle name="Normal 2 2 7 29 3 2 3 2" xfId="35601"/>
    <cellStyle name="Normal 2 2 7 29 3 2 4" xfId="35602"/>
    <cellStyle name="Normal 2 2 7 29 3 3" xfId="7016"/>
    <cellStyle name="Normal 2 2 7 29 3 3 2" xfId="35603"/>
    <cellStyle name="Normal 2 2 7 29 3 4" xfId="7017"/>
    <cellStyle name="Normal 2 2 7 29 3 4 2" xfId="35604"/>
    <cellStyle name="Normal 2 2 7 29 3 5" xfId="7018"/>
    <cellStyle name="Normal 2 2 7 29 3 5 2" xfId="35605"/>
    <cellStyle name="Normal 2 2 7 29 3 6" xfId="35606"/>
    <cellStyle name="Normal 2 2 7 29 3 6 2" xfId="35607"/>
    <cellStyle name="Normal 2 2 7 29 3 7" xfId="35608"/>
    <cellStyle name="Normal 2 2 7 29 4" xfId="7019"/>
    <cellStyle name="Normal 2 2 7 29 4 2" xfId="7020"/>
    <cellStyle name="Normal 2 2 7 29 4 2 2" xfId="35609"/>
    <cellStyle name="Normal 2 2 7 29 4 3" xfId="7021"/>
    <cellStyle name="Normal 2 2 7 29 4 3 2" xfId="35610"/>
    <cellStyle name="Normal 2 2 7 29 4 4" xfId="35611"/>
    <cellStyle name="Normal 2 2 7 29 5" xfId="7022"/>
    <cellStyle name="Normal 2 2 7 29 5 2" xfId="7023"/>
    <cellStyle name="Normal 2 2 7 29 5 2 2" xfId="35612"/>
    <cellStyle name="Normal 2 2 7 29 5 3" xfId="35613"/>
    <cellStyle name="Normal 2 2 7 29 6" xfId="7024"/>
    <cellStyle name="Normal 2 2 7 29 6 2" xfId="35614"/>
    <cellStyle name="Normal 2 2 7 29 7" xfId="7025"/>
    <cellStyle name="Normal 2 2 7 29 7 2" xfId="35615"/>
    <cellStyle name="Normal 2 2 7 29 8" xfId="35616"/>
    <cellStyle name="Normal 2 2 7 29 8 2" xfId="35617"/>
    <cellStyle name="Normal 2 2 7 29 9" xfId="35618"/>
    <cellStyle name="Normal 2 2 7 3" xfId="7026"/>
    <cellStyle name="Normal 2 2 7 3 10" xfId="35619"/>
    <cellStyle name="Normal 2 2 7 3 11" xfId="35620"/>
    <cellStyle name="Normal 2 2 7 3 2" xfId="7027"/>
    <cellStyle name="Normal 2 2 7 3 2 10" xfId="35621"/>
    <cellStyle name="Normal 2 2 7 3 2 2" xfId="7028"/>
    <cellStyle name="Normal 2 2 7 3 2 2 2" xfId="7029"/>
    <cellStyle name="Normal 2 2 7 3 2 2 2 2" xfId="7030"/>
    <cellStyle name="Normal 2 2 7 3 2 2 2 2 2" xfId="35622"/>
    <cellStyle name="Normal 2 2 7 3 2 2 2 3" xfId="7031"/>
    <cellStyle name="Normal 2 2 7 3 2 2 2 3 2" xfId="35623"/>
    <cellStyle name="Normal 2 2 7 3 2 2 2 4" xfId="35624"/>
    <cellStyle name="Normal 2 2 7 3 2 2 3" xfId="7032"/>
    <cellStyle name="Normal 2 2 7 3 2 2 3 2" xfId="35625"/>
    <cellStyle name="Normal 2 2 7 3 2 2 4" xfId="7033"/>
    <cellStyle name="Normal 2 2 7 3 2 2 4 2" xfId="35626"/>
    <cellStyle name="Normal 2 2 7 3 2 2 5" xfId="7034"/>
    <cellStyle name="Normal 2 2 7 3 2 2 5 2" xfId="35627"/>
    <cellStyle name="Normal 2 2 7 3 2 2 6" xfId="35628"/>
    <cellStyle name="Normal 2 2 7 3 2 2 6 2" xfId="35629"/>
    <cellStyle name="Normal 2 2 7 3 2 2 7" xfId="35630"/>
    <cellStyle name="Normal 2 2 7 3 2 3" xfId="7035"/>
    <cellStyle name="Normal 2 2 7 3 2 3 2" xfId="7036"/>
    <cellStyle name="Normal 2 2 7 3 2 3 2 2" xfId="35631"/>
    <cellStyle name="Normal 2 2 7 3 2 3 3" xfId="7037"/>
    <cellStyle name="Normal 2 2 7 3 2 3 3 2" xfId="35632"/>
    <cellStyle name="Normal 2 2 7 3 2 3 4" xfId="35633"/>
    <cellStyle name="Normal 2 2 7 3 2 4" xfId="7038"/>
    <cellStyle name="Normal 2 2 7 3 2 4 2" xfId="7039"/>
    <cellStyle name="Normal 2 2 7 3 2 4 2 2" xfId="35634"/>
    <cellStyle name="Normal 2 2 7 3 2 4 3" xfId="35635"/>
    <cellStyle name="Normal 2 2 7 3 2 5" xfId="7040"/>
    <cellStyle name="Normal 2 2 7 3 2 5 2" xfId="35636"/>
    <cellStyle name="Normal 2 2 7 3 2 6" xfId="7041"/>
    <cellStyle name="Normal 2 2 7 3 2 6 2" xfId="35637"/>
    <cellStyle name="Normal 2 2 7 3 2 7" xfId="35638"/>
    <cellStyle name="Normal 2 2 7 3 2 7 2" xfId="35639"/>
    <cellStyle name="Normal 2 2 7 3 2 8" xfId="35640"/>
    <cellStyle name="Normal 2 2 7 3 2 9" xfId="35641"/>
    <cellStyle name="Normal 2 2 7 3 3" xfId="7042"/>
    <cellStyle name="Normal 2 2 7 3 3 2" xfId="7043"/>
    <cellStyle name="Normal 2 2 7 3 3 2 2" xfId="7044"/>
    <cellStyle name="Normal 2 2 7 3 3 2 2 2" xfId="35642"/>
    <cellStyle name="Normal 2 2 7 3 3 2 3" xfId="7045"/>
    <cellStyle name="Normal 2 2 7 3 3 2 3 2" xfId="35643"/>
    <cellStyle name="Normal 2 2 7 3 3 2 4" xfId="35644"/>
    <cellStyle name="Normal 2 2 7 3 3 3" xfId="7046"/>
    <cellStyle name="Normal 2 2 7 3 3 3 2" xfId="35645"/>
    <cellStyle name="Normal 2 2 7 3 3 4" xfId="7047"/>
    <cellStyle name="Normal 2 2 7 3 3 4 2" xfId="35646"/>
    <cellStyle name="Normal 2 2 7 3 3 5" xfId="7048"/>
    <cellStyle name="Normal 2 2 7 3 3 5 2" xfId="35647"/>
    <cellStyle name="Normal 2 2 7 3 3 6" xfId="35648"/>
    <cellStyle name="Normal 2 2 7 3 3 6 2" xfId="35649"/>
    <cellStyle name="Normal 2 2 7 3 3 7" xfId="35650"/>
    <cellStyle name="Normal 2 2 7 3 4" xfId="7049"/>
    <cellStyle name="Normal 2 2 7 3 4 2" xfId="7050"/>
    <cellStyle name="Normal 2 2 7 3 4 2 2" xfId="35651"/>
    <cellStyle name="Normal 2 2 7 3 4 3" xfId="7051"/>
    <cellStyle name="Normal 2 2 7 3 4 3 2" xfId="35652"/>
    <cellStyle name="Normal 2 2 7 3 4 4" xfId="35653"/>
    <cellStyle name="Normal 2 2 7 3 5" xfId="7052"/>
    <cellStyle name="Normal 2 2 7 3 5 2" xfId="7053"/>
    <cellStyle name="Normal 2 2 7 3 5 2 2" xfId="35654"/>
    <cellStyle name="Normal 2 2 7 3 5 3" xfId="35655"/>
    <cellStyle name="Normal 2 2 7 3 6" xfId="7054"/>
    <cellStyle name="Normal 2 2 7 3 6 2" xfId="35656"/>
    <cellStyle name="Normal 2 2 7 3 7" xfId="7055"/>
    <cellStyle name="Normal 2 2 7 3 7 2" xfId="35657"/>
    <cellStyle name="Normal 2 2 7 3 8" xfId="35658"/>
    <cellStyle name="Normal 2 2 7 3 8 2" xfId="35659"/>
    <cellStyle name="Normal 2 2 7 3 9" xfId="35660"/>
    <cellStyle name="Normal 2 2 7 30" xfId="7056"/>
    <cellStyle name="Normal 2 2 7 30 10" xfId="35661"/>
    <cellStyle name="Normal 2 2 7 30 11" xfId="35662"/>
    <cellStyle name="Normal 2 2 7 30 2" xfId="7057"/>
    <cellStyle name="Normal 2 2 7 30 2 10" xfId="35663"/>
    <cellStyle name="Normal 2 2 7 30 2 2" xfId="7058"/>
    <cellStyle name="Normal 2 2 7 30 2 2 2" xfId="7059"/>
    <cellStyle name="Normal 2 2 7 30 2 2 2 2" xfId="7060"/>
    <cellStyle name="Normal 2 2 7 30 2 2 2 2 2" xfId="35664"/>
    <cellStyle name="Normal 2 2 7 30 2 2 2 3" xfId="7061"/>
    <cellStyle name="Normal 2 2 7 30 2 2 2 3 2" xfId="35665"/>
    <cellStyle name="Normal 2 2 7 30 2 2 2 4" xfId="35666"/>
    <cellStyle name="Normal 2 2 7 30 2 2 3" xfId="7062"/>
    <cellStyle name="Normal 2 2 7 30 2 2 3 2" xfId="35667"/>
    <cellStyle name="Normal 2 2 7 30 2 2 4" xfId="7063"/>
    <cellStyle name="Normal 2 2 7 30 2 2 4 2" xfId="35668"/>
    <cellStyle name="Normal 2 2 7 30 2 2 5" xfId="7064"/>
    <cellStyle name="Normal 2 2 7 30 2 2 5 2" xfId="35669"/>
    <cellStyle name="Normal 2 2 7 30 2 2 6" xfId="35670"/>
    <cellStyle name="Normal 2 2 7 30 2 2 6 2" xfId="35671"/>
    <cellStyle name="Normal 2 2 7 30 2 2 7" xfId="35672"/>
    <cellStyle name="Normal 2 2 7 30 2 3" xfId="7065"/>
    <cellStyle name="Normal 2 2 7 30 2 3 2" xfId="7066"/>
    <cellStyle name="Normal 2 2 7 30 2 3 2 2" xfId="35673"/>
    <cellStyle name="Normal 2 2 7 30 2 3 3" xfId="7067"/>
    <cellStyle name="Normal 2 2 7 30 2 3 3 2" xfId="35674"/>
    <cellStyle name="Normal 2 2 7 30 2 3 4" xfId="35675"/>
    <cellStyle name="Normal 2 2 7 30 2 4" xfId="7068"/>
    <cellStyle name="Normal 2 2 7 30 2 4 2" xfId="7069"/>
    <cellStyle name="Normal 2 2 7 30 2 4 2 2" xfId="35676"/>
    <cellStyle name="Normal 2 2 7 30 2 4 3" xfId="35677"/>
    <cellStyle name="Normal 2 2 7 30 2 5" xfId="7070"/>
    <cellStyle name="Normal 2 2 7 30 2 5 2" xfId="35678"/>
    <cellStyle name="Normal 2 2 7 30 2 6" xfId="7071"/>
    <cellStyle name="Normal 2 2 7 30 2 6 2" xfId="35679"/>
    <cellStyle name="Normal 2 2 7 30 2 7" xfId="35680"/>
    <cellStyle name="Normal 2 2 7 30 2 7 2" xfId="35681"/>
    <cellStyle name="Normal 2 2 7 30 2 8" xfId="35682"/>
    <cellStyle name="Normal 2 2 7 30 2 9" xfId="35683"/>
    <cellStyle name="Normal 2 2 7 30 3" xfId="7072"/>
    <cellStyle name="Normal 2 2 7 30 3 2" xfId="7073"/>
    <cellStyle name="Normal 2 2 7 30 3 2 2" xfId="7074"/>
    <cellStyle name="Normal 2 2 7 30 3 2 2 2" xfId="35684"/>
    <cellStyle name="Normal 2 2 7 30 3 2 3" xfId="7075"/>
    <cellStyle name="Normal 2 2 7 30 3 2 3 2" xfId="35685"/>
    <cellStyle name="Normal 2 2 7 30 3 2 4" xfId="35686"/>
    <cellStyle name="Normal 2 2 7 30 3 3" xfId="7076"/>
    <cellStyle name="Normal 2 2 7 30 3 3 2" xfId="35687"/>
    <cellStyle name="Normal 2 2 7 30 3 4" xfId="7077"/>
    <cellStyle name="Normal 2 2 7 30 3 4 2" xfId="35688"/>
    <cellStyle name="Normal 2 2 7 30 3 5" xfId="7078"/>
    <cellStyle name="Normal 2 2 7 30 3 5 2" xfId="35689"/>
    <cellStyle name="Normal 2 2 7 30 3 6" xfId="35690"/>
    <cellStyle name="Normal 2 2 7 30 3 6 2" xfId="35691"/>
    <cellStyle name="Normal 2 2 7 30 3 7" xfId="35692"/>
    <cellStyle name="Normal 2 2 7 30 4" xfId="7079"/>
    <cellStyle name="Normal 2 2 7 30 4 2" xfId="7080"/>
    <cellStyle name="Normal 2 2 7 30 4 2 2" xfId="35693"/>
    <cellStyle name="Normal 2 2 7 30 4 3" xfId="7081"/>
    <cellStyle name="Normal 2 2 7 30 4 3 2" xfId="35694"/>
    <cellStyle name="Normal 2 2 7 30 4 4" xfId="35695"/>
    <cellStyle name="Normal 2 2 7 30 5" xfId="7082"/>
    <cellStyle name="Normal 2 2 7 30 5 2" xfId="7083"/>
    <cellStyle name="Normal 2 2 7 30 5 2 2" xfId="35696"/>
    <cellStyle name="Normal 2 2 7 30 5 3" xfId="35697"/>
    <cellStyle name="Normal 2 2 7 30 6" xfId="7084"/>
    <cellStyle name="Normal 2 2 7 30 6 2" xfId="35698"/>
    <cellStyle name="Normal 2 2 7 30 7" xfId="7085"/>
    <cellStyle name="Normal 2 2 7 30 7 2" xfId="35699"/>
    <cellStyle name="Normal 2 2 7 30 8" xfId="35700"/>
    <cellStyle name="Normal 2 2 7 30 8 2" xfId="35701"/>
    <cellStyle name="Normal 2 2 7 30 9" xfId="35702"/>
    <cellStyle name="Normal 2 2 7 31" xfId="7086"/>
    <cellStyle name="Normal 2 2 7 31 10" xfId="35703"/>
    <cellStyle name="Normal 2 2 7 31 2" xfId="7087"/>
    <cellStyle name="Normal 2 2 7 31 2 2" xfId="7088"/>
    <cellStyle name="Normal 2 2 7 31 2 2 2" xfId="7089"/>
    <cellStyle name="Normal 2 2 7 31 2 2 2 2" xfId="35704"/>
    <cellStyle name="Normal 2 2 7 31 2 2 3" xfId="7090"/>
    <cellStyle name="Normal 2 2 7 31 2 2 3 2" xfId="35705"/>
    <cellStyle name="Normal 2 2 7 31 2 2 4" xfId="35706"/>
    <cellStyle name="Normal 2 2 7 31 2 3" xfId="7091"/>
    <cellStyle name="Normal 2 2 7 31 2 3 2" xfId="35707"/>
    <cellStyle name="Normal 2 2 7 31 2 4" xfId="7092"/>
    <cellStyle name="Normal 2 2 7 31 2 4 2" xfId="35708"/>
    <cellStyle name="Normal 2 2 7 31 2 5" xfId="7093"/>
    <cellStyle name="Normal 2 2 7 31 2 5 2" xfId="35709"/>
    <cellStyle name="Normal 2 2 7 31 2 6" xfId="35710"/>
    <cellStyle name="Normal 2 2 7 31 2 6 2" xfId="35711"/>
    <cellStyle name="Normal 2 2 7 31 2 7" xfId="35712"/>
    <cellStyle name="Normal 2 2 7 31 3" xfId="7094"/>
    <cellStyle name="Normal 2 2 7 31 3 2" xfId="7095"/>
    <cellStyle name="Normal 2 2 7 31 3 2 2" xfId="35713"/>
    <cellStyle name="Normal 2 2 7 31 3 3" xfId="7096"/>
    <cellStyle name="Normal 2 2 7 31 3 3 2" xfId="35714"/>
    <cellStyle name="Normal 2 2 7 31 3 4" xfId="35715"/>
    <cellStyle name="Normal 2 2 7 31 4" xfId="7097"/>
    <cellStyle name="Normal 2 2 7 31 4 2" xfId="7098"/>
    <cellStyle name="Normal 2 2 7 31 4 2 2" xfId="35716"/>
    <cellStyle name="Normal 2 2 7 31 4 3" xfId="35717"/>
    <cellStyle name="Normal 2 2 7 31 5" xfId="7099"/>
    <cellStyle name="Normal 2 2 7 31 5 2" xfId="35718"/>
    <cellStyle name="Normal 2 2 7 31 6" xfId="7100"/>
    <cellStyle name="Normal 2 2 7 31 6 2" xfId="35719"/>
    <cellStyle name="Normal 2 2 7 31 7" xfId="35720"/>
    <cellStyle name="Normal 2 2 7 31 7 2" xfId="35721"/>
    <cellStyle name="Normal 2 2 7 31 8" xfId="35722"/>
    <cellStyle name="Normal 2 2 7 31 9" xfId="35723"/>
    <cellStyle name="Normal 2 2 7 32" xfId="7101"/>
    <cellStyle name="Normal 2 2 7 32 2" xfId="7102"/>
    <cellStyle name="Normal 2 2 7 32 2 2" xfId="7103"/>
    <cellStyle name="Normal 2 2 7 32 2 2 2" xfId="35724"/>
    <cellStyle name="Normal 2 2 7 32 2 3" xfId="7104"/>
    <cellStyle name="Normal 2 2 7 32 2 3 2" xfId="35725"/>
    <cellStyle name="Normal 2 2 7 32 2 4" xfId="35726"/>
    <cellStyle name="Normal 2 2 7 32 3" xfId="7105"/>
    <cellStyle name="Normal 2 2 7 32 3 2" xfId="35727"/>
    <cellStyle name="Normal 2 2 7 32 4" xfId="7106"/>
    <cellStyle name="Normal 2 2 7 32 4 2" xfId="35728"/>
    <cellStyle name="Normal 2 2 7 32 5" xfId="7107"/>
    <cellStyle name="Normal 2 2 7 32 5 2" xfId="35729"/>
    <cellStyle name="Normal 2 2 7 32 6" xfId="35730"/>
    <cellStyle name="Normal 2 2 7 32 6 2" xfId="35731"/>
    <cellStyle name="Normal 2 2 7 32 7" xfId="35732"/>
    <cellStyle name="Normal 2 2 7 33" xfId="7108"/>
    <cellStyle name="Normal 2 2 7 33 2" xfId="7109"/>
    <cellStyle name="Normal 2 2 7 33 2 2" xfId="35733"/>
    <cellStyle name="Normal 2 2 7 33 3" xfId="7110"/>
    <cellStyle name="Normal 2 2 7 33 3 2" xfId="35734"/>
    <cellStyle name="Normal 2 2 7 33 4" xfId="35735"/>
    <cellStyle name="Normal 2 2 7 34" xfId="7111"/>
    <cellStyle name="Normal 2 2 7 34 2" xfId="7112"/>
    <cellStyle name="Normal 2 2 7 34 2 2" xfId="35736"/>
    <cellStyle name="Normal 2 2 7 34 3" xfId="35737"/>
    <cellStyle name="Normal 2 2 7 35" xfId="7113"/>
    <cellStyle name="Normal 2 2 7 35 2" xfId="35738"/>
    <cellStyle name="Normal 2 2 7 36" xfId="7114"/>
    <cellStyle name="Normal 2 2 7 36 2" xfId="35739"/>
    <cellStyle name="Normal 2 2 7 37" xfId="35740"/>
    <cellStyle name="Normal 2 2 7 37 2" xfId="35741"/>
    <cellStyle name="Normal 2 2 7 38" xfId="35742"/>
    <cellStyle name="Normal 2 2 7 39" xfId="35743"/>
    <cellStyle name="Normal 2 2 7 4" xfId="7115"/>
    <cellStyle name="Normal 2 2 7 4 10" xfId="35744"/>
    <cellStyle name="Normal 2 2 7 4 11" xfId="35745"/>
    <cellStyle name="Normal 2 2 7 4 2" xfId="7116"/>
    <cellStyle name="Normal 2 2 7 4 2 10" xfId="35746"/>
    <cellStyle name="Normal 2 2 7 4 2 2" xfId="7117"/>
    <cellStyle name="Normal 2 2 7 4 2 2 2" xfId="7118"/>
    <cellStyle name="Normal 2 2 7 4 2 2 2 2" xfId="7119"/>
    <cellStyle name="Normal 2 2 7 4 2 2 2 2 2" xfId="35747"/>
    <cellStyle name="Normal 2 2 7 4 2 2 2 3" xfId="7120"/>
    <cellStyle name="Normal 2 2 7 4 2 2 2 3 2" xfId="35748"/>
    <cellStyle name="Normal 2 2 7 4 2 2 2 4" xfId="35749"/>
    <cellStyle name="Normal 2 2 7 4 2 2 3" xfId="7121"/>
    <cellStyle name="Normal 2 2 7 4 2 2 3 2" xfId="35750"/>
    <cellStyle name="Normal 2 2 7 4 2 2 4" xfId="7122"/>
    <cellStyle name="Normal 2 2 7 4 2 2 4 2" xfId="35751"/>
    <cellStyle name="Normal 2 2 7 4 2 2 5" xfId="7123"/>
    <cellStyle name="Normal 2 2 7 4 2 2 5 2" xfId="35752"/>
    <cellStyle name="Normal 2 2 7 4 2 2 6" xfId="35753"/>
    <cellStyle name="Normal 2 2 7 4 2 2 6 2" xfId="35754"/>
    <cellStyle name="Normal 2 2 7 4 2 2 7" xfId="35755"/>
    <cellStyle name="Normal 2 2 7 4 2 3" xfId="7124"/>
    <cellStyle name="Normal 2 2 7 4 2 3 2" xfId="7125"/>
    <cellStyle name="Normal 2 2 7 4 2 3 2 2" xfId="35756"/>
    <cellStyle name="Normal 2 2 7 4 2 3 3" xfId="7126"/>
    <cellStyle name="Normal 2 2 7 4 2 3 3 2" xfId="35757"/>
    <cellStyle name="Normal 2 2 7 4 2 3 4" xfId="35758"/>
    <cellStyle name="Normal 2 2 7 4 2 4" xfId="7127"/>
    <cellStyle name="Normal 2 2 7 4 2 4 2" xfId="7128"/>
    <cellStyle name="Normal 2 2 7 4 2 4 2 2" xfId="35759"/>
    <cellStyle name="Normal 2 2 7 4 2 4 3" xfId="35760"/>
    <cellStyle name="Normal 2 2 7 4 2 5" xfId="7129"/>
    <cellStyle name="Normal 2 2 7 4 2 5 2" xfId="35761"/>
    <cellStyle name="Normal 2 2 7 4 2 6" xfId="7130"/>
    <cellStyle name="Normal 2 2 7 4 2 6 2" xfId="35762"/>
    <cellStyle name="Normal 2 2 7 4 2 7" xfId="35763"/>
    <cellStyle name="Normal 2 2 7 4 2 7 2" xfId="35764"/>
    <cellStyle name="Normal 2 2 7 4 2 8" xfId="35765"/>
    <cellStyle name="Normal 2 2 7 4 2 9" xfId="35766"/>
    <cellStyle name="Normal 2 2 7 4 3" xfId="7131"/>
    <cellStyle name="Normal 2 2 7 4 3 2" xfId="7132"/>
    <cellStyle name="Normal 2 2 7 4 3 2 2" xfId="7133"/>
    <cellStyle name="Normal 2 2 7 4 3 2 2 2" xfId="35767"/>
    <cellStyle name="Normal 2 2 7 4 3 2 3" xfId="7134"/>
    <cellStyle name="Normal 2 2 7 4 3 2 3 2" xfId="35768"/>
    <cellStyle name="Normal 2 2 7 4 3 2 4" xfId="35769"/>
    <cellStyle name="Normal 2 2 7 4 3 3" xfId="7135"/>
    <cellStyle name="Normal 2 2 7 4 3 3 2" xfId="35770"/>
    <cellStyle name="Normal 2 2 7 4 3 4" xfId="7136"/>
    <cellStyle name="Normal 2 2 7 4 3 4 2" xfId="35771"/>
    <cellStyle name="Normal 2 2 7 4 3 5" xfId="7137"/>
    <cellStyle name="Normal 2 2 7 4 3 5 2" xfId="35772"/>
    <cellStyle name="Normal 2 2 7 4 3 6" xfId="35773"/>
    <cellStyle name="Normal 2 2 7 4 3 6 2" xfId="35774"/>
    <cellStyle name="Normal 2 2 7 4 3 7" xfId="35775"/>
    <cellStyle name="Normal 2 2 7 4 4" xfId="7138"/>
    <cellStyle name="Normal 2 2 7 4 4 2" xfId="7139"/>
    <cellStyle name="Normal 2 2 7 4 4 2 2" xfId="35776"/>
    <cellStyle name="Normal 2 2 7 4 4 3" xfId="7140"/>
    <cellStyle name="Normal 2 2 7 4 4 3 2" xfId="35777"/>
    <cellStyle name="Normal 2 2 7 4 4 4" xfId="35778"/>
    <cellStyle name="Normal 2 2 7 4 5" xfId="7141"/>
    <cellStyle name="Normal 2 2 7 4 5 2" xfId="7142"/>
    <cellStyle name="Normal 2 2 7 4 5 2 2" xfId="35779"/>
    <cellStyle name="Normal 2 2 7 4 5 3" xfId="35780"/>
    <cellStyle name="Normal 2 2 7 4 6" xfId="7143"/>
    <cellStyle name="Normal 2 2 7 4 6 2" xfId="35781"/>
    <cellStyle name="Normal 2 2 7 4 7" xfId="7144"/>
    <cellStyle name="Normal 2 2 7 4 7 2" xfId="35782"/>
    <cellStyle name="Normal 2 2 7 4 8" xfId="35783"/>
    <cellStyle name="Normal 2 2 7 4 8 2" xfId="35784"/>
    <cellStyle name="Normal 2 2 7 4 9" xfId="35785"/>
    <cellStyle name="Normal 2 2 7 40" xfId="35786"/>
    <cellStyle name="Normal 2 2 7 5" xfId="7145"/>
    <cellStyle name="Normal 2 2 7 5 10" xfId="35787"/>
    <cellStyle name="Normal 2 2 7 5 11" xfId="35788"/>
    <cellStyle name="Normal 2 2 7 5 2" xfId="7146"/>
    <cellStyle name="Normal 2 2 7 5 2 10" xfId="35789"/>
    <cellStyle name="Normal 2 2 7 5 2 2" xfId="7147"/>
    <cellStyle name="Normal 2 2 7 5 2 2 2" xfId="7148"/>
    <cellStyle name="Normal 2 2 7 5 2 2 2 2" xfId="7149"/>
    <cellStyle name="Normal 2 2 7 5 2 2 2 2 2" xfId="35790"/>
    <cellStyle name="Normal 2 2 7 5 2 2 2 3" xfId="7150"/>
    <cellStyle name="Normal 2 2 7 5 2 2 2 3 2" xfId="35791"/>
    <cellStyle name="Normal 2 2 7 5 2 2 2 4" xfId="35792"/>
    <cellStyle name="Normal 2 2 7 5 2 2 3" xfId="7151"/>
    <cellStyle name="Normal 2 2 7 5 2 2 3 2" xfId="35793"/>
    <cellStyle name="Normal 2 2 7 5 2 2 4" xfId="7152"/>
    <cellStyle name="Normal 2 2 7 5 2 2 4 2" xfId="35794"/>
    <cellStyle name="Normal 2 2 7 5 2 2 5" xfId="7153"/>
    <cellStyle name="Normal 2 2 7 5 2 2 5 2" xfId="35795"/>
    <cellStyle name="Normal 2 2 7 5 2 2 6" xfId="35796"/>
    <cellStyle name="Normal 2 2 7 5 2 2 6 2" xfId="35797"/>
    <cellStyle name="Normal 2 2 7 5 2 2 7" xfId="35798"/>
    <cellStyle name="Normal 2 2 7 5 2 3" xfId="7154"/>
    <cellStyle name="Normal 2 2 7 5 2 3 2" xfId="7155"/>
    <cellStyle name="Normal 2 2 7 5 2 3 2 2" xfId="35799"/>
    <cellStyle name="Normal 2 2 7 5 2 3 3" xfId="7156"/>
    <cellStyle name="Normal 2 2 7 5 2 3 3 2" xfId="35800"/>
    <cellStyle name="Normal 2 2 7 5 2 3 4" xfId="35801"/>
    <cellStyle name="Normal 2 2 7 5 2 4" xfId="7157"/>
    <cellStyle name="Normal 2 2 7 5 2 4 2" xfId="7158"/>
    <cellStyle name="Normal 2 2 7 5 2 4 2 2" xfId="35802"/>
    <cellStyle name="Normal 2 2 7 5 2 4 3" xfId="35803"/>
    <cellStyle name="Normal 2 2 7 5 2 5" xfId="7159"/>
    <cellStyle name="Normal 2 2 7 5 2 5 2" xfId="35804"/>
    <cellStyle name="Normal 2 2 7 5 2 6" xfId="7160"/>
    <cellStyle name="Normal 2 2 7 5 2 6 2" xfId="35805"/>
    <cellStyle name="Normal 2 2 7 5 2 7" xfId="35806"/>
    <cellStyle name="Normal 2 2 7 5 2 7 2" xfId="35807"/>
    <cellStyle name="Normal 2 2 7 5 2 8" xfId="35808"/>
    <cellStyle name="Normal 2 2 7 5 2 9" xfId="35809"/>
    <cellStyle name="Normal 2 2 7 5 3" xfId="7161"/>
    <cellStyle name="Normal 2 2 7 5 3 2" xfId="7162"/>
    <cellStyle name="Normal 2 2 7 5 3 2 2" xfId="7163"/>
    <cellStyle name="Normal 2 2 7 5 3 2 2 2" xfId="35810"/>
    <cellStyle name="Normal 2 2 7 5 3 2 3" xfId="7164"/>
    <cellStyle name="Normal 2 2 7 5 3 2 3 2" xfId="35811"/>
    <cellStyle name="Normal 2 2 7 5 3 2 4" xfId="35812"/>
    <cellStyle name="Normal 2 2 7 5 3 3" xfId="7165"/>
    <cellStyle name="Normal 2 2 7 5 3 3 2" xfId="35813"/>
    <cellStyle name="Normal 2 2 7 5 3 4" xfId="7166"/>
    <cellStyle name="Normal 2 2 7 5 3 4 2" xfId="35814"/>
    <cellStyle name="Normal 2 2 7 5 3 5" xfId="7167"/>
    <cellStyle name="Normal 2 2 7 5 3 5 2" xfId="35815"/>
    <cellStyle name="Normal 2 2 7 5 3 6" xfId="35816"/>
    <cellStyle name="Normal 2 2 7 5 3 6 2" xfId="35817"/>
    <cellStyle name="Normal 2 2 7 5 3 7" xfId="35818"/>
    <cellStyle name="Normal 2 2 7 5 4" xfId="7168"/>
    <cellStyle name="Normal 2 2 7 5 4 2" xfId="7169"/>
    <cellStyle name="Normal 2 2 7 5 4 2 2" xfId="35819"/>
    <cellStyle name="Normal 2 2 7 5 4 3" xfId="7170"/>
    <cellStyle name="Normal 2 2 7 5 4 3 2" xfId="35820"/>
    <cellStyle name="Normal 2 2 7 5 4 4" xfId="35821"/>
    <cellStyle name="Normal 2 2 7 5 5" xfId="7171"/>
    <cellStyle name="Normal 2 2 7 5 5 2" xfId="7172"/>
    <cellStyle name="Normal 2 2 7 5 5 2 2" xfId="35822"/>
    <cellStyle name="Normal 2 2 7 5 5 3" xfId="35823"/>
    <cellStyle name="Normal 2 2 7 5 6" xfId="7173"/>
    <cellStyle name="Normal 2 2 7 5 6 2" xfId="35824"/>
    <cellStyle name="Normal 2 2 7 5 7" xfId="7174"/>
    <cellStyle name="Normal 2 2 7 5 7 2" xfId="35825"/>
    <cellStyle name="Normal 2 2 7 5 8" xfId="35826"/>
    <cellStyle name="Normal 2 2 7 5 8 2" xfId="35827"/>
    <cellStyle name="Normal 2 2 7 5 9" xfId="35828"/>
    <cellStyle name="Normal 2 2 7 6" xfId="7175"/>
    <cellStyle name="Normal 2 2 7 6 10" xfId="35829"/>
    <cellStyle name="Normal 2 2 7 6 11" xfId="35830"/>
    <cellStyle name="Normal 2 2 7 6 2" xfId="7176"/>
    <cellStyle name="Normal 2 2 7 6 2 10" xfId="35831"/>
    <cellStyle name="Normal 2 2 7 6 2 2" xfId="7177"/>
    <cellStyle name="Normal 2 2 7 6 2 2 2" xfId="7178"/>
    <cellStyle name="Normal 2 2 7 6 2 2 2 2" xfId="7179"/>
    <cellStyle name="Normal 2 2 7 6 2 2 2 2 2" xfId="35832"/>
    <cellStyle name="Normal 2 2 7 6 2 2 2 3" xfId="7180"/>
    <cellStyle name="Normal 2 2 7 6 2 2 2 3 2" xfId="35833"/>
    <cellStyle name="Normal 2 2 7 6 2 2 2 4" xfId="35834"/>
    <cellStyle name="Normal 2 2 7 6 2 2 3" xfId="7181"/>
    <cellStyle name="Normal 2 2 7 6 2 2 3 2" xfId="35835"/>
    <cellStyle name="Normal 2 2 7 6 2 2 4" xfId="7182"/>
    <cellStyle name="Normal 2 2 7 6 2 2 4 2" xfId="35836"/>
    <cellStyle name="Normal 2 2 7 6 2 2 5" xfId="7183"/>
    <cellStyle name="Normal 2 2 7 6 2 2 5 2" xfId="35837"/>
    <cellStyle name="Normal 2 2 7 6 2 2 6" xfId="35838"/>
    <cellStyle name="Normal 2 2 7 6 2 2 6 2" xfId="35839"/>
    <cellStyle name="Normal 2 2 7 6 2 2 7" xfId="35840"/>
    <cellStyle name="Normal 2 2 7 6 2 3" xfId="7184"/>
    <cellStyle name="Normal 2 2 7 6 2 3 2" xfId="7185"/>
    <cellStyle name="Normal 2 2 7 6 2 3 2 2" xfId="35841"/>
    <cellStyle name="Normal 2 2 7 6 2 3 3" xfId="7186"/>
    <cellStyle name="Normal 2 2 7 6 2 3 3 2" xfId="35842"/>
    <cellStyle name="Normal 2 2 7 6 2 3 4" xfId="35843"/>
    <cellStyle name="Normal 2 2 7 6 2 4" xfId="7187"/>
    <cellStyle name="Normal 2 2 7 6 2 4 2" xfId="7188"/>
    <cellStyle name="Normal 2 2 7 6 2 4 2 2" xfId="35844"/>
    <cellStyle name="Normal 2 2 7 6 2 4 3" xfId="35845"/>
    <cellStyle name="Normal 2 2 7 6 2 5" xfId="7189"/>
    <cellStyle name="Normal 2 2 7 6 2 5 2" xfId="35846"/>
    <cellStyle name="Normal 2 2 7 6 2 6" xfId="7190"/>
    <cellStyle name="Normal 2 2 7 6 2 6 2" xfId="35847"/>
    <cellStyle name="Normal 2 2 7 6 2 7" xfId="35848"/>
    <cellStyle name="Normal 2 2 7 6 2 7 2" xfId="35849"/>
    <cellStyle name="Normal 2 2 7 6 2 8" xfId="35850"/>
    <cellStyle name="Normal 2 2 7 6 2 9" xfId="35851"/>
    <cellStyle name="Normal 2 2 7 6 3" xfId="7191"/>
    <cellStyle name="Normal 2 2 7 6 3 2" xfId="7192"/>
    <cellStyle name="Normal 2 2 7 6 3 2 2" xfId="7193"/>
    <cellStyle name="Normal 2 2 7 6 3 2 2 2" xfId="35852"/>
    <cellStyle name="Normal 2 2 7 6 3 2 3" xfId="7194"/>
    <cellStyle name="Normal 2 2 7 6 3 2 3 2" xfId="35853"/>
    <cellStyle name="Normal 2 2 7 6 3 2 4" xfId="35854"/>
    <cellStyle name="Normal 2 2 7 6 3 3" xfId="7195"/>
    <cellStyle name="Normal 2 2 7 6 3 3 2" xfId="35855"/>
    <cellStyle name="Normal 2 2 7 6 3 4" xfId="7196"/>
    <cellStyle name="Normal 2 2 7 6 3 4 2" xfId="35856"/>
    <cellStyle name="Normal 2 2 7 6 3 5" xfId="7197"/>
    <cellStyle name="Normal 2 2 7 6 3 5 2" xfId="35857"/>
    <cellStyle name="Normal 2 2 7 6 3 6" xfId="35858"/>
    <cellStyle name="Normal 2 2 7 6 3 6 2" xfId="35859"/>
    <cellStyle name="Normal 2 2 7 6 3 7" xfId="35860"/>
    <cellStyle name="Normal 2 2 7 6 4" xfId="7198"/>
    <cellStyle name="Normal 2 2 7 6 4 2" xfId="7199"/>
    <cellStyle name="Normal 2 2 7 6 4 2 2" xfId="35861"/>
    <cellStyle name="Normal 2 2 7 6 4 3" xfId="7200"/>
    <cellStyle name="Normal 2 2 7 6 4 3 2" xfId="35862"/>
    <cellStyle name="Normal 2 2 7 6 4 4" xfId="35863"/>
    <cellStyle name="Normal 2 2 7 6 5" xfId="7201"/>
    <cellStyle name="Normal 2 2 7 6 5 2" xfId="7202"/>
    <cellStyle name="Normal 2 2 7 6 5 2 2" xfId="35864"/>
    <cellStyle name="Normal 2 2 7 6 5 3" xfId="35865"/>
    <cellStyle name="Normal 2 2 7 6 6" xfId="7203"/>
    <cellStyle name="Normal 2 2 7 6 6 2" xfId="35866"/>
    <cellStyle name="Normal 2 2 7 6 7" xfId="7204"/>
    <cellStyle name="Normal 2 2 7 6 7 2" xfId="35867"/>
    <cellStyle name="Normal 2 2 7 6 8" xfId="35868"/>
    <cellStyle name="Normal 2 2 7 6 8 2" xfId="35869"/>
    <cellStyle name="Normal 2 2 7 6 9" xfId="35870"/>
    <cellStyle name="Normal 2 2 7 7" xfId="7205"/>
    <cellStyle name="Normal 2 2 7 7 10" xfId="35871"/>
    <cellStyle name="Normal 2 2 7 7 11" xfId="35872"/>
    <cellStyle name="Normal 2 2 7 7 2" xfId="7206"/>
    <cellStyle name="Normal 2 2 7 7 2 10" xfId="35873"/>
    <cellStyle name="Normal 2 2 7 7 2 2" xfId="7207"/>
    <cellStyle name="Normal 2 2 7 7 2 2 2" xfId="7208"/>
    <cellStyle name="Normal 2 2 7 7 2 2 2 2" xfId="7209"/>
    <cellStyle name="Normal 2 2 7 7 2 2 2 2 2" xfId="35874"/>
    <cellStyle name="Normal 2 2 7 7 2 2 2 3" xfId="7210"/>
    <cellStyle name="Normal 2 2 7 7 2 2 2 3 2" xfId="35875"/>
    <cellStyle name="Normal 2 2 7 7 2 2 2 4" xfId="35876"/>
    <cellStyle name="Normal 2 2 7 7 2 2 3" xfId="7211"/>
    <cellStyle name="Normal 2 2 7 7 2 2 3 2" xfId="35877"/>
    <cellStyle name="Normal 2 2 7 7 2 2 4" xfId="7212"/>
    <cellStyle name="Normal 2 2 7 7 2 2 4 2" xfId="35878"/>
    <cellStyle name="Normal 2 2 7 7 2 2 5" xfId="7213"/>
    <cellStyle name="Normal 2 2 7 7 2 2 5 2" xfId="35879"/>
    <cellStyle name="Normal 2 2 7 7 2 2 6" xfId="35880"/>
    <cellStyle name="Normal 2 2 7 7 2 2 6 2" xfId="35881"/>
    <cellStyle name="Normal 2 2 7 7 2 2 7" xfId="35882"/>
    <cellStyle name="Normal 2 2 7 7 2 3" xfId="7214"/>
    <cellStyle name="Normal 2 2 7 7 2 3 2" xfId="7215"/>
    <cellStyle name="Normal 2 2 7 7 2 3 2 2" xfId="35883"/>
    <cellStyle name="Normal 2 2 7 7 2 3 3" xfId="7216"/>
    <cellStyle name="Normal 2 2 7 7 2 3 3 2" xfId="35884"/>
    <cellStyle name="Normal 2 2 7 7 2 3 4" xfId="35885"/>
    <cellStyle name="Normal 2 2 7 7 2 4" xfId="7217"/>
    <cellStyle name="Normal 2 2 7 7 2 4 2" xfId="7218"/>
    <cellStyle name="Normal 2 2 7 7 2 4 2 2" xfId="35886"/>
    <cellStyle name="Normal 2 2 7 7 2 4 3" xfId="35887"/>
    <cellStyle name="Normal 2 2 7 7 2 5" xfId="7219"/>
    <cellStyle name="Normal 2 2 7 7 2 5 2" xfId="35888"/>
    <cellStyle name="Normal 2 2 7 7 2 6" xfId="7220"/>
    <cellStyle name="Normal 2 2 7 7 2 6 2" xfId="35889"/>
    <cellStyle name="Normal 2 2 7 7 2 7" xfId="35890"/>
    <cellStyle name="Normal 2 2 7 7 2 7 2" xfId="35891"/>
    <cellStyle name="Normal 2 2 7 7 2 8" xfId="35892"/>
    <cellStyle name="Normal 2 2 7 7 2 9" xfId="35893"/>
    <cellStyle name="Normal 2 2 7 7 3" xfId="7221"/>
    <cellStyle name="Normal 2 2 7 7 3 2" xfId="7222"/>
    <cellStyle name="Normal 2 2 7 7 3 2 2" xfId="7223"/>
    <cellStyle name="Normal 2 2 7 7 3 2 2 2" xfId="35894"/>
    <cellStyle name="Normal 2 2 7 7 3 2 3" xfId="7224"/>
    <cellStyle name="Normal 2 2 7 7 3 2 3 2" xfId="35895"/>
    <cellStyle name="Normal 2 2 7 7 3 2 4" xfId="35896"/>
    <cellStyle name="Normal 2 2 7 7 3 3" xfId="7225"/>
    <cellStyle name="Normal 2 2 7 7 3 3 2" xfId="35897"/>
    <cellStyle name="Normal 2 2 7 7 3 4" xfId="7226"/>
    <cellStyle name="Normal 2 2 7 7 3 4 2" xfId="35898"/>
    <cellStyle name="Normal 2 2 7 7 3 5" xfId="7227"/>
    <cellStyle name="Normal 2 2 7 7 3 5 2" xfId="35899"/>
    <cellStyle name="Normal 2 2 7 7 3 6" xfId="35900"/>
    <cellStyle name="Normal 2 2 7 7 3 6 2" xfId="35901"/>
    <cellStyle name="Normal 2 2 7 7 3 7" xfId="35902"/>
    <cellStyle name="Normal 2 2 7 7 4" xfId="7228"/>
    <cellStyle name="Normal 2 2 7 7 4 2" xfId="7229"/>
    <cellStyle name="Normal 2 2 7 7 4 2 2" xfId="35903"/>
    <cellStyle name="Normal 2 2 7 7 4 3" xfId="7230"/>
    <cellStyle name="Normal 2 2 7 7 4 3 2" xfId="35904"/>
    <cellStyle name="Normal 2 2 7 7 4 4" xfId="35905"/>
    <cellStyle name="Normal 2 2 7 7 5" xfId="7231"/>
    <cellStyle name="Normal 2 2 7 7 5 2" xfId="7232"/>
    <cellStyle name="Normal 2 2 7 7 5 2 2" xfId="35906"/>
    <cellStyle name="Normal 2 2 7 7 5 3" xfId="35907"/>
    <cellStyle name="Normal 2 2 7 7 6" xfId="7233"/>
    <cellStyle name="Normal 2 2 7 7 6 2" xfId="35908"/>
    <cellStyle name="Normal 2 2 7 7 7" xfId="7234"/>
    <cellStyle name="Normal 2 2 7 7 7 2" xfId="35909"/>
    <cellStyle name="Normal 2 2 7 7 8" xfId="35910"/>
    <cellStyle name="Normal 2 2 7 7 8 2" xfId="35911"/>
    <cellStyle name="Normal 2 2 7 7 9" xfId="35912"/>
    <cellStyle name="Normal 2 2 7 8" xfId="7235"/>
    <cellStyle name="Normal 2 2 7 8 10" xfId="35913"/>
    <cellStyle name="Normal 2 2 7 8 11" xfId="35914"/>
    <cellStyle name="Normal 2 2 7 8 2" xfId="7236"/>
    <cellStyle name="Normal 2 2 7 8 2 10" xfId="35915"/>
    <cellStyle name="Normal 2 2 7 8 2 2" xfId="7237"/>
    <cellStyle name="Normal 2 2 7 8 2 2 2" xfId="7238"/>
    <cellStyle name="Normal 2 2 7 8 2 2 2 2" xfId="7239"/>
    <cellStyle name="Normal 2 2 7 8 2 2 2 2 2" xfId="35916"/>
    <cellStyle name="Normal 2 2 7 8 2 2 2 3" xfId="7240"/>
    <cellStyle name="Normal 2 2 7 8 2 2 2 3 2" xfId="35917"/>
    <cellStyle name="Normal 2 2 7 8 2 2 2 4" xfId="35918"/>
    <cellStyle name="Normal 2 2 7 8 2 2 3" xfId="7241"/>
    <cellStyle name="Normal 2 2 7 8 2 2 3 2" xfId="35919"/>
    <cellStyle name="Normal 2 2 7 8 2 2 4" xfId="7242"/>
    <cellStyle name="Normal 2 2 7 8 2 2 4 2" xfId="35920"/>
    <cellStyle name="Normal 2 2 7 8 2 2 5" xfId="7243"/>
    <cellStyle name="Normal 2 2 7 8 2 2 5 2" xfId="35921"/>
    <cellStyle name="Normal 2 2 7 8 2 2 6" xfId="35922"/>
    <cellStyle name="Normal 2 2 7 8 2 2 6 2" xfId="35923"/>
    <cellStyle name="Normal 2 2 7 8 2 2 7" xfId="35924"/>
    <cellStyle name="Normal 2 2 7 8 2 3" xfId="7244"/>
    <cellStyle name="Normal 2 2 7 8 2 3 2" xfId="7245"/>
    <cellStyle name="Normal 2 2 7 8 2 3 2 2" xfId="35925"/>
    <cellStyle name="Normal 2 2 7 8 2 3 3" xfId="7246"/>
    <cellStyle name="Normal 2 2 7 8 2 3 3 2" xfId="35926"/>
    <cellStyle name="Normal 2 2 7 8 2 3 4" xfId="35927"/>
    <cellStyle name="Normal 2 2 7 8 2 4" xfId="7247"/>
    <cellStyle name="Normal 2 2 7 8 2 4 2" xfId="7248"/>
    <cellStyle name="Normal 2 2 7 8 2 4 2 2" xfId="35928"/>
    <cellStyle name="Normal 2 2 7 8 2 4 3" xfId="35929"/>
    <cellStyle name="Normal 2 2 7 8 2 5" xfId="7249"/>
    <cellStyle name="Normal 2 2 7 8 2 5 2" xfId="35930"/>
    <cellStyle name="Normal 2 2 7 8 2 6" xfId="7250"/>
    <cellStyle name="Normal 2 2 7 8 2 6 2" xfId="35931"/>
    <cellStyle name="Normal 2 2 7 8 2 7" xfId="35932"/>
    <cellStyle name="Normal 2 2 7 8 2 7 2" xfId="35933"/>
    <cellStyle name="Normal 2 2 7 8 2 8" xfId="35934"/>
    <cellStyle name="Normal 2 2 7 8 2 9" xfId="35935"/>
    <cellStyle name="Normal 2 2 7 8 3" xfId="7251"/>
    <cellStyle name="Normal 2 2 7 8 3 2" xfId="7252"/>
    <cellStyle name="Normal 2 2 7 8 3 2 2" xfId="7253"/>
    <cellStyle name="Normal 2 2 7 8 3 2 2 2" xfId="35936"/>
    <cellStyle name="Normal 2 2 7 8 3 2 3" xfId="7254"/>
    <cellStyle name="Normal 2 2 7 8 3 2 3 2" xfId="35937"/>
    <cellStyle name="Normal 2 2 7 8 3 2 4" xfId="35938"/>
    <cellStyle name="Normal 2 2 7 8 3 3" xfId="7255"/>
    <cellStyle name="Normal 2 2 7 8 3 3 2" xfId="35939"/>
    <cellStyle name="Normal 2 2 7 8 3 4" xfId="7256"/>
    <cellStyle name="Normal 2 2 7 8 3 4 2" xfId="35940"/>
    <cellStyle name="Normal 2 2 7 8 3 5" xfId="7257"/>
    <cellStyle name="Normal 2 2 7 8 3 5 2" xfId="35941"/>
    <cellStyle name="Normal 2 2 7 8 3 6" xfId="35942"/>
    <cellStyle name="Normal 2 2 7 8 3 6 2" xfId="35943"/>
    <cellStyle name="Normal 2 2 7 8 3 7" xfId="35944"/>
    <cellStyle name="Normal 2 2 7 8 4" xfId="7258"/>
    <cellStyle name="Normal 2 2 7 8 4 2" xfId="7259"/>
    <cellStyle name="Normal 2 2 7 8 4 2 2" xfId="35945"/>
    <cellStyle name="Normal 2 2 7 8 4 3" xfId="7260"/>
    <cellStyle name="Normal 2 2 7 8 4 3 2" xfId="35946"/>
    <cellStyle name="Normal 2 2 7 8 4 4" xfId="35947"/>
    <cellStyle name="Normal 2 2 7 8 5" xfId="7261"/>
    <cellStyle name="Normal 2 2 7 8 5 2" xfId="7262"/>
    <cellStyle name="Normal 2 2 7 8 5 2 2" xfId="35948"/>
    <cellStyle name="Normal 2 2 7 8 5 3" xfId="35949"/>
    <cellStyle name="Normal 2 2 7 8 6" xfId="7263"/>
    <cellStyle name="Normal 2 2 7 8 6 2" xfId="35950"/>
    <cellStyle name="Normal 2 2 7 8 7" xfId="7264"/>
    <cellStyle name="Normal 2 2 7 8 7 2" xfId="35951"/>
    <cellStyle name="Normal 2 2 7 8 8" xfId="35952"/>
    <cellStyle name="Normal 2 2 7 8 8 2" xfId="35953"/>
    <cellStyle name="Normal 2 2 7 8 9" xfId="35954"/>
    <cellStyle name="Normal 2 2 7 9" xfId="7265"/>
    <cellStyle name="Normal 2 2 7 9 10" xfId="35955"/>
    <cellStyle name="Normal 2 2 7 9 11" xfId="35956"/>
    <cellStyle name="Normal 2 2 7 9 2" xfId="7266"/>
    <cellStyle name="Normal 2 2 7 9 2 10" xfId="35957"/>
    <cellStyle name="Normal 2 2 7 9 2 2" xfId="7267"/>
    <cellStyle name="Normal 2 2 7 9 2 2 2" xfId="7268"/>
    <cellStyle name="Normal 2 2 7 9 2 2 2 2" xfId="7269"/>
    <cellStyle name="Normal 2 2 7 9 2 2 2 2 2" xfId="35958"/>
    <cellStyle name="Normal 2 2 7 9 2 2 2 3" xfId="7270"/>
    <cellStyle name="Normal 2 2 7 9 2 2 2 3 2" xfId="35959"/>
    <cellStyle name="Normal 2 2 7 9 2 2 2 4" xfId="35960"/>
    <cellStyle name="Normal 2 2 7 9 2 2 3" xfId="7271"/>
    <cellStyle name="Normal 2 2 7 9 2 2 3 2" xfId="35961"/>
    <cellStyle name="Normal 2 2 7 9 2 2 4" xfId="7272"/>
    <cellStyle name="Normal 2 2 7 9 2 2 4 2" xfId="35962"/>
    <cellStyle name="Normal 2 2 7 9 2 2 5" xfId="7273"/>
    <cellStyle name="Normal 2 2 7 9 2 2 5 2" xfId="35963"/>
    <cellStyle name="Normal 2 2 7 9 2 2 6" xfId="35964"/>
    <cellStyle name="Normal 2 2 7 9 2 2 6 2" xfId="35965"/>
    <cellStyle name="Normal 2 2 7 9 2 2 7" xfId="35966"/>
    <cellStyle name="Normal 2 2 7 9 2 3" xfId="7274"/>
    <cellStyle name="Normal 2 2 7 9 2 3 2" xfId="7275"/>
    <cellStyle name="Normal 2 2 7 9 2 3 2 2" xfId="35967"/>
    <cellStyle name="Normal 2 2 7 9 2 3 3" xfId="7276"/>
    <cellStyle name="Normal 2 2 7 9 2 3 3 2" xfId="35968"/>
    <cellStyle name="Normal 2 2 7 9 2 3 4" xfId="35969"/>
    <cellStyle name="Normal 2 2 7 9 2 4" xfId="7277"/>
    <cellStyle name="Normal 2 2 7 9 2 4 2" xfId="7278"/>
    <cellStyle name="Normal 2 2 7 9 2 4 2 2" xfId="35970"/>
    <cellStyle name="Normal 2 2 7 9 2 4 3" xfId="35971"/>
    <cellStyle name="Normal 2 2 7 9 2 5" xfId="7279"/>
    <cellStyle name="Normal 2 2 7 9 2 5 2" xfId="35972"/>
    <cellStyle name="Normal 2 2 7 9 2 6" xfId="7280"/>
    <cellStyle name="Normal 2 2 7 9 2 6 2" xfId="35973"/>
    <cellStyle name="Normal 2 2 7 9 2 7" xfId="35974"/>
    <cellStyle name="Normal 2 2 7 9 2 7 2" xfId="35975"/>
    <cellStyle name="Normal 2 2 7 9 2 8" xfId="35976"/>
    <cellStyle name="Normal 2 2 7 9 2 9" xfId="35977"/>
    <cellStyle name="Normal 2 2 7 9 3" xfId="7281"/>
    <cellStyle name="Normal 2 2 7 9 3 2" xfId="7282"/>
    <cellStyle name="Normal 2 2 7 9 3 2 2" xfId="7283"/>
    <cellStyle name="Normal 2 2 7 9 3 2 2 2" xfId="35978"/>
    <cellStyle name="Normal 2 2 7 9 3 2 3" xfId="7284"/>
    <cellStyle name="Normal 2 2 7 9 3 2 3 2" xfId="35979"/>
    <cellStyle name="Normal 2 2 7 9 3 2 4" xfId="35980"/>
    <cellStyle name="Normal 2 2 7 9 3 3" xfId="7285"/>
    <cellStyle name="Normal 2 2 7 9 3 3 2" xfId="35981"/>
    <cellStyle name="Normal 2 2 7 9 3 4" xfId="7286"/>
    <cellStyle name="Normal 2 2 7 9 3 4 2" xfId="35982"/>
    <cellStyle name="Normal 2 2 7 9 3 5" xfId="7287"/>
    <cellStyle name="Normal 2 2 7 9 3 5 2" xfId="35983"/>
    <cellStyle name="Normal 2 2 7 9 3 6" xfId="35984"/>
    <cellStyle name="Normal 2 2 7 9 3 6 2" xfId="35985"/>
    <cellStyle name="Normal 2 2 7 9 3 7" xfId="35986"/>
    <cellStyle name="Normal 2 2 7 9 4" xfId="7288"/>
    <cellStyle name="Normal 2 2 7 9 4 2" xfId="7289"/>
    <cellStyle name="Normal 2 2 7 9 4 2 2" xfId="35987"/>
    <cellStyle name="Normal 2 2 7 9 4 3" xfId="7290"/>
    <cellStyle name="Normal 2 2 7 9 4 3 2" xfId="35988"/>
    <cellStyle name="Normal 2 2 7 9 4 4" xfId="35989"/>
    <cellStyle name="Normal 2 2 7 9 5" xfId="7291"/>
    <cellStyle name="Normal 2 2 7 9 5 2" xfId="7292"/>
    <cellStyle name="Normal 2 2 7 9 5 2 2" xfId="35990"/>
    <cellStyle name="Normal 2 2 7 9 5 3" xfId="35991"/>
    <cellStyle name="Normal 2 2 7 9 6" xfId="7293"/>
    <cellStyle name="Normal 2 2 7 9 6 2" xfId="35992"/>
    <cellStyle name="Normal 2 2 7 9 7" xfId="7294"/>
    <cellStyle name="Normal 2 2 7 9 7 2" xfId="35993"/>
    <cellStyle name="Normal 2 2 7 9 8" xfId="35994"/>
    <cellStyle name="Normal 2 2 7 9 8 2" xfId="35995"/>
    <cellStyle name="Normal 2 2 7 9 9" xfId="35996"/>
    <cellStyle name="Normal 2 2 8" xfId="7295"/>
    <cellStyle name="Normal 2 2 8 10" xfId="7296"/>
    <cellStyle name="Normal 2 2 8 10 10" xfId="35997"/>
    <cellStyle name="Normal 2 2 8 10 11" xfId="35998"/>
    <cellStyle name="Normal 2 2 8 10 2" xfId="7297"/>
    <cellStyle name="Normal 2 2 8 10 2 10" xfId="35999"/>
    <cellStyle name="Normal 2 2 8 10 2 2" xfId="7298"/>
    <cellStyle name="Normal 2 2 8 10 2 2 2" xfId="7299"/>
    <cellStyle name="Normal 2 2 8 10 2 2 2 2" xfId="7300"/>
    <cellStyle name="Normal 2 2 8 10 2 2 2 2 2" xfId="36000"/>
    <cellStyle name="Normal 2 2 8 10 2 2 2 3" xfId="7301"/>
    <cellStyle name="Normal 2 2 8 10 2 2 2 3 2" xfId="36001"/>
    <cellStyle name="Normal 2 2 8 10 2 2 2 4" xfId="36002"/>
    <cellStyle name="Normal 2 2 8 10 2 2 3" xfId="7302"/>
    <cellStyle name="Normal 2 2 8 10 2 2 3 2" xfId="36003"/>
    <cellStyle name="Normal 2 2 8 10 2 2 4" xfId="7303"/>
    <cellStyle name="Normal 2 2 8 10 2 2 4 2" xfId="36004"/>
    <cellStyle name="Normal 2 2 8 10 2 2 5" xfId="7304"/>
    <cellStyle name="Normal 2 2 8 10 2 2 5 2" xfId="36005"/>
    <cellStyle name="Normal 2 2 8 10 2 2 6" xfId="36006"/>
    <cellStyle name="Normal 2 2 8 10 2 2 6 2" xfId="36007"/>
    <cellStyle name="Normal 2 2 8 10 2 2 7" xfId="36008"/>
    <cellStyle name="Normal 2 2 8 10 2 3" xfId="7305"/>
    <cellStyle name="Normal 2 2 8 10 2 3 2" xfId="7306"/>
    <cellStyle name="Normal 2 2 8 10 2 3 2 2" xfId="36009"/>
    <cellStyle name="Normal 2 2 8 10 2 3 3" xfId="7307"/>
    <cellStyle name="Normal 2 2 8 10 2 3 3 2" xfId="36010"/>
    <cellStyle name="Normal 2 2 8 10 2 3 4" xfId="36011"/>
    <cellStyle name="Normal 2 2 8 10 2 4" xfId="7308"/>
    <cellStyle name="Normal 2 2 8 10 2 4 2" xfId="7309"/>
    <cellStyle name="Normal 2 2 8 10 2 4 2 2" xfId="36012"/>
    <cellStyle name="Normal 2 2 8 10 2 4 3" xfId="36013"/>
    <cellStyle name="Normal 2 2 8 10 2 5" xfId="7310"/>
    <cellStyle name="Normal 2 2 8 10 2 5 2" xfId="36014"/>
    <cellStyle name="Normal 2 2 8 10 2 6" xfId="7311"/>
    <cellStyle name="Normal 2 2 8 10 2 6 2" xfId="36015"/>
    <cellStyle name="Normal 2 2 8 10 2 7" xfId="36016"/>
    <cellStyle name="Normal 2 2 8 10 2 7 2" xfId="36017"/>
    <cellStyle name="Normal 2 2 8 10 2 8" xfId="36018"/>
    <cellStyle name="Normal 2 2 8 10 2 9" xfId="36019"/>
    <cellStyle name="Normal 2 2 8 10 3" xfId="7312"/>
    <cellStyle name="Normal 2 2 8 10 3 2" xfId="7313"/>
    <cellStyle name="Normal 2 2 8 10 3 2 2" xfId="7314"/>
    <cellStyle name="Normal 2 2 8 10 3 2 2 2" xfId="36020"/>
    <cellStyle name="Normal 2 2 8 10 3 2 3" xfId="7315"/>
    <cellStyle name="Normal 2 2 8 10 3 2 3 2" xfId="36021"/>
    <cellStyle name="Normal 2 2 8 10 3 2 4" xfId="36022"/>
    <cellStyle name="Normal 2 2 8 10 3 3" xfId="7316"/>
    <cellStyle name="Normal 2 2 8 10 3 3 2" xfId="36023"/>
    <cellStyle name="Normal 2 2 8 10 3 4" xfId="7317"/>
    <cellStyle name="Normal 2 2 8 10 3 4 2" xfId="36024"/>
    <cellStyle name="Normal 2 2 8 10 3 5" xfId="7318"/>
    <cellStyle name="Normal 2 2 8 10 3 5 2" xfId="36025"/>
    <cellStyle name="Normal 2 2 8 10 3 6" xfId="36026"/>
    <cellStyle name="Normal 2 2 8 10 3 6 2" xfId="36027"/>
    <cellStyle name="Normal 2 2 8 10 3 7" xfId="36028"/>
    <cellStyle name="Normal 2 2 8 10 4" xfId="7319"/>
    <cellStyle name="Normal 2 2 8 10 4 2" xfId="7320"/>
    <cellStyle name="Normal 2 2 8 10 4 2 2" xfId="36029"/>
    <cellStyle name="Normal 2 2 8 10 4 3" xfId="7321"/>
    <cellStyle name="Normal 2 2 8 10 4 3 2" xfId="36030"/>
    <cellStyle name="Normal 2 2 8 10 4 4" xfId="36031"/>
    <cellStyle name="Normal 2 2 8 10 5" xfId="7322"/>
    <cellStyle name="Normal 2 2 8 10 5 2" xfId="7323"/>
    <cellStyle name="Normal 2 2 8 10 5 2 2" xfId="36032"/>
    <cellStyle name="Normal 2 2 8 10 5 3" xfId="36033"/>
    <cellStyle name="Normal 2 2 8 10 6" xfId="7324"/>
    <cellStyle name="Normal 2 2 8 10 6 2" xfId="36034"/>
    <cellStyle name="Normal 2 2 8 10 7" xfId="7325"/>
    <cellStyle name="Normal 2 2 8 10 7 2" xfId="36035"/>
    <cellStyle name="Normal 2 2 8 10 8" xfId="36036"/>
    <cellStyle name="Normal 2 2 8 10 8 2" xfId="36037"/>
    <cellStyle name="Normal 2 2 8 10 9" xfId="36038"/>
    <cellStyle name="Normal 2 2 8 11" xfId="7326"/>
    <cellStyle name="Normal 2 2 8 11 10" xfId="36039"/>
    <cellStyle name="Normal 2 2 8 11 11" xfId="36040"/>
    <cellStyle name="Normal 2 2 8 11 2" xfId="7327"/>
    <cellStyle name="Normal 2 2 8 11 2 10" xfId="36041"/>
    <cellStyle name="Normal 2 2 8 11 2 2" xfId="7328"/>
    <cellStyle name="Normal 2 2 8 11 2 2 2" xfId="7329"/>
    <cellStyle name="Normal 2 2 8 11 2 2 2 2" xfId="7330"/>
    <cellStyle name="Normal 2 2 8 11 2 2 2 2 2" xfId="36042"/>
    <cellStyle name="Normal 2 2 8 11 2 2 2 3" xfId="7331"/>
    <cellStyle name="Normal 2 2 8 11 2 2 2 3 2" xfId="36043"/>
    <cellStyle name="Normal 2 2 8 11 2 2 2 4" xfId="36044"/>
    <cellStyle name="Normal 2 2 8 11 2 2 3" xfId="7332"/>
    <cellStyle name="Normal 2 2 8 11 2 2 3 2" xfId="36045"/>
    <cellStyle name="Normal 2 2 8 11 2 2 4" xfId="7333"/>
    <cellStyle name="Normal 2 2 8 11 2 2 4 2" xfId="36046"/>
    <cellStyle name="Normal 2 2 8 11 2 2 5" xfId="7334"/>
    <cellStyle name="Normal 2 2 8 11 2 2 5 2" xfId="36047"/>
    <cellStyle name="Normal 2 2 8 11 2 2 6" xfId="36048"/>
    <cellStyle name="Normal 2 2 8 11 2 2 6 2" xfId="36049"/>
    <cellStyle name="Normal 2 2 8 11 2 2 7" xfId="36050"/>
    <cellStyle name="Normal 2 2 8 11 2 3" xfId="7335"/>
    <cellStyle name="Normal 2 2 8 11 2 3 2" xfId="7336"/>
    <cellStyle name="Normal 2 2 8 11 2 3 2 2" xfId="36051"/>
    <cellStyle name="Normal 2 2 8 11 2 3 3" xfId="7337"/>
    <cellStyle name="Normal 2 2 8 11 2 3 3 2" xfId="36052"/>
    <cellStyle name="Normal 2 2 8 11 2 3 4" xfId="36053"/>
    <cellStyle name="Normal 2 2 8 11 2 4" xfId="7338"/>
    <cellStyle name="Normal 2 2 8 11 2 4 2" xfId="7339"/>
    <cellStyle name="Normal 2 2 8 11 2 4 2 2" xfId="36054"/>
    <cellStyle name="Normal 2 2 8 11 2 4 3" xfId="36055"/>
    <cellStyle name="Normal 2 2 8 11 2 5" xfId="7340"/>
    <cellStyle name="Normal 2 2 8 11 2 5 2" xfId="36056"/>
    <cellStyle name="Normal 2 2 8 11 2 6" xfId="7341"/>
    <cellStyle name="Normal 2 2 8 11 2 6 2" xfId="36057"/>
    <cellStyle name="Normal 2 2 8 11 2 7" xfId="36058"/>
    <cellStyle name="Normal 2 2 8 11 2 7 2" xfId="36059"/>
    <cellStyle name="Normal 2 2 8 11 2 8" xfId="36060"/>
    <cellStyle name="Normal 2 2 8 11 2 9" xfId="36061"/>
    <cellStyle name="Normal 2 2 8 11 3" xfId="7342"/>
    <cellStyle name="Normal 2 2 8 11 3 2" xfId="7343"/>
    <cellStyle name="Normal 2 2 8 11 3 2 2" xfId="7344"/>
    <cellStyle name="Normal 2 2 8 11 3 2 2 2" xfId="36062"/>
    <cellStyle name="Normal 2 2 8 11 3 2 3" xfId="7345"/>
    <cellStyle name="Normal 2 2 8 11 3 2 3 2" xfId="36063"/>
    <cellStyle name="Normal 2 2 8 11 3 2 4" xfId="36064"/>
    <cellStyle name="Normal 2 2 8 11 3 3" xfId="7346"/>
    <cellStyle name="Normal 2 2 8 11 3 3 2" xfId="36065"/>
    <cellStyle name="Normal 2 2 8 11 3 4" xfId="7347"/>
    <cellStyle name="Normal 2 2 8 11 3 4 2" xfId="36066"/>
    <cellStyle name="Normal 2 2 8 11 3 5" xfId="7348"/>
    <cellStyle name="Normal 2 2 8 11 3 5 2" xfId="36067"/>
    <cellStyle name="Normal 2 2 8 11 3 6" xfId="36068"/>
    <cellStyle name="Normal 2 2 8 11 3 6 2" xfId="36069"/>
    <cellStyle name="Normal 2 2 8 11 3 7" xfId="36070"/>
    <cellStyle name="Normal 2 2 8 11 4" xfId="7349"/>
    <cellStyle name="Normal 2 2 8 11 4 2" xfId="7350"/>
    <cellStyle name="Normal 2 2 8 11 4 2 2" xfId="36071"/>
    <cellStyle name="Normal 2 2 8 11 4 3" xfId="7351"/>
    <cellStyle name="Normal 2 2 8 11 4 3 2" xfId="36072"/>
    <cellStyle name="Normal 2 2 8 11 4 4" xfId="36073"/>
    <cellStyle name="Normal 2 2 8 11 5" xfId="7352"/>
    <cellStyle name="Normal 2 2 8 11 5 2" xfId="7353"/>
    <cellStyle name="Normal 2 2 8 11 5 2 2" xfId="36074"/>
    <cellStyle name="Normal 2 2 8 11 5 3" xfId="36075"/>
    <cellStyle name="Normal 2 2 8 11 6" xfId="7354"/>
    <cellStyle name="Normal 2 2 8 11 6 2" xfId="36076"/>
    <cellStyle name="Normal 2 2 8 11 7" xfId="7355"/>
    <cellStyle name="Normal 2 2 8 11 7 2" xfId="36077"/>
    <cellStyle name="Normal 2 2 8 11 8" xfId="36078"/>
    <cellStyle name="Normal 2 2 8 11 8 2" xfId="36079"/>
    <cellStyle name="Normal 2 2 8 11 9" xfId="36080"/>
    <cellStyle name="Normal 2 2 8 12" xfId="7356"/>
    <cellStyle name="Normal 2 2 8 12 10" xfId="36081"/>
    <cellStyle name="Normal 2 2 8 12 11" xfId="36082"/>
    <cellStyle name="Normal 2 2 8 12 2" xfId="7357"/>
    <cellStyle name="Normal 2 2 8 12 2 10" xfId="36083"/>
    <cellStyle name="Normal 2 2 8 12 2 2" xfId="7358"/>
    <cellStyle name="Normal 2 2 8 12 2 2 2" xfId="7359"/>
    <cellStyle name="Normal 2 2 8 12 2 2 2 2" xfId="7360"/>
    <cellStyle name="Normal 2 2 8 12 2 2 2 2 2" xfId="36084"/>
    <cellStyle name="Normal 2 2 8 12 2 2 2 3" xfId="7361"/>
    <cellStyle name="Normal 2 2 8 12 2 2 2 3 2" xfId="36085"/>
    <cellStyle name="Normal 2 2 8 12 2 2 2 4" xfId="36086"/>
    <cellStyle name="Normal 2 2 8 12 2 2 3" xfId="7362"/>
    <cellStyle name="Normal 2 2 8 12 2 2 3 2" xfId="36087"/>
    <cellStyle name="Normal 2 2 8 12 2 2 4" xfId="7363"/>
    <cellStyle name="Normal 2 2 8 12 2 2 4 2" xfId="36088"/>
    <cellStyle name="Normal 2 2 8 12 2 2 5" xfId="7364"/>
    <cellStyle name="Normal 2 2 8 12 2 2 5 2" xfId="36089"/>
    <cellStyle name="Normal 2 2 8 12 2 2 6" xfId="36090"/>
    <cellStyle name="Normal 2 2 8 12 2 2 6 2" xfId="36091"/>
    <cellStyle name="Normal 2 2 8 12 2 2 7" xfId="36092"/>
    <cellStyle name="Normal 2 2 8 12 2 3" xfId="7365"/>
    <cellStyle name="Normal 2 2 8 12 2 3 2" xfId="7366"/>
    <cellStyle name="Normal 2 2 8 12 2 3 2 2" xfId="36093"/>
    <cellStyle name="Normal 2 2 8 12 2 3 3" xfId="7367"/>
    <cellStyle name="Normal 2 2 8 12 2 3 3 2" xfId="36094"/>
    <cellStyle name="Normal 2 2 8 12 2 3 4" xfId="36095"/>
    <cellStyle name="Normal 2 2 8 12 2 4" xfId="7368"/>
    <cellStyle name="Normal 2 2 8 12 2 4 2" xfId="7369"/>
    <cellStyle name="Normal 2 2 8 12 2 4 2 2" xfId="36096"/>
    <cellStyle name="Normal 2 2 8 12 2 4 3" xfId="36097"/>
    <cellStyle name="Normal 2 2 8 12 2 5" xfId="7370"/>
    <cellStyle name="Normal 2 2 8 12 2 5 2" xfId="36098"/>
    <cellStyle name="Normal 2 2 8 12 2 6" xfId="7371"/>
    <cellStyle name="Normal 2 2 8 12 2 6 2" xfId="36099"/>
    <cellStyle name="Normal 2 2 8 12 2 7" xfId="36100"/>
    <cellStyle name="Normal 2 2 8 12 2 7 2" xfId="36101"/>
    <cellStyle name="Normal 2 2 8 12 2 8" xfId="36102"/>
    <cellStyle name="Normal 2 2 8 12 2 9" xfId="36103"/>
    <cellStyle name="Normal 2 2 8 12 3" xfId="7372"/>
    <cellStyle name="Normal 2 2 8 12 3 2" xfId="7373"/>
    <cellStyle name="Normal 2 2 8 12 3 2 2" xfId="7374"/>
    <cellStyle name="Normal 2 2 8 12 3 2 2 2" xfId="36104"/>
    <cellStyle name="Normal 2 2 8 12 3 2 3" xfId="7375"/>
    <cellStyle name="Normal 2 2 8 12 3 2 3 2" xfId="36105"/>
    <cellStyle name="Normal 2 2 8 12 3 2 4" xfId="36106"/>
    <cellStyle name="Normal 2 2 8 12 3 3" xfId="7376"/>
    <cellStyle name="Normal 2 2 8 12 3 3 2" xfId="36107"/>
    <cellStyle name="Normal 2 2 8 12 3 4" xfId="7377"/>
    <cellStyle name="Normal 2 2 8 12 3 4 2" xfId="36108"/>
    <cellStyle name="Normal 2 2 8 12 3 5" xfId="7378"/>
    <cellStyle name="Normal 2 2 8 12 3 5 2" xfId="36109"/>
    <cellStyle name="Normal 2 2 8 12 3 6" xfId="36110"/>
    <cellStyle name="Normal 2 2 8 12 3 6 2" xfId="36111"/>
    <cellStyle name="Normal 2 2 8 12 3 7" xfId="36112"/>
    <cellStyle name="Normal 2 2 8 12 4" xfId="7379"/>
    <cellStyle name="Normal 2 2 8 12 4 2" xfId="7380"/>
    <cellStyle name="Normal 2 2 8 12 4 2 2" xfId="36113"/>
    <cellStyle name="Normal 2 2 8 12 4 3" xfId="7381"/>
    <cellStyle name="Normal 2 2 8 12 4 3 2" xfId="36114"/>
    <cellStyle name="Normal 2 2 8 12 4 4" xfId="36115"/>
    <cellStyle name="Normal 2 2 8 12 5" xfId="7382"/>
    <cellStyle name="Normal 2 2 8 12 5 2" xfId="7383"/>
    <cellStyle name="Normal 2 2 8 12 5 2 2" xfId="36116"/>
    <cellStyle name="Normal 2 2 8 12 5 3" xfId="36117"/>
    <cellStyle name="Normal 2 2 8 12 6" xfId="7384"/>
    <cellStyle name="Normal 2 2 8 12 6 2" xfId="36118"/>
    <cellStyle name="Normal 2 2 8 12 7" xfId="7385"/>
    <cellStyle name="Normal 2 2 8 12 7 2" xfId="36119"/>
    <cellStyle name="Normal 2 2 8 12 8" xfId="36120"/>
    <cellStyle name="Normal 2 2 8 12 8 2" xfId="36121"/>
    <cellStyle name="Normal 2 2 8 12 9" xfId="36122"/>
    <cellStyle name="Normal 2 2 8 13" xfId="7386"/>
    <cellStyle name="Normal 2 2 8 13 10" xfId="36123"/>
    <cellStyle name="Normal 2 2 8 13 11" xfId="36124"/>
    <cellStyle name="Normal 2 2 8 13 2" xfId="7387"/>
    <cellStyle name="Normal 2 2 8 13 2 10" xfId="36125"/>
    <cellStyle name="Normal 2 2 8 13 2 2" xfId="7388"/>
    <cellStyle name="Normal 2 2 8 13 2 2 2" xfId="7389"/>
    <cellStyle name="Normal 2 2 8 13 2 2 2 2" xfId="7390"/>
    <cellStyle name="Normal 2 2 8 13 2 2 2 2 2" xfId="36126"/>
    <cellStyle name="Normal 2 2 8 13 2 2 2 3" xfId="7391"/>
    <cellStyle name="Normal 2 2 8 13 2 2 2 3 2" xfId="36127"/>
    <cellStyle name="Normal 2 2 8 13 2 2 2 4" xfId="36128"/>
    <cellStyle name="Normal 2 2 8 13 2 2 3" xfId="7392"/>
    <cellStyle name="Normal 2 2 8 13 2 2 3 2" xfId="36129"/>
    <cellStyle name="Normal 2 2 8 13 2 2 4" xfId="7393"/>
    <cellStyle name="Normal 2 2 8 13 2 2 4 2" xfId="36130"/>
    <cellStyle name="Normal 2 2 8 13 2 2 5" xfId="7394"/>
    <cellStyle name="Normal 2 2 8 13 2 2 5 2" xfId="36131"/>
    <cellStyle name="Normal 2 2 8 13 2 2 6" xfId="36132"/>
    <cellStyle name="Normal 2 2 8 13 2 2 6 2" xfId="36133"/>
    <cellStyle name="Normal 2 2 8 13 2 2 7" xfId="36134"/>
    <cellStyle name="Normal 2 2 8 13 2 3" xfId="7395"/>
    <cellStyle name="Normal 2 2 8 13 2 3 2" xfId="7396"/>
    <cellStyle name="Normal 2 2 8 13 2 3 2 2" xfId="36135"/>
    <cellStyle name="Normal 2 2 8 13 2 3 3" xfId="7397"/>
    <cellStyle name="Normal 2 2 8 13 2 3 3 2" xfId="36136"/>
    <cellStyle name="Normal 2 2 8 13 2 3 4" xfId="36137"/>
    <cellStyle name="Normal 2 2 8 13 2 4" xfId="7398"/>
    <cellStyle name="Normal 2 2 8 13 2 4 2" xfId="7399"/>
    <cellStyle name="Normal 2 2 8 13 2 4 2 2" xfId="36138"/>
    <cellStyle name="Normal 2 2 8 13 2 4 3" xfId="36139"/>
    <cellStyle name="Normal 2 2 8 13 2 5" xfId="7400"/>
    <cellStyle name="Normal 2 2 8 13 2 5 2" xfId="36140"/>
    <cellStyle name="Normal 2 2 8 13 2 6" xfId="7401"/>
    <cellStyle name="Normal 2 2 8 13 2 6 2" xfId="36141"/>
    <cellStyle name="Normal 2 2 8 13 2 7" xfId="36142"/>
    <cellStyle name="Normal 2 2 8 13 2 7 2" xfId="36143"/>
    <cellStyle name="Normal 2 2 8 13 2 8" xfId="36144"/>
    <cellStyle name="Normal 2 2 8 13 2 9" xfId="36145"/>
    <cellStyle name="Normal 2 2 8 13 3" xfId="7402"/>
    <cellStyle name="Normal 2 2 8 13 3 2" xfId="7403"/>
    <cellStyle name="Normal 2 2 8 13 3 2 2" xfId="7404"/>
    <cellStyle name="Normal 2 2 8 13 3 2 2 2" xfId="36146"/>
    <cellStyle name="Normal 2 2 8 13 3 2 3" xfId="7405"/>
    <cellStyle name="Normal 2 2 8 13 3 2 3 2" xfId="36147"/>
    <cellStyle name="Normal 2 2 8 13 3 2 4" xfId="36148"/>
    <cellStyle name="Normal 2 2 8 13 3 3" xfId="7406"/>
    <cellStyle name="Normal 2 2 8 13 3 3 2" xfId="36149"/>
    <cellStyle name="Normal 2 2 8 13 3 4" xfId="7407"/>
    <cellStyle name="Normal 2 2 8 13 3 4 2" xfId="36150"/>
    <cellStyle name="Normal 2 2 8 13 3 5" xfId="7408"/>
    <cellStyle name="Normal 2 2 8 13 3 5 2" xfId="36151"/>
    <cellStyle name="Normal 2 2 8 13 3 6" xfId="36152"/>
    <cellStyle name="Normal 2 2 8 13 3 6 2" xfId="36153"/>
    <cellStyle name="Normal 2 2 8 13 3 7" xfId="36154"/>
    <cellStyle name="Normal 2 2 8 13 4" xfId="7409"/>
    <cellStyle name="Normal 2 2 8 13 4 2" xfId="7410"/>
    <cellStyle name="Normal 2 2 8 13 4 2 2" xfId="36155"/>
    <cellStyle name="Normal 2 2 8 13 4 3" xfId="7411"/>
    <cellStyle name="Normal 2 2 8 13 4 3 2" xfId="36156"/>
    <cellStyle name="Normal 2 2 8 13 4 4" xfId="36157"/>
    <cellStyle name="Normal 2 2 8 13 5" xfId="7412"/>
    <cellStyle name="Normal 2 2 8 13 5 2" xfId="7413"/>
    <cellStyle name="Normal 2 2 8 13 5 2 2" xfId="36158"/>
    <cellStyle name="Normal 2 2 8 13 5 3" xfId="36159"/>
    <cellStyle name="Normal 2 2 8 13 6" xfId="7414"/>
    <cellStyle name="Normal 2 2 8 13 6 2" xfId="36160"/>
    <cellStyle name="Normal 2 2 8 13 7" xfId="7415"/>
    <cellStyle name="Normal 2 2 8 13 7 2" xfId="36161"/>
    <cellStyle name="Normal 2 2 8 13 8" xfId="36162"/>
    <cellStyle name="Normal 2 2 8 13 8 2" xfId="36163"/>
    <cellStyle name="Normal 2 2 8 13 9" xfId="36164"/>
    <cellStyle name="Normal 2 2 8 14" xfId="7416"/>
    <cellStyle name="Normal 2 2 8 14 10" xfId="36165"/>
    <cellStyle name="Normal 2 2 8 14 11" xfId="36166"/>
    <cellStyle name="Normal 2 2 8 14 2" xfId="7417"/>
    <cellStyle name="Normal 2 2 8 14 2 10" xfId="36167"/>
    <cellStyle name="Normal 2 2 8 14 2 2" xfId="7418"/>
    <cellStyle name="Normal 2 2 8 14 2 2 2" xfId="7419"/>
    <cellStyle name="Normal 2 2 8 14 2 2 2 2" xfId="7420"/>
    <cellStyle name="Normal 2 2 8 14 2 2 2 2 2" xfId="36168"/>
    <cellStyle name="Normal 2 2 8 14 2 2 2 3" xfId="7421"/>
    <cellStyle name="Normal 2 2 8 14 2 2 2 3 2" xfId="36169"/>
    <cellStyle name="Normal 2 2 8 14 2 2 2 4" xfId="36170"/>
    <cellStyle name="Normal 2 2 8 14 2 2 3" xfId="7422"/>
    <cellStyle name="Normal 2 2 8 14 2 2 3 2" xfId="36171"/>
    <cellStyle name="Normal 2 2 8 14 2 2 4" xfId="7423"/>
    <cellStyle name="Normal 2 2 8 14 2 2 4 2" xfId="36172"/>
    <cellStyle name="Normal 2 2 8 14 2 2 5" xfId="7424"/>
    <cellStyle name="Normal 2 2 8 14 2 2 5 2" xfId="36173"/>
    <cellStyle name="Normal 2 2 8 14 2 2 6" xfId="36174"/>
    <cellStyle name="Normal 2 2 8 14 2 2 6 2" xfId="36175"/>
    <cellStyle name="Normal 2 2 8 14 2 2 7" xfId="36176"/>
    <cellStyle name="Normal 2 2 8 14 2 3" xfId="7425"/>
    <cellStyle name="Normal 2 2 8 14 2 3 2" xfId="7426"/>
    <cellStyle name="Normal 2 2 8 14 2 3 2 2" xfId="36177"/>
    <cellStyle name="Normal 2 2 8 14 2 3 3" xfId="7427"/>
    <cellStyle name="Normal 2 2 8 14 2 3 3 2" xfId="36178"/>
    <cellStyle name="Normal 2 2 8 14 2 3 4" xfId="36179"/>
    <cellStyle name="Normal 2 2 8 14 2 4" xfId="7428"/>
    <cellStyle name="Normal 2 2 8 14 2 4 2" xfId="7429"/>
    <cellStyle name="Normal 2 2 8 14 2 4 2 2" xfId="36180"/>
    <cellStyle name="Normal 2 2 8 14 2 4 3" xfId="36181"/>
    <cellStyle name="Normal 2 2 8 14 2 5" xfId="7430"/>
    <cellStyle name="Normal 2 2 8 14 2 5 2" xfId="36182"/>
    <cellStyle name="Normal 2 2 8 14 2 6" xfId="7431"/>
    <cellStyle name="Normal 2 2 8 14 2 6 2" xfId="36183"/>
    <cellStyle name="Normal 2 2 8 14 2 7" xfId="36184"/>
    <cellStyle name="Normal 2 2 8 14 2 7 2" xfId="36185"/>
    <cellStyle name="Normal 2 2 8 14 2 8" xfId="36186"/>
    <cellStyle name="Normal 2 2 8 14 2 9" xfId="36187"/>
    <cellStyle name="Normal 2 2 8 14 3" xfId="7432"/>
    <cellStyle name="Normal 2 2 8 14 3 2" xfId="7433"/>
    <cellStyle name="Normal 2 2 8 14 3 2 2" xfId="7434"/>
    <cellStyle name="Normal 2 2 8 14 3 2 2 2" xfId="36188"/>
    <cellStyle name="Normal 2 2 8 14 3 2 3" xfId="7435"/>
    <cellStyle name="Normal 2 2 8 14 3 2 3 2" xfId="36189"/>
    <cellStyle name="Normal 2 2 8 14 3 2 4" xfId="36190"/>
    <cellStyle name="Normal 2 2 8 14 3 3" xfId="7436"/>
    <cellStyle name="Normal 2 2 8 14 3 3 2" xfId="36191"/>
    <cellStyle name="Normal 2 2 8 14 3 4" xfId="7437"/>
    <cellStyle name="Normal 2 2 8 14 3 4 2" xfId="36192"/>
    <cellStyle name="Normal 2 2 8 14 3 5" xfId="7438"/>
    <cellStyle name="Normal 2 2 8 14 3 5 2" xfId="36193"/>
    <cellStyle name="Normal 2 2 8 14 3 6" xfId="36194"/>
    <cellStyle name="Normal 2 2 8 14 3 6 2" xfId="36195"/>
    <cellStyle name="Normal 2 2 8 14 3 7" xfId="36196"/>
    <cellStyle name="Normal 2 2 8 14 4" xfId="7439"/>
    <cellStyle name="Normal 2 2 8 14 4 2" xfId="7440"/>
    <cellStyle name="Normal 2 2 8 14 4 2 2" xfId="36197"/>
    <cellStyle name="Normal 2 2 8 14 4 3" xfId="7441"/>
    <cellStyle name="Normal 2 2 8 14 4 3 2" xfId="36198"/>
    <cellStyle name="Normal 2 2 8 14 4 4" xfId="36199"/>
    <cellStyle name="Normal 2 2 8 14 5" xfId="7442"/>
    <cellStyle name="Normal 2 2 8 14 5 2" xfId="7443"/>
    <cellStyle name="Normal 2 2 8 14 5 2 2" xfId="36200"/>
    <cellStyle name="Normal 2 2 8 14 5 3" xfId="36201"/>
    <cellStyle name="Normal 2 2 8 14 6" xfId="7444"/>
    <cellStyle name="Normal 2 2 8 14 6 2" xfId="36202"/>
    <cellStyle name="Normal 2 2 8 14 7" xfId="7445"/>
    <cellStyle name="Normal 2 2 8 14 7 2" xfId="36203"/>
    <cellStyle name="Normal 2 2 8 14 8" xfId="36204"/>
    <cellStyle name="Normal 2 2 8 14 8 2" xfId="36205"/>
    <cellStyle name="Normal 2 2 8 14 9" xfId="36206"/>
    <cellStyle name="Normal 2 2 8 15" xfId="7446"/>
    <cellStyle name="Normal 2 2 8 15 10" xfId="36207"/>
    <cellStyle name="Normal 2 2 8 15 11" xfId="36208"/>
    <cellStyle name="Normal 2 2 8 15 2" xfId="7447"/>
    <cellStyle name="Normal 2 2 8 15 2 10" xfId="36209"/>
    <cellStyle name="Normal 2 2 8 15 2 2" xfId="7448"/>
    <cellStyle name="Normal 2 2 8 15 2 2 2" xfId="7449"/>
    <cellStyle name="Normal 2 2 8 15 2 2 2 2" xfId="7450"/>
    <cellStyle name="Normal 2 2 8 15 2 2 2 2 2" xfId="36210"/>
    <cellStyle name="Normal 2 2 8 15 2 2 2 3" xfId="7451"/>
    <cellStyle name="Normal 2 2 8 15 2 2 2 3 2" xfId="36211"/>
    <cellStyle name="Normal 2 2 8 15 2 2 2 4" xfId="36212"/>
    <cellStyle name="Normal 2 2 8 15 2 2 3" xfId="7452"/>
    <cellStyle name="Normal 2 2 8 15 2 2 3 2" xfId="36213"/>
    <cellStyle name="Normal 2 2 8 15 2 2 4" xfId="7453"/>
    <cellStyle name="Normal 2 2 8 15 2 2 4 2" xfId="36214"/>
    <cellStyle name="Normal 2 2 8 15 2 2 5" xfId="7454"/>
    <cellStyle name="Normal 2 2 8 15 2 2 5 2" xfId="36215"/>
    <cellStyle name="Normal 2 2 8 15 2 2 6" xfId="36216"/>
    <cellStyle name="Normal 2 2 8 15 2 2 6 2" xfId="36217"/>
    <cellStyle name="Normal 2 2 8 15 2 2 7" xfId="36218"/>
    <cellStyle name="Normal 2 2 8 15 2 3" xfId="7455"/>
    <cellStyle name="Normal 2 2 8 15 2 3 2" xfId="7456"/>
    <cellStyle name="Normal 2 2 8 15 2 3 2 2" xfId="36219"/>
    <cellStyle name="Normal 2 2 8 15 2 3 3" xfId="7457"/>
    <cellStyle name="Normal 2 2 8 15 2 3 3 2" xfId="36220"/>
    <cellStyle name="Normal 2 2 8 15 2 3 4" xfId="36221"/>
    <cellStyle name="Normal 2 2 8 15 2 4" xfId="7458"/>
    <cellStyle name="Normal 2 2 8 15 2 4 2" xfId="7459"/>
    <cellStyle name="Normal 2 2 8 15 2 4 2 2" xfId="36222"/>
    <cellStyle name="Normal 2 2 8 15 2 4 3" xfId="36223"/>
    <cellStyle name="Normal 2 2 8 15 2 5" xfId="7460"/>
    <cellStyle name="Normal 2 2 8 15 2 5 2" xfId="36224"/>
    <cellStyle name="Normal 2 2 8 15 2 6" xfId="7461"/>
    <cellStyle name="Normal 2 2 8 15 2 6 2" xfId="36225"/>
    <cellStyle name="Normal 2 2 8 15 2 7" xfId="36226"/>
    <cellStyle name="Normal 2 2 8 15 2 7 2" xfId="36227"/>
    <cellStyle name="Normal 2 2 8 15 2 8" xfId="36228"/>
    <cellStyle name="Normal 2 2 8 15 2 9" xfId="36229"/>
    <cellStyle name="Normal 2 2 8 15 3" xfId="7462"/>
    <cellStyle name="Normal 2 2 8 15 3 2" xfId="7463"/>
    <cellStyle name="Normal 2 2 8 15 3 2 2" xfId="7464"/>
    <cellStyle name="Normal 2 2 8 15 3 2 2 2" xfId="36230"/>
    <cellStyle name="Normal 2 2 8 15 3 2 3" xfId="7465"/>
    <cellStyle name="Normal 2 2 8 15 3 2 3 2" xfId="36231"/>
    <cellStyle name="Normal 2 2 8 15 3 2 4" xfId="36232"/>
    <cellStyle name="Normal 2 2 8 15 3 3" xfId="7466"/>
    <cellStyle name="Normal 2 2 8 15 3 3 2" xfId="36233"/>
    <cellStyle name="Normal 2 2 8 15 3 4" xfId="7467"/>
    <cellStyle name="Normal 2 2 8 15 3 4 2" xfId="36234"/>
    <cellStyle name="Normal 2 2 8 15 3 5" xfId="7468"/>
    <cellStyle name="Normal 2 2 8 15 3 5 2" xfId="36235"/>
    <cellStyle name="Normal 2 2 8 15 3 6" xfId="36236"/>
    <cellStyle name="Normal 2 2 8 15 3 6 2" xfId="36237"/>
    <cellStyle name="Normal 2 2 8 15 3 7" xfId="36238"/>
    <cellStyle name="Normal 2 2 8 15 4" xfId="7469"/>
    <cellStyle name="Normal 2 2 8 15 4 2" xfId="7470"/>
    <cellStyle name="Normal 2 2 8 15 4 2 2" xfId="36239"/>
    <cellStyle name="Normal 2 2 8 15 4 3" xfId="7471"/>
    <cellStyle name="Normal 2 2 8 15 4 3 2" xfId="36240"/>
    <cellStyle name="Normal 2 2 8 15 4 4" xfId="36241"/>
    <cellStyle name="Normal 2 2 8 15 5" xfId="7472"/>
    <cellStyle name="Normal 2 2 8 15 5 2" xfId="7473"/>
    <cellStyle name="Normal 2 2 8 15 5 2 2" xfId="36242"/>
    <cellStyle name="Normal 2 2 8 15 5 3" xfId="36243"/>
    <cellStyle name="Normal 2 2 8 15 6" xfId="7474"/>
    <cellStyle name="Normal 2 2 8 15 6 2" xfId="36244"/>
    <cellStyle name="Normal 2 2 8 15 7" xfId="7475"/>
    <cellStyle name="Normal 2 2 8 15 7 2" xfId="36245"/>
    <cellStyle name="Normal 2 2 8 15 8" xfId="36246"/>
    <cellStyle name="Normal 2 2 8 15 8 2" xfId="36247"/>
    <cellStyle name="Normal 2 2 8 15 9" xfId="36248"/>
    <cellStyle name="Normal 2 2 8 16" xfId="7476"/>
    <cellStyle name="Normal 2 2 8 16 10" xfId="36249"/>
    <cellStyle name="Normal 2 2 8 16 11" xfId="36250"/>
    <cellStyle name="Normal 2 2 8 16 2" xfId="7477"/>
    <cellStyle name="Normal 2 2 8 16 2 10" xfId="36251"/>
    <cellStyle name="Normal 2 2 8 16 2 2" xfId="7478"/>
    <cellStyle name="Normal 2 2 8 16 2 2 2" xfId="7479"/>
    <cellStyle name="Normal 2 2 8 16 2 2 2 2" xfId="7480"/>
    <cellStyle name="Normal 2 2 8 16 2 2 2 2 2" xfId="36252"/>
    <cellStyle name="Normal 2 2 8 16 2 2 2 3" xfId="7481"/>
    <cellStyle name="Normal 2 2 8 16 2 2 2 3 2" xfId="36253"/>
    <cellStyle name="Normal 2 2 8 16 2 2 2 4" xfId="36254"/>
    <cellStyle name="Normal 2 2 8 16 2 2 3" xfId="7482"/>
    <cellStyle name="Normal 2 2 8 16 2 2 3 2" xfId="36255"/>
    <cellStyle name="Normal 2 2 8 16 2 2 4" xfId="7483"/>
    <cellStyle name="Normal 2 2 8 16 2 2 4 2" xfId="36256"/>
    <cellStyle name="Normal 2 2 8 16 2 2 5" xfId="7484"/>
    <cellStyle name="Normal 2 2 8 16 2 2 5 2" xfId="36257"/>
    <cellStyle name="Normal 2 2 8 16 2 2 6" xfId="36258"/>
    <cellStyle name="Normal 2 2 8 16 2 2 6 2" xfId="36259"/>
    <cellStyle name="Normal 2 2 8 16 2 2 7" xfId="36260"/>
    <cellStyle name="Normal 2 2 8 16 2 3" xfId="7485"/>
    <cellStyle name="Normal 2 2 8 16 2 3 2" xfId="7486"/>
    <cellStyle name="Normal 2 2 8 16 2 3 2 2" xfId="36261"/>
    <cellStyle name="Normal 2 2 8 16 2 3 3" xfId="7487"/>
    <cellStyle name="Normal 2 2 8 16 2 3 3 2" xfId="36262"/>
    <cellStyle name="Normal 2 2 8 16 2 3 4" xfId="36263"/>
    <cellStyle name="Normal 2 2 8 16 2 4" xfId="7488"/>
    <cellStyle name="Normal 2 2 8 16 2 4 2" xfId="7489"/>
    <cellStyle name="Normal 2 2 8 16 2 4 2 2" xfId="36264"/>
    <cellStyle name="Normal 2 2 8 16 2 4 3" xfId="36265"/>
    <cellStyle name="Normal 2 2 8 16 2 5" xfId="7490"/>
    <cellStyle name="Normal 2 2 8 16 2 5 2" xfId="36266"/>
    <cellStyle name="Normal 2 2 8 16 2 6" xfId="7491"/>
    <cellStyle name="Normal 2 2 8 16 2 6 2" xfId="36267"/>
    <cellStyle name="Normal 2 2 8 16 2 7" xfId="36268"/>
    <cellStyle name="Normal 2 2 8 16 2 7 2" xfId="36269"/>
    <cellStyle name="Normal 2 2 8 16 2 8" xfId="36270"/>
    <cellStyle name="Normal 2 2 8 16 2 9" xfId="36271"/>
    <cellStyle name="Normal 2 2 8 16 3" xfId="7492"/>
    <cellStyle name="Normal 2 2 8 16 3 2" xfId="7493"/>
    <cellStyle name="Normal 2 2 8 16 3 2 2" xfId="7494"/>
    <cellStyle name="Normal 2 2 8 16 3 2 2 2" xfId="36272"/>
    <cellStyle name="Normal 2 2 8 16 3 2 3" xfId="7495"/>
    <cellStyle name="Normal 2 2 8 16 3 2 3 2" xfId="36273"/>
    <cellStyle name="Normal 2 2 8 16 3 2 4" xfId="36274"/>
    <cellStyle name="Normal 2 2 8 16 3 3" xfId="7496"/>
    <cellStyle name="Normal 2 2 8 16 3 3 2" xfId="36275"/>
    <cellStyle name="Normal 2 2 8 16 3 4" xfId="7497"/>
    <cellStyle name="Normal 2 2 8 16 3 4 2" xfId="36276"/>
    <cellStyle name="Normal 2 2 8 16 3 5" xfId="7498"/>
    <cellStyle name="Normal 2 2 8 16 3 5 2" xfId="36277"/>
    <cellStyle name="Normal 2 2 8 16 3 6" xfId="36278"/>
    <cellStyle name="Normal 2 2 8 16 3 6 2" xfId="36279"/>
    <cellStyle name="Normal 2 2 8 16 3 7" xfId="36280"/>
    <cellStyle name="Normal 2 2 8 16 4" xfId="7499"/>
    <cellStyle name="Normal 2 2 8 16 4 2" xfId="7500"/>
    <cellStyle name="Normal 2 2 8 16 4 2 2" xfId="36281"/>
    <cellStyle name="Normal 2 2 8 16 4 3" xfId="7501"/>
    <cellStyle name="Normal 2 2 8 16 4 3 2" xfId="36282"/>
    <cellStyle name="Normal 2 2 8 16 4 4" xfId="36283"/>
    <cellStyle name="Normal 2 2 8 16 5" xfId="7502"/>
    <cellStyle name="Normal 2 2 8 16 5 2" xfId="7503"/>
    <cellStyle name="Normal 2 2 8 16 5 2 2" xfId="36284"/>
    <cellStyle name="Normal 2 2 8 16 5 3" xfId="36285"/>
    <cellStyle name="Normal 2 2 8 16 6" xfId="7504"/>
    <cellStyle name="Normal 2 2 8 16 6 2" xfId="36286"/>
    <cellStyle name="Normal 2 2 8 16 7" xfId="7505"/>
    <cellStyle name="Normal 2 2 8 16 7 2" xfId="36287"/>
    <cellStyle name="Normal 2 2 8 16 8" xfId="36288"/>
    <cellStyle name="Normal 2 2 8 16 8 2" xfId="36289"/>
    <cellStyle name="Normal 2 2 8 16 9" xfId="36290"/>
    <cellStyle name="Normal 2 2 8 17" xfId="7506"/>
    <cellStyle name="Normal 2 2 8 17 10" xfId="36291"/>
    <cellStyle name="Normal 2 2 8 17 11" xfId="36292"/>
    <cellStyle name="Normal 2 2 8 17 2" xfId="7507"/>
    <cellStyle name="Normal 2 2 8 17 2 10" xfId="36293"/>
    <cellStyle name="Normal 2 2 8 17 2 2" xfId="7508"/>
    <cellStyle name="Normal 2 2 8 17 2 2 2" xfId="7509"/>
    <cellStyle name="Normal 2 2 8 17 2 2 2 2" xfId="7510"/>
    <cellStyle name="Normal 2 2 8 17 2 2 2 2 2" xfId="36294"/>
    <cellStyle name="Normal 2 2 8 17 2 2 2 3" xfId="7511"/>
    <cellStyle name="Normal 2 2 8 17 2 2 2 3 2" xfId="36295"/>
    <cellStyle name="Normal 2 2 8 17 2 2 2 4" xfId="36296"/>
    <cellStyle name="Normal 2 2 8 17 2 2 3" xfId="7512"/>
    <cellStyle name="Normal 2 2 8 17 2 2 3 2" xfId="36297"/>
    <cellStyle name="Normal 2 2 8 17 2 2 4" xfId="7513"/>
    <cellStyle name="Normal 2 2 8 17 2 2 4 2" xfId="36298"/>
    <cellStyle name="Normal 2 2 8 17 2 2 5" xfId="7514"/>
    <cellStyle name="Normal 2 2 8 17 2 2 5 2" xfId="36299"/>
    <cellStyle name="Normal 2 2 8 17 2 2 6" xfId="36300"/>
    <cellStyle name="Normal 2 2 8 17 2 2 6 2" xfId="36301"/>
    <cellStyle name="Normal 2 2 8 17 2 2 7" xfId="36302"/>
    <cellStyle name="Normal 2 2 8 17 2 3" xfId="7515"/>
    <cellStyle name="Normal 2 2 8 17 2 3 2" xfId="7516"/>
    <cellStyle name="Normal 2 2 8 17 2 3 2 2" xfId="36303"/>
    <cellStyle name="Normal 2 2 8 17 2 3 3" xfId="7517"/>
    <cellStyle name="Normal 2 2 8 17 2 3 3 2" xfId="36304"/>
    <cellStyle name="Normal 2 2 8 17 2 3 4" xfId="36305"/>
    <cellStyle name="Normal 2 2 8 17 2 4" xfId="7518"/>
    <cellStyle name="Normal 2 2 8 17 2 4 2" xfId="7519"/>
    <cellStyle name="Normal 2 2 8 17 2 4 2 2" xfId="36306"/>
    <cellStyle name="Normal 2 2 8 17 2 4 3" xfId="36307"/>
    <cellStyle name="Normal 2 2 8 17 2 5" xfId="7520"/>
    <cellStyle name="Normal 2 2 8 17 2 5 2" xfId="36308"/>
    <cellStyle name="Normal 2 2 8 17 2 6" xfId="7521"/>
    <cellStyle name="Normal 2 2 8 17 2 6 2" xfId="36309"/>
    <cellStyle name="Normal 2 2 8 17 2 7" xfId="36310"/>
    <cellStyle name="Normal 2 2 8 17 2 7 2" xfId="36311"/>
    <cellStyle name="Normal 2 2 8 17 2 8" xfId="36312"/>
    <cellStyle name="Normal 2 2 8 17 2 9" xfId="36313"/>
    <cellStyle name="Normal 2 2 8 17 3" xfId="7522"/>
    <cellStyle name="Normal 2 2 8 17 3 2" xfId="7523"/>
    <cellStyle name="Normal 2 2 8 17 3 2 2" xfId="7524"/>
    <cellStyle name="Normal 2 2 8 17 3 2 2 2" xfId="36314"/>
    <cellStyle name="Normal 2 2 8 17 3 2 3" xfId="7525"/>
    <cellStyle name="Normal 2 2 8 17 3 2 3 2" xfId="36315"/>
    <cellStyle name="Normal 2 2 8 17 3 2 4" xfId="36316"/>
    <cellStyle name="Normal 2 2 8 17 3 3" xfId="7526"/>
    <cellStyle name="Normal 2 2 8 17 3 3 2" xfId="36317"/>
    <cellStyle name="Normal 2 2 8 17 3 4" xfId="7527"/>
    <cellStyle name="Normal 2 2 8 17 3 4 2" xfId="36318"/>
    <cellStyle name="Normal 2 2 8 17 3 5" xfId="7528"/>
    <cellStyle name="Normal 2 2 8 17 3 5 2" xfId="36319"/>
    <cellStyle name="Normal 2 2 8 17 3 6" xfId="36320"/>
    <cellStyle name="Normal 2 2 8 17 3 6 2" xfId="36321"/>
    <cellStyle name="Normal 2 2 8 17 3 7" xfId="36322"/>
    <cellStyle name="Normal 2 2 8 17 4" xfId="7529"/>
    <cellStyle name="Normal 2 2 8 17 4 2" xfId="7530"/>
    <cellStyle name="Normal 2 2 8 17 4 2 2" xfId="36323"/>
    <cellStyle name="Normal 2 2 8 17 4 3" xfId="7531"/>
    <cellStyle name="Normal 2 2 8 17 4 3 2" xfId="36324"/>
    <cellStyle name="Normal 2 2 8 17 4 4" xfId="36325"/>
    <cellStyle name="Normal 2 2 8 17 5" xfId="7532"/>
    <cellStyle name="Normal 2 2 8 17 5 2" xfId="7533"/>
    <cellStyle name="Normal 2 2 8 17 5 2 2" xfId="36326"/>
    <cellStyle name="Normal 2 2 8 17 5 3" xfId="36327"/>
    <cellStyle name="Normal 2 2 8 17 6" xfId="7534"/>
    <cellStyle name="Normal 2 2 8 17 6 2" xfId="36328"/>
    <cellStyle name="Normal 2 2 8 17 7" xfId="7535"/>
    <cellStyle name="Normal 2 2 8 17 7 2" xfId="36329"/>
    <cellStyle name="Normal 2 2 8 17 8" xfId="36330"/>
    <cellStyle name="Normal 2 2 8 17 8 2" xfId="36331"/>
    <cellStyle name="Normal 2 2 8 17 9" xfId="36332"/>
    <cellStyle name="Normal 2 2 8 18" xfId="7536"/>
    <cellStyle name="Normal 2 2 8 18 10" xfId="36333"/>
    <cellStyle name="Normal 2 2 8 18 11" xfId="36334"/>
    <cellStyle name="Normal 2 2 8 18 2" xfId="7537"/>
    <cellStyle name="Normal 2 2 8 18 2 10" xfId="36335"/>
    <cellStyle name="Normal 2 2 8 18 2 2" xfId="7538"/>
    <cellStyle name="Normal 2 2 8 18 2 2 2" xfId="7539"/>
    <cellStyle name="Normal 2 2 8 18 2 2 2 2" xfId="7540"/>
    <cellStyle name="Normal 2 2 8 18 2 2 2 2 2" xfId="36336"/>
    <cellStyle name="Normal 2 2 8 18 2 2 2 3" xfId="7541"/>
    <cellStyle name="Normal 2 2 8 18 2 2 2 3 2" xfId="36337"/>
    <cellStyle name="Normal 2 2 8 18 2 2 2 4" xfId="36338"/>
    <cellStyle name="Normal 2 2 8 18 2 2 3" xfId="7542"/>
    <cellStyle name="Normal 2 2 8 18 2 2 3 2" xfId="36339"/>
    <cellStyle name="Normal 2 2 8 18 2 2 4" xfId="7543"/>
    <cellStyle name="Normal 2 2 8 18 2 2 4 2" xfId="36340"/>
    <cellStyle name="Normal 2 2 8 18 2 2 5" xfId="7544"/>
    <cellStyle name="Normal 2 2 8 18 2 2 5 2" xfId="36341"/>
    <cellStyle name="Normal 2 2 8 18 2 2 6" xfId="36342"/>
    <cellStyle name="Normal 2 2 8 18 2 2 6 2" xfId="36343"/>
    <cellStyle name="Normal 2 2 8 18 2 2 7" xfId="36344"/>
    <cellStyle name="Normal 2 2 8 18 2 3" xfId="7545"/>
    <cellStyle name="Normal 2 2 8 18 2 3 2" xfId="7546"/>
    <cellStyle name="Normal 2 2 8 18 2 3 2 2" xfId="36345"/>
    <cellStyle name="Normal 2 2 8 18 2 3 3" xfId="7547"/>
    <cellStyle name="Normal 2 2 8 18 2 3 3 2" xfId="36346"/>
    <cellStyle name="Normal 2 2 8 18 2 3 4" xfId="36347"/>
    <cellStyle name="Normal 2 2 8 18 2 4" xfId="7548"/>
    <cellStyle name="Normal 2 2 8 18 2 4 2" xfId="7549"/>
    <cellStyle name="Normal 2 2 8 18 2 4 2 2" xfId="36348"/>
    <cellStyle name="Normal 2 2 8 18 2 4 3" xfId="36349"/>
    <cellStyle name="Normal 2 2 8 18 2 5" xfId="7550"/>
    <cellStyle name="Normal 2 2 8 18 2 5 2" xfId="36350"/>
    <cellStyle name="Normal 2 2 8 18 2 6" xfId="7551"/>
    <cellStyle name="Normal 2 2 8 18 2 6 2" xfId="36351"/>
    <cellStyle name="Normal 2 2 8 18 2 7" xfId="36352"/>
    <cellStyle name="Normal 2 2 8 18 2 7 2" xfId="36353"/>
    <cellStyle name="Normal 2 2 8 18 2 8" xfId="36354"/>
    <cellStyle name="Normal 2 2 8 18 2 9" xfId="36355"/>
    <cellStyle name="Normal 2 2 8 18 3" xfId="7552"/>
    <cellStyle name="Normal 2 2 8 18 3 2" xfId="7553"/>
    <cellStyle name="Normal 2 2 8 18 3 2 2" xfId="7554"/>
    <cellStyle name="Normal 2 2 8 18 3 2 2 2" xfId="36356"/>
    <cellStyle name="Normal 2 2 8 18 3 2 3" xfId="7555"/>
    <cellStyle name="Normal 2 2 8 18 3 2 3 2" xfId="36357"/>
    <cellStyle name="Normal 2 2 8 18 3 2 4" xfId="36358"/>
    <cellStyle name="Normal 2 2 8 18 3 3" xfId="7556"/>
    <cellStyle name="Normal 2 2 8 18 3 3 2" xfId="36359"/>
    <cellStyle name="Normal 2 2 8 18 3 4" xfId="7557"/>
    <cellStyle name="Normal 2 2 8 18 3 4 2" xfId="36360"/>
    <cellStyle name="Normal 2 2 8 18 3 5" xfId="7558"/>
    <cellStyle name="Normal 2 2 8 18 3 5 2" xfId="36361"/>
    <cellStyle name="Normal 2 2 8 18 3 6" xfId="36362"/>
    <cellStyle name="Normal 2 2 8 18 3 6 2" xfId="36363"/>
    <cellStyle name="Normal 2 2 8 18 3 7" xfId="36364"/>
    <cellStyle name="Normal 2 2 8 18 4" xfId="7559"/>
    <cellStyle name="Normal 2 2 8 18 4 2" xfId="7560"/>
    <cellStyle name="Normal 2 2 8 18 4 2 2" xfId="36365"/>
    <cellStyle name="Normal 2 2 8 18 4 3" xfId="7561"/>
    <cellStyle name="Normal 2 2 8 18 4 3 2" xfId="36366"/>
    <cellStyle name="Normal 2 2 8 18 4 4" xfId="36367"/>
    <cellStyle name="Normal 2 2 8 18 5" xfId="7562"/>
    <cellStyle name="Normal 2 2 8 18 5 2" xfId="7563"/>
    <cellStyle name="Normal 2 2 8 18 5 2 2" xfId="36368"/>
    <cellStyle name="Normal 2 2 8 18 5 3" xfId="36369"/>
    <cellStyle name="Normal 2 2 8 18 6" xfId="7564"/>
    <cellStyle name="Normal 2 2 8 18 6 2" xfId="36370"/>
    <cellStyle name="Normal 2 2 8 18 7" xfId="7565"/>
    <cellStyle name="Normal 2 2 8 18 7 2" xfId="36371"/>
    <cellStyle name="Normal 2 2 8 18 8" xfId="36372"/>
    <cellStyle name="Normal 2 2 8 18 8 2" xfId="36373"/>
    <cellStyle name="Normal 2 2 8 18 9" xfId="36374"/>
    <cellStyle name="Normal 2 2 8 19" xfId="7566"/>
    <cellStyle name="Normal 2 2 8 19 10" xfId="36375"/>
    <cellStyle name="Normal 2 2 8 19 11" xfId="36376"/>
    <cellStyle name="Normal 2 2 8 19 2" xfId="7567"/>
    <cellStyle name="Normal 2 2 8 19 2 10" xfId="36377"/>
    <cellStyle name="Normal 2 2 8 19 2 2" xfId="7568"/>
    <cellStyle name="Normal 2 2 8 19 2 2 2" xfId="7569"/>
    <cellStyle name="Normal 2 2 8 19 2 2 2 2" xfId="7570"/>
    <cellStyle name="Normal 2 2 8 19 2 2 2 2 2" xfId="36378"/>
    <cellStyle name="Normal 2 2 8 19 2 2 2 3" xfId="7571"/>
    <cellStyle name="Normal 2 2 8 19 2 2 2 3 2" xfId="36379"/>
    <cellStyle name="Normal 2 2 8 19 2 2 2 4" xfId="36380"/>
    <cellStyle name="Normal 2 2 8 19 2 2 3" xfId="7572"/>
    <cellStyle name="Normal 2 2 8 19 2 2 3 2" xfId="36381"/>
    <cellStyle name="Normal 2 2 8 19 2 2 4" xfId="7573"/>
    <cellStyle name="Normal 2 2 8 19 2 2 4 2" xfId="36382"/>
    <cellStyle name="Normal 2 2 8 19 2 2 5" xfId="7574"/>
    <cellStyle name="Normal 2 2 8 19 2 2 5 2" xfId="36383"/>
    <cellStyle name="Normal 2 2 8 19 2 2 6" xfId="36384"/>
    <cellStyle name="Normal 2 2 8 19 2 2 6 2" xfId="36385"/>
    <cellStyle name="Normal 2 2 8 19 2 2 7" xfId="36386"/>
    <cellStyle name="Normal 2 2 8 19 2 3" xfId="7575"/>
    <cellStyle name="Normal 2 2 8 19 2 3 2" xfId="7576"/>
    <cellStyle name="Normal 2 2 8 19 2 3 2 2" xfId="36387"/>
    <cellStyle name="Normal 2 2 8 19 2 3 3" xfId="7577"/>
    <cellStyle name="Normal 2 2 8 19 2 3 3 2" xfId="36388"/>
    <cellStyle name="Normal 2 2 8 19 2 3 4" xfId="36389"/>
    <cellStyle name="Normal 2 2 8 19 2 4" xfId="7578"/>
    <cellStyle name="Normal 2 2 8 19 2 4 2" xfId="7579"/>
    <cellStyle name="Normal 2 2 8 19 2 4 2 2" xfId="36390"/>
    <cellStyle name="Normal 2 2 8 19 2 4 3" xfId="36391"/>
    <cellStyle name="Normal 2 2 8 19 2 5" xfId="7580"/>
    <cellStyle name="Normal 2 2 8 19 2 5 2" xfId="36392"/>
    <cellStyle name="Normal 2 2 8 19 2 6" xfId="7581"/>
    <cellStyle name="Normal 2 2 8 19 2 6 2" xfId="36393"/>
    <cellStyle name="Normal 2 2 8 19 2 7" xfId="36394"/>
    <cellStyle name="Normal 2 2 8 19 2 7 2" xfId="36395"/>
    <cellStyle name="Normal 2 2 8 19 2 8" xfId="36396"/>
    <cellStyle name="Normal 2 2 8 19 2 9" xfId="36397"/>
    <cellStyle name="Normal 2 2 8 19 3" xfId="7582"/>
    <cellStyle name="Normal 2 2 8 19 3 2" xfId="7583"/>
    <cellStyle name="Normal 2 2 8 19 3 2 2" xfId="7584"/>
    <cellStyle name="Normal 2 2 8 19 3 2 2 2" xfId="36398"/>
    <cellStyle name="Normal 2 2 8 19 3 2 3" xfId="7585"/>
    <cellStyle name="Normal 2 2 8 19 3 2 3 2" xfId="36399"/>
    <cellStyle name="Normal 2 2 8 19 3 2 4" xfId="36400"/>
    <cellStyle name="Normal 2 2 8 19 3 3" xfId="7586"/>
    <cellStyle name="Normal 2 2 8 19 3 3 2" xfId="36401"/>
    <cellStyle name="Normal 2 2 8 19 3 4" xfId="7587"/>
    <cellStyle name="Normal 2 2 8 19 3 4 2" xfId="36402"/>
    <cellStyle name="Normal 2 2 8 19 3 5" xfId="7588"/>
    <cellStyle name="Normal 2 2 8 19 3 5 2" xfId="36403"/>
    <cellStyle name="Normal 2 2 8 19 3 6" xfId="36404"/>
    <cellStyle name="Normal 2 2 8 19 3 6 2" xfId="36405"/>
    <cellStyle name="Normal 2 2 8 19 3 7" xfId="36406"/>
    <cellStyle name="Normal 2 2 8 19 4" xfId="7589"/>
    <cellStyle name="Normal 2 2 8 19 4 2" xfId="7590"/>
    <cellStyle name="Normal 2 2 8 19 4 2 2" xfId="36407"/>
    <cellStyle name="Normal 2 2 8 19 4 3" xfId="7591"/>
    <cellStyle name="Normal 2 2 8 19 4 3 2" xfId="36408"/>
    <cellStyle name="Normal 2 2 8 19 4 4" xfId="36409"/>
    <cellStyle name="Normal 2 2 8 19 5" xfId="7592"/>
    <cellStyle name="Normal 2 2 8 19 5 2" xfId="7593"/>
    <cellStyle name="Normal 2 2 8 19 5 2 2" xfId="36410"/>
    <cellStyle name="Normal 2 2 8 19 5 3" xfId="36411"/>
    <cellStyle name="Normal 2 2 8 19 6" xfId="7594"/>
    <cellStyle name="Normal 2 2 8 19 6 2" xfId="36412"/>
    <cellStyle name="Normal 2 2 8 19 7" xfId="7595"/>
    <cellStyle name="Normal 2 2 8 19 7 2" xfId="36413"/>
    <cellStyle name="Normal 2 2 8 19 8" xfId="36414"/>
    <cellStyle name="Normal 2 2 8 19 8 2" xfId="36415"/>
    <cellStyle name="Normal 2 2 8 19 9" xfId="36416"/>
    <cellStyle name="Normal 2 2 8 2" xfId="7596"/>
    <cellStyle name="Normal 2 2 8 2 10" xfId="36417"/>
    <cellStyle name="Normal 2 2 8 2 11" xfId="36418"/>
    <cellStyle name="Normal 2 2 8 2 2" xfId="7597"/>
    <cellStyle name="Normal 2 2 8 2 2 10" xfId="36419"/>
    <cellStyle name="Normal 2 2 8 2 2 2" xfId="7598"/>
    <cellStyle name="Normal 2 2 8 2 2 2 2" xfId="7599"/>
    <cellStyle name="Normal 2 2 8 2 2 2 2 2" xfId="7600"/>
    <cellStyle name="Normal 2 2 8 2 2 2 2 2 2" xfId="36420"/>
    <cellStyle name="Normal 2 2 8 2 2 2 2 3" xfId="7601"/>
    <cellStyle name="Normal 2 2 8 2 2 2 2 3 2" xfId="36421"/>
    <cellStyle name="Normal 2 2 8 2 2 2 2 4" xfId="36422"/>
    <cellStyle name="Normal 2 2 8 2 2 2 3" xfId="7602"/>
    <cellStyle name="Normal 2 2 8 2 2 2 3 2" xfId="36423"/>
    <cellStyle name="Normal 2 2 8 2 2 2 4" xfId="7603"/>
    <cellStyle name="Normal 2 2 8 2 2 2 4 2" xfId="36424"/>
    <cellStyle name="Normal 2 2 8 2 2 2 5" xfId="7604"/>
    <cellStyle name="Normal 2 2 8 2 2 2 5 2" xfId="36425"/>
    <cellStyle name="Normal 2 2 8 2 2 2 6" xfId="36426"/>
    <cellStyle name="Normal 2 2 8 2 2 2 6 2" xfId="36427"/>
    <cellStyle name="Normal 2 2 8 2 2 2 7" xfId="36428"/>
    <cellStyle name="Normal 2 2 8 2 2 3" xfId="7605"/>
    <cellStyle name="Normal 2 2 8 2 2 3 2" xfId="7606"/>
    <cellStyle name="Normal 2 2 8 2 2 3 2 2" xfId="36429"/>
    <cellStyle name="Normal 2 2 8 2 2 3 3" xfId="7607"/>
    <cellStyle name="Normal 2 2 8 2 2 3 3 2" xfId="36430"/>
    <cellStyle name="Normal 2 2 8 2 2 3 4" xfId="36431"/>
    <cellStyle name="Normal 2 2 8 2 2 4" xfId="7608"/>
    <cellStyle name="Normal 2 2 8 2 2 4 2" xfId="7609"/>
    <cellStyle name="Normal 2 2 8 2 2 4 2 2" xfId="36432"/>
    <cellStyle name="Normal 2 2 8 2 2 4 3" xfId="36433"/>
    <cellStyle name="Normal 2 2 8 2 2 5" xfId="7610"/>
    <cellStyle name="Normal 2 2 8 2 2 5 2" xfId="36434"/>
    <cellStyle name="Normal 2 2 8 2 2 6" xfId="7611"/>
    <cellStyle name="Normal 2 2 8 2 2 6 2" xfId="36435"/>
    <cellStyle name="Normal 2 2 8 2 2 7" xfId="36436"/>
    <cellStyle name="Normal 2 2 8 2 2 7 2" xfId="36437"/>
    <cellStyle name="Normal 2 2 8 2 2 8" xfId="36438"/>
    <cellStyle name="Normal 2 2 8 2 2 9" xfId="36439"/>
    <cellStyle name="Normal 2 2 8 2 3" xfId="7612"/>
    <cellStyle name="Normal 2 2 8 2 3 2" xfId="7613"/>
    <cellStyle name="Normal 2 2 8 2 3 2 2" xfId="7614"/>
    <cellStyle name="Normal 2 2 8 2 3 2 2 2" xfId="36440"/>
    <cellStyle name="Normal 2 2 8 2 3 2 3" xfId="7615"/>
    <cellStyle name="Normal 2 2 8 2 3 2 3 2" xfId="36441"/>
    <cellStyle name="Normal 2 2 8 2 3 2 4" xfId="36442"/>
    <cellStyle name="Normal 2 2 8 2 3 3" xfId="7616"/>
    <cellStyle name="Normal 2 2 8 2 3 3 2" xfId="36443"/>
    <cellStyle name="Normal 2 2 8 2 3 4" xfId="7617"/>
    <cellStyle name="Normal 2 2 8 2 3 4 2" xfId="36444"/>
    <cellStyle name="Normal 2 2 8 2 3 5" xfId="7618"/>
    <cellStyle name="Normal 2 2 8 2 3 5 2" xfId="36445"/>
    <cellStyle name="Normal 2 2 8 2 3 6" xfId="36446"/>
    <cellStyle name="Normal 2 2 8 2 3 6 2" xfId="36447"/>
    <cellStyle name="Normal 2 2 8 2 3 7" xfId="36448"/>
    <cellStyle name="Normal 2 2 8 2 4" xfId="7619"/>
    <cellStyle name="Normal 2 2 8 2 4 2" xfId="7620"/>
    <cellStyle name="Normal 2 2 8 2 4 2 2" xfId="36449"/>
    <cellStyle name="Normal 2 2 8 2 4 3" xfId="7621"/>
    <cellStyle name="Normal 2 2 8 2 4 3 2" xfId="36450"/>
    <cellStyle name="Normal 2 2 8 2 4 4" xfId="36451"/>
    <cellStyle name="Normal 2 2 8 2 5" xfId="7622"/>
    <cellStyle name="Normal 2 2 8 2 5 2" xfId="7623"/>
    <cellStyle name="Normal 2 2 8 2 5 2 2" xfId="36452"/>
    <cellStyle name="Normal 2 2 8 2 5 3" xfId="36453"/>
    <cellStyle name="Normal 2 2 8 2 6" xfId="7624"/>
    <cellStyle name="Normal 2 2 8 2 6 2" xfId="36454"/>
    <cellStyle name="Normal 2 2 8 2 7" xfId="7625"/>
    <cellStyle name="Normal 2 2 8 2 7 2" xfId="36455"/>
    <cellStyle name="Normal 2 2 8 2 8" xfId="36456"/>
    <cellStyle name="Normal 2 2 8 2 8 2" xfId="36457"/>
    <cellStyle name="Normal 2 2 8 2 9" xfId="36458"/>
    <cellStyle name="Normal 2 2 8 20" xfId="7626"/>
    <cellStyle name="Normal 2 2 8 20 10" xfId="36459"/>
    <cellStyle name="Normal 2 2 8 20 11" xfId="36460"/>
    <cellStyle name="Normal 2 2 8 20 2" xfId="7627"/>
    <cellStyle name="Normal 2 2 8 20 2 10" xfId="36461"/>
    <cellStyle name="Normal 2 2 8 20 2 2" xfId="7628"/>
    <cellStyle name="Normal 2 2 8 20 2 2 2" xfId="7629"/>
    <cellStyle name="Normal 2 2 8 20 2 2 2 2" xfId="7630"/>
    <cellStyle name="Normal 2 2 8 20 2 2 2 2 2" xfId="36462"/>
    <cellStyle name="Normal 2 2 8 20 2 2 2 3" xfId="7631"/>
    <cellStyle name="Normal 2 2 8 20 2 2 2 3 2" xfId="36463"/>
    <cellStyle name="Normal 2 2 8 20 2 2 2 4" xfId="36464"/>
    <cellStyle name="Normal 2 2 8 20 2 2 3" xfId="7632"/>
    <cellStyle name="Normal 2 2 8 20 2 2 3 2" xfId="36465"/>
    <cellStyle name="Normal 2 2 8 20 2 2 4" xfId="7633"/>
    <cellStyle name="Normal 2 2 8 20 2 2 4 2" xfId="36466"/>
    <cellStyle name="Normal 2 2 8 20 2 2 5" xfId="7634"/>
    <cellStyle name="Normal 2 2 8 20 2 2 5 2" xfId="36467"/>
    <cellStyle name="Normal 2 2 8 20 2 2 6" xfId="36468"/>
    <cellStyle name="Normal 2 2 8 20 2 2 6 2" xfId="36469"/>
    <cellStyle name="Normal 2 2 8 20 2 2 7" xfId="36470"/>
    <cellStyle name="Normal 2 2 8 20 2 3" xfId="7635"/>
    <cellStyle name="Normal 2 2 8 20 2 3 2" xfId="7636"/>
    <cellStyle name="Normal 2 2 8 20 2 3 2 2" xfId="36471"/>
    <cellStyle name="Normal 2 2 8 20 2 3 3" xfId="7637"/>
    <cellStyle name="Normal 2 2 8 20 2 3 3 2" xfId="36472"/>
    <cellStyle name="Normal 2 2 8 20 2 3 4" xfId="36473"/>
    <cellStyle name="Normal 2 2 8 20 2 4" xfId="7638"/>
    <cellStyle name="Normal 2 2 8 20 2 4 2" xfId="7639"/>
    <cellStyle name="Normal 2 2 8 20 2 4 2 2" xfId="36474"/>
    <cellStyle name="Normal 2 2 8 20 2 4 3" xfId="36475"/>
    <cellStyle name="Normal 2 2 8 20 2 5" xfId="7640"/>
    <cellStyle name="Normal 2 2 8 20 2 5 2" xfId="36476"/>
    <cellStyle name="Normal 2 2 8 20 2 6" xfId="7641"/>
    <cellStyle name="Normal 2 2 8 20 2 6 2" xfId="36477"/>
    <cellStyle name="Normal 2 2 8 20 2 7" xfId="36478"/>
    <cellStyle name="Normal 2 2 8 20 2 7 2" xfId="36479"/>
    <cellStyle name="Normal 2 2 8 20 2 8" xfId="36480"/>
    <cellStyle name="Normal 2 2 8 20 2 9" xfId="36481"/>
    <cellStyle name="Normal 2 2 8 20 3" xfId="7642"/>
    <cellStyle name="Normal 2 2 8 20 3 2" xfId="7643"/>
    <cellStyle name="Normal 2 2 8 20 3 2 2" xfId="7644"/>
    <cellStyle name="Normal 2 2 8 20 3 2 2 2" xfId="36482"/>
    <cellStyle name="Normal 2 2 8 20 3 2 3" xfId="7645"/>
    <cellStyle name="Normal 2 2 8 20 3 2 3 2" xfId="36483"/>
    <cellStyle name="Normal 2 2 8 20 3 2 4" xfId="36484"/>
    <cellStyle name="Normal 2 2 8 20 3 3" xfId="7646"/>
    <cellStyle name="Normal 2 2 8 20 3 3 2" xfId="36485"/>
    <cellStyle name="Normal 2 2 8 20 3 4" xfId="7647"/>
    <cellStyle name="Normal 2 2 8 20 3 4 2" xfId="36486"/>
    <cellStyle name="Normal 2 2 8 20 3 5" xfId="7648"/>
    <cellStyle name="Normal 2 2 8 20 3 5 2" xfId="36487"/>
    <cellStyle name="Normal 2 2 8 20 3 6" xfId="36488"/>
    <cellStyle name="Normal 2 2 8 20 3 6 2" xfId="36489"/>
    <cellStyle name="Normal 2 2 8 20 3 7" xfId="36490"/>
    <cellStyle name="Normal 2 2 8 20 4" xfId="7649"/>
    <cellStyle name="Normal 2 2 8 20 4 2" xfId="7650"/>
    <cellStyle name="Normal 2 2 8 20 4 2 2" xfId="36491"/>
    <cellStyle name="Normal 2 2 8 20 4 3" xfId="7651"/>
    <cellStyle name="Normal 2 2 8 20 4 3 2" xfId="36492"/>
    <cellStyle name="Normal 2 2 8 20 4 4" xfId="36493"/>
    <cellStyle name="Normal 2 2 8 20 5" xfId="7652"/>
    <cellStyle name="Normal 2 2 8 20 5 2" xfId="7653"/>
    <cellStyle name="Normal 2 2 8 20 5 2 2" xfId="36494"/>
    <cellStyle name="Normal 2 2 8 20 5 3" xfId="36495"/>
    <cellStyle name="Normal 2 2 8 20 6" xfId="7654"/>
    <cellStyle name="Normal 2 2 8 20 6 2" xfId="36496"/>
    <cellStyle name="Normal 2 2 8 20 7" xfId="7655"/>
    <cellStyle name="Normal 2 2 8 20 7 2" xfId="36497"/>
    <cellStyle name="Normal 2 2 8 20 8" xfId="36498"/>
    <cellStyle name="Normal 2 2 8 20 8 2" xfId="36499"/>
    <cellStyle name="Normal 2 2 8 20 9" xfId="36500"/>
    <cellStyle name="Normal 2 2 8 21" xfId="7656"/>
    <cellStyle name="Normal 2 2 8 21 10" xfId="36501"/>
    <cellStyle name="Normal 2 2 8 21 11" xfId="36502"/>
    <cellStyle name="Normal 2 2 8 21 2" xfId="7657"/>
    <cellStyle name="Normal 2 2 8 21 2 10" xfId="36503"/>
    <cellStyle name="Normal 2 2 8 21 2 2" xfId="7658"/>
    <cellStyle name="Normal 2 2 8 21 2 2 2" xfId="7659"/>
    <cellStyle name="Normal 2 2 8 21 2 2 2 2" xfId="7660"/>
    <cellStyle name="Normal 2 2 8 21 2 2 2 2 2" xfId="36504"/>
    <cellStyle name="Normal 2 2 8 21 2 2 2 3" xfId="7661"/>
    <cellStyle name="Normal 2 2 8 21 2 2 2 3 2" xfId="36505"/>
    <cellStyle name="Normal 2 2 8 21 2 2 2 4" xfId="36506"/>
    <cellStyle name="Normal 2 2 8 21 2 2 3" xfId="7662"/>
    <cellStyle name="Normal 2 2 8 21 2 2 3 2" xfId="36507"/>
    <cellStyle name="Normal 2 2 8 21 2 2 4" xfId="7663"/>
    <cellStyle name="Normal 2 2 8 21 2 2 4 2" xfId="36508"/>
    <cellStyle name="Normal 2 2 8 21 2 2 5" xfId="7664"/>
    <cellStyle name="Normal 2 2 8 21 2 2 5 2" xfId="36509"/>
    <cellStyle name="Normal 2 2 8 21 2 2 6" xfId="36510"/>
    <cellStyle name="Normal 2 2 8 21 2 2 6 2" xfId="36511"/>
    <cellStyle name="Normal 2 2 8 21 2 2 7" xfId="36512"/>
    <cellStyle name="Normal 2 2 8 21 2 3" xfId="7665"/>
    <cellStyle name="Normal 2 2 8 21 2 3 2" xfId="7666"/>
    <cellStyle name="Normal 2 2 8 21 2 3 2 2" xfId="36513"/>
    <cellStyle name="Normal 2 2 8 21 2 3 3" xfId="7667"/>
    <cellStyle name="Normal 2 2 8 21 2 3 3 2" xfId="36514"/>
    <cellStyle name="Normal 2 2 8 21 2 3 4" xfId="36515"/>
    <cellStyle name="Normal 2 2 8 21 2 4" xfId="7668"/>
    <cellStyle name="Normal 2 2 8 21 2 4 2" xfId="7669"/>
    <cellStyle name="Normal 2 2 8 21 2 4 2 2" xfId="36516"/>
    <cellStyle name="Normal 2 2 8 21 2 4 3" xfId="36517"/>
    <cellStyle name="Normal 2 2 8 21 2 5" xfId="7670"/>
    <cellStyle name="Normal 2 2 8 21 2 5 2" xfId="36518"/>
    <cellStyle name="Normal 2 2 8 21 2 6" xfId="7671"/>
    <cellStyle name="Normal 2 2 8 21 2 6 2" xfId="36519"/>
    <cellStyle name="Normal 2 2 8 21 2 7" xfId="36520"/>
    <cellStyle name="Normal 2 2 8 21 2 7 2" xfId="36521"/>
    <cellStyle name="Normal 2 2 8 21 2 8" xfId="36522"/>
    <cellStyle name="Normal 2 2 8 21 2 9" xfId="36523"/>
    <cellStyle name="Normal 2 2 8 21 3" xfId="7672"/>
    <cellStyle name="Normal 2 2 8 21 3 2" xfId="7673"/>
    <cellStyle name="Normal 2 2 8 21 3 2 2" xfId="7674"/>
    <cellStyle name="Normal 2 2 8 21 3 2 2 2" xfId="36524"/>
    <cellStyle name="Normal 2 2 8 21 3 2 3" xfId="7675"/>
    <cellStyle name="Normal 2 2 8 21 3 2 3 2" xfId="36525"/>
    <cellStyle name="Normal 2 2 8 21 3 2 4" xfId="36526"/>
    <cellStyle name="Normal 2 2 8 21 3 3" xfId="7676"/>
    <cellStyle name="Normal 2 2 8 21 3 3 2" xfId="36527"/>
    <cellStyle name="Normal 2 2 8 21 3 4" xfId="7677"/>
    <cellStyle name="Normal 2 2 8 21 3 4 2" xfId="36528"/>
    <cellStyle name="Normal 2 2 8 21 3 5" xfId="7678"/>
    <cellStyle name="Normal 2 2 8 21 3 5 2" xfId="36529"/>
    <cellStyle name="Normal 2 2 8 21 3 6" xfId="36530"/>
    <cellStyle name="Normal 2 2 8 21 3 6 2" xfId="36531"/>
    <cellStyle name="Normal 2 2 8 21 3 7" xfId="36532"/>
    <cellStyle name="Normal 2 2 8 21 4" xfId="7679"/>
    <cellStyle name="Normal 2 2 8 21 4 2" xfId="7680"/>
    <cellStyle name="Normal 2 2 8 21 4 2 2" xfId="36533"/>
    <cellStyle name="Normal 2 2 8 21 4 3" xfId="7681"/>
    <cellStyle name="Normal 2 2 8 21 4 3 2" xfId="36534"/>
    <cellStyle name="Normal 2 2 8 21 4 4" xfId="36535"/>
    <cellStyle name="Normal 2 2 8 21 5" xfId="7682"/>
    <cellStyle name="Normal 2 2 8 21 5 2" xfId="7683"/>
    <cellStyle name="Normal 2 2 8 21 5 2 2" xfId="36536"/>
    <cellStyle name="Normal 2 2 8 21 5 3" xfId="36537"/>
    <cellStyle name="Normal 2 2 8 21 6" xfId="7684"/>
    <cellStyle name="Normal 2 2 8 21 6 2" xfId="36538"/>
    <cellStyle name="Normal 2 2 8 21 7" xfId="7685"/>
    <cellStyle name="Normal 2 2 8 21 7 2" xfId="36539"/>
    <cellStyle name="Normal 2 2 8 21 8" xfId="36540"/>
    <cellStyle name="Normal 2 2 8 21 8 2" xfId="36541"/>
    <cellStyle name="Normal 2 2 8 21 9" xfId="36542"/>
    <cellStyle name="Normal 2 2 8 22" xfId="7686"/>
    <cellStyle name="Normal 2 2 8 22 10" xfId="36543"/>
    <cellStyle name="Normal 2 2 8 22 11" xfId="36544"/>
    <cellStyle name="Normal 2 2 8 22 2" xfId="7687"/>
    <cellStyle name="Normal 2 2 8 22 2 10" xfId="36545"/>
    <cellStyle name="Normal 2 2 8 22 2 2" xfId="7688"/>
    <cellStyle name="Normal 2 2 8 22 2 2 2" xfId="7689"/>
    <cellStyle name="Normal 2 2 8 22 2 2 2 2" xfId="7690"/>
    <cellStyle name="Normal 2 2 8 22 2 2 2 2 2" xfId="36546"/>
    <cellStyle name="Normal 2 2 8 22 2 2 2 3" xfId="7691"/>
    <cellStyle name="Normal 2 2 8 22 2 2 2 3 2" xfId="36547"/>
    <cellStyle name="Normal 2 2 8 22 2 2 2 4" xfId="36548"/>
    <cellStyle name="Normal 2 2 8 22 2 2 3" xfId="7692"/>
    <cellStyle name="Normal 2 2 8 22 2 2 3 2" xfId="36549"/>
    <cellStyle name="Normal 2 2 8 22 2 2 4" xfId="7693"/>
    <cellStyle name="Normal 2 2 8 22 2 2 4 2" xfId="36550"/>
    <cellStyle name="Normal 2 2 8 22 2 2 5" xfId="7694"/>
    <cellStyle name="Normal 2 2 8 22 2 2 5 2" xfId="36551"/>
    <cellStyle name="Normal 2 2 8 22 2 2 6" xfId="36552"/>
    <cellStyle name="Normal 2 2 8 22 2 2 6 2" xfId="36553"/>
    <cellStyle name="Normal 2 2 8 22 2 2 7" xfId="36554"/>
    <cellStyle name="Normal 2 2 8 22 2 3" xfId="7695"/>
    <cellStyle name="Normal 2 2 8 22 2 3 2" xfId="7696"/>
    <cellStyle name="Normal 2 2 8 22 2 3 2 2" xfId="36555"/>
    <cellStyle name="Normal 2 2 8 22 2 3 3" xfId="7697"/>
    <cellStyle name="Normal 2 2 8 22 2 3 3 2" xfId="36556"/>
    <cellStyle name="Normal 2 2 8 22 2 3 4" xfId="36557"/>
    <cellStyle name="Normal 2 2 8 22 2 4" xfId="7698"/>
    <cellStyle name="Normal 2 2 8 22 2 4 2" xfId="7699"/>
    <cellStyle name="Normal 2 2 8 22 2 4 2 2" xfId="36558"/>
    <cellStyle name="Normal 2 2 8 22 2 4 3" xfId="36559"/>
    <cellStyle name="Normal 2 2 8 22 2 5" xfId="7700"/>
    <cellStyle name="Normal 2 2 8 22 2 5 2" xfId="36560"/>
    <cellStyle name="Normal 2 2 8 22 2 6" xfId="7701"/>
    <cellStyle name="Normal 2 2 8 22 2 6 2" xfId="36561"/>
    <cellStyle name="Normal 2 2 8 22 2 7" xfId="36562"/>
    <cellStyle name="Normal 2 2 8 22 2 7 2" xfId="36563"/>
    <cellStyle name="Normal 2 2 8 22 2 8" xfId="36564"/>
    <cellStyle name="Normal 2 2 8 22 2 9" xfId="36565"/>
    <cellStyle name="Normal 2 2 8 22 3" xfId="7702"/>
    <cellStyle name="Normal 2 2 8 22 3 2" xfId="7703"/>
    <cellStyle name="Normal 2 2 8 22 3 2 2" xfId="7704"/>
    <cellStyle name="Normal 2 2 8 22 3 2 2 2" xfId="36566"/>
    <cellStyle name="Normal 2 2 8 22 3 2 3" xfId="7705"/>
    <cellStyle name="Normal 2 2 8 22 3 2 3 2" xfId="36567"/>
    <cellStyle name="Normal 2 2 8 22 3 2 4" xfId="36568"/>
    <cellStyle name="Normal 2 2 8 22 3 3" xfId="7706"/>
    <cellStyle name="Normal 2 2 8 22 3 3 2" xfId="36569"/>
    <cellStyle name="Normal 2 2 8 22 3 4" xfId="7707"/>
    <cellStyle name="Normal 2 2 8 22 3 4 2" xfId="36570"/>
    <cellStyle name="Normal 2 2 8 22 3 5" xfId="7708"/>
    <cellStyle name="Normal 2 2 8 22 3 5 2" xfId="36571"/>
    <cellStyle name="Normal 2 2 8 22 3 6" xfId="36572"/>
    <cellStyle name="Normal 2 2 8 22 3 6 2" xfId="36573"/>
    <cellStyle name="Normal 2 2 8 22 3 7" xfId="36574"/>
    <cellStyle name="Normal 2 2 8 22 4" xfId="7709"/>
    <cellStyle name="Normal 2 2 8 22 4 2" xfId="7710"/>
    <cellStyle name="Normal 2 2 8 22 4 2 2" xfId="36575"/>
    <cellStyle name="Normal 2 2 8 22 4 3" xfId="7711"/>
    <cellStyle name="Normal 2 2 8 22 4 3 2" xfId="36576"/>
    <cellStyle name="Normal 2 2 8 22 4 4" xfId="36577"/>
    <cellStyle name="Normal 2 2 8 22 5" xfId="7712"/>
    <cellStyle name="Normal 2 2 8 22 5 2" xfId="7713"/>
    <cellStyle name="Normal 2 2 8 22 5 2 2" xfId="36578"/>
    <cellStyle name="Normal 2 2 8 22 5 3" xfId="36579"/>
    <cellStyle name="Normal 2 2 8 22 6" xfId="7714"/>
    <cellStyle name="Normal 2 2 8 22 6 2" xfId="36580"/>
    <cellStyle name="Normal 2 2 8 22 7" xfId="7715"/>
    <cellStyle name="Normal 2 2 8 22 7 2" xfId="36581"/>
    <cellStyle name="Normal 2 2 8 22 8" xfId="36582"/>
    <cellStyle name="Normal 2 2 8 22 8 2" xfId="36583"/>
    <cellStyle name="Normal 2 2 8 22 9" xfId="36584"/>
    <cellStyle name="Normal 2 2 8 23" xfId="7716"/>
    <cellStyle name="Normal 2 2 8 23 10" xfId="36585"/>
    <cellStyle name="Normal 2 2 8 23 11" xfId="36586"/>
    <cellStyle name="Normal 2 2 8 23 2" xfId="7717"/>
    <cellStyle name="Normal 2 2 8 23 2 10" xfId="36587"/>
    <cellStyle name="Normal 2 2 8 23 2 2" xfId="7718"/>
    <cellStyle name="Normal 2 2 8 23 2 2 2" xfId="7719"/>
    <cellStyle name="Normal 2 2 8 23 2 2 2 2" xfId="7720"/>
    <cellStyle name="Normal 2 2 8 23 2 2 2 2 2" xfId="36588"/>
    <cellStyle name="Normal 2 2 8 23 2 2 2 3" xfId="7721"/>
    <cellStyle name="Normal 2 2 8 23 2 2 2 3 2" xfId="36589"/>
    <cellStyle name="Normal 2 2 8 23 2 2 2 4" xfId="36590"/>
    <cellStyle name="Normal 2 2 8 23 2 2 3" xfId="7722"/>
    <cellStyle name="Normal 2 2 8 23 2 2 3 2" xfId="36591"/>
    <cellStyle name="Normal 2 2 8 23 2 2 4" xfId="7723"/>
    <cellStyle name="Normal 2 2 8 23 2 2 4 2" xfId="36592"/>
    <cellStyle name="Normal 2 2 8 23 2 2 5" xfId="7724"/>
    <cellStyle name="Normal 2 2 8 23 2 2 5 2" xfId="36593"/>
    <cellStyle name="Normal 2 2 8 23 2 2 6" xfId="36594"/>
    <cellStyle name="Normal 2 2 8 23 2 2 6 2" xfId="36595"/>
    <cellStyle name="Normal 2 2 8 23 2 2 7" xfId="36596"/>
    <cellStyle name="Norm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yle name="Normal 2 2 8 23 2 3 4" xfId="36599"/>
    <cellStyle name="Normal 2 2 8 23 2 4" xfId="7728"/>
    <cellStyle name="Normal 2 2 8 23 2 4 2" xfId="7729"/>
    <cellStyle name="Normal 2 2 8 23 2 4 2 2" xfId="36600"/>
    <cellStyle name="Normal 2 2 8 23 2 4 3" xfId="36601"/>
    <cellStyle name="Normal 2 2 8 23 2 5" xfId="7730"/>
    <cellStyle name="Normal 2 2 8 23 2 5 2" xfId="36602"/>
    <cellStyle name="Normal 2 2 8 23 2 6" xfId="7731"/>
    <cellStyle name="Normal 2 2 8 23 2 6 2" xfId="36603"/>
    <cellStyle name="Normal 2 2 8 23 2 7" xfId="36604"/>
    <cellStyle name="Normal 2 2 8 23 2 7 2" xfId="36605"/>
    <cellStyle name="Normal 2 2 8 23 2 8" xfId="36606"/>
    <cellStyle name="Normal 2 2 8 23 2 9" xfId="36607"/>
    <cellStyle name="Normal 2 2 8 23 3" xfId="7732"/>
    <cellStyle name="Normal 2 2 8 23 3 2" xfId="7733"/>
    <cellStyle name="Normal 2 2 8 23 3 2 2" xfId="7734"/>
    <cellStyle name="Normal 2 2 8 23 3 2 2 2" xfId="36608"/>
    <cellStyle name="Normal 2 2 8 23 3 2 3" xfId="7735"/>
    <cellStyle name="Normal 2 2 8 23 3 2 3 2" xfId="36609"/>
    <cellStyle name="Normal 2 2 8 23 3 2 4" xfId="36610"/>
    <cellStyle name="Normal 2 2 8 23 3 3" xfId="7736"/>
    <cellStyle name="Normal 2 2 8 23 3 3 2" xfId="36611"/>
    <cellStyle name="Normal 2 2 8 23 3 4" xfId="7737"/>
    <cellStyle name="Normal 2 2 8 23 3 4 2" xfId="36612"/>
    <cellStyle name="Normal 2 2 8 23 3 5" xfId="7738"/>
    <cellStyle name="Normal 2 2 8 23 3 5 2" xfId="36613"/>
    <cellStyle name="Normal 2 2 8 23 3 6" xfId="36614"/>
    <cellStyle name="Normal 2 2 8 23 3 6 2" xfId="36615"/>
    <cellStyle name="Normal 2 2 8 23 3 7" xfId="36616"/>
    <cellStyle name="Normal 2 2 8 23 4" xfId="7739"/>
    <cellStyle name="Normal 2 2 8 23 4 2" xfId="7740"/>
    <cellStyle name="Normal 2 2 8 23 4 2 2" xfId="36617"/>
    <cellStyle name="Normal 2 2 8 23 4 3" xfId="7741"/>
    <cellStyle name="Normal 2 2 8 23 4 3 2" xfId="36618"/>
    <cellStyle name="Normal 2 2 8 23 4 4" xfId="36619"/>
    <cellStyle name="Normal 2 2 8 23 5" xfId="7742"/>
    <cellStyle name="Normal 2 2 8 23 5 2" xfId="7743"/>
    <cellStyle name="Normal 2 2 8 23 5 2 2" xfId="36620"/>
    <cellStyle name="Normal 2 2 8 23 5 3" xfId="36621"/>
    <cellStyle name="Normal 2 2 8 23 6" xfId="7744"/>
    <cellStyle name="Normal 2 2 8 23 6 2" xfId="36622"/>
    <cellStyle name="Normal 2 2 8 23 7" xfId="7745"/>
    <cellStyle name="Normal 2 2 8 23 7 2" xfId="36623"/>
    <cellStyle name="Normal 2 2 8 23 8" xfId="36624"/>
    <cellStyle name="Normal 2 2 8 23 8 2" xfId="36625"/>
    <cellStyle name="Normal 2 2 8 23 9" xfId="36626"/>
    <cellStyle name="Normal 2 2 8 24" xfId="7746"/>
    <cellStyle name="Normal 2 2 8 24 10" xfId="36627"/>
    <cellStyle name="Normal 2 2 8 24 11" xfId="36628"/>
    <cellStyle name="Normal 2 2 8 24 2" xfId="7747"/>
    <cellStyle name="Normal 2 2 8 24 2 10" xfId="36629"/>
    <cellStyle name="Normal 2 2 8 24 2 2" xfId="7748"/>
    <cellStyle name="Normal 2 2 8 24 2 2 2" xfId="7749"/>
    <cellStyle name="Normal 2 2 8 24 2 2 2 2" xfId="7750"/>
    <cellStyle name="Normal 2 2 8 24 2 2 2 2 2" xfId="36630"/>
    <cellStyle name="Normal 2 2 8 24 2 2 2 3" xfId="7751"/>
    <cellStyle name="Normal 2 2 8 24 2 2 2 3 2" xfId="36631"/>
    <cellStyle name="Normal 2 2 8 24 2 2 2 4" xfId="36632"/>
    <cellStyle name="Normal 2 2 8 24 2 2 3" xfId="7752"/>
    <cellStyle name="Normal 2 2 8 24 2 2 3 2" xfId="36633"/>
    <cellStyle name="Normal 2 2 8 24 2 2 4" xfId="7753"/>
    <cellStyle name="Normal 2 2 8 24 2 2 4 2" xfId="36634"/>
    <cellStyle name="Normal 2 2 8 24 2 2 5" xfId="7754"/>
    <cellStyle name="Normal 2 2 8 24 2 2 5 2" xfId="36635"/>
    <cellStyle name="Normal 2 2 8 24 2 2 6" xfId="36636"/>
    <cellStyle name="Normal 2 2 8 24 2 2 6 2" xfId="36637"/>
    <cellStyle name="Normal 2 2 8 24 2 2 7" xfId="36638"/>
    <cellStyle name="Normal 2 2 8 24 2 3" xfId="7755"/>
    <cellStyle name="Normal 2 2 8 24 2 3 2" xfId="7756"/>
    <cellStyle name="Normal 2 2 8 24 2 3 2 2" xfId="36639"/>
    <cellStyle name="Normal 2 2 8 24 2 3 3" xfId="7757"/>
    <cellStyle name="Normal 2 2 8 24 2 3 3 2" xfId="36640"/>
    <cellStyle name="Normal 2 2 8 24 2 3 4" xfId="36641"/>
    <cellStyle name="Normal 2 2 8 24 2 4" xfId="7758"/>
    <cellStyle name="Normal 2 2 8 24 2 4 2" xfId="7759"/>
    <cellStyle name="Normal 2 2 8 24 2 4 2 2" xfId="36642"/>
    <cellStyle name="Normal 2 2 8 24 2 4 3" xfId="36643"/>
    <cellStyle name="Normal 2 2 8 24 2 5" xfId="7760"/>
    <cellStyle name="Normal 2 2 8 24 2 5 2" xfId="36644"/>
    <cellStyle name="Normal 2 2 8 24 2 6" xfId="7761"/>
    <cellStyle name="Normal 2 2 8 24 2 6 2" xfId="36645"/>
    <cellStyle name="Normal 2 2 8 24 2 7" xfId="36646"/>
    <cellStyle name="Normal 2 2 8 24 2 7 2" xfId="36647"/>
    <cellStyle name="Normal 2 2 8 24 2 8" xfId="36648"/>
    <cellStyle name="Normal 2 2 8 24 2 9" xfId="36649"/>
    <cellStyle name="Normal 2 2 8 24 3" xfId="7762"/>
    <cellStyle name="Normal 2 2 8 24 3 2" xfId="7763"/>
    <cellStyle name="Normal 2 2 8 24 3 2 2" xfId="7764"/>
    <cellStyle name="Normal 2 2 8 24 3 2 2 2" xfId="36650"/>
    <cellStyle name="Normal 2 2 8 24 3 2 3" xfId="7765"/>
    <cellStyle name="Normal 2 2 8 24 3 2 3 2" xfId="36651"/>
    <cellStyle name="Normal 2 2 8 24 3 2 4" xfId="36652"/>
    <cellStyle name="Normal 2 2 8 24 3 3" xfId="7766"/>
    <cellStyle name="Normal 2 2 8 24 3 3 2" xfId="36653"/>
    <cellStyle name="Normal 2 2 8 24 3 4" xfId="7767"/>
    <cellStyle name="Normal 2 2 8 24 3 4 2" xfId="36654"/>
    <cellStyle name="Normal 2 2 8 24 3 5" xfId="7768"/>
    <cellStyle name="Normal 2 2 8 24 3 5 2" xfId="36655"/>
    <cellStyle name="Normal 2 2 8 24 3 6" xfId="36656"/>
    <cellStyle name="Normal 2 2 8 24 3 6 2" xfId="36657"/>
    <cellStyle name="Normal 2 2 8 24 3 7" xfId="36658"/>
    <cellStyle name="Normal 2 2 8 24 4" xfId="7769"/>
    <cellStyle name="Normal 2 2 8 24 4 2" xfId="7770"/>
    <cellStyle name="Normal 2 2 8 24 4 2 2" xfId="36659"/>
    <cellStyle name="Normal 2 2 8 24 4 3" xfId="7771"/>
    <cellStyle name="Normal 2 2 8 24 4 3 2" xfId="36660"/>
    <cellStyle name="Normal 2 2 8 24 4 4" xfId="36661"/>
    <cellStyle name="Normal 2 2 8 24 5" xfId="7772"/>
    <cellStyle name="Normal 2 2 8 24 5 2" xfId="7773"/>
    <cellStyle name="Normal 2 2 8 24 5 2 2" xfId="36662"/>
    <cellStyle name="Normal 2 2 8 24 5 3" xfId="36663"/>
    <cellStyle name="Normal 2 2 8 24 6" xfId="7774"/>
    <cellStyle name="Normal 2 2 8 24 6 2" xfId="36664"/>
    <cellStyle name="Normal 2 2 8 24 7" xfId="7775"/>
    <cellStyle name="Normal 2 2 8 24 7 2" xfId="36665"/>
    <cellStyle name="Normal 2 2 8 24 8" xfId="36666"/>
    <cellStyle name="Normal 2 2 8 24 8 2" xfId="36667"/>
    <cellStyle name="Normal 2 2 8 24 9" xfId="36668"/>
    <cellStyle name="Normal 2 2 8 25" xfId="7776"/>
    <cellStyle name="Normal 2 2 8 25 10" xfId="36669"/>
    <cellStyle name="Normal 2 2 8 25 11" xfId="36670"/>
    <cellStyle name="Normal 2 2 8 25 2" xfId="7777"/>
    <cellStyle name="Normal 2 2 8 25 2 10" xfId="36671"/>
    <cellStyle name="Normal 2 2 8 25 2 2" xfId="7778"/>
    <cellStyle name="Normal 2 2 8 25 2 2 2" xfId="7779"/>
    <cellStyle name="Normal 2 2 8 25 2 2 2 2" xfId="7780"/>
    <cellStyle name="Normal 2 2 8 25 2 2 2 2 2" xfId="36672"/>
    <cellStyle name="Normal 2 2 8 25 2 2 2 3" xfId="7781"/>
    <cellStyle name="Normal 2 2 8 25 2 2 2 3 2" xfId="36673"/>
    <cellStyle name="Normal 2 2 8 25 2 2 2 4" xfId="36674"/>
    <cellStyle name="Normal 2 2 8 25 2 2 3" xfId="7782"/>
    <cellStyle name="Normal 2 2 8 25 2 2 3 2" xfId="36675"/>
    <cellStyle name="Normal 2 2 8 25 2 2 4" xfId="7783"/>
    <cellStyle name="Normal 2 2 8 25 2 2 4 2" xfId="36676"/>
    <cellStyle name="Normal 2 2 8 25 2 2 5" xfId="7784"/>
    <cellStyle name="Normal 2 2 8 25 2 2 5 2" xfId="36677"/>
    <cellStyle name="Normal 2 2 8 25 2 2 6" xfId="36678"/>
    <cellStyle name="Normal 2 2 8 25 2 2 6 2" xfId="36679"/>
    <cellStyle name="Normal 2 2 8 25 2 2 7" xfId="36680"/>
    <cellStyle name="Normal 2 2 8 25 2 3" xfId="7785"/>
    <cellStyle name="Normal 2 2 8 25 2 3 2" xfId="7786"/>
    <cellStyle name="Normal 2 2 8 25 2 3 2 2" xfId="36681"/>
    <cellStyle name="Normal 2 2 8 25 2 3 3" xfId="7787"/>
    <cellStyle name="Normal 2 2 8 25 2 3 3 2" xfId="36682"/>
    <cellStyle name="Normal 2 2 8 25 2 3 4" xfId="36683"/>
    <cellStyle name="Normal 2 2 8 25 2 4" xfId="7788"/>
    <cellStyle name="Normal 2 2 8 25 2 4 2" xfId="7789"/>
    <cellStyle name="Normal 2 2 8 25 2 4 2 2" xfId="36684"/>
    <cellStyle name="Normal 2 2 8 25 2 4 3" xfId="36685"/>
    <cellStyle name="Normal 2 2 8 25 2 5" xfId="7790"/>
    <cellStyle name="Normal 2 2 8 25 2 5 2" xfId="36686"/>
    <cellStyle name="Normal 2 2 8 25 2 6" xfId="7791"/>
    <cellStyle name="Normal 2 2 8 25 2 6 2" xfId="36687"/>
    <cellStyle name="Normal 2 2 8 25 2 7" xfId="36688"/>
    <cellStyle name="Normal 2 2 8 25 2 7 2" xfId="36689"/>
    <cellStyle name="Normal 2 2 8 25 2 8" xfId="36690"/>
    <cellStyle name="Normal 2 2 8 25 2 9" xfId="36691"/>
    <cellStyle name="Normal 2 2 8 25 3" xfId="7792"/>
    <cellStyle name="Normal 2 2 8 25 3 2" xfId="7793"/>
    <cellStyle name="Normal 2 2 8 25 3 2 2" xfId="7794"/>
    <cellStyle name="Normal 2 2 8 25 3 2 2 2" xfId="36692"/>
    <cellStyle name="Normal 2 2 8 25 3 2 3" xfId="7795"/>
    <cellStyle name="Normal 2 2 8 25 3 2 3 2" xfId="36693"/>
    <cellStyle name="Normal 2 2 8 25 3 2 4" xfId="36694"/>
    <cellStyle name="Normal 2 2 8 25 3 3" xfId="7796"/>
    <cellStyle name="Normal 2 2 8 25 3 3 2" xfId="36695"/>
    <cellStyle name="Normal 2 2 8 25 3 4" xfId="7797"/>
    <cellStyle name="Normal 2 2 8 25 3 4 2" xfId="36696"/>
    <cellStyle name="Normal 2 2 8 25 3 5" xfId="7798"/>
    <cellStyle name="Normal 2 2 8 25 3 5 2" xfId="36697"/>
    <cellStyle name="Normal 2 2 8 25 3 6" xfId="36698"/>
    <cellStyle name="Normal 2 2 8 25 3 6 2" xfId="36699"/>
    <cellStyle name="Normal 2 2 8 25 3 7" xfId="36700"/>
    <cellStyle name="Normal 2 2 8 25 4" xfId="7799"/>
    <cellStyle name="Normal 2 2 8 25 4 2" xfId="7800"/>
    <cellStyle name="Normal 2 2 8 25 4 2 2" xfId="36701"/>
    <cellStyle name="Normal 2 2 8 25 4 3" xfId="7801"/>
    <cellStyle name="Normal 2 2 8 25 4 3 2" xfId="36702"/>
    <cellStyle name="Normal 2 2 8 25 4 4" xfId="36703"/>
    <cellStyle name="Normal 2 2 8 25 5" xfId="7802"/>
    <cellStyle name="Normal 2 2 8 25 5 2" xfId="7803"/>
    <cellStyle name="Normal 2 2 8 25 5 2 2" xfId="36704"/>
    <cellStyle name="Normal 2 2 8 25 5 3" xfId="36705"/>
    <cellStyle name="Normal 2 2 8 25 6" xfId="7804"/>
    <cellStyle name="Normal 2 2 8 25 6 2" xfId="36706"/>
    <cellStyle name="Normal 2 2 8 25 7" xfId="7805"/>
    <cellStyle name="Normal 2 2 8 25 7 2" xfId="36707"/>
    <cellStyle name="Normal 2 2 8 25 8" xfId="36708"/>
    <cellStyle name="Normal 2 2 8 25 8 2" xfId="36709"/>
    <cellStyle name="Normal 2 2 8 25 9" xfId="36710"/>
    <cellStyle name="Normal 2 2 8 26" xfId="7806"/>
    <cellStyle name="Normal 2 2 8 26 10" xfId="36711"/>
    <cellStyle name="Normal 2 2 8 26 11" xfId="36712"/>
    <cellStyle name="Normal 2 2 8 26 2" xfId="7807"/>
    <cellStyle name="Normal 2 2 8 26 2 10" xfId="36713"/>
    <cellStyle name="Normal 2 2 8 26 2 2" xfId="7808"/>
    <cellStyle name="Normal 2 2 8 26 2 2 2" xfId="7809"/>
    <cellStyle name="Normal 2 2 8 26 2 2 2 2" xfId="7810"/>
    <cellStyle name="Normal 2 2 8 26 2 2 2 2 2" xfId="36714"/>
    <cellStyle name="Normal 2 2 8 26 2 2 2 3" xfId="7811"/>
    <cellStyle name="Normal 2 2 8 26 2 2 2 3 2" xfId="36715"/>
    <cellStyle name="Normal 2 2 8 26 2 2 2 4" xfId="36716"/>
    <cellStyle name="Normal 2 2 8 26 2 2 3" xfId="7812"/>
    <cellStyle name="Normal 2 2 8 26 2 2 3 2" xfId="36717"/>
    <cellStyle name="Normal 2 2 8 26 2 2 4" xfId="7813"/>
    <cellStyle name="Normal 2 2 8 26 2 2 4 2" xfId="36718"/>
    <cellStyle name="Normal 2 2 8 26 2 2 5" xfId="7814"/>
    <cellStyle name="Normal 2 2 8 26 2 2 5 2" xfId="36719"/>
    <cellStyle name="Normal 2 2 8 26 2 2 6" xfId="36720"/>
    <cellStyle name="Normal 2 2 8 26 2 2 6 2" xfId="36721"/>
    <cellStyle name="Normal 2 2 8 26 2 2 7" xfId="36722"/>
    <cellStyle name="Normal 2 2 8 26 2 3" xfId="7815"/>
    <cellStyle name="Normal 2 2 8 26 2 3 2" xfId="7816"/>
    <cellStyle name="Normal 2 2 8 26 2 3 2 2" xfId="36723"/>
    <cellStyle name="Normal 2 2 8 26 2 3 3" xfId="7817"/>
    <cellStyle name="Normal 2 2 8 26 2 3 3 2" xfId="36724"/>
    <cellStyle name="Normal 2 2 8 26 2 3 4" xfId="36725"/>
    <cellStyle name="Normal 2 2 8 26 2 4" xfId="7818"/>
    <cellStyle name="Normal 2 2 8 26 2 4 2" xfId="7819"/>
    <cellStyle name="Normal 2 2 8 26 2 4 2 2" xfId="36726"/>
    <cellStyle name="Normal 2 2 8 26 2 4 3" xfId="36727"/>
    <cellStyle name="Normal 2 2 8 26 2 5" xfId="7820"/>
    <cellStyle name="Normal 2 2 8 26 2 5 2" xfId="36728"/>
    <cellStyle name="Normal 2 2 8 26 2 6" xfId="7821"/>
    <cellStyle name="Normal 2 2 8 26 2 6 2" xfId="36729"/>
    <cellStyle name="Normal 2 2 8 26 2 7" xfId="36730"/>
    <cellStyle name="Normal 2 2 8 26 2 7 2" xfId="36731"/>
    <cellStyle name="Normal 2 2 8 26 2 8" xfId="36732"/>
    <cellStyle name="Normal 2 2 8 26 2 9" xfId="36733"/>
    <cellStyle name="Normal 2 2 8 26 3" xfId="7822"/>
    <cellStyle name="Normal 2 2 8 26 3 2" xfId="7823"/>
    <cellStyle name="Normal 2 2 8 26 3 2 2" xfId="7824"/>
    <cellStyle name="Normal 2 2 8 26 3 2 2 2" xfId="36734"/>
    <cellStyle name="Normal 2 2 8 26 3 2 3" xfId="7825"/>
    <cellStyle name="Normal 2 2 8 26 3 2 3 2" xfId="36735"/>
    <cellStyle name="Normal 2 2 8 26 3 2 4" xfId="36736"/>
    <cellStyle name="Normal 2 2 8 26 3 3" xfId="7826"/>
    <cellStyle name="Normal 2 2 8 26 3 3 2" xfId="36737"/>
    <cellStyle name="Normal 2 2 8 26 3 4" xfId="7827"/>
    <cellStyle name="Normal 2 2 8 26 3 4 2" xfId="36738"/>
    <cellStyle name="Normal 2 2 8 26 3 5" xfId="7828"/>
    <cellStyle name="Normal 2 2 8 26 3 5 2" xfId="36739"/>
    <cellStyle name="Normal 2 2 8 26 3 6" xfId="36740"/>
    <cellStyle name="Normal 2 2 8 26 3 6 2" xfId="36741"/>
    <cellStyle name="Normal 2 2 8 26 3 7" xfId="36742"/>
    <cellStyle name="Normal 2 2 8 26 4" xfId="7829"/>
    <cellStyle name="Normal 2 2 8 26 4 2" xfId="7830"/>
    <cellStyle name="Normal 2 2 8 26 4 2 2" xfId="36743"/>
    <cellStyle name="Normal 2 2 8 26 4 3" xfId="7831"/>
    <cellStyle name="Normal 2 2 8 26 4 3 2" xfId="36744"/>
    <cellStyle name="Normal 2 2 8 26 4 4" xfId="36745"/>
    <cellStyle name="Normal 2 2 8 26 5" xfId="7832"/>
    <cellStyle name="Normal 2 2 8 26 5 2" xfId="7833"/>
    <cellStyle name="Normal 2 2 8 26 5 2 2" xfId="36746"/>
    <cellStyle name="Normal 2 2 8 26 5 3" xfId="36747"/>
    <cellStyle name="Normal 2 2 8 26 6" xfId="7834"/>
    <cellStyle name="Normal 2 2 8 26 6 2" xfId="36748"/>
    <cellStyle name="Normal 2 2 8 26 7" xfId="7835"/>
    <cellStyle name="Normal 2 2 8 26 7 2" xfId="36749"/>
    <cellStyle name="Normal 2 2 8 26 8" xfId="36750"/>
    <cellStyle name="Normal 2 2 8 26 8 2" xfId="36751"/>
    <cellStyle name="Normal 2 2 8 26 9" xfId="36752"/>
    <cellStyle name="Normal 2 2 8 27" xfId="7836"/>
    <cellStyle name="Normal 2 2 8 27 10" xfId="36753"/>
    <cellStyle name="Normal 2 2 8 27 11" xfId="36754"/>
    <cellStyle name="Normal 2 2 8 27 2" xfId="7837"/>
    <cellStyle name="Normal 2 2 8 27 2 10" xfId="36755"/>
    <cellStyle name="Normal 2 2 8 27 2 2" xfId="7838"/>
    <cellStyle name="Normal 2 2 8 27 2 2 2" xfId="7839"/>
    <cellStyle name="Normal 2 2 8 27 2 2 2 2" xfId="7840"/>
    <cellStyle name="Normal 2 2 8 27 2 2 2 2 2" xfId="36756"/>
    <cellStyle name="Normal 2 2 8 27 2 2 2 3" xfId="7841"/>
    <cellStyle name="Normal 2 2 8 27 2 2 2 3 2" xfId="36757"/>
    <cellStyle name="Normal 2 2 8 27 2 2 2 4" xfId="36758"/>
    <cellStyle name="Normal 2 2 8 27 2 2 3" xfId="7842"/>
    <cellStyle name="Normal 2 2 8 27 2 2 3 2" xfId="36759"/>
    <cellStyle name="Normal 2 2 8 27 2 2 4" xfId="7843"/>
    <cellStyle name="Normal 2 2 8 27 2 2 4 2" xfId="36760"/>
    <cellStyle name="Normal 2 2 8 27 2 2 5" xfId="7844"/>
    <cellStyle name="Normal 2 2 8 27 2 2 5 2" xfId="36761"/>
    <cellStyle name="Normal 2 2 8 27 2 2 6" xfId="36762"/>
    <cellStyle name="Normal 2 2 8 27 2 2 6 2" xfId="36763"/>
    <cellStyle name="Normal 2 2 8 27 2 2 7" xfId="36764"/>
    <cellStyle name="Normal 2 2 8 27 2 3" xfId="7845"/>
    <cellStyle name="Normal 2 2 8 27 2 3 2" xfId="7846"/>
    <cellStyle name="Normal 2 2 8 27 2 3 2 2" xfId="36765"/>
    <cellStyle name="Normal 2 2 8 27 2 3 3" xfId="7847"/>
    <cellStyle name="Normal 2 2 8 27 2 3 3 2" xfId="36766"/>
    <cellStyle name="Normal 2 2 8 27 2 3 4" xfId="36767"/>
    <cellStyle name="Normal 2 2 8 27 2 4" xfId="7848"/>
    <cellStyle name="Normal 2 2 8 27 2 4 2" xfId="7849"/>
    <cellStyle name="Normal 2 2 8 27 2 4 2 2" xfId="36768"/>
    <cellStyle name="Normal 2 2 8 27 2 4 3" xfId="36769"/>
    <cellStyle name="Normal 2 2 8 27 2 5" xfId="7850"/>
    <cellStyle name="Normal 2 2 8 27 2 5 2" xfId="36770"/>
    <cellStyle name="Normal 2 2 8 27 2 6" xfId="7851"/>
    <cellStyle name="Normal 2 2 8 27 2 6 2" xfId="36771"/>
    <cellStyle name="Normal 2 2 8 27 2 7" xfId="36772"/>
    <cellStyle name="Normal 2 2 8 27 2 7 2" xfId="36773"/>
    <cellStyle name="Normal 2 2 8 27 2 8" xfId="36774"/>
    <cellStyle name="Normal 2 2 8 27 2 9" xfId="36775"/>
    <cellStyle name="Normal 2 2 8 27 3" xfId="7852"/>
    <cellStyle name="Normal 2 2 8 27 3 2" xfId="7853"/>
    <cellStyle name="Normal 2 2 8 27 3 2 2" xfId="7854"/>
    <cellStyle name="Normal 2 2 8 27 3 2 2 2" xfId="36776"/>
    <cellStyle name="Normal 2 2 8 27 3 2 3" xfId="7855"/>
    <cellStyle name="Normal 2 2 8 27 3 2 3 2" xfId="36777"/>
    <cellStyle name="Normal 2 2 8 27 3 2 4" xfId="36778"/>
    <cellStyle name="Normal 2 2 8 27 3 3" xfId="7856"/>
    <cellStyle name="Normal 2 2 8 27 3 3 2" xfId="36779"/>
    <cellStyle name="Normal 2 2 8 27 3 4" xfId="7857"/>
    <cellStyle name="Normal 2 2 8 27 3 4 2" xfId="36780"/>
    <cellStyle name="Normal 2 2 8 27 3 5" xfId="7858"/>
    <cellStyle name="Normal 2 2 8 27 3 5 2" xfId="36781"/>
    <cellStyle name="Normal 2 2 8 27 3 6" xfId="36782"/>
    <cellStyle name="Normal 2 2 8 27 3 6 2" xfId="36783"/>
    <cellStyle name="Normal 2 2 8 27 3 7" xfId="36784"/>
    <cellStyle name="Normal 2 2 8 27 4" xfId="7859"/>
    <cellStyle name="Normal 2 2 8 27 4 2" xfId="7860"/>
    <cellStyle name="Normal 2 2 8 27 4 2 2" xfId="36785"/>
    <cellStyle name="Normal 2 2 8 27 4 3" xfId="7861"/>
    <cellStyle name="Normal 2 2 8 27 4 3 2" xfId="36786"/>
    <cellStyle name="Normal 2 2 8 27 4 4" xfId="36787"/>
    <cellStyle name="Normal 2 2 8 27 5" xfId="7862"/>
    <cellStyle name="Normal 2 2 8 27 5 2" xfId="7863"/>
    <cellStyle name="Normal 2 2 8 27 5 2 2" xfId="36788"/>
    <cellStyle name="Normal 2 2 8 27 5 3" xfId="36789"/>
    <cellStyle name="Normal 2 2 8 27 6" xfId="7864"/>
    <cellStyle name="Normal 2 2 8 27 6 2" xfId="36790"/>
    <cellStyle name="Normal 2 2 8 27 7" xfId="7865"/>
    <cellStyle name="Normal 2 2 8 27 7 2" xfId="36791"/>
    <cellStyle name="Normal 2 2 8 27 8" xfId="36792"/>
    <cellStyle name="Normal 2 2 8 27 8 2" xfId="36793"/>
    <cellStyle name="Normal 2 2 8 27 9" xfId="36794"/>
    <cellStyle name="Normal 2 2 8 28" xfId="7866"/>
    <cellStyle name="Normal 2 2 8 28 10" xfId="36795"/>
    <cellStyle name="Normal 2 2 8 28 11" xfId="36796"/>
    <cellStyle name="Normal 2 2 8 28 2" xfId="7867"/>
    <cellStyle name="Normal 2 2 8 28 2 10" xfId="36797"/>
    <cellStyle name="Normal 2 2 8 28 2 2" xfId="7868"/>
    <cellStyle name="Normal 2 2 8 28 2 2 2" xfId="7869"/>
    <cellStyle name="Normal 2 2 8 28 2 2 2 2" xfId="7870"/>
    <cellStyle name="Normal 2 2 8 28 2 2 2 2 2" xfId="36798"/>
    <cellStyle name="Normal 2 2 8 28 2 2 2 3" xfId="7871"/>
    <cellStyle name="Normal 2 2 8 28 2 2 2 3 2" xfId="36799"/>
    <cellStyle name="Normal 2 2 8 28 2 2 2 4" xfId="36800"/>
    <cellStyle name="Normal 2 2 8 28 2 2 3" xfId="7872"/>
    <cellStyle name="Normal 2 2 8 28 2 2 3 2" xfId="36801"/>
    <cellStyle name="Normal 2 2 8 28 2 2 4" xfId="7873"/>
    <cellStyle name="Normal 2 2 8 28 2 2 4 2" xfId="36802"/>
    <cellStyle name="Normal 2 2 8 28 2 2 5" xfId="7874"/>
    <cellStyle name="Normal 2 2 8 28 2 2 5 2" xfId="36803"/>
    <cellStyle name="Normal 2 2 8 28 2 2 6" xfId="36804"/>
    <cellStyle name="Normal 2 2 8 28 2 2 6 2" xfId="36805"/>
    <cellStyle name="Normal 2 2 8 28 2 2 7" xfId="36806"/>
    <cellStyle name="Normal 2 2 8 28 2 3" xfId="7875"/>
    <cellStyle name="Normal 2 2 8 28 2 3 2" xfId="7876"/>
    <cellStyle name="Normal 2 2 8 28 2 3 2 2" xfId="36807"/>
    <cellStyle name="Normal 2 2 8 28 2 3 3" xfId="7877"/>
    <cellStyle name="Normal 2 2 8 28 2 3 3 2" xfId="36808"/>
    <cellStyle name="Normal 2 2 8 28 2 3 4" xfId="36809"/>
    <cellStyle name="Normal 2 2 8 28 2 4" xfId="7878"/>
    <cellStyle name="Normal 2 2 8 28 2 4 2" xfId="7879"/>
    <cellStyle name="Normal 2 2 8 28 2 4 2 2" xfId="36810"/>
    <cellStyle name="Normal 2 2 8 28 2 4 3" xfId="36811"/>
    <cellStyle name="Normal 2 2 8 28 2 5" xfId="7880"/>
    <cellStyle name="Normal 2 2 8 28 2 5 2" xfId="36812"/>
    <cellStyle name="Normal 2 2 8 28 2 6" xfId="7881"/>
    <cellStyle name="Normal 2 2 8 28 2 6 2" xfId="36813"/>
    <cellStyle name="Normal 2 2 8 28 2 7" xfId="36814"/>
    <cellStyle name="Normal 2 2 8 28 2 7 2" xfId="36815"/>
    <cellStyle name="Normal 2 2 8 28 2 8" xfId="36816"/>
    <cellStyle name="Normal 2 2 8 28 2 9" xfId="36817"/>
    <cellStyle name="Normal 2 2 8 28 3" xfId="7882"/>
    <cellStyle name="Normal 2 2 8 28 3 2" xfId="7883"/>
    <cellStyle name="Normal 2 2 8 28 3 2 2" xfId="7884"/>
    <cellStyle name="Normal 2 2 8 28 3 2 2 2" xfId="36818"/>
    <cellStyle name="Normal 2 2 8 28 3 2 3" xfId="7885"/>
    <cellStyle name="Normal 2 2 8 28 3 2 3 2" xfId="36819"/>
    <cellStyle name="Normal 2 2 8 28 3 2 4" xfId="36820"/>
    <cellStyle name="Normal 2 2 8 28 3 3" xfId="7886"/>
    <cellStyle name="Normal 2 2 8 28 3 3 2" xfId="36821"/>
    <cellStyle name="Normal 2 2 8 28 3 4" xfId="7887"/>
    <cellStyle name="Normal 2 2 8 28 3 4 2" xfId="36822"/>
    <cellStyle name="Normal 2 2 8 28 3 5" xfId="7888"/>
    <cellStyle name="Normal 2 2 8 28 3 5 2" xfId="36823"/>
    <cellStyle name="Normal 2 2 8 28 3 6" xfId="36824"/>
    <cellStyle name="Normal 2 2 8 28 3 6 2" xfId="36825"/>
    <cellStyle name="Normal 2 2 8 28 3 7" xfId="36826"/>
    <cellStyle name="Normal 2 2 8 28 4" xfId="7889"/>
    <cellStyle name="Normal 2 2 8 28 4 2" xfId="7890"/>
    <cellStyle name="Normal 2 2 8 28 4 2 2" xfId="36827"/>
    <cellStyle name="Normal 2 2 8 28 4 3" xfId="7891"/>
    <cellStyle name="Normal 2 2 8 28 4 3 2" xfId="36828"/>
    <cellStyle name="Normal 2 2 8 28 4 4" xfId="36829"/>
    <cellStyle name="Normal 2 2 8 28 5" xfId="7892"/>
    <cellStyle name="Normal 2 2 8 28 5 2" xfId="7893"/>
    <cellStyle name="Normal 2 2 8 28 5 2 2" xfId="36830"/>
    <cellStyle name="Normal 2 2 8 28 5 3" xfId="36831"/>
    <cellStyle name="Normal 2 2 8 28 6" xfId="7894"/>
    <cellStyle name="Normal 2 2 8 28 6 2" xfId="36832"/>
    <cellStyle name="Normal 2 2 8 28 7" xfId="7895"/>
    <cellStyle name="Normal 2 2 8 28 7 2" xfId="36833"/>
    <cellStyle name="Normal 2 2 8 28 8" xfId="36834"/>
    <cellStyle name="Normal 2 2 8 28 8 2" xfId="36835"/>
    <cellStyle name="Normal 2 2 8 28 9" xfId="36836"/>
    <cellStyle name="Normal 2 2 8 29" xfId="7896"/>
    <cellStyle name="Normal 2 2 8 29 10" xfId="36837"/>
    <cellStyle name="Normal 2 2 8 29 11" xfId="36838"/>
    <cellStyle name="Normal 2 2 8 29 2" xfId="7897"/>
    <cellStyle name="Normal 2 2 8 29 2 10" xfId="36839"/>
    <cellStyle name="Normal 2 2 8 29 2 2" xfId="7898"/>
    <cellStyle name="Normal 2 2 8 29 2 2 2" xfId="7899"/>
    <cellStyle name="Normal 2 2 8 29 2 2 2 2" xfId="7900"/>
    <cellStyle name="Normal 2 2 8 29 2 2 2 2 2" xfId="36840"/>
    <cellStyle name="Normal 2 2 8 29 2 2 2 3" xfId="7901"/>
    <cellStyle name="Normal 2 2 8 29 2 2 2 3 2" xfId="36841"/>
    <cellStyle name="Normal 2 2 8 29 2 2 2 4" xfId="36842"/>
    <cellStyle name="Normal 2 2 8 29 2 2 3" xfId="7902"/>
    <cellStyle name="Normal 2 2 8 29 2 2 3 2" xfId="36843"/>
    <cellStyle name="Normal 2 2 8 29 2 2 4" xfId="7903"/>
    <cellStyle name="Normal 2 2 8 29 2 2 4 2" xfId="36844"/>
    <cellStyle name="Normal 2 2 8 29 2 2 5" xfId="7904"/>
    <cellStyle name="Normal 2 2 8 29 2 2 5 2" xfId="36845"/>
    <cellStyle name="Normal 2 2 8 29 2 2 6" xfId="36846"/>
    <cellStyle name="Normal 2 2 8 29 2 2 6 2" xfId="36847"/>
    <cellStyle name="Normal 2 2 8 29 2 2 7" xfId="36848"/>
    <cellStyle name="Normal 2 2 8 29 2 3" xfId="7905"/>
    <cellStyle name="Normal 2 2 8 29 2 3 2" xfId="7906"/>
    <cellStyle name="Normal 2 2 8 29 2 3 2 2" xfId="36849"/>
    <cellStyle name="Normal 2 2 8 29 2 3 3" xfId="7907"/>
    <cellStyle name="Normal 2 2 8 29 2 3 3 2" xfId="36850"/>
    <cellStyle name="Normal 2 2 8 29 2 3 4" xfId="36851"/>
    <cellStyle name="Normal 2 2 8 29 2 4" xfId="7908"/>
    <cellStyle name="Normal 2 2 8 29 2 4 2" xfId="7909"/>
    <cellStyle name="Normal 2 2 8 29 2 4 2 2" xfId="36852"/>
    <cellStyle name="Normal 2 2 8 29 2 4 3" xfId="36853"/>
    <cellStyle name="Normal 2 2 8 29 2 5" xfId="7910"/>
    <cellStyle name="Normal 2 2 8 29 2 5 2" xfId="36854"/>
    <cellStyle name="Normal 2 2 8 29 2 6" xfId="7911"/>
    <cellStyle name="Normal 2 2 8 29 2 6 2" xfId="36855"/>
    <cellStyle name="Normal 2 2 8 29 2 7" xfId="36856"/>
    <cellStyle name="Normal 2 2 8 29 2 7 2" xfId="36857"/>
    <cellStyle name="Normal 2 2 8 29 2 8" xfId="36858"/>
    <cellStyle name="Normal 2 2 8 29 2 9" xfId="36859"/>
    <cellStyle name="Normal 2 2 8 29 3" xfId="7912"/>
    <cellStyle name="Normal 2 2 8 29 3 2" xfId="7913"/>
    <cellStyle name="Normal 2 2 8 29 3 2 2" xfId="7914"/>
    <cellStyle name="Normal 2 2 8 29 3 2 2 2" xfId="36860"/>
    <cellStyle name="Normal 2 2 8 29 3 2 3" xfId="7915"/>
    <cellStyle name="Normal 2 2 8 29 3 2 3 2" xfId="36861"/>
    <cellStyle name="Normal 2 2 8 29 3 2 4" xfId="36862"/>
    <cellStyle name="Normal 2 2 8 29 3 3" xfId="7916"/>
    <cellStyle name="Normal 2 2 8 29 3 3 2" xfId="36863"/>
    <cellStyle name="Normal 2 2 8 29 3 4" xfId="7917"/>
    <cellStyle name="Normal 2 2 8 29 3 4 2" xfId="36864"/>
    <cellStyle name="Normal 2 2 8 29 3 5" xfId="7918"/>
    <cellStyle name="Normal 2 2 8 29 3 5 2" xfId="36865"/>
    <cellStyle name="Normal 2 2 8 29 3 6" xfId="36866"/>
    <cellStyle name="Normal 2 2 8 29 3 6 2" xfId="36867"/>
    <cellStyle name="Normal 2 2 8 29 3 7" xfId="36868"/>
    <cellStyle name="Normal 2 2 8 29 4" xfId="7919"/>
    <cellStyle name="Normal 2 2 8 29 4 2" xfId="7920"/>
    <cellStyle name="Normal 2 2 8 29 4 2 2" xfId="36869"/>
    <cellStyle name="Normal 2 2 8 29 4 3" xfId="7921"/>
    <cellStyle name="Normal 2 2 8 29 4 3 2" xfId="36870"/>
    <cellStyle name="Normal 2 2 8 29 4 4" xfId="36871"/>
    <cellStyle name="Normal 2 2 8 29 5" xfId="7922"/>
    <cellStyle name="Normal 2 2 8 29 5 2" xfId="7923"/>
    <cellStyle name="Normal 2 2 8 29 5 2 2" xfId="36872"/>
    <cellStyle name="Normal 2 2 8 29 5 3" xfId="36873"/>
    <cellStyle name="Normal 2 2 8 29 6" xfId="7924"/>
    <cellStyle name="Normal 2 2 8 29 6 2" xfId="36874"/>
    <cellStyle name="Normal 2 2 8 29 7" xfId="7925"/>
    <cellStyle name="Normal 2 2 8 29 7 2" xfId="36875"/>
    <cellStyle name="Normal 2 2 8 29 8" xfId="36876"/>
    <cellStyle name="Normal 2 2 8 29 8 2" xfId="36877"/>
    <cellStyle name="Normal 2 2 8 29 9" xfId="36878"/>
    <cellStyle name="Normal 2 2 8 3" xfId="7926"/>
    <cellStyle name="Normal 2 2 8 3 10" xfId="36879"/>
    <cellStyle name="Normal 2 2 8 3 11" xfId="36880"/>
    <cellStyle name="Normal 2 2 8 3 2" xfId="7927"/>
    <cellStyle name="Normal 2 2 8 3 2 10" xfId="36881"/>
    <cellStyle name="Normal 2 2 8 3 2 2" xfId="7928"/>
    <cellStyle name="Normal 2 2 8 3 2 2 2" xfId="7929"/>
    <cellStyle name="Normal 2 2 8 3 2 2 2 2" xfId="7930"/>
    <cellStyle name="Normal 2 2 8 3 2 2 2 2 2" xfId="36882"/>
    <cellStyle name="Normal 2 2 8 3 2 2 2 3" xfId="7931"/>
    <cellStyle name="Normal 2 2 8 3 2 2 2 3 2" xfId="36883"/>
    <cellStyle name="Normal 2 2 8 3 2 2 2 4" xfId="36884"/>
    <cellStyle name="Normal 2 2 8 3 2 2 3" xfId="7932"/>
    <cellStyle name="Normal 2 2 8 3 2 2 3 2" xfId="36885"/>
    <cellStyle name="Normal 2 2 8 3 2 2 4" xfId="7933"/>
    <cellStyle name="Normal 2 2 8 3 2 2 4 2" xfId="36886"/>
    <cellStyle name="Normal 2 2 8 3 2 2 5" xfId="7934"/>
    <cellStyle name="Normal 2 2 8 3 2 2 5 2" xfId="36887"/>
    <cellStyle name="Normal 2 2 8 3 2 2 6" xfId="36888"/>
    <cellStyle name="Normal 2 2 8 3 2 2 6 2" xfId="36889"/>
    <cellStyle name="Normal 2 2 8 3 2 2 7" xfId="36890"/>
    <cellStyle name="Normal 2 2 8 3 2 3" xfId="7935"/>
    <cellStyle name="Normal 2 2 8 3 2 3 2" xfId="7936"/>
    <cellStyle name="Normal 2 2 8 3 2 3 2 2" xfId="36891"/>
    <cellStyle name="Normal 2 2 8 3 2 3 3" xfId="7937"/>
    <cellStyle name="Normal 2 2 8 3 2 3 3 2" xfId="36892"/>
    <cellStyle name="Normal 2 2 8 3 2 3 4" xfId="36893"/>
    <cellStyle name="Normal 2 2 8 3 2 4" xfId="7938"/>
    <cellStyle name="Normal 2 2 8 3 2 4 2" xfId="7939"/>
    <cellStyle name="Normal 2 2 8 3 2 4 2 2" xfId="36894"/>
    <cellStyle name="Normal 2 2 8 3 2 4 3" xfId="36895"/>
    <cellStyle name="Normal 2 2 8 3 2 5" xfId="7940"/>
    <cellStyle name="Normal 2 2 8 3 2 5 2" xfId="36896"/>
    <cellStyle name="Normal 2 2 8 3 2 6" xfId="7941"/>
    <cellStyle name="Normal 2 2 8 3 2 6 2" xfId="36897"/>
    <cellStyle name="Normal 2 2 8 3 2 7" xfId="36898"/>
    <cellStyle name="Normal 2 2 8 3 2 7 2" xfId="36899"/>
    <cellStyle name="Normal 2 2 8 3 2 8" xfId="36900"/>
    <cellStyle name="Normal 2 2 8 3 2 9" xfId="36901"/>
    <cellStyle name="Normal 2 2 8 3 3" xfId="7942"/>
    <cellStyle name="Normal 2 2 8 3 3 2" xfId="7943"/>
    <cellStyle name="Normal 2 2 8 3 3 2 2" xfId="7944"/>
    <cellStyle name="Normal 2 2 8 3 3 2 2 2" xfId="36902"/>
    <cellStyle name="Normal 2 2 8 3 3 2 3" xfId="7945"/>
    <cellStyle name="Normal 2 2 8 3 3 2 3 2" xfId="36903"/>
    <cellStyle name="Normal 2 2 8 3 3 2 4" xfId="36904"/>
    <cellStyle name="Normal 2 2 8 3 3 3" xfId="7946"/>
    <cellStyle name="Normal 2 2 8 3 3 3 2" xfId="36905"/>
    <cellStyle name="Normal 2 2 8 3 3 4" xfId="7947"/>
    <cellStyle name="Normal 2 2 8 3 3 4 2" xfId="36906"/>
    <cellStyle name="Normal 2 2 8 3 3 5" xfId="7948"/>
    <cellStyle name="Normal 2 2 8 3 3 5 2" xfId="36907"/>
    <cellStyle name="Normal 2 2 8 3 3 6" xfId="36908"/>
    <cellStyle name="Normal 2 2 8 3 3 6 2" xfId="36909"/>
    <cellStyle name="Normal 2 2 8 3 3 7" xfId="36910"/>
    <cellStyle name="Normal 2 2 8 3 4" xfId="7949"/>
    <cellStyle name="Normal 2 2 8 3 4 2" xfId="7950"/>
    <cellStyle name="Normal 2 2 8 3 4 2 2" xfId="36911"/>
    <cellStyle name="Normal 2 2 8 3 4 3" xfId="7951"/>
    <cellStyle name="Normal 2 2 8 3 4 3 2" xfId="36912"/>
    <cellStyle name="Normal 2 2 8 3 4 4" xfId="36913"/>
    <cellStyle name="Normal 2 2 8 3 5" xfId="7952"/>
    <cellStyle name="Normal 2 2 8 3 5 2" xfId="7953"/>
    <cellStyle name="Normal 2 2 8 3 5 2 2" xfId="36914"/>
    <cellStyle name="Normal 2 2 8 3 5 3" xfId="36915"/>
    <cellStyle name="Normal 2 2 8 3 6" xfId="7954"/>
    <cellStyle name="Normal 2 2 8 3 6 2" xfId="36916"/>
    <cellStyle name="Normal 2 2 8 3 7" xfId="7955"/>
    <cellStyle name="Normal 2 2 8 3 7 2" xfId="36917"/>
    <cellStyle name="Normal 2 2 8 3 8" xfId="36918"/>
    <cellStyle name="Normal 2 2 8 3 8 2" xfId="36919"/>
    <cellStyle name="Normal 2 2 8 3 9" xfId="36920"/>
    <cellStyle name="Normal 2 2 8 30" xfId="7956"/>
    <cellStyle name="Normal 2 2 8 30 10" xfId="36921"/>
    <cellStyle name="Normal 2 2 8 30 11" xfId="36922"/>
    <cellStyle name="Normal 2 2 8 30 2" xfId="7957"/>
    <cellStyle name="Normal 2 2 8 30 2 10" xfId="36923"/>
    <cellStyle name="Normal 2 2 8 30 2 2" xfId="7958"/>
    <cellStyle name="Normal 2 2 8 30 2 2 2" xfId="7959"/>
    <cellStyle name="Normal 2 2 8 30 2 2 2 2" xfId="7960"/>
    <cellStyle name="Normal 2 2 8 30 2 2 2 2 2" xfId="36924"/>
    <cellStyle name="Normal 2 2 8 30 2 2 2 3" xfId="7961"/>
    <cellStyle name="Normal 2 2 8 30 2 2 2 3 2" xfId="36925"/>
    <cellStyle name="Normal 2 2 8 30 2 2 2 4" xfId="36926"/>
    <cellStyle name="Normal 2 2 8 30 2 2 3" xfId="7962"/>
    <cellStyle name="Normal 2 2 8 30 2 2 3 2" xfId="36927"/>
    <cellStyle name="Normal 2 2 8 30 2 2 4" xfId="7963"/>
    <cellStyle name="Normal 2 2 8 30 2 2 4 2" xfId="36928"/>
    <cellStyle name="Normal 2 2 8 30 2 2 5" xfId="7964"/>
    <cellStyle name="Normal 2 2 8 30 2 2 5 2" xfId="36929"/>
    <cellStyle name="Normal 2 2 8 30 2 2 6" xfId="36930"/>
    <cellStyle name="Normal 2 2 8 30 2 2 6 2" xfId="36931"/>
    <cellStyle name="Normal 2 2 8 30 2 2 7" xfId="36932"/>
    <cellStyle name="Normal 2 2 8 30 2 3" xfId="7965"/>
    <cellStyle name="Normal 2 2 8 30 2 3 2" xfId="7966"/>
    <cellStyle name="Normal 2 2 8 30 2 3 2 2" xfId="36933"/>
    <cellStyle name="Normal 2 2 8 30 2 3 3" xfId="7967"/>
    <cellStyle name="Normal 2 2 8 30 2 3 3 2" xfId="36934"/>
    <cellStyle name="Normal 2 2 8 30 2 3 4" xfId="36935"/>
    <cellStyle name="Normal 2 2 8 30 2 4" xfId="7968"/>
    <cellStyle name="Normal 2 2 8 30 2 4 2" xfId="7969"/>
    <cellStyle name="Normal 2 2 8 30 2 4 2 2" xfId="36936"/>
    <cellStyle name="Normal 2 2 8 30 2 4 3" xfId="36937"/>
    <cellStyle name="Normal 2 2 8 30 2 5" xfId="7970"/>
    <cellStyle name="Normal 2 2 8 30 2 5 2" xfId="36938"/>
    <cellStyle name="Normal 2 2 8 30 2 6" xfId="7971"/>
    <cellStyle name="Normal 2 2 8 30 2 6 2" xfId="36939"/>
    <cellStyle name="Normal 2 2 8 30 2 7" xfId="36940"/>
    <cellStyle name="Normal 2 2 8 30 2 7 2" xfId="36941"/>
    <cellStyle name="Normal 2 2 8 30 2 8" xfId="36942"/>
    <cellStyle name="Normal 2 2 8 30 2 9" xfId="36943"/>
    <cellStyle name="Normal 2 2 8 30 3" xfId="7972"/>
    <cellStyle name="Normal 2 2 8 30 3 2" xfId="7973"/>
    <cellStyle name="Normal 2 2 8 30 3 2 2" xfId="7974"/>
    <cellStyle name="Normal 2 2 8 30 3 2 2 2" xfId="36944"/>
    <cellStyle name="Normal 2 2 8 30 3 2 3" xfId="7975"/>
    <cellStyle name="Normal 2 2 8 30 3 2 3 2" xfId="36945"/>
    <cellStyle name="Normal 2 2 8 30 3 2 4" xfId="36946"/>
    <cellStyle name="Normal 2 2 8 30 3 3" xfId="7976"/>
    <cellStyle name="Normal 2 2 8 30 3 3 2" xfId="36947"/>
    <cellStyle name="Normal 2 2 8 30 3 4" xfId="7977"/>
    <cellStyle name="Normal 2 2 8 30 3 4 2" xfId="36948"/>
    <cellStyle name="Normal 2 2 8 30 3 5" xfId="7978"/>
    <cellStyle name="Normal 2 2 8 30 3 5 2" xfId="36949"/>
    <cellStyle name="Normal 2 2 8 30 3 6" xfId="36950"/>
    <cellStyle name="Normal 2 2 8 30 3 6 2" xfId="36951"/>
    <cellStyle name="Normal 2 2 8 30 3 7" xfId="36952"/>
    <cellStyle name="Normal 2 2 8 30 4" xfId="7979"/>
    <cellStyle name="Normal 2 2 8 30 4 2" xfId="7980"/>
    <cellStyle name="Normal 2 2 8 30 4 2 2" xfId="36953"/>
    <cellStyle name="Normal 2 2 8 30 4 3" xfId="7981"/>
    <cellStyle name="Normal 2 2 8 30 4 3 2" xfId="36954"/>
    <cellStyle name="Normal 2 2 8 30 4 4" xfId="36955"/>
    <cellStyle name="Normal 2 2 8 30 5" xfId="7982"/>
    <cellStyle name="Normal 2 2 8 30 5 2" xfId="7983"/>
    <cellStyle name="Normal 2 2 8 30 5 2 2" xfId="36956"/>
    <cellStyle name="Normal 2 2 8 30 5 3" xfId="36957"/>
    <cellStyle name="Normal 2 2 8 30 6" xfId="7984"/>
    <cellStyle name="Normal 2 2 8 30 6 2" xfId="36958"/>
    <cellStyle name="Normal 2 2 8 30 7" xfId="7985"/>
    <cellStyle name="Normal 2 2 8 30 7 2" xfId="36959"/>
    <cellStyle name="Normal 2 2 8 30 8" xfId="36960"/>
    <cellStyle name="Normal 2 2 8 30 8 2" xfId="36961"/>
    <cellStyle name="Normal 2 2 8 30 9" xfId="36962"/>
    <cellStyle name="Normal 2 2 8 31" xfId="7986"/>
    <cellStyle name="Normal 2 2 8 31 10" xfId="36963"/>
    <cellStyle name="Normal 2 2 8 31 2" xfId="7987"/>
    <cellStyle name="Normal 2 2 8 31 2 2" xfId="7988"/>
    <cellStyle name="Normal 2 2 8 31 2 2 2" xfId="7989"/>
    <cellStyle name="Normal 2 2 8 31 2 2 2 2" xfId="36964"/>
    <cellStyle name="Normal 2 2 8 31 2 2 3" xfId="7990"/>
    <cellStyle name="Normal 2 2 8 31 2 2 3 2" xfId="36965"/>
    <cellStyle name="Normal 2 2 8 31 2 2 4" xfId="36966"/>
    <cellStyle name="Normal 2 2 8 31 2 3" xfId="7991"/>
    <cellStyle name="Normal 2 2 8 31 2 3 2" xfId="36967"/>
    <cellStyle name="Normal 2 2 8 31 2 4" xfId="7992"/>
    <cellStyle name="Normal 2 2 8 31 2 4 2" xfId="36968"/>
    <cellStyle name="Normal 2 2 8 31 2 5" xfId="7993"/>
    <cellStyle name="Normal 2 2 8 31 2 5 2" xfId="36969"/>
    <cellStyle name="Normal 2 2 8 31 2 6" xfId="36970"/>
    <cellStyle name="Normal 2 2 8 31 2 6 2" xfId="36971"/>
    <cellStyle name="Normal 2 2 8 31 2 7" xfId="36972"/>
    <cellStyle name="Normal 2 2 8 31 3" xfId="7994"/>
    <cellStyle name="Normal 2 2 8 31 3 2" xfId="7995"/>
    <cellStyle name="Normal 2 2 8 31 3 2 2" xfId="36973"/>
    <cellStyle name="Normal 2 2 8 31 3 3" xfId="7996"/>
    <cellStyle name="Normal 2 2 8 31 3 3 2" xfId="36974"/>
    <cellStyle name="Normal 2 2 8 31 3 4" xfId="36975"/>
    <cellStyle name="Normal 2 2 8 31 4" xfId="7997"/>
    <cellStyle name="Normal 2 2 8 31 4 2" xfId="7998"/>
    <cellStyle name="Normal 2 2 8 31 4 2 2" xfId="36976"/>
    <cellStyle name="Normal 2 2 8 31 4 3" xfId="36977"/>
    <cellStyle name="Normal 2 2 8 31 5" xfId="7999"/>
    <cellStyle name="Normal 2 2 8 31 5 2" xfId="36978"/>
    <cellStyle name="Normal 2 2 8 31 6" xfId="8000"/>
    <cellStyle name="Normal 2 2 8 31 6 2" xfId="36979"/>
    <cellStyle name="Normal 2 2 8 31 7" xfId="36980"/>
    <cellStyle name="Normal 2 2 8 31 7 2" xfId="36981"/>
    <cellStyle name="Normal 2 2 8 31 8" xfId="36982"/>
    <cellStyle name="Normal 2 2 8 31 9" xfId="36983"/>
    <cellStyle name="Normal 2 2 8 32" xfId="8001"/>
    <cellStyle name="Normal 2 2 8 32 2" xfId="8002"/>
    <cellStyle name="Normal 2 2 8 32 2 2" xfId="8003"/>
    <cellStyle name="Normal 2 2 8 32 2 2 2" xfId="36984"/>
    <cellStyle name="Normal 2 2 8 32 2 3" xfId="8004"/>
    <cellStyle name="Normal 2 2 8 32 2 3 2" xfId="36985"/>
    <cellStyle name="Normal 2 2 8 32 2 4" xfId="36986"/>
    <cellStyle name="Normal 2 2 8 32 3" xfId="8005"/>
    <cellStyle name="Normal 2 2 8 32 3 2" xfId="36987"/>
    <cellStyle name="Normal 2 2 8 32 4" xfId="8006"/>
    <cellStyle name="Normal 2 2 8 32 4 2" xfId="36988"/>
    <cellStyle name="Normal 2 2 8 32 5" xfId="8007"/>
    <cellStyle name="Normal 2 2 8 32 5 2" xfId="36989"/>
    <cellStyle name="Normal 2 2 8 32 6" xfId="36990"/>
    <cellStyle name="Normal 2 2 8 32 6 2" xfId="36991"/>
    <cellStyle name="Normal 2 2 8 32 7" xfId="36992"/>
    <cellStyle name="Normal 2 2 8 33" xfId="8008"/>
    <cellStyle name="Normal 2 2 8 33 2" xfId="8009"/>
    <cellStyle name="Normal 2 2 8 33 2 2" xfId="36993"/>
    <cellStyle name="Normal 2 2 8 33 3" xfId="8010"/>
    <cellStyle name="Normal 2 2 8 33 3 2" xfId="36994"/>
    <cellStyle name="Normal 2 2 8 33 4" xfId="36995"/>
    <cellStyle name="Normal 2 2 8 34" xfId="8011"/>
    <cellStyle name="Normal 2 2 8 34 2" xfId="8012"/>
    <cellStyle name="Normal 2 2 8 34 2 2" xfId="36996"/>
    <cellStyle name="Normal 2 2 8 34 3" xfId="36997"/>
    <cellStyle name="Normal 2 2 8 35" xfId="8013"/>
    <cellStyle name="Normal 2 2 8 35 2" xfId="36998"/>
    <cellStyle name="Normal 2 2 8 36" xfId="8014"/>
    <cellStyle name="Normal 2 2 8 36 2" xfId="36999"/>
    <cellStyle name="Normal 2 2 8 37" xfId="37000"/>
    <cellStyle name="Normal 2 2 8 37 2" xfId="37001"/>
    <cellStyle name="Normal 2 2 8 38" xfId="37002"/>
    <cellStyle name="Normal 2 2 8 39" xfId="37003"/>
    <cellStyle name="Normal 2 2 8 4" xfId="8015"/>
    <cellStyle name="Normal 2 2 8 4 10" xfId="37004"/>
    <cellStyle name="Normal 2 2 8 4 11" xfId="37005"/>
    <cellStyle name="Normal 2 2 8 4 2" xfId="8016"/>
    <cellStyle name="Normal 2 2 8 4 2 10" xfId="37006"/>
    <cellStyle name="Normal 2 2 8 4 2 2" xfId="8017"/>
    <cellStyle name="Normal 2 2 8 4 2 2 2" xfId="8018"/>
    <cellStyle name="Normal 2 2 8 4 2 2 2 2" xfId="8019"/>
    <cellStyle name="Normal 2 2 8 4 2 2 2 2 2" xfId="37007"/>
    <cellStyle name="Normal 2 2 8 4 2 2 2 3" xfId="8020"/>
    <cellStyle name="Normal 2 2 8 4 2 2 2 3 2" xfId="37008"/>
    <cellStyle name="Normal 2 2 8 4 2 2 2 4" xfId="37009"/>
    <cellStyle name="Normal 2 2 8 4 2 2 3" xfId="8021"/>
    <cellStyle name="Normal 2 2 8 4 2 2 3 2" xfId="37010"/>
    <cellStyle name="Normal 2 2 8 4 2 2 4" xfId="8022"/>
    <cellStyle name="Normal 2 2 8 4 2 2 4 2" xfId="37011"/>
    <cellStyle name="Normal 2 2 8 4 2 2 5" xfId="8023"/>
    <cellStyle name="Normal 2 2 8 4 2 2 5 2" xfId="37012"/>
    <cellStyle name="Normal 2 2 8 4 2 2 6" xfId="37013"/>
    <cellStyle name="Normal 2 2 8 4 2 2 6 2" xfId="37014"/>
    <cellStyle name="Normal 2 2 8 4 2 2 7" xfId="37015"/>
    <cellStyle name="Normal 2 2 8 4 2 3" xfId="8024"/>
    <cellStyle name="Normal 2 2 8 4 2 3 2" xfId="8025"/>
    <cellStyle name="Normal 2 2 8 4 2 3 2 2" xfId="37016"/>
    <cellStyle name="Normal 2 2 8 4 2 3 3" xfId="8026"/>
    <cellStyle name="Normal 2 2 8 4 2 3 3 2" xfId="37017"/>
    <cellStyle name="Normal 2 2 8 4 2 3 4" xfId="37018"/>
    <cellStyle name="Normal 2 2 8 4 2 4" xfId="8027"/>
    <cellStyle name="Normal 2 2 8 4 2 4 2" xfId="8028"/>
    <cellStyle name="Normal 2 2 8 4 2 4 2 2" xfId="37019"/>
    <cellStyle name="Normal 2 2 8 4 2 4 3" xfId="37020"/>
    <cellStyle name="Normal 2 2 8 4 2 5" xfId="8029"/>
    <cellStyle name="Normal 2 2 8 4 2 5 2" xfId="37021"/>
    <cellStyle name="Normal 2 2 8 4 2 6" xfId="8030"/>
    <cellStyle name="Normal 2 2 8 4 2 6 2" xfId="37022"/>
    <cellStyle name="Normal 2 2 8 4 2 7" xfId="37023"/>
    <cellStyle name="Normal 2 2 8 4 2 7 2" xfId="37024"/>
    <cellStyle name="Normal 2 2 8 4 2 8" xfId="37025"/>
    <cellStyle name="Normal 2 2 8 4 2 9" xfId="37026"/>
    <cellStyle name="Normal 2 2 8 4 3" xfId="8031"/>
    <cellStyle name="Normal 2 2 8 4 3 2" xfId="8032"/>
    <cellStyle name="Normal 2 2 8 4 3 2 2" xfId="8033"/>
    <cellStyle name="Normal 2 2 8 4 3 2 2 2" xfId="37027"/>
    <cellStyle name="Normal 2 2 8 4 3 2 3" xfId="8034"/>
    <cellStyle name="Normal 2 2 8 4 3 2 3 2" xfId="37028"/>
    <cellStyle name="Normal 2 2 8 4 3 2 4" xfId="37029"/>
    <cellStyle name="Normal 2 2 8 4 3 3" xfId="8035"/>
    <cellStyle name="Normal 2 2 8 4 3 3 2" xfId="37030"/>
    <cellStyle name="Normal 2 2 8 4 3 4" xfId="8036"/>
    <cellStyle name="Normal 2 2 8 4 3 4 2" xfId="37031"/>
    <cellStyle name="Normal 2 2 8 4 3 5" xfId="8037"/>
    <cellStyle name="Normal 2 2 8 4 3 5 2" xfId="37032"/>
    <cellStyle name="Normal 2 2 8 4 3 6" xfId="37033"/>
    <cellStyle name="Normal 2 2 8 4 3 6 2" xfId="37034"/>
    <cellStyle name="Normal 2 2 8 4 3 7" xfId="37035"/>
    <cellStyle name="Normal 2 2 8 4 4" xfId="8038"/>
    <cellStyle name="Normal 2 2 8 4 4 2" xfId="8039"/>
    <cellStyle name="Normal 2 2 8 4 4 2 2" xfId="37036"/>
    <cellStyle name="Normal 2 2 8 4 4 3" xfId="8040"/>
    <cellStyle name="Normal 2 2 8 4 4 3 2" xfId="37037"/>
    <cellStyle name="Normal 2 2 8 4 4 4" xfId="37038"/>
    <cellStyle name="Normal 2 2 8 4 5" xfId="8041"/>
    <cellStyle name="Normal 2 2 8 4 5 2" xfId="8042"/>
    <cellStyle name="Normal 2 2 8 4 5 2 2" xfId="37039"/>
    <cellStyle name="Normal 2 2 8 4 5 3" xfId="37040"/>
    <cellStyle name="Normal 2 2 8 4 6" xfId="8043"/>
    <cellStyle name="Normal 2 2 8 4 6 2" xfId="37041"/>
    <cellStyle name="Normal 2 2 8 4 7" xfId="8044"/>
    <cellStyle name="Normal 2 2 8 4 7 2" xfId="37042"/>
    <cellStyle name="Normal 2 2 8 4 8" xfId="37043"/>
    <cellStyle name="Normal 2 2 8 4 8 2" xfId="37044"/>
    <cellStyle name="Normal 2 2 8 4 9" xfId="37045"/>
    <cellStyle name="Normal 2 2 8 40" xfId="37046"/>
    <cellStyle name="Normal 2 2 8 5" xfId="8045"/>
    <cellStyle name="Normal 2 2 8 5 10" xfId="37047"/>
    <cellStyle name="Normal 2 2 8 5 11" xfId="37048"/>
    <cellStyle name="Normal 2 2 8 5 2" xfId="8046"/>
    <cellStyle name="Normal 2 2 8 5 2 10" xfId="37049"/>
    <cellStyle name="Normal 2 2 8 5 2 2" xfId="8047"/>
    <cellStyle name="Normal 2 2 8 5 2 2 2" xfId="8048"/>
    <cellStyle name="Normal 2 2 8 5 2 2 2 2" xfId="8049"/>
    <cellStyle name="Normal 2 2 8 5 2 2 2 2 2" xfId="37050"/>
    <cellStyle name="Normal 2 2 8 5 2 2 2 3" xfId="8050"/>
    <cellStyle name="Normal 2 2 8 5 2 2 2 3 2" xfId="37051"/>
    <cellStyle name="Normal 2 2 8 5 2 2 2 4" xfId="37052"/>
    <cellStyle name="Normal 2 2 8 5 2 2 3" xfId="8051"/>
    <cellStyle name="Normal 2 2 8 5 2 2 3 2" xfId="37053"/>
    <cellStyle name="Normal 2 2 8 5 2 2 4" xfId="8052"/>
    <cellStyle name="Normal 2 2 8 5 2 2 4 2" xfId="37054"/>
    <cellStyle name="Normal 2 2 8 5 2 2 5" xfId="8053"/>
    <cellStyle name="Normal 2 2 8 5 2 2 5 2" xfId="37055"/>
    <cellStyle name="Normal 2 2 8 5 2 2 6" xfId="37056"/>
    <cellStyle name="Normal 2 2 8 5 2 2 6 2" xfId="37057"/>
    <cellStyle name="Normal 2 2 8 5 2 2 7" xfId="37058"/>
    <cellStyle name="Normal 2 2 8 5 2 3" xfId="8054"/>
    <cellStyle name="Normal 2 2 8 5 2 3 2" xfId="8055"/>
    <cellStyle name="Normal 2 2 8 5 2 3 2 2" xfId="37059"/>
    <cellStyle name="Normal 2 2 8 5 2 3 3" xfId="8056"/>
    <cellStyle name="Normal 2 2 8 5 2 3 3 2" xfId="37060"/>
    <cellStyle name="Normal 2 2 8 5 2 3 4" xfId="37061"/>
    <cellStyle name="Normal 2 2 8 5 2 4" xfId="8057"/>
    <cellStyle name="Normal 2 2 8 5 2 4 2" xfId="8058"/>
    <cellStyle name="Normal 2 2 8 5 2 4 2 2" xfId="37062"/>
    <cellStyle name="Normal 2 2 8 5 2 4 3" xfId="37063"/>
    <cellStyle name="Normal 2 2 8 5 2 5" xfId="8059"/>
    <cellStyle name="Normal 2 2 8 5 2 5 2" xfId="37064"/>
    <cellStyle name="Normal 2 2 8 5 2 6" xfId="8060"/>
    <cellStyle name="Normal 2 2 8 5 2 6 2" xfId="37065"/>
    <cellStyle name="Normal 2 2 8 5 2 7" xfId="37066"/>
    <cellStyle name="Normal 2 2 8 5 2 7 2" xfId="37067"/>
    <cellStyle name="Normal 2 2 8 5 2 8" xfId="37068"/>
    <cellStyle name="Normal 2 2 8 5 2 9" xfId="37069"/>
    <cellStyle name="Normal 2 2 8 5 3" xfId="8061"/>
    <cellStyle name="Normal 2 2 8 5 3 2" xfId="8062"/>
    <cellStyle name="Normal 2 2 8 5 3 2 2" xfId="8063"/>
    <cellStyle name="Normal 2 2 8 5 3 2 2 2" xfId="37070"/>
    <cellStyle name="Normal 2 2 8 5 3 2 3" xfId="8064"/>
    <cellStyle name="Normal 2 2 8 5 3 2 3 2" xfId="37071"/>
    <cellStyle name="Normal 2 2 8 5 3 2 4" xfId="37072"/>
    <cellStyle name="Normal 2 2 8 5 3 3" xfId="8065"/>
    <cellStyle name="Normal 2 2 8 5 3 3 2" xfId="37073"/>
    <cellStyle name="Normal 2 2 8 5 3 4" xfId="8066"/>
    <cellStyle name="Normal 2 2 8 5 3 4 2" xfId="37074"/>
    <cellStyle name="Normal 2 2 8 5 3 5" xfId="8067"/>
    <cellStyle name="Normal 2 2 8 5 3 5 2" xfId="37075"/>
    <cellStyle name="Normal 2 2 8 5 3 6" xfId="37076"/>
    <cellStyle name="Normal 2 2 8 5 3 6 2" xfId="37077"/>
    <cellStyle name="Normal 2 2 8 5 3 7" xfId="37078"/>
    <cellStyle name="Normal 2 2 8 5 4" xfId="8068"/>
    <cellStyle name="Normal 2 2 8 5 4 2" xfId="8069"/>
    <cellStyle name="Normal 2 2 8 5 4 2 2" xfId="37079"/>
    <cellStyle name="Normal 2 2 8 5 4 3" xfId="8070"/>
    <cellStyle name="Normal 2 2 8 5 4 3 2" xfId="37080"/>
    <cellStyle name="Normal 2 2 8 5 4 4" xfId="37081"/>
    <cellStyle name="Normal 2 2 8 5 5" xfId="8071"/>
    <cellStyle name="Normal 2 2 8 5 5 2" xfId="8072"/>
    <cellStyle name="Normal 2 2 8 5 5 2 2" xfId="37082"/>
    <cellStyle name="Normal 2 2 8 5 5 3" xfId="37083"/>
    <cellStyle name="Normal 2 2 8 5 6" xfId="8073"/>
    <cellStyle name="Normal 2 2 8 5 6 2" xfId="37084"/>
    <cellStyle name="Normal 2 2 8 5 7" xfId="8074"/>
    <cellStyle name="Normal 2 2 8 5 7 2" xfId="37085"/>
    <cellStyle name="Normal 2 2 8 5 8" xfId="37086"/>
    <cellStyle name="Normal 2 2 8 5 8 2" xfId="37087"/>
    <cellStyle name="Normal 2 2 8 5 9" xfId="37088"/>
    <cellStyle name="Normal 2 2 8 6" xfId="8075"/>
    <cellStyle name="Normal 2 2 8 6 10" xfId="37089"/>
    <cellStyle name="Normal 2 2 8 6 11" xfId="37090"/>
    <cellStyle name="Normal 2 2 8 6 2" xfId="8076"/>
    <cellStyle name="Normal 2 2 8 6 2 10" xfId="37091"/>
    <cellStyle name="Normal 2 2 8 6 2 2" xfId="8077"/>
    <cellStyle name="Normal 2 2 8 6 2 2 2" xfId="8078"/>
    <cellStyle name="Normal 2 2 8 6 2 2 2 2" xfId="8079"/>
    <cellStyle name="Normal 2 2 8 6 2 2 2 2 2" xfId="37092"/>
    <cellStyle name="Normal 2 2 8 6 2 2 2 3" xfId="8080"/>
    <cellStyle name="Normal 2 2 8 6 2 2 2 3 2" xfId="37093"/>
    <cellStyle name="Normal 2 2 8 6 2 2 2 4" xfId="37094"/>
    <cellStyle name="Normal 2 2 8 6 2 2 3" xfId="8081"/>
    <cellStyle name="Normal 2 2 8 6 2 2 3 2" xfId="37095"/>
    <cellStyle name="Normal 2 2 8 6 2 2 4" xfId="8082"/>
    <cellStyle name="Normal 2 2 8 6 2 2 4 2" xfId="37096"/>
    <cellStyle name="Normal 2 2 8 6 2 2 5" xfId="8083"/>
    <cellStyle name="Normal 2 2 8 6 2 2 5 2" xfId="37097"/>
    <cellStyle name="Normal 2 2 8 6 2 2 6" xfId="37098"/>
    <cellStyle name="Normal 2 2 8 6 2 2 6 2" xfId="37099"/>
    <cellStyle name="Normal 2 2 8 6 2 2 7" xfId="37100"/>
    <cellStyle name="Normal 2 2 8 6 2 3" xfId="8084"/>
    <cellStyle name="Normal 2 2 8 6 2 3 2" xfId="8085"/>
    <cellStyle name="Normal 2 2 8 6 2 3 2 2" xfId="37101"/>
    <cellStyle name="Normal 2 2 8 6 2 3 3" xfId="8086"/>
    <cellStyle name="Normal 2 2 8 6 2 3 3 2" xfId="37102"/>
    <cellStyle name="Normal 2 2 8 6 2 3 4" xfId="37103"/>
    <cellStyle name="Normal 2 2 8 6 2 4" xfId="8087"/>
    <cellStyle name="Normal 2 2 8 6 2 4 2" xfId="8088"/>
    <cellStyle name="Normal 2 2 8 6 2 4 2 2" xfId="37104"/>
    <cellStyle name="Normal 2 2 8 6 2 4 3" xfId="37105"/>
    <cellStyle name="Normal 2 2 8 6 2 5" xfId="8089"/>
    <cellStyle name="Normal 2 2 8 6 2 5 2" xfId="37106"/>
    <cellStyle name="Normal 2 2 8 6 2 6" xfId="8090"/>
    <cellStyle name="Normal 2 2 8 6 2 6 2" xfId="37107"/>
    <cellStyle name="Normal 2 2 8 6 2 7" xfId="37108"/>
    <cellStyle name="Normal 2 2 8 6 2 7 2" xfId="37109"/>
    <cellStyle name="Normal 2 2 8 6 2 8" xfId="37110"/>
    <cellStyle name="Normal 2 2 8 6 2 9" xfId="37111"/>
    <cellStyle name="Normal 2 2 8 6 3" xfId="8091"/>
    <cellStyle name="Normal 2 2 8 6 3 2" xfId="8092"/>
    <cellStyle name="Normal 2 2 8 6 3 2 2" xfId="8093"/>
    <cellStyle name="Normal 2 2 8 6 3 2 2 2" xfId="37112"/>
    <cellStyle name="Normal 2 2 8 6 3 2 3" xfId="8094"/>
    <cellStyle name="Normal 2 2 8 6 3 2 3 2" xfId="37113"/>
    <cellStyle name="Normal 2 2 8 6 3 2 4" xfId="37114"/>
    <cellStyle name="Normal 2 2 8 6 3 3" xfId="8095"/>
    <cellStyle name="Normal 2 2 8 6 3 3 2" xfId="37115"/>
    <cellStyle name="Normal 2 2 8 6 3 4" xfId="8096"/>
    <cellStyle name="Normal 2 2 8 6 3 4 2" xfId="37116"/>
    <cellStyle name="Normal 2 2 8 6 3 5" xfId="8097"/>
    <cellStyle name="Normal 2 2 8 6 3 5 2" xfId="37117"/>
    <cellStyle name="Normal 2 2 8 6 3 6" xfId="37118"/>
    <cellStyle name="Normal 2 2 8 6 3 6 2" xfId="37119"/>
    <cellStyle name="Normal 2 2 8 6 3 7" xfId="37120"/>
    <cellStyle name="Normal 2 2 8 6 4" xfId="8098"/>
    <cellStyle name="Normal 2 2 8 6 4 2" xfId="8099"/>
    <cellStyle name="Normal 2 2 8 6 4 2 2" xfId="37121"/>
    <cellStyle name="Normal 2 2 8 6 4 3" xfId="8100"/>
    <cellStyle name="Normal 2 2 8 6 4 3 2" xfId="37122"/>
    <cellStyle name="Normal 2 2 8 6 4 4" xfId="37123"/>
    <cellStyle name="Normal 2 2 8 6 5" xfId="8101"/>
    <cellStyle name="Normal 2 2 8 6 5 2" xfId="8102"/>
    <cellStyle name="Normal 2 2 8 6 5 2 2" xfId="37124"/>
    <cellStyle name="Normal 2 2 8 6 5 3" xfId="37125"/>
    <cellStyle name="Normal 2 2 8 6 6" xfId="8103"/>
    <cellStyle name="Normal 2 2 8 6 6 2" xfId="37126"/>
    <cellStyle name="Normal 2 2 8 6 7" xfId="8104"/>
    <cellStyle name="Normal 2 2 8 6 7 2" xfId="37127"/>
    <cellStyle name="Normal 2 2 8 6 8" xfId="37128"/>
    <cellStyle name="Normal 2 2 8 6 8 2" xfId="37129"/>
    <cellStyle name="Normal 2 2 8 6 9" xfId="37130"/>
    <cellStyle name="Normal 2 2 8 7" xfId="8105"/>
    <cellStyle name="Normal 2 2 8 7 10" xfId="37131"/>
    <cellStyle name="Normal 2 2 8 7 11" xfId="37132"/>
    <cellStyle name="Normal 2 2 8 7 2" xfId="8106"/>
    <cellStyle name="Normal 2 2 8 7 2 10" xfId="37133"/>
    <cellStyle name="Normal 2 2 8 7 2 2" xfId="8107"/>
    <cellStyle name="Normal 2 2 8 7 2 2 2" xfId="8108"/>
    <cellStyle name="Normal 2 2 8 7 2 2 2 2" xfId="8109"/>
    <cellStyle name="Normal 2 2 8 7 2 2 2 2 2" xfId="37134"/>
    <cellStyle name="Normal 2 2 8 7 2 2 2 3" xfId="8110"/>
    <cellStyle name="Normal 2 2 8 7 2 2 2 3 2" xfId="37135"/>
    <cellStyle name="Normal 2 2 8 7 2 2 2 4" xfId="37136"/>
    <cellStyle name="Normal 2 2 8 7 2 2 3" xfId="8111"/>
    <cellStyle name="Normal 2 2 8 7 2 2 3 2" xfId="37137"/>
    <cellStyle name="Normal 2 2 8 7 2 2 4" xfId="8112"/>
    <cellStyle name="Normal 2 2 8 7 2 2 4 2" xfId="37138"/>
    <cellStyle name="Normal 2 2 8 7 2 2 5" xfId="8113"/>
    <cellStyle name="Normal 2 2 8 7 2 2 5 2" xfId="37139"/>
    <cellStyle name="Normal 2 2 8 7 2 2 6" xfId="37140"/>
    <cellStyle name="Normal 2 2 8 7 2 2 6 2" xfId="37141"/>
    <cellStyle name="Normal 2 2 8 7 2 2 7" xfId="37142"/>
    <cellStyle name="Normal 2 2 8 7 2 3" xfId="8114"/>
    <cellStyle name="Normal 2 2 8 7 2 3 2" xfId="8115"/>
    <cellStyle name="Normal 2 2 8 7 2 3 2 2" xfId="37143"/>
    <cellStyle name="Normal 2 2 8 7 2 3 3" xfId="8116"/>
    <cellStyle name="Normal 2 2 8 7 2 3 3 2" xfId="37144"/>
    <cellStyle name="Normal 2 2 8 7 2 3 4" xfId="37145"/>
    <cellStyle name="Normal 2 2 8 7 2 4" xfId="8117"/>
    <cellStyle name="Normal 2 2 8 7 2 4 2" xfId="8118"/>
    <cellStyle name="Normal 2 2 8 7 2 4 2 2" xfId="37146"/>
    <cellStyle name="Normal 2 2 8 7 2 4 3" xfId="37147"/>
    <cellStyle name="Normal 2 2 8 7 2 5" xfId="8119"/>
    <cellStyle name="Normal 2 2 8 7 2 5 2" xfId="37148"/>
    <cellStyle name="Normal 2 2 8 7 2 6" xfId="8120"/>
    <cellStyle name="Normal 2 2 8 7 2 6 2" xfId="37149"/>
    <cellStyle name="Normal 2 2 8 7 2 7" xfId="37150"/>
    <cellStyle name="Normal 2 2 8 7 2 7 2" xfId="37151"/>
    <cellStyle name="Normal 2 2 8 7 2 8" xfId="37152"/>
    <cellStyle name="Normal 2 2 8 7 2 9" xfId="37153"/>
    <cellStyle name="Normal 2 2 8 7 3" xfId="8121"/>
    <cellStyle name="Normal 2 2 8 7 3 2" xfId="8122"/>
    <cellStyle name="Normal 2 2 8 7 3 2 2" xfId="8123"/>
    <cellStyle name="Normal 2 2 8 7 3 2 2 2" xfId="37154"/>
    <cellStyle name="Normal 2 2 8 7 3 2 3" xfId="8124"/>
    <cellStyle name="Normal 2 2 8 7 3 2 3 2" xfId="37155"/>
    <cellStyle name="Normal 2 2 8 7 3 2 4" xfId="37156"/>
    <cellStyle name="Normal 2 2 8 7 3 3" xfId="8125"/>
    <cellStyle name="Normal 2 2 8 7 3 3 2" xfId="37157"/>
    <cellStyle name="Normal 2 2 8 7 3 4" xfId="8126"/>
    <cellStyle name="Normal 2 2 8 7 3 4 2" xfId="37158"/>
    <cellStyle name="Normal 2 2 8 7 3 5" xfId="8127"/>
    <cellStyle name="Normal 2 2 8 7 3 5 2" xfId="37159"/>
    <cellStyle name="Normal 2 2 8 7 3 6" xfId="37160"/>
    <cellStyle name="Normal 2 2 8 7 3 6 2" xfId="37161"/>
    <cellStyle name="Normal 2 2 8 7 3 7" xfId="37162"/>
    <cellStyle name="Normal 2 2 8 7 4" xfId="8128"/>
    <cellStyle name="Normal 2 2 8 7 4 2" xfId="8129"/>
    <cellStyle name="Normal 2 2 8 7 4 2 2" xfId="37163"/>
    <cellStyle name="Normal 2 2 8 7 4 3" xfId="8130"/>
    <cellStyle name="Normal 2 2 8 7 4 3 2" xfId="37164"/>
    <cellStyle name="Normal 2 2 8 7 4 4" xfId="37165"/>
    <cellStyle name="Normal 2 2 8 7 5" xfId="8131"/>
    <cellStyle name="Normal 2 2 8 7 5 2" xfId="8132"/>
    <cellStyle name="Normal 2 2 8 7 5 2 2" xfId="37166"/>
    <cellStyle name="Normal 2 2 8 7 5 3" xfId="37167"/>
    <cellStyle name="Normal 2 2 8 7 6" xfId="8133"/>
    <cellStyle name="Normal 2 2 8 7 6 2" xfId="37168"/>
    <cellStyle name="Normal 2 2 8 7 7" xfId="8134"/>
    <cellStyle name="Normal 2 2 8 7 7 2" xfId="37169"/>
    <cellStyle name="Normal 2 2 8 7 8" xfId="37170"/>
    <cellStyle name="Normal 2 2 8 7 8 2" xfId="37171"/>
    <cellStyle name="Normal 2 2 8 7 9" xfId="37172"/>
    <cellStyle name="Normal 2 2 8 8" xfId="8135"/>
    <cellStyle name="Normal 2 2 8 8 10" xfId="37173"/>
    <cellStyle name="Normal 2 2 8 8 11" xfId="37174"/>
    <cellStyle name="Normal 2 2 8 8 2" xfId="8136"/>
    <cellStyle name="Normal 2 2 8 8 2 10" xfId="37175"/>
    <cellStyle name="Normal 2 2 8 8 2 2" xfId="8137"/>
    <cellStyle name="Normal 2 2 8 8 2 2 2" xfId="8138"/>
    <cellStyle name="Normal 2 2 8 8 2 2 2 2" xfId="8139"/>
    <cellStyle name="Normal 2 2 8 8 2 2 2 2 2" xfId="37176"/>
    <cellStyle name="Normal 2 2 8 8 2 2 2 3" xfId="8140"/>
    <cellStyle name="Normal 2 2 8 8 2 2 2 3 2" xfId="37177"/>
    <cellStyle name="Normal 2 2 8 8 2 2 2 4" xfId="37178"/>
    <cellStyle name="Normal 2 2 8 8 2 2 3" xfId="8141"/>
    <cellStyle name="Normal 2 2 8 8 2 2 3 2" xfId="37179"/>
    <cellStyle name="Normal 2 2 8 8 2 2 4" xfId="8142"/>
    <cellStyle name="Normal 2 2 8 8 2 2 4 2" xfId="37180"/>
    <cellStyle name="Normal 2 2 8 8 2 2 5" xfId="8143"/>
    <cellStyle name="Normal 2 2 8 8 2 2 5 2" xfId="37181"/>
    <cellStyle name="Normal 2 2 8 8 2 2 6" xfId="37182"/>
    <cellStyle name="Normal 2 2 8 8 2 2 6 2" xfId="37183"/>
    <cellStyle name="Normal 2 2 8 8 2 2 7" xfId="37184"/>
    <cellStyle name="Normal 2 2 8 8 2 3" xfId="8144"/>
    <cellStyle name="Normal 2 2 8 8 2 3 2" xfId="8145"/>
    <cellStyle name="Normal 2 2 8 8 2 3 2 2" xfId="37185"/>
    <cellStyle name="Normal 2 2 8 8 2 3 3" xfId="8146"/>
    <cellStyle name="Normal 2 2 8 8 2 3 3 2" xfId="37186"/>
    <cellStyle name="Normal 2 2 8 8 2 3 4" xfId="37187"/>
    <cellStyle name="Normal 2 2 8 8 2 4" xfId="8147"/>
    <cellStyle name="Normal 2 2 8 8 2 4 2" xfId="8148"/>
    <cellStyle name="Normal 2 2 8 8 2 4 2 2" xfId="37188"/>
    <cellStyle name="Normal 2 2 8 8 2 4 3" xfId="37189"/>
    <cellStyle name="Normal 2 2 8 8 2 5" xfId="8149"/>
    <cellStyle name="Normal 2 2 8 8 2 5 2" xfId="37190"/>
    <cellStyle name="Normal 2 2 8 8 2 6" xfId="8150"/>
    <cellStyle name="Normal 2 2 8 8 2 6 2" xfId="37191"/>
    <cellStyle name="Normal 2 2 8 8 2 7" xfId="37192"/>
    <cellStyle name="Normal 2 2 8 8 2 7 2" xfId="37193"/>
    <cellStyle name="Normal 2 2 8 8 2 8" xfId="37194"/>
    <cellStyle name="Normal 2 2 8 8 2 9" xfId="37195"/>
    <cellStyle name="Normal 2 2 8 8 3" xfId="8151"/>
    <cellStyle name="Normal 2 2 8 8 3 2" xfId="8152"/>
    <cellStyle name="Normal 2 2 8 8 3 2 2" xfId="8153"/>
    <cellStyle name="Normal 2 2 8 8 3 2 2 2" xfId="37196"/>
    <cellStyle name="Normal 2 2 8 8 3 2 3" xfId="8154"/>
    <cellStyle name="Normal 2 2 8 8 3 2 3 2" xfId="37197"/>
    <cellStyle name="Normal 2 2 8 8 3 2 4" xfId="37198"/>
    <cellStyle name="Normal 2 2 8 8 3 3" xfId="8155"/>
    <cellStyle name="Normal 2 2 8 8 3 3 2" xfId="37199"/>
    <cellStyle name="Normal 2 2 8 8 3 4" xfId="8156"/>
    <cellStyle name="Normal 2 2 8 8 3 4 2" xfId="37200"/>
    <cellStyle name="Normal 2 2 8 8 3 5" xfId="8157"/>
    <cellStyle name="Normal 2 2 8 8 3 5 2" xfId="37201"/>
    <cellStyle name="Normal 2 2 8 8 3 6" xfId="37202"/>
    <cellStyle name="Normal 2 2 8 8 3 6 2" xfId="37203"/>
    <cellStyle name="Normal 2 2 8 8 3 7" xfId="37204"/>
    <cellStyle name="Normal 2 2 8 8 4" xfId="8158"/>
    <cellStyle name="Normal 2 2 8 8 4 2" xfId="8159"/>
    <cellStyle name="Normal 2 2 8 8 4 2 2" xfId="37205"/>
    <cellStyle name="Normal 2 2 8 8 4 3" xfId="8160"/>
    <cellStyle name="Normal 2 2 8 8 4 3 2" xfId="37206"/>
    <cellStyle name="Normal 2 2 8 8 4 4" xfId="37207"/>
    <cellStyle name="Normal 2 2 8 8 5" xfId="8161"/>
    <cellStyle name="Normal 2 2 8 8 5 2" xfId="8162"/>
    <cellStyle name="Normal 2 2 8 8 5 2 2" xfId="37208"/>
    <cellStyle name="Normal 2 2 8 8 5 3" xfId="37209"/>
    <cellStyle name="Normal 2 2 8 8 6" xfId="8163"/>
    <cellStyle name="Normal 2 2 8 8 6 2" xfId="37210"/>
    <cellStyle name="Normal 2 2 8 8 7" xfId="8164"/>
    <cellStyle name="Normal 2 2 8 8 7 2" xfId="37211"/>
    <cellStyle name="Normal 2 2 8 8 8" xfId="37212"/>
    <cellStyle name="Normal 2 2 8 8 8 2" xfId="37213"/>
    <cellStyle name="Normal 2 2 8 8 9" xfId="37214"/>
    <cellStyle name="Normal 2 2 8 9" xfId="8165"/>
    <cellStyle name="Normal 2 2 8 9 10" xfId="37215"/>
    <cellStyle name="Normal 2 2 8 9 11" xfId="37216"/>
    <cellStyle name="Normal 2 2 8 9 2" xfId="8166"/>
    <cellStyle name="Normal 2 2 8 9 2 10" xfId="37217"/>
    <cellStyle name="Normal 2 2 8 9 2 2" xfId="8167"/>
    <cellStyle name="Normal 2 2 8 9 2 2 2" xfId="8168"/>
    <cellStyle name="Normal 2 2 8 9 2 2 2 2" xfId="8169"/>
    <cellStyle name="Normal 2 2 8 9 2 2 2 2 2" xfId="37218"/>
    <cellStyle name="Normal 2 2 8 9 2 2 2 3" xfId="8170"/>
    <cellStyle name="Normal 2 2 8 9 2 2 2 3 2" xfId="37219"/>
    <cellStyle name="Normal 2 2 8 9 2 2 2 4" xfId="37220"/>
    <cellStyle name="Normal 2 2 8 9 2 2 3" xfId="8171"/>
    <cellStyle name="Normal 2 2 8 9 2 2 3 2" xfId="37221"/>
    <cellStyle name="Normal 2 2 8 9 2 2 4" xfId="8172"/>
    <cellStyle name="Normal 2 2 8 9 2 2 4 2" xfId="37222"/>
    <cellStyle name="Normal 2 2 8 9 2 2 5" xfId="8173"/>
    <cellStyle name="Normal 2 2 8 9 2 2 5 2" xfId="37223"/>
    <cellStyle name="Normal 2 2 8 9 2 2 6" xfId="37224"/>
    <cellStyle name="Normal 2 2 8 9 2 2 6 2" xfId="37225"/>
    <cellStyle name="Normal 2 2 8 9 2 2 7" xfId="37226"/>
    <cellStyle name="Normal 2 2 8 9 2 3" xfId="8174"/>
    <cellStyle name="Normal 2 2 8 9 2 3 2" xfId="8175"/>
    <cellStyle name="Normal 2 2 8 9 2 3 2 2" xfId="37227"/>
    <cellStyle name="Normal 2 2 8 9 2 3 3" xfId="8176"/>
    <cellStyle name="Normal 2 2 8 9 2 3 3 2" xfId="37228"/>
    <cellStyle name="Normal 2 2 8 9 2 3 4" xfId="37229"/>
    <cellStyle name="Normal 2 2 8 9 2 4" xfId="8177"/>
    <cellStyle name="Normal 2 2 8 9 2 4 2" xfId="8178"/>
    <cellStyle name="Normal 2 2 8 9 2 4 2 2" xfId="37230"/>
    <cellStyle name="Normal 2 2 8 9 2 4 3" xfId="37231"/>
    <cellStyle name="Normal 2 2 8 9 2 5" xfId="8179"/>
    <cellStyle name="Normal 2 2 8 9 2 5 2" xfId="37232"/>
    <cellStyle name="Normal 2 2 8 9 2 6" xfId="8180"/>
    <cellStyle name="Normal 2 2 8 9 2 6 2" xfId="37233"/>
    <cellStyle name="Normal 2 2 8 9 2 7" xfId="37234"/>
    <cellStyle name="Normal 2 2 8 9 2 7 2" xfId="37235"/>
    <cellStyle name="Normal 2 2 8 9 2 8" xfId="37236"/>
    <cellStyle name="Normal 2 2 8 9 2 9" xfId="37237"/>
    <cellStyle name="Normal 2 2 8 9 3" xfId="8181"/>
    <cellStyle name="Normal 2 2 8 9 3 2" xfId="8182"/>
    <cellStyle name="Normal 2 2 8 9 3 2 2" xfId="8183"/>
    <cellStyle name="Normal 2 2 8 9 3 2 2 2" xfId="37238"/>
    <cellStyle name="Normal 2 2 8 9 3 2 3" xfId="8184"/>
    <cellStyle name="Normal 2 2 8 9 3 2 3 2" xfId="37239"/>
    <cellStyle name="Normal 2 2 8 9 3 2 4" xfId="37240"/>
    <cellStyle name="Normal 2 2 8 9 3 3" xfId="8185"/>
    <cellStyle name="Normal 2 2 8 9 3 3 2" xfId="37241"/>
    <cellStyle name="Normal 2 2 8 9 3 4" xfId="8186"/>
    <cellStyle name="Normal 2 2 8 9 3 4 2" xfId="37242"/>
    <cellStyle name="Normal 2 2 8 9 3 5" xfId="8187"/>
    <cellStyle name="Normal 2 2 8 9 3 5 2" xfId="37243"/>
    <cellStyle name="Normal 2 2 8 9 3 6" xfId="37244"/>
    <cellStyle name="Normal 2 2 8 9 3 6 2" xfId="37245"/>
    <cellStyle name="Normal 2 2 8 9 3 7" xfId="37246"/>
    <cellStyle name="Normal 2 2 8 9 4" xfId="8188"/>
    <cellStyle name="Normal 2 2 8 9 4 2" xfId="8189"/>
    <cellStyle name="Normal 2 2 8 9 4 2 2" xfId="37247"/>
    <cellStyle name="Normal 2 2 8 9 4 3" xfId="8190"/>
    <cellStyle name="Normal 2 2 8 9 4 3 2" xfId="37248"/>
    <cellStyle name="Normal 2 2 8 9 4 4" xfId="37249"/>
    <cellStyle name="Normal 2 2 8 9 5" xfId="8191"/>
    <cellStyle name="Normal 2 2 8 9 5 2" xfId="8192"/>
    <cellStyle name="Normal 2 2 8 9 5 2 2" xfId="37250"/>
    <cellStyle name="Normal 2 2 8 9 5 3" xfId="37251"/>
    <cellStyle name="Normal 2 2 8 9 6" xfId="8193"/>
    <cellStyle name="Normal 2 2 8 9 6 2" xfId="37252"/>
    <cellStyle name="Normal 2 2 8 9 7" xfId="8194"/>
    <cellStyle name="Normal 2 2 8 9 7 2" xfId="37253"/>
    <cellStyle name="Normal 2 2 8 9 8" xfId="37254"/>
    <cellStyle name="Normal 2 2 8 9 8 2" xfId="37255"/>
    <cellStyle name="Normal 2 2 8 9 9" xfId="37256"/>
    <cellStyle name="Normal 2 2 9" xfId="8195"/>
    <cellStyle name="Normal 2 2 9 10" xfId="8196"/>
    <cellStyle name="Normal 2 2 9 10 10" xfId="37257"/>
    <cellStyle name="Normal 2 2 9 10 11" xfId="37258"/>
    <cellStyle name="Normal 2 2 9 10 2" xfId="8197"/>
    <cellStyle name="Normal 2 2 9 10 2 10" xfId="37259"/>
    <cellStyle name="Normal 2 2 9 10 2 2" xfId="8198"/>
    <cellStyle name="Normal 2 2 9 10 2 2 2" xfId="8199"/>
    <cellStyle name="Normal 2 2 9 10 2 2 2 2" xfId="8200"/>
    <cellStyle name="Normal 2 2 9 10 2 2 2 2 2" xfId="37260"/>
    <cellStyle name="Normal 2 2 9 10 2 2 2 3" xfId="8201"/>
    <cellStyle name="Normal 2 2 9 10 2 2 2 3 2" xfId="37261"/>
    <cellStyle name="Normal 2 2 9 10 2 2 2 4" xfId="37262"/>
    <cellStyle name="Normal 2 2 9 10 2 2 3" xfId="8202"/>
    <cellStyle name="Normal 2 2 9 10 2 2 3 2" xfId="37263"/>
    <cellStyle name="Normal 2 2 9 10 2 2 4" xfId="8203"/>
    <cellStyle name="Normal 2 2 9 10 2 2 4 2" xfId="37264"/>
    <cellStyle name="Normal 2 2 9 10 2 2 5" xfId="8204"/>
    <cellStyle name="Normal 2 2 9 10 2 2 5 2" xfId="37265"/>
    <cellStyle name="Normal 2 2 9 10 2 2 6" xfId="37266"/>
    <cellStyle name="Normal 2 2 9 10 2 2 6 2" xfId="37267"/>
    <cellStyle name="Normal 2 2 9 10 2 2 7" xfId="37268"/>
    <cellStyle name="Normal 2 2 9 10 2 3" xfId="8205"/>
    <cellStyle name="Normal 2 2 9 10 2 3 2" xfId="8206"/>
    <cellStyle name="Normal 2 2 9 10 2 3 2 2" xfId="37269"/>
    <cellStyle name="Normal 2 2 9 10 2 3 3" xfId="8207"/>
    <cellStyle name="Normal 2 2 9 10 2 3 3 2" xfId="37270"/>
    <cellStyle name="Normal 2 2 9 10 2 3 4" xfId="37271"/>
    <cellStyle name="Normal 2 2 9 10 2 4" xfId="8208"/>
    <cellStyle name="Normal 2 2 9 10 2 4 2" xfId="8209"/>
    <cellStyle name="Normal 2 2 9 10 2 4 2 2" xfId="37272"/>
    <cellStyle name="Normal 2 2 9 10 2 4 3" xfId="37273"/>
    <cellStyle name="Normal 2 2 9 10 2 5" xfId="8210"/>
    <cellStyle name="Normal 2 2 9 10 2 5 2" xfId="37274"/>
    <cellStyle name="Normal 2 2 9 10 2 6" xfId="8211"/>
    <cellStyle name="Normal 2 2 9 10 2 6 2" xfId="37275"/>
    <cellStyle name="Normal 2 2 9 10 2 7" xfId="37276"/>
    <cellStyle name="Normal 2 2 9 10 2 7 2" xfId="37277"/>
    <cellStyle name="Normal 2 2 9 10 2 8" xfId="37278"/>
    <cellStyle name="Normal 2 2 9 10 2 9" xfId="37279"/>
    <cellStyle name="Normal 2 2 9 10 3" xfId="8212"/>
    <cellStyle name="Normal 2 2 9 10 3 2" xfId="8213"/>
    <cellStyle name="Normal 2 2 9 10 3 2 2" xfId="8214"/>
    <cellStyle name="Normal 2 2 9 10 3 2 2 2" xfId="37280"/>
    <cellStyle name="Normal 2 2 9 10 3 2 3" xfId="8215"/>
    <cellStyle name="Normal 2 2 9 10 3 2 3 2" xfId="37281"/>
    <cellStyle name="Normal 2 2 9 10 3 2 4" xfId="37282"/>
    <cellStyle name="Normal 2 2 9 10 3 3" xfId="8216"/>
    <cellStyle name="Normal 2 2 9 10 3 3 2" xfId="37283"/>
    <cellStyle name="Normal 2 2 9 10 3 4" xfId="8217"/>
    <cellStyle name="Normal 2 2 9 10 3 4 2" xfId="37284"/>
    <cellStyle name="Normal 2 2 9 10 3 5" xfId="8218"/>
    <cellStyle name="Normal 2 2 9 10 3 5 2" xfId="37285"/>
    <cellStyle name="Normal 2 2 9 10 3 6" xfId="37286"/>
    <cellStyle name="Normal 2 2 9 10 3 6 2" xfId="37287"/>
    <cellStyle name="Normal 2 2 9 10 3 7" xfId="37288"/>
    <cellStyle name="Normal 2 2 9 10 4" xfId="8219"/>
    <cellStyle name="Normal 2 2 9 10 4 2" xfId="8220"/>
    <cellStyle name="Normal 2 2 9 10 4 2 2" xfId="37289"/>
    <cellStyle name="Normal 2 2 9 10 4 3" xfId="8221"/>
    <cellStyle name="Normal 2 2 9 10 4 3 2" xfId="37290"/>
    <cellStyle name="Normal 2 2 9 10 4 4" xfId="37291"/>
    <cellStyle name="Normal 2 2 9 10 5" xfId="8222"/>
    <cellStyle name="Normal 2 2 9 10 5 2" xfId="8223"/>
    <cellStyle name="Normal 2 2 9 10 5 2 2" xfId="37292"/>
    <cellStyle name="Normal 2 2 9 10 5 3" xfId="37293"/>
    <cellStyle name="Normal 2 2 9 10 6" xfId="8224"/>
    <cellStyle name="Normal 2 2 9 10 6 2" xfId="37294"/>
    <cellStyle name="Normal 2 2 9 10 7" xfId="8225"/>
    <cellStyle name="Normal 2 2 9 10 7 2" xfId="37295"/>
    <cellStyle name="Normal 2 2 9 10 8" xfId="37296"/>
    <cellStyle name="Normal 2 2 9 10 8 2" xfId="37297"/>
    <cellStyle name="Normal 2 2 9 10 9" xfId="37298"/>
    <cellStyle name="Normal 2 2 9 11" xfId="8226"/>
    <cellStyle name="Normal 2 2 9 11 10" xfId="37299"/>
    <cellStyle name="Normal 2 2 9 11 11" xfId="37300"/>
    <cellStyle name="Normal 2 2 9 11 2" xfId="8227"/>
    <cellStyle name="Normal 2 2 9 11 2 10" xfId="37301"/>
    <cellStyle name="Normal 2 2 9 11 2 2" xfId="8228"/>
    <cellStyle name="Normal 2 2 9 11 2 2 2" xfId="8229"/>
    <cellStyle name="Normal 2 2 9 11 2 2 2 2" xfId="8230"/>
    <cellStyle name="Normal 2 2 9 11 2 2 2 2 2" xfId="37302"/>
    <cellStyle name="Normal 2 2 9 11 2 2 2 3" xfId="8231"/>
    <cellStyle name="Normal 2 2 9 11 2 2 2 3 2" xfId="37303"/>
    <cellStyle name="Normal 2 2 9 11 2 2 2 4" xfId="37304"/>
    <cellStyle name="Normal 2 2 9 11 2 2 3" xfId="8232"/>
    <cellStyle name="Normal 2 2 9 11 2 2 3 2" xfId="37305"/>
    <cellStyle name="Normal 2 2 9 11 2 2 4" xfId="8233"/>
    <cellStyle name="Normal 2 2 9 11 2 2 4 2" xfId="37306"/>
    <cellStyle name="Normal 2 2 9 11 2 2 5" xfId="8234"/>
    <cellStyle name="Normal 2 2 9 11 2 2 5 2" xfId="37307"/>
    <cellStyle name="Normal 2 2 9 11 2 2 6" xfId="37308"/>
    <cellStyle name="Normal 2 2 9 11 2 2 6 2" xfId="37309"/>
    <cellStyle name="Normal 2 2 9 11 2 2 7" xfId="37310"/>
    <cellStyle name="Normal 2 2 9 11 2 3" xfId="8235"/>
    <cellStyle name="Normal 2 2 9 11 2 3 2" xfId="8236"/>
    <cellStyle name="Normal 2 2 9 11 2 3 2 2" xfId="37311"/>
    <cellStyle name="Normal 2 2 9 11 2 3 3" xfId="8237"/>
    <cellStyle name="Normal 2 2 9 11 2 3 3 2" xfId="37312"/>
    <cellStyle name="Normal 2 2 9 11 2 3 4" xfId="37313"/>
    <cellStyle name="Normal 2 2 9 11 2 4" xfId="8238"/>
    <cellStyle name="Normal 2 2 9 11 2 4 2" xfId="8239"/>
    <cellStyle name="Normal 2 2 9 11 2 4 2 2" xfId="37314"/>
    <cellStyle name="Normal 2 2 9 11 2 4 3" xfId="37315"/>
    <cellStyle name="Normal 2 2 9 11 2 5" xfId="8240"/>
    <cellStyle name="Normal 2 2 9 11 2 5 2" xfId="37316"/>
    <cellStyle name="Normal 2 2 9 11 2 6" xfId="8241"/>
    <cellStyle name="Normal 2 2 9 11 2 6 2" xfId="37317"/>
    <cellStyle name="Normal 2 2 9 11 2 7" xfId="37318"/>
    <cellStyle name="Normal 2 2 9 11 2 7 2" xfId="37319"/>
    <cellStyle name="Normal 2 2 9 11 2 8" xfId="37320"/>
    <cellStyle name="Normal 2 2 9 11 2 9" xfId="37321"/>
    <cellStyle name="Normal 2 2 9 11 3" xfId="8242"/>
    <cellStyle name="Normal 2 2 9 11 3 2" xfId="8243"/>
    <cellStyle name="Normal 2 2 9 11 3 2 2" xfId="8244"/>
    <cellStyle name="Normal 2 2 9 11 3 2 2 2" xfId="37322"/>
    <cellStyle name="Normal 2 2 9 11 3 2 3" xfId="8245"/>
    <cellStyle name="Normal 2 2 9 11 3 2 3 2" xfId="37323"/>
    <cellStyle name="Normal 2 2 9 11 3 2 4" xfId="37324"/>
    <cellStyle name="Normal 2 2 9 11 3 3" xfId="8246"/>
    <cellStyle name="Normal 2 2 9 11 3 3 2" xfId="37325"/>
    <cellStyle name="Normal 2 2 9 11 3 4" xfId="8247"/>
    <cellStyle name="Normal 2 2 9 11 3 4 2" xfId="37326"/>
    <cellStyle name="Normal 2 2 9 11 3 5" xfId="8248"/>
    <cellStyle name="Normal 2 2 9 11 3 5 2" xfId="37327"/>
    <cellStyle name="Normal 2 2 9 11 3 6" xfId="37328"/>
    <cellStyle name="Normal 2 2 9 11 3 6 2" xfId="37329"/>
    <cellStyle name="Normal 2 2 9 11 3 7" xfId="37330"/>
    <cellStyle name="Normal 2 2 9 11 4" xfId="8249"/>
    <cellStyle name="Normal 2 2 9 11 4 2" xfId="8250"/>
    <cellStyle name="Normal 2 2 9 11 4 2 2" xfId="37331"/>
    <cellStyle name="Normal 2 2 9 11 4 3" xfId="8251"/>
    <cellStyle name="Normal 2 2 9 11 4 3 2" xfId="37332"/>
    <cellStyle name="Normal 2 2 9 11 4 4" xfId="37333"/>
    <cellStyle name="Normal 2 2 9 11 5" xfId="8252"/>
    <cellStyle name="Normal 2 2 9 11 5 2" xfId="8253"/>
    <cellStyle name="Normal 2 2 9 11 5 2 2" xfId="37334"/>
    <cellStyle name="Normal 2 2 9 11 5 3" xfId="37335"/>
    <cellStyle name="Normal 2 2 9 11 6" xfId="8254"/>
    <cellStyle name="Normal 2 2 9 11 6 2" xfId="37336"/>
    <cellStyle name="Normal 2 2 9 11 7" xfId="8255"/>
    <cellStyle name="Normal 2 2 9 11 7 2" xfId="37337"/>
    <cellStyle name="Normal 2 2 9 11 8" xfId="37338"/>
    <cellStyle name="Normal 2 2 9 11 8 2" xfId="37339"/>
    <cellStyle name="Normal 2 2 9 11 9" xfId="37340"/>
    <cellStyle name="Normal 2 2 9 12" xfId="8256"/>
    <cellStyle name="Normal 2 2 9 12 10" xfId="37341"/>
    <cellStyle name="Normal 2 2 9 12 11" xfId="37342"/>
    <cellStyle name="Normal 2 2 9 12 2" xfId="8257"/>
    <cellStyle name="Normal 2 2 9 12 2 10" xfId="37343"/>
    <cellStyle name="Normal 2 2 9 12 2 2" xfId="8258"/>
    <cellStyle name="Normal 2 2 9 12 2 2 2" xfId="8259"/>
    <cellStyle name="Normal 2 2 9 12 2 2 2 2" xfId="8260"/>
    <cellStyle name="Normal 2 2 9 12 2 2 2 2 2" xfId="37344"/>
    <cellStyle name="Normal 2 2 9 12 2 2 2 3" xfId="8261"/>
    <cellStyle name="Normal 2 2 9 12 2 2 2 3 2" xfId="37345"/>
    <cellStyle name="Normal 2 2 9 12 2 2 2 4" xfId="37346"/>
    <cellStyle name="Normal 2 2 9 12 2 2 3" xfId="8262"/>
    <cellStyle name="Normal 2 2 9 12 2 2 3 2" xfId="37347"/>
    <cellStyle name="Normal 2 2 9 12 2 2 4" xfId="8263"/>
    <cellStyle name="Normal 2 2 9 12 2 2 4 2" xfId="37348"/>
    <cellStyle name="Normal 2 2 9 12 2 2 5" xfId="8264"/>
    <cellStyle name="Normal 2 2 9 12 2 2 5 2" xfId="37349"/>
    <cellStyle name="Normal 2 2 9 12 2 2 6" xfId="37350"/>
    <cellStyle name="Normal 2 2 9 12 2 2 6 2" xfId="37351"/>
    <cellStyle name="Normal 2 2 9 12 2 2 7" xfId="37352"/>
    <cellStyle name="Normal 2 2 9 12 2 3" xfId="8265"/>
    <cellStyle name="Normal 2 2 9 12 2 3 2" xfId="8266"/>
    <cellStyle name="Normal 2 2 9 12 2 3 2 2" xfId="37353"/>
    <cellStyle name="Normal 2 2 9 12 2 3 3" xfId="8267"/>
    <cellStyle name="Normal 2 2 9 12 2 3 3 2" xfId="37354"/>
    <cellStyle name="Normal 2 2 9 12 2 3 4" xfId="37355"/>
    <cellStyle name="Normal 2 2 9 12 2 4" xfId="8268"/>
    <cellStyle name="Normal 2 2 9 12 2 4 2" xfId="8269"/>
    <cellStyle name="Normal 2 2 9 12 2 4 2 2" xfId="37356"/>
    <cellStyle name="Normal 2 2 9 12 2 4 3" xfId="37357"/>
    <cellStyle name="Normal 2 2 9 12 2 5" xfId="8270"/>
    <cellStyle name="Normal 2 2 9 12 2 5 2" xfId="37358"/>
    <cellStyle name="Normal 2 2 9 12 2 6" xfId="8271"/>
    <cellStyle name="Normal 2 2 9 12 2 6 2" xfId="37359"/>
    <cellStyle name="Normal 2 2 9 12 2 7" xfId="37360"/>
    <cellStyle name="Normal 2 2 9 12 2 7 2" xfId="37361"/>
    <cellStyle name="Normal 2 2 9 12 2 8" xfId="37362"/>
    <cellStyle name="Normal 2 2 9 12 2 9" xfId="37363"/>
    <cellStyle name="Normal 2 2 9 12 3" xfId="8272"/>
    <cellStyle name="Normal 2 2 9 12 3 2" xfId="8273"/>
    <cellStyle name="Normal 2 2 9 12 3 2 2" xfId="8274"/>
    <cellStyle name="Normal 2 2 9 12 3 2 2 2" xfId="37364"/>
    <cellStyle name="Normal 2 2 9 12 3 2 3" xfId="8275"/>
    <cellStyle name="Normal 2 2 9 12 3 2 3 2" xfId="37365"/>
    <cellStyle name="Normal 2 2 9 12 3 2 4" xfId="37366"/>
    <cellStyle name="Normal 2 2 9 12 3 3" xfId="8276"/>
    <cellStyle name="Normal 2 2 9 12 3 3 2" xfId="37367"/>
    <cellStyle name="Normal 2 2 9 12 3 4" xfId="8277"/>
    <cellStyle name="Normal 2 2 9 12 3 4 2" xfId="37368"/>
    <cellStyle name="Normal 2 2 9 12 3 5" xfId="8278"/>
    <cellStyle name="Normal 2 2 9 12 3 5 2" xfId="37369"/>
    <cellStyle name="Normal 2 2 9 12 3 6" xfId="37370"/>
    <cellStyle name="Normal 2 2 9 12 3 6 2" xfId="37371"/>
    <cellStyle name="Normal 2 2 9 12 3 7" xfId="37372"/>
    <cellStyle name="Normal 2 2 9 12 4" xfId="8279"/>
    <cellStyle name="Normal 2 2 9 12 4 2" xfId="8280"/>
    <cellStyle name="Normal 2 2 9 12 4 2 2" xfId="37373"/>
    <cellStyle name="Normal 2 2 9 12 4 3" xfId="8281"/>
    <cellStyle name="Normal 2 2 9 12 4 3 2" xfId="37374"/>
    <cellStyle name="Normal 2 2 9 12 4 4" xfId="37375"/>
    <cellStyle name="Normal 2 2 9 12 5" xfId="8282"/>
    <cellStyle name="Normal 2 2 9 12 5 2" xfId="8283"/>
    <cellStyle name="Normal 2 2 9 12 5 2 2" xfId="37376"/>
    <cellStyle name="Normal 2 2 9 12 5 3" xfId="37377"/>
    <cellStyle name="Normal 2 2 9 12 6" xfId="8284"/>
    <cellStyle name="Normal 2 2 9 12 6 2" xfId="37378"/>
    <cellStyle name="Normal 2 2 9 12 7" xfId="8285"/>
    <cellStyle name="Normal 2 2 9 12 7 2" xfId="37379"/>
    <cellStyle name="Normal 2 2 9 12 8" xfId="37380"/>
    <cellStyle name="Normal 2 2 9 12 8 2" xfId="37381"/>
    <cellStyle name="Normal 2 2 9 12 9" xfId="37382"/>
    <cellStyle name="Normal 2 2 9 13" xfId="8286"/>
    <cellStyle name="Normal 2 2 9 13 10" xfId="37383"/>
    <cellStyle name="Normal 2 2 9 13 11" xfId="37384"/>
    <cellStyle name="Normal 2 2 9 13 2" xfId="8287"/>
    <cellStyle name="Normal 2 2 9 13 2 10" xfId="37385"/>
    <cellStyle name="Normal 2 2 9 13 2 2" xfId="8288"/>
    <cellStyle name="Normal 2 2 9 13 2 2 2" xfId="8289"/>
    <cellStyle name="Normal 2 2 9 13 2 2 2 2" xfId="8290"/>
    <cellStyle name="Normal 2 2 9 13 2 2 2 2 2" xfId="37386"/>
    <cellStyle name="Normal 2 2 9 13 2 2 2 3" xfId="8291"/>
    <cellStyle name="Normal 2 2 9 13 2 2 2 3 2" xfId="37387"/>
    <cellStyle name="Normal 2 2 9 13 2 2 2 4" xfId="37388"/>
    <cellStyle name="Normal 2 2 9 13 2 2 3" xfId="8292"/>
    <cellStyle name="Normal 2 2 9 13 2 2 3 2" xfId="37389"/>
    <cellStyle name="Normal 2 2 9 13 2 2 4" xfId="8293"/>
    <cellStyle name="Normal 2 2 9 13 2 2 4 2" xfId="37390"/>
    <cellStyle name="Normal 2 2 9 13 2 2 5" xfId="8294"/>
    <cellStyle name="Normal 2 2 9 13 2 2 5 2" xfId="37391"/>
    <cellStyle name="Normal 2 2 9 13 2 2 6" xfId="37392"/>
    <cellStyle name="Normal 2 2 9 13 2 2 6 2" xfId="37393"/>
    <cellStyle name="Normal 2 2 9 13 2 2 7" xfId="37394"/>
    <cellStyle name="Normal 2 2 9 13 2 3" xfId="8295"/>
    <cellStyle name="Normal 2 2 9 13 2 3 2" xfId="8296"/>
    <cellStyle name="Normal 2 2 9 13 2 3 2 2" xfId="37395"/>
    <cellStyle name="Normal 2 2 9 13 2 3 3" xfId="8297"/>
    <cellStyle name="Normal 2 2 9 13 2 3 3 2" xfId="37396"/>
    <cellStyle name="Normal 2 2 9 13 2 3 4" xfId="37397"/>
    <cellStyle name="Normal 2 2 9 13 2 4" xfId="8298"/>
    <cellStyle name="Normal 2 2 9 13 2 4 2" xfId="8299"/>
    <cellStyle name="Normal 2 2 9 13 2 4 2 2" xfId="37398"/>
    <cellStyle name="Normal 2 2 9 13 2 4 3" xfId="37399"/>
    <cellStyle name="Normal 2 2 9 13 2 5" xfId="8300"/>
    <cellStyle name="Normal 2 2 9 13 2 5 2" xfId="37400"/>
    <cellStyle name="Normal 2 2 9 13 2 6" xfId="8301"/>
    <cellStyle name="Normal 2 2 9 13 2 6 2" xfId="37401"/>
    <cellStyle name="Normal 2 2 9 13 2 7" xfId="37402"/>
    <cellStyle name="Normal 2 2 9 13 2 7 2" xfId="37403"/>
    <cellStyle name="Normal 2 2 9 13 2 8" xfId="37404"/>
    <cellStyle name="Normal 2 2 9 13 2 9" xfId="37405"/>
    <cellStyle name="Normal 2 2 9 13 3" xfId="8302"/>
    <cellStyle name="Normal 2 2 9 13 3 2" xfId="8303"/>
    <cellStyle name="Normal 2 2 9 13 3 2 2" xfId="8304"/>
    <cellStyle name="Normal 2 2 9 13 3 2 2 2" xfId="37406"/>
    <cellStyle name="Normal 2 2 9 13 3 2 3" xfId="8305"/>
    <cellStyle name="Normal 2 2 9 13 3 2 3 2" xfId="37407"/>
    <cellStyle name="Normal 2 2 9 13 3 2 4" xfId="37408"/>
    <cellStyle name="Normal 2 2 9 13 3 3" xfId="8306"/>
    <cellStyle name="Normal 2 2 9 13 3 3 2" xfId="37409"/>
    <cellStyle name="Normal 2 2 9 13 3 4" xfId="8307"/>
    <cellStyle name="Normal 2 2 9 13 3 4 2" xfId="37410"/>
    <cellStyle name="Normal 2 2 9 13 3 5" xfId="8308"/>
    <cellStyle name="Normal 2 2 9 13 3 5 2" xfId="37411"/>
    <cellStyle name="Normal 2 2 9 13 3 6" xfId="37412"/>
    <cellStyle name="Normal 2 2 9 13 3 6 2" xfId="37413"/>
    <cellStyle name="Normal 2 2 9 13 3 7" xfId="37414"/>
    <cellStyle name="Normal 2 2 9 13 4" xfId="8309"/>
    <cellStyle name="Normal 2 2 9 13 4 2" xfId="8310"/>
    <cellStyle name="Normal 2 2 9 13 4 2 2" xfId="37415"/>
    <cellStyle name="Normal 2 2 9 13 4 3" xfId="8311"/>
    <cellStyle name="Normal 2 2 9 13 4 3 2" xfId="37416"/>
    <cellStyle name="Normal 2 2 9 13 4 4" xfId="37417"/>
    <cellStyle name="Normal 2 2 9 13 5" xfId="8312"/>
    <cellStyle name="Normal 2 2 9 13 5 2" xfId="8313"/>
    <cellStyle name="Normal 2 2 9 13 5 2 2" xfId="37418"/>
    <cellStyle name="Normal 2 2 9 13 5 3" xfId="37419"/>
    <cellStyle name="Normal 2 2 9 13 6" xfId="8314"/>
    <cellStyle name="Normal 2 2 9 13 6 2" xfId="37420"/>
    <cellStyle name="Normal 2 2 9 13 7" xfId="8315"/>
    <cellStyle name="Normal 2 2 9 13 7 2" xfId="37421"/>
    <cellStyle name="Normal 2 2 9 13 8" xfId="37422"/>
    <cellStyle name="Normal 2 2 9 13 8 2" xfId="37423"/>
    <cellStyle name="Normal 2 2 9 13 9" xfId="37424"/>
    <cellStyle name="Normal 2 2 9 14" xfId="8316"/>
    <cellStyle name="Normal 2 2 9 14 10" xfId="37425"/>
    <cellStyle name="Normal 2 2 9 14 11" xfId="37426"/>
    <cellStyle name="Normal 2 2 9 14 2" xfId="8317"/>
    <cellStyle name="Normal 2 2 9 14 2 10" xfId="37427"/>
    <cellStyle name="Normal 2 2 9 14 2 2" xfId="8318"/>
    <cellStyle name="Normal 2 2 9 14 2 2 2" xfId="8319"/>
    <cellStyle name="Normal 2 2 9 14 2 2 2 2" xfId="8320"/>
    <cellStyle name="Normal 2 2 9 14 2 2 2 2 2" xfId="37428"/>
    <cellStyle name="Normal 2 2 9 14 2 2 2 3" xfId="8321"/>
    <cellStyle name="Normal 2 2 9 14 2 2 2 3 2" xfId="37429"/>
    <cellStyle name="Normal 2 2 9 14 2 2 2 4" xfId="37430"/>
    <cellStyle name="Normal 2 2 9 14 2 2 3" xfId="8322"/>
    <cellStyle name="Normal 2 2 9 14 2 2 3 2" xfId="37431"/>
    <cellStyle name="Normal 2 2 9 14 2 2 4" xfId="8323"/>
    <cellStyle name="Normal 2 2 9 14 2 2 4 2" xfId="37432"/>
    <cellStyle name="Normal 2 2 9 14 2 2 5" xfId="8324"/>
    <cellStyle name="Normal 2 2 9 14 2 2 5 2" xfId="37433"/>
    <cellStyle name="Normal 2 2 9 14 2 2 6" xfId="37434"/>
    <cellStyle name="Normal 2 2 9 14 2 2 6 2" xfId="37435"/>
    <cellStyle name="Normal 2 2 9 14 2 2 7" xfId="37436"/>
    <cellStyle name="Normal 2 2 9 14 2 3" xfId="8325"/>
    <cellStyle name="Normal 2 2 9 14 2 3 2" xfId="8326"/>
    <cellStyle name="Normal 2 2 9 14 2 3 2 2" xfId="37437"/>
    <cellStyle name="Normal 2 2 9 14 2 3 3" xfId="8327"/>
    <cellStyle name="Normal 2 2 9 14 2 3 3 2" xfId="37438"/>
    <cellStyle name="Normal 2 2 9 14 2 3 4" xfId="37439"/>
    <cellStyle name="Normal 2 2 9 14 2 4" xfId="8328"/>
    <cellStyle name="Normal 2 2 9 14 2 4 2" xfId="8329"/>
    <cellStyle name="Normal 2 2 9 14 2 4 2 2" xfId="37440"/>
    <cellStyle name="Normal 2 2 9 14 2 4 3" xfId="37441"/>
    <cellStyle name="Normal 2 2 9 14 2 5" xfId="8330"/>
    <cellStyle name="Normal 2 2 9 14 2 5 2" xfId="37442"/>
    <cellStyle name="Normal 2 2 9 14 2 6" xfId="8331"/>
    <cellStyle name="Normal 2 2 9 14 2 6 2" xfId="37443"/>
    <cellStyle name="Normal 2 2 9 14 2 7" xfId="37444"/>
    <cellStyle name="Normal 2 2 9 14 2 7 2" xfId="37445"/>
    <cellStyle name="Normal 2 2 9 14 2 8" xfId="37446"/>
    <cellStyle name="Normal 2 2 9 14 2 9" xfId="37447"/>
    <cellStyle name="Normal 2 2 9 14 3" xfId="8332"/>
    <cellStyle name="Normal 2 2 9 14 3 2" xfId="8333"/>
    <cellStyle name="Normal 2 2 9 14 3 2 2" xfId="8334"/>
    <cellStyle name="Normal 2 2 9 14 3 2 2 2" xfId="37448"/>
    <cellStyle name="Normal 2 2 9 14 3 2 3" xfId="8335"/>
    <cellStyle name="Normal 2 2 9 14 3 2 3 2" xfId="37449"/>
    <cellStyle name="Normal 2 2 9 14 3 2 4" xfId="37450"/>
    <cellStyle name="Normal 2 2 9 14 3 3" xfId="8336"/>
    <cellStyle name="Normal 2 2 9 14 3 3 2" xfId="37451"/>
    <cellStyle name="Normal 2 2 9 14 3 4" xfId="8337"/>
    <cellStyle name="Normal 2 2 9 14 3 4 2" xfId="37452"/>
    <cellStyle name="Normal 2 2 9 14 3 5" xfId="8338"/>
    <cellStyle name="Normal 2 2 9 14 3 5 2" xfId="37453"/>
    <cellStyle name="Normal 2 2 9 14 3 6" xfId="37454"/>
    <cellStyle name="Normal 2 2 9 14 3 6 2" xfId="37455"/>
    <cellStyle name="Normal 2 2 9 14 3 7" xfId="37456"/>
    <cellStyle name="Normal 2 2 9 14 4" xfId="8339"/>
    <cellStyle name="Normal 2 2 9 14 4 2" xfId="8340"/>
    <cellStyle name="Normal 2 2 9 14 4 2 2" xfId="37457"/>
    <cellStyle name="Normal 2 2 9 14 4 3" xfId="8341"/>
    <cellStyle name="Normal 2 2 9 14 4 3 2" xfId="37458"/>
    <cellStyle name="Normal 2 2 9 14 4 4" xfId="37459"/>
    <cellStyle name="Normal 2 2 9 14 5" xfId="8342"/>
    <cellStyle name="Normal 2 2 9 14 5 2" xfId="8343"/>
    <cellStyle name="Normal 2 2 9 14 5 2 2" xfId="37460"/>
    <cellStyle name="Normal 2 2 9 14 5 3" xfId="37461"/>
    <cellStyle name="Normal 2 2 9 14 6" xfId="8344"/>
    <cellStyle name="Normal 2 2 9 14 6 2" xfId="37462"/>
    <cellStyle name="Normal 2 2 9 14 7" xfId="8345"/>
    <cellStyle name="Normal 2 2 9 14 7 2" xfId="37463"/>
    <cellStyle name="Normal 2 2 9 14 8" xfId="37464"/>
    <cellStyle name="Normal 2 2 9 14 8 2" xfId="37465"/>
    <cellStyle name="Normal 2 2 9 14 9" xfId="37466"/>
    <cellStyle name="Normal 2 2 9 15" xfId="8346"/>
    <cellStyle name="Normal 2 2 9 15 10" xfId="37467"/>
    <cellStyle name="Normal 2 2 9 15 11" xfId="37468"/>
    <cellStyle name="Normal 2 2 9 15 2" xfId="8347"/>
    <cellStyle name="Normal 2 2 9 15 2 10" xfId="37469"/>
    <cellStyle name="Normal 2 2 9 15 2 2" xfId="8348"/>
    <cellStyle name="Normal 2 2 9 15 2 2 2" xfId="8349"/>
    <cellStyle name="Normal 2 2 9 15 2 2 2 2" xfId="8350"/>
    <cellStyle name="Normal 2 2 9 15 2 2 2 2 2" xfId="37470"/>
    <cellStyle name="Normal 2 2 9 15 2 2 2 3" xfId="8351"/>
    <cellStyle name="Normal 2 2 9 15 2 2 2 3 2" xfId="37471"/>
    <cellStyle name="Normal 2 2 9 15 2 2 2 4" xfId="37472"/>
    <cellStyle name="Normal 2 2 9 15 2 2 3" xfId="8352"/>
    <cellStyle name="Normal 2 2 9 15 2 2 3 2" xfId="37473"/>
    <cellStyle name="Normal 2 2 9 15 2 2 4" xfId="8353"/>
    <cellStyle name="Normal 2 2 9 15 2 2 4 2" xfId="37474"/>
    <cellStyle name="Normal 2 2 9 15 2 2 5" xfId="8354"/>
    <cellStyle name="Normal 2 2 9 15 2 2 5 2" xfId="37475"/>
    <cellStyle name="Normal 2 2 9 15 2 2 6" xfId="37476"/>
    <cellStyle name="Normal 2 2 9 15 2 2 6 2" xfId="37477"/>
    <cellStyle name="Normal 2 2 9 15 2 2 7" xfId="37478"/>
    <cellStyle name="Normal 2 2 9 15 2 3" xfId="8355"/>
    <cellStyle name="Normal 2 2 9 15 2 3 2" xfId="8356"/>
    <cellStyle name="Normal 2 2 9 15 2 3 2 2" xfId="37479"/>
    <cellStyle name="Normal 2 2 9 15 2 3 3" xfId="8357"/>
    <cellStyle name="Normal 2 2 9 15 2 3 3 2" xfId="37480"/>
    <cellStyle name="Normal 2 2 9 15 2 3 4" xfId="37481"/>
    <cellStyle name="Normal 2 2 9 15 2 4" xfId="8358"/>
    <cellStyle name="Normal 2 2 9 15 2 4 2" xfId="8359"/>
    <cellStyle name="Normal 2 2 9 15 2 4 2 2" xfId="37482"/>
    <cellStyle name="Normal 2 2 9 15 2 4 3" xfId="37483"/>
    <cellStyle name="Normal 2 2 9 15 2 5" xfId="8360"/>
    <cellStyle name="Normal 2 2 9 15 2 5 2" xfId="37484"/>
    <cellStyle name="Normal 2 2 9 15 2 6" xfId="8361"/>
    <cellStyle name="Normal 2 2 9 15 2 6 2" xfId="37485"/>
    <cellStyle name="Normal 2 2 9 15 2 7" xfId="37486"/>
    <cellStyle name="Normal 2 2 9 15 2 7 2" xfId="37487"/>
    <cellStyle name="Normal 2 2 9 15 2 8" xfId="37488"/>
    <cellStyle name="Normal 2 2 9 15 2 9" xfId="37489"/>
    <cellStyle name="Normal 2 2 9 15 3" xfId="8362"/>
    <cellStyle name="Normal 2 2 9 15 3 2" xfId="8363"/>
    <cellStyle name="Normal 2 2 9 15 3 2 2" xfId="8364"/>
    <cellStyle name="Normal 2 2 9 15 3 2 2 2" xfId="37490"/>
    <cellStyle name="Normal 2 2 9 15 3 2 3" xfId="8365"/>
    <cellStyle name="Normal 2 2 9 15 3 2 3 2" xfId="37491"/>
    <cellStyle name="Normal 2 2 9 15 3 2 4" xfId="37492"/>
    <cellStyle name="Normal 2 2 9 15 3 3" xfId="8366"/>
    <cellStyle name="Normal 2 2 9 15 3 3 2" xfId="37493"/>
    <cellStyle name="Normal 2 2 9 15 3 4" xfId="8367"/>
    <cellStyle name="Normal 2 2 9 15 3 4 2" xfId="37494"/>
    <cellStyle name="Normal 2 2 9 15 3 5" xfId="8368"/>
    <cellStyle name="Normal 2 2 9 15 3 5 2" xfId="37495"/>
    <cellStyle name="Normal 2 2 9 15 3 6" xfId="37496"/>
    <cellStyle name="Normal 2 2 9 15 3 6 2" xfId="37497"/>
    <cellStyle name="Normal 2 2 9 15 3 7" xfId="37498"/>
    <cellStyle name="Normal 2 2 9 15 4" xfId="8369"/>
    <cellStyle name="Normal 2 2 9 15 4 2" xfId="8370"/>
    <cellStyle name="Normal 2 2 9 15 4 2 2" xfId="37499"/>
    <cellStyle name="Normal 2 2 9 15 4 3" xfId="8371"/>
    <cellStyle name="Normal 2 2 9 15 4 3 2" xfId="37500"/>
    <cellStyle name="Normal 2 2 9 15 4 4" xfId="37501"/>
    <cellStyle name="Normal 2 2 9 15 5" xfId="8372"/>
    <cellStyle name="Normal 2 2 9 15 5 2" xfId="8373"/>
    <cellStyle name="Normal 2 2 9 15 5 2 2" xfId="37502"/>
    <cellStyle name="Normal 2 2 9 15 5 3" xfId="37503"/>
    <cellStyle name="Normal 2 2 9 15 6" xfId="8374"/>
    <cellStyle name="Normal 2 2 9 15 6 2" xfId="37504"/>
    <cellStyle name="Normal 2 2 9 15 7" xfId="8375"/>
    <cellStyle name="Normal 2 2 9 15 7 2" xfId="37505"/>
    <cellStyle name="Normal 2 2 9 15 8" xfId="37506"/>
    <cellStyle name="Normal 2 2 9 15 8 2" xfId="37507"/>
    <cellStyle name="Normal 2 2 9 15 9" xfId="37508"/>
    <cellStyle name="Normal 2 2 9 16" xfId="8376"/>
    <cellStyle name="Normal 2 2 9 16 10" xfId="37509"/>
    <cellStyle name="Normal 2 2 9 16 11" xfId="37510"/>
    <cellStyle name="Normal 2 2 9 16 2" xfId="8377"/>
    <cellStyle name="Normal 2 2 9 16 2 10" xfId="37511"/>
    <cellStyle name="Normal 2 2 9 16 2 2" xfId="8378"/>
    <cellStyle name="Normal 2 2 9 16 2 2 2" xfId="8379"/>
    <cellStyle name="Normal 2 2 9 16 2 2 2 2" xfId="8380"/>
    <cellStyle name="Normal 2 2 9 16 2 2 2 2 2" xfId="37512"/>
    <cellStyle name="Normal 2 2 9 16 2 2 2 3" xfId="8381"/>
    <cellStyle name="Normal 2 2 9 16 2 2 2 3 2" xfId="37513"/>
    <cellStyle name="Normal 2 2 9 16 2 2 2 4" xfId="37514"/>
    <cellStyle name="Normal 2 2 9 16 2 2 3" xfId="8382"/>
    <cellStyle name="Normal 2 2 9 16 2 2 3 2" xfId="37515"/>
    <cellStyle name="Normal 2 2 9 16 2 2 4" xfId="8383"/>
    <cellStyle name="Normal 2 2 9 16 2 2 4 2" xfId="37516"/>
    <cellStyle name="Normal 2 2 9 16 2 2 5" xfId="8384"/>
    <cellStyle name="Normal 2 2 9 16 2 2 5 2" xfId="37517"/>
    <cellStyle name="Normal 2 2 9 16 2 2 6" xfId="37518"/>
    <cellStyle name="Normal 2 2 9 16 2 2 6 2" xfId="37519"/>
    <cellStyle name="Normal 2 2 9 16 2 2 7" xfId="37520"/>
    <cellStyle name="Normal 2 2 9 16 2 3" xfId="8385"/>
    <cellStyle name="Normal 2 2 9 16 2 3 2" xfId="8386"/>
    <cellStyle name="Normal 2 2 9 16 2 3 2 2" xfId="37521"/>
    <cellStyle name="Normal 2 2 9 16 2 3 3" xfId="8387"/>
    <cellStyle name="Normal 2 2 9 16 2 3 3 2" xfId="37522"/>
    <cellStyle name="Normal 2 2 9 16 2 3 4" xfId="37523"/>
    <cellStyle name="Normal 2 2 9 16 2 4" xfId="8388"/>
    <cellStyle name="Normal 2 2 9 16 2 4 2" xfId="8389"/>
    <cellStyle name="Normal 2 2 9 16 2 4 2 2" xfId="37524"/>
    <cellStyle name="Normal 2 2 9 16 2 4 3" xfId="37525"/>
    <cellStyle name="Normal 2 2 9 16 2 5" xfId="8390"/>
    <cellStyle name="Normal 2 2 9 16 2 5 2" xfId="37526"/>
    <cellStyle name="Normal 2 2 9 16 2 6" xfId="8391"/>
    <cellStyle name="Normal 2 2 9 16 2 6 2" xfId="37527"/>
    <cellStyle name="Normal 2 2 9 16 2 7" xfId="37528"/>
    <cellStyle name="Normal 2 2 9 16 2 7 2" xfId="37529"/>
    <cellStyle name="Normal 2 2 9 16 2 8" xfId="37530"/>
    <cellStyle name="Normal 2 2 9 16 2 9" xfId="37531"/>
    <cellStyle name="Normal 2 2 9 16 3" xfId="8392"/>
    <cellStyle name="Normal 2 2 9 16 3 2" xfId="8393"/>
    <cellStyle name="Normal 2 2 9 16 3 2 2" xfId="8394"/>
    <cellStyle name="Normal 2 2 9 16 3 2 2 2" xfId="37532"/>
    <cellStyle name="Normal 2 2 9 16 3 2 3" xfId="8395"/>
    <cellStyle name="Normal 2 2 9 16 3 2 3 2" xfId="37533"/>
    <cellStyle name="Normal 2 2 9 16 3 2 4" xfId="37534"/>
    <cellStyle name="Normal 2 2 9 16 3 3" xfId="8396"/>
    <cellStyle name="Normal 2 2 9 16 3 3 2" xfId="37535"/>
    <cellStyle name="Normal 2 2 9 16 3 4" xfId="8397"/>
    <cellStyle name="Normal 2 2 9 16 3 4 2" xfId="37536"/>
    <cellStyle name="Normal 2 2 9 16 3 5" xfId="8398"/>
    <cellStyle name="Normal 2 2 9 16 3 5 2" xfId="37537"/>
    <cellStyle name="Normal 2 2 9 16 3 6" xfId="37538"/>
    <cellStyle name="Normal 2 2 9 16 3 6 2" xfId="37539"/>
    <cellStyle name="Normal 2 2 9 16 3 7" xfId="37540"/>
    <cellStyle name="Normal 2 2 9 16 4" xfId="8399"/>
    <cellStyle name="Normal 2 2 9 16 4 2" xfId="8400"/>
    <cellStyle name="Normal 2 2 9 16 4 2 2" xfId="37541"/>
    <cellStyle name="Normal 2 2 9 16 4 3" xfId="8401"/>
    <cellStyle name="Normal 2 2 9 16 4 3 2" xfId="37542"/>
    <cellStyle name="Normal 2 2 9 16 4 4" xfId="37543"/>
    <cellStyle name="Normal 2 2 9 16 5" xfId="8402"/>
    <cellStyle name="Normal 2 2 9 16 5 2" xfId="8403"/>
    <cellStyle name="Normal 2 2 9 16 5 2 2" xfId="37544"/>
    <cellStyle name="Normal 2 2 9 16 5 3" xfId="37545"/>
    <cellStyle name="Normal 2 2 9 16 6" xfId="8404"/>
    <cellStyle name="Normal 2 2 9 16 6 2" xfId="37546"/>
    <cellStyle name="Normal 2 2 9 16 7" xfId="8405"/>
    <cellStyle name="Normal 2 2 9 16 7 2" xfId="37547"/>
    <cellStyle name="Normal 2 2 9 16 8" xfId="37548"/>
    <cellStyle name="Normal 2 2 9 16 8 2" xfId="37549"/>
    <cellStyle name="Normal 2 2 9 16 9" xfId="37550"/>
    <cellStyle name="Normal 2 2 9 17" xfId="8406"/>
    <cellStyle name="Normal 2 2 9 17 10" xfId="37551"/>
    <cellStyle name="Normal 2 2 9 17 11" xfId="37552"/>
    <cellStyle name="Normal 2 2 9 17 2" xfId="8407"/>
    <cellStyle name="Normal 2 2 9 17 2 10" xfId="37553"/>
    <cellStyle name="Normal 2 2 9 17 2 2" xfId="8408"/>
    <cellStyle name="Normal 2 2 9 17 2 2 2" xfId="8409"/>
    <cellStyle name="Normal 2 2 9 17 2 2 2 2" xfId="8410"/>
    <cellStyle name="Normal 2 2 9 17 2 2 2 2 2" xfId="37554"/>
    <cellStyle name="Normal 2 2 9 17 2 2 2 3" xfId="8411"/>
    <cellStyle name="Normal 2 2 9 17 2 2 2 3 2" xfId="37555"/>
    <cellStyle name="Normal 2 2 9 17 2 2 2 4" xfId="37556"/>
    <cellStyle name="Normal 2 2 9 17 2 2 3" xfId="8412"/>
    <cellStyle name="Normal 2 2 9 17 2 2 3 2" xfId="37557"/>
    <cellStyle name="Normal 2 2 9 17 2 2 4" xfId="8413"/>
    <cellStyle name="Normal 2 2 9 17 2 2 4 2" xfId="37558"/>
    <cellStyle name="Normal 2 2 9 17 2 2 5" xfId="8414"/>
    <cellStyle name="Normal 2 2 9 17 2 2 5 2" xfId="37559"/>
    <cellStyle name="Normal 2 2 9 17 2 2 6" xfId="37560"/>
    <cellStyle name="Normal 2 2 9 17 2 2 6 2" xfId="37561"/>
    <cellStyle name="Normal 2 2 9 17 2 2 7" xfId="37562"/>
    <cellStyle name="Normal 2 2 9 17 2 3" xfId="8415"/>
    <cellStyle name="Normal 2 2 9 17 2 3 2" xfId="8416"/>
    <cellStyle name="Normal 2 2 9 17 2 3 2 2" xfId="37563"/>
    <cellStyle name="Normal 2 2 9 17 2 3 3" xfId="8417"/>
    <cellStyle name="Normal 2 2 9 17 2 3 3 2" xfId="37564"/>
    <cellStyle name="Normal 2 2 9 17 2 3 4" xfId="37565"/>
    <cellStyle name="Normal 2 2 9 17 2 4" xfId="8418"/>
    <cellStyle name="Normal 2 2 9 17 2 4 2" xfId="8419"/>
    <cellStyle name="Normal 2 2 9 17 2 4 2 2" xfId="37566"/>
    <cellStyle name="Normal 2 2 9 17 2 4 3" xfId="37567"/>
    <cellStyle name="Normal 2 2 9 17 2 5" xfId="8420"/>
    <cellStyle name="Normal 2 2 9 17 2 5 2" xfId="37568"/>
    <cellStyle name="Normal 2 2 9 17 2 6" xfId="8421"/>
    <cellStyle name="Normal 2 2 9 17 2 6 2" xfId="37569"/>
    <cellStyle name="Normal 2 2 9 17 2 7" xfId="37570"/>
    <cellStyle name="Normal 2 2 9 17 2 7 2" xfId="37571"/>
    <cellStyle name="Normal 2 2 9 17 2 8" xfId="37572"/>
    <cellStyle name="Normal 2 2 9 17 2 9" xfId="37573"/>
    <cellStyle name="Normal 2 2 9 17 3" xfId="8422"/>
    <cellStyle name="Normal 2 2 9 17 3 2" xfId="8423"/>
    <cellStyle name="Normal 2 2 9 17 3 2 2" xfId="8424"/>
    <cellStyle name="Normal 2 2 9 17 3 2 2 2" xfId="37574"/>
    <cellStyle name="Normal 2 2 9 17 3 2 3" xfId="8425"/>
    <cellStyle name="Normal 2 2 9 17 3 2 3 2" xfId="37575"/>
    <cellStyle name="Normal 2 2 9 17 3 2 4" xfId="37576"/>
    <cellStyle name="Normal 2 2 9 17 3 3" xfId="8426"/>
    <cellStyle name="Normal 2 2 9 17 3 3 2" xfId="37577"/>
    <cellStyle name="Normal 2 2 9 17 3 4" xfId="8427"/>
    <cellStyle name="Normal 2 2 9 17 3 4 2" xfId="37578"/>
    <cellStyle name="Normal 2 2 9 17 3 5" xfId="8428"/>
    <cellStyle name="Normal 2 2 9 17 3 5 2" xfId="37579"/>
    <cellStyle name="Normal 2 2 9 17 3 6" xfId="37580"/>
    <cellStyle name="Normal 2 2 9 17 3 6 2" xfId="37581"/>
    <cellStyle name="Normal 2 2 9 17 3 7" xfId="37582"/>
    <cellStyle name="Normal 2 2 9 17 4" xfId="8429"/>
    <cellStyle name="Normal 2 2 9 17 4 2" xfId="8430"/>
    <cellStyle name="Normal 2 2 9 17 4 2 2" xfId="37583"/>
    <cellStyle name="Normal 2 2 9 17 4 3" xfId="8431"/>
    <cellStyle name="Normal 2 2 9 17 4 3 2" xfId="37584"/>
    <cellStyle name="Normal 2 2 9 17 4 4" xfId="37585"/>
    <cellStyle name="Normal 2 2 9 17 5" xfId="8432"/>
    <cellStyle name="Normal 2 2 9 17 5 2" xfId="8433"/>
    <cellStyle name="Normal 2 2 9 17 5 2 2" xfId="37586"/>
    <cellStyle name="Normal 2 2 9 17 5 3" xfId="37587"/>
    <cellStyle name="Normal 2 2 9 17 6" xfId="8434"/>
    <cellStyle name="Normal 2 2 9 17 6 2" xfId="37588"/>
    <cellStyle name="Normal 2 2 9 17 7" xfId="8435"/>
    <cellStyle name="Normal 2 2 9 17 7 2" xfId="37589"/>
    <cellStyle name="Normal 2 2 9 17 8" xfId="37590"/>
    <cellStyle name="Normal 2 2 9 17 8 2" xfId="37591"/>
    <cellStyle name="Normal 2 2 9 17 9" xfId="37592"/>
    <cellStyle name="Normal 2 2 9 18" xfId="8436"/>
    <cellStyle name="Normal 2 2 9 18 10" xfId="37593"/>
    <cellStyle name="Normal 2 2 9 18 11" xfId="37594"/>
    <cellStyle name="Normal 2 2 9 18 2" xfId="8437"/>
    <cellStyle name="Normal 2 2 9 18 2 10" xfId="37595"/>
    <cellStyle name="Normal 2 2 9 18 2 2" xfId="8438"/>
    <cellStyle name="Normal 2 2 9 18 2 2 2" xfId="8439"/>
    <cellStyle name="Normal 2 2 9 18 2 2 2 2" xfId="8440"/>
    <cellStyle name="Normal 2 2 9 18 2 2 2 2 2" xfId="37596"/>
    <cellStyle name="Normal 2 2 9 18 2 2 2 3" xfId="8441"/>
    <cellStyle name="Normal 2 2 9 18 2 2 2 3 2" xfId="37597"/>
    <cellStyle name="Normal 2 2 9 18 2 2 2 4" xfId="37598"/>
    <cellStyle name="Normal 2 2 9 18 2 2 3" xfId="8442"/>
    <cellStyle name="Normal 2 2 9 18 2 2 3 2" xfId="37599"/>
    <cellStyle name="Normal 2 2 9 18 2 2 4" xfId="8443"/>
    <cellStyle name="Normal 2 2 9 18 2 2 4 2" xfId="37600"/>
    <cellStyle name="Normal 2 2 9 18 2 2 5" xfId="8444"/>
    <cellStyle name="Normal 2 2 9 18 2 2 5 2" xfId="37601"/>
    <cellStyle name="Normal 2 2 9 18 2 2 6" xfId="37602"/>
    <cellStyle name="Normal 2 2 9 18 2 2 6 2" xfId="37603"/>
    <cellStyle name="Normal 2 2 9 18 2 2 7" xfId="37604"/>
    <cellStyle name="Normal 2 2 9 18 2 3" xfId="8445"/>
    <cellStyle name="Normal 2 2 9 18 2 3 2" xfId="8446"/>
    <cellStyle name="Normal 2 2 9 18 2 3 2 2" xfId="37605"/>
    <cellStyle name="Normal 2 2 9 18 2 3 3" xfId="8447"/>
    <cellStyle name="Normal 2 2 9 18 2 3 3 2" xfId="37606"/>
    <cellStyle name="Normal 2 2 9 18 2 3 4" xfId="37607"/>
    <cellStyle name="Normal 2 2 9 18 2 4" xfId="8448"/>
    <cellStyle name="Normal 2 2 9 18 2 4 2" xfId="8449"/>
    <cellStyle name="Normal 2 2 9 18 2 4 2 2" xfId="37608"/>
    <cellStyle name="Normal 2 2 9 18 2 4 3" xfId="37609"/>
    <cellStyle name="Normal 2 2 9 18 2 5" xfId="8450"/>
    <cellStyle name="Normal 2 2 9 18 2 5 2" xfId="37610"/>
    <cellStyle name="Normal 2 2 9 18 2 6" xfId="8451"/>
    <cellStyle name="Normal 2 2 9 18 2 6 2" xfId="37611"/>
    <cellStyle name="Normal 2 2 9 18 2 7" xfId="37612"/>
    <cellStyle name="Normal 2 2 9 18 2 7 2" xfId="37613"/>
    <cellStyle name="Normal 2 2 9 18 2 8" xfId="37614"/>
    <cellStyle name="Normal 2 2 9 18 2 9" xfId="37615"/>
    <cellStyle name="Normal 2 2 9 18 3" xfId="8452"/>
    <cellStyle name="Normal 2 2 9 18 3 2" xfId="8453"/>
    <cellStyle name="Normal 2 2 9 18 3 2 2" xfId="8454"/>
    <cellStyle name="Normal 2 2 9 18 3 2 2 2" xfId="37616"/>
    <cellStyle name="Normal 2 2 9 18 3 2 3" xfId="8455"/>
    <cellStyle name="Normal 2 2 9 18 3 2 3 2" xfId="37617"/>
    <cellStyle name="Normal 2 2 9 18 3 2 4" xfId="37618"/>
    <cellStyle name="Normal 2 2 9 18 3 3" xfId="8456"/>
    <cellStyle name="Normal 2 2 9 18 3 3 2" xfId="37619"/>
    <cellStyle name="Normal 2 2 9 18 3 4" xfId="8457"/>
    <cellStyle name="Normal 2 2 9 18 3 4 2" xfId="37620"/>
    <cellStyle name="Normal 2 2 9 18 3 5" xfId="8458"/>
    <cellStyle name="Normal 2 2 9 18 3 5 2" xfId="37621"/>
    <cellStyle name="Normal 2 2 9 18 3 6" xfId="37622"/>
    <cellStyle name="Normal 2 2 9 18 3 6 2" xfId="37623"/>
    <cellStyle name="Normal 2 2 9 18 3 7" xfId="37624"/>
    <cellStyle name="Normal 2 2 9 18 4" xfId="8459"/>
    <cellStyle name="Normal 2 2 9 18 4 2" xfId="8460"/>
    <cellStyle name="Normal 2 2 9 18 4 2 2" xfId="37625"/>
    <cellStyle name="Normal 2 2 9 18 4 3" xfId="8461"/>
    <cellStyle name="Normal 2 2 9 18 4 3 2" xfId="37626"/>
    <cellStyle name="Normal 2 2 9 18 4 4" xfId="37627"/>
    <cellStyle name="Normal 2 2 9 18 5" xfId="8462"/>
    <cellStyle name="Normal 2 2 9 18 5 2" xfId="8463"/>
    <cellStyle name="Normal 2 2 9 18 5 2 2" xfId="37628"/>
    <cellStyle name="Normal 2 2 9 18 5 3" xfId="37629"/>
    <cellStyle name="Normal 2 2 9 18 6" xfId="8464"/>
    <cellStyle name="Normal 2 2 9 18 6 2" xfId="37630"/>
    <cellStyle name="Normal 2 2 9 18 7" xfId="8465"/>
    <cellStyle name="Normal 2 2 9 18 7 2" xfId="37631"/>
    <cellStyle name="Normal 2 2 9 18 8" xfId="37632"/>
    <cellStyle name="Normal 2 2 9 18 8 2" xfId="37633"/>
    <cellStyle name="Normal 2 2 9 18 9" xfId="37634"/>
    <cellStyle name="Normal 2 2 9 19" xfId="8466"/>
    <cellStyle name="Normal 2 2 9 19 10" xfId="37635"/>
    <cellStyle name="Normal 2 2 9 19 11" xfId="37636"/>
    <cellStyle name="Normal 2 2 9 19 2" xfId="8467"/>
    <cellStyle name="Normal 2 2 9 19 2 10" xfId="37637"/>
    <cellStyle name="Normal 2 2 9 19 2 2" xfId="8468"/>
    <cellStyle name="Normal 2 2 9 19 2 2 2" xfId="8469"/>
    <cellStyle name="Normal 2 2 9 19 2 2 2 2" xfId="8470"/>
    <cellStyle name="Normal 2 2 9 19 2 2 2 2 2" xfId="37638"/>
    <cellStyle name="Normal 2 2 9 19 2 2 2 3" xfId="8471"/>
    <cellStyle name="Normal 2 2 9 19 2 2 2 3 2" xfId="37639"/>
    <cellStyle name="Normal 2 2 9 19 2 2 2 4" xfId="37640"/>
    <cellStyle name="Normal 2 2 9 19 2 2 3" xfId="8472"/>
    <cellStyle name="Normal 2 2 9 19 2 2 3 2" xfId="37641"/>
    <cellStyle name="Normal 2 2 9 19 2 2 4" xfId="8473"/>
    <cellStyle name="Normal 2 2 9 19 2 2 4 2" xfId="37642"/>
    <cellStyle name="Normal 2 2 9 19 2 2 5" xfId="8474"/>
    <cellStyle name="Normal 2 2 9 19 2 2 5 2" xfId="37643"/>
    <cellStyle name="Normal 2 2 9 19 2 2 6" xfId="37644"/>
    <cellStyle name="Normal 2 2 9 19 2 2 6 2" xfId="37645"/>
    <cellStyle name="Normal 2 2 9 19 2 2 7" xfId="37646"/>
    <cellStyle name="Normal 2 2 9 19 2 3" xfId="8475"/>
    <cellStyle name="Normal 2 2 9 19 2 3 2" xfId="8476"/>
    <cellStyle name="Normal 2 2 9 19 2 3 2 2" xfId="37647"/>
    <cellStyle name="Normal 2 2 9 19 2 3 3" xfId="8477"/>
    <cellStyle name="Normal 2 2 9 19 2 3 3 2" xfId="37648"/>
    <cellStyle name="Normal 2 2 9 19 2 3 4" xfId="37649"/>
    <cellStyle name="Normal 2 2 9 19 2 4" xfId="8478"/>
    <cellStyle name="Normal 2 2 9 19 2 4 2" xfId="8479"/>
    <cellStyle name="Normal 2 2 9 19 2 4 2 2" xfId="37650"/>
    <cellStyle name="Normal 2 2 9 19 2 4 3" xfId="37651"/>
    <cellStyle name="Normal 2 2 9 19 2 5" xfId="8480"/>
    <cellStyle name="Normal 2 2 9 19 2 5 2" xfId="37652"/>
    <cellStyle name="Normal 2 2 9 19 2 6" xfId="8481"/>
    <cellStyle name="Normal 2 2 9 19 2 6 2" xfId="37653"/>
    <cellStyle name="Normal 2 2 9 19 2 7" xfId="37654"/>
    <cellStyle name="Normal 2 2 9 19 2 7 2" xfId="37655"/>
    <cellStyle name="Normal 2 2 9 19 2 8" xfId="37656"/>
    <cellStyle name="Normal 2 2 9 19 2 9" xfId="37657"/>
    <cellStyle name="Normal 2 2 9 19 3" xfId="8482"/>
    <cellStyle name="Normal 2 2 9 19 3 2" xfId="8483"/>
    <cellStyle name="Normal 2 2 9 19 3 2 2" xfId="8484"/>
    <cellStyle name="Normal 2 2 9 19 3 2 2 2" xfId="37658"/>
    <cellStyle name="Normal 2 2 9 19 3 2 3" xfId="8485"/>
    <cellStyle name="Normal 2 2 9 19 3 2 3 2" xfId="37659"/>
    <cellStyle name="Normal 2 2 9 19 3 2 4" xfId="37660"/>
    <cellStyle name="Normal 2 2 9 19 3 3" xfId="8486"/>
    <cellStyle name="Normal 2 2 9 19 3 3 2" xfId="37661"/>
    <cellStyle name="Normal 2 2 9 19 3 4" xfId="8487"/>
    <cellStyle name="Normal 2 2 9 19 3 4 2" xfId="37662"/>
    <cellStyle name="Normal 2 2 9 19 3 5" xfId="8488"/>
    <cellStyle name="Normal 2 2 9 19 3 5 2" xfId="37663"/>
    <cellStyle name="Normal 2 2 9 19 3 6" xfId="37664"/>
    <cellStyle name="Normal 2 2 9 19 3 6 2" xfId="37665"/>
    <cellStyle name="Normal 2 2 9 19 3 7" xfId="37666"/>
    <cellStyle name="Normal 2 2 9 19 4" xfId="8489"/>
    <cellStyle name="Normal 2 2 9 19 4 2" xfId="8490"/>
    <cellStyle name="Normal 2 2 9 19 4 2 2" xfId="37667"/>
    <cellStyle name="Normal 2 2 9 19 4 3" xfId="8491"/>
    <cellStyle name="Normal 2 2 9 19 4 3 2" xfId="37668"/>
    <cellStyle name="Normal 2 2 9 19 4 4" xfId="37669"/>
    <cellStyle name="Normal 2 2 9 19 5" xfId="8492"/>
    <cellStyle name="Normal 2 2 9 19 5 2" xfId="8493"/>
    <cellStyle name="Normal 2 2 9 19 5 2 2" xfId="37670"/>
    <cellStyle name="Normal 2 2 9 19 5 3" xfId="37671"/>
    <cellStyle name="Normal 2 2 9 19 6" xfId="8494"/>
    <cellStyle name="Normal 2 2 9 19 6 2" xfId="37672"/>
    <cellStyle name="Normal 2 2 9 19 7" xfId="8495"/>
    <cellStyle name="Normal 2 2 9 19 7 2" xfId="37673"/>
    <cellStyle name="Normal 2 2 9 19 8" xfId="37674"/>
    <cellStyle name="Normal 2 2 9 19 8 2" xfId="37675"/>
    <cellStyle name="Normal 2 2 9 19 9" xfId="37676"/>
    <cellStyle name="Normal 2 2 9 2" xfId="8496"/>
    <cellStyle name="Normal 2 2 9 2 10" xfId="37677"/>
    <cellStyle name="Normal 2 2 9 2 11" xfId="37678"/>
    <cellStyle name="Normal 2 2 9 2 2" xfId="8497"/>
    <cellStyle name="Normal 2 2 9 2 2 10" xfId="37679"/>
    <cellStyle name="Normal 2 2 9 2 2 2" xfId="8498"/>
    <cellStyle name="Normal 2 2 9 2 2 2 2" xfId="8499"/>
    <cellStyle name="Normal 2 2 9 2 2 2 2 2" xfId="8500"/>
    <cellStyle name="Normal 2 2 9 2 2 2 2 2 2" xfId="37680"/>
    <cellStyle name="Normal 2 2 9 2 2 2 2 3" xfId="8501"/>
    <cellStyle name="Normal 2 2 9 2 2 2 2 3 2" xfId="37681"/>
    <cellStyle name="Normal 2 2 9 2 2 2 2 4" xfId="37682"/>
    <cellStyle name="Normal 2 2 9 2 2 2 3" xfId="8502"/>
    <cellStyle name="Normal 2 2 9 2 2 2 3 2" xfId="37683"/>
    <cellStyle name="Normal 2 2 9 2 2 2 4" xfId="8503"/>
    <cellStyle name="Normal 2 2 9 2 2 2 4 2" xfId="37684"/>
    <cellStyle name="Normal 2 2 9 2 2 2 5" xfId="8504"/>
    <cellStyle name="Normal 2 2 9 2 2 2 5 2" xfId="37685"/>
    <cellStyle name="Normal 2 2 9 2 2 2 6" xfId="37686"/>
    <cellStyle name="Normal 2 2 9 2 2 2 6 2" xfId="37687"/>
    <cellStyle name="Normal 2 2 9 2 2 2 7" xfId="37688"/>
    <cellStyle name="Normal 2 2 9 2 2 3" xfId="8505"/>
    <cellStyle name="Normal 2 2 9 2 2 3 2" xfId="8506"/>
    <cellStyle name="Normal 2 2 9 2 2 3 2 2" xfId="37689"/>
    <cellStyle name="Normal 2 2 9 2 2 3 3" xfId="8507"/>
    <cellStyle name="Normal 2 2 9 2 2 3 3 2" xfId="37690"/>
    <cellStyle name="Normal 2 2 9 2 2 3 4" xfId="37691"/>
    <cellStyle name="Normal 2 2 9 2 2 4" xfId="8508"/>
    <cellStyle name="Normal 2 2 9 2 2 4 2" xfId="8509"/>
    <cellStyle name="Normal 2 2 9 2 2 4 2 2" xfId="37692"/>
    <cellStyle name="Normal 2 2 9 2 2 4 3" xfId="37693"/>
    <cellStyle name="Normal 2 2 9 2 2 5" xfId="8510"/>
    <cellStyle name="Normal 2 2 9 2 2 5 2" xfId="37694"/>
    <cellStyle name="Normal 2 2 9 2 2 6" xfId="8511"/>
    <cellStyle name="Normal 2 2 9 2 2 6 2" xfId="37695"/>
    <cellStyle name="Normal 2 2 9 2 2 7" xfId="37696"/>
    <cellStyle name="Normal 2 2 9 2 2 7 2" xfId="37697"/>
    <cellStyle name="Normal 2 2 9 2 2 8" xfId="37698"/>
    <cellStyle name="Normal 2 2 9 2 2 9" xfId="37699"/>
    <cellStyle name="Normal 2 2 9 2 3" xfId="8512"/>
    <cellStyle name="Normal 2 2 9 2 3 2" xfId="8513"/>
    <cellStyle name="Normal 2 2 9 2 3 2 2" xfId="8514"/>
    <cellStyle name="Normal 2 2 9 2 3 2 2 2" xfId="37700"/>
    <cellStyle name="Normal 2 2 9 2 3 2 3" xfId="8515"/>
    <cellStyle name="Normal 2 2 9 2 3 2 3 2" xfId="37701"/>
    <cellStyle name="Normal 2 2 9 2 3 2 4" xfId="37702"/>
    <cellStyle name="Normal 2 2 9 2 3 3" xfId="8516"/>
    <cellStyle name="Normal 2 2 9 2 3 3 2" xfId="37703"/>
    <cellStyle name="Normal 2 2 9 2 3 4" xfId="8517"/>
    <cellStyle name="Normal 2 2 9 2 3 4 2" xfId="37704"/>
    <cellStyle name="Normal 2 2 9 2 3 5" xfId="8518"/>
    <cellStyle name="Normal 2 2 9 2 3 5 2" xfId="37705"/>
    <cellStyle name="Normal 2 2 9 2 3 6" xfId="37706"/>
    <cellStyle name="Normal 2 2 9 2 3 6 2" xfId="37707"/>
    <cellStyle name="Normal 2 2 9 2 3 7" xfId="37708"/>
    <cellStyle name="Normal 2 2 9 2 4" xfId="8519"/>
    <cellStyle name="Normal 2 2 9 2 4 2" xfId="8520"/>
    <cellStyle name="Normal 2 2 9 2 4 2 2" xfId="37709"/>
    <cellStyle name="Normal 2 2 9 2 4 3" xfId="8521"/>
    <cellStyle name="Normal 2 2 9 2 4 3 2" xfId="37710"/>
    <cellStyle name="Normal 2 2 9 2 4 4" xfId="37711"/>
    <cellStyle name="Normal 2 2 9 2 5" xfId="8522"/>
    <cellStyle name="Normal 2 2 9 2 5 2" xfId="8523"/>
    <cellStyle name="Normal 2 2 9 2 5 2 2" xfId="37712"/>
    <cellStyle name="Normal 2 2 9 2 5 3" xfId="37713"/>
    <cellStyle name="Normal 2 2 9 2 6" xfId="8524"/>
    <cellStyle name="Normal 2 2 9 2 6 2" xfId="37714"/>
    <cellStyle name="Normal 2 2 9 2 7" xfId="8525"/>
    <cellStyle name="Normal 2 2 9 2 7 2" xfId="37715"/>
    <cellStyle name="Normal 2 2 9 2 8" xfId="37716"/>
    <cellStyle name="Normal 2 2 9 2 8 2" xfId="37717"/>
    <cellStyle name="Normal 2 2 9 2 9" xfId="37718"/>
    <cellStyle name="Normal 2 2 9 20" xfId="8526"/>
    <cellStyle name="Normal 2 2 9 20 10" xfId="37719"/>
    <cellStyle name="Normal 2 2 9 20 11" xfId="37720"/>
    <cellStyle name="Normal 2 2 9 20 2" xfId="8527"/>
    <cellStyle name="Normal 2 2 9 20 2 10" xfId="37721"/>
    <cellStyle name="Normal 2 2 9 20 2 2" xfId="8528"/>
    <cellStyle name="Normal 2 2 9 20 2 2 2" xfId="8529"/>
    <cellStyle name="Normal 2 2 9 20 2 2 2 2" xfId="8530"/>
    <cellStyle name="Normal 2 2 9 20 2 2 2 2 2" xfId="37722"/>
    <cellStyle name="Normal 2 2 9 20 2 2 2 3" xfId="8531"/>
    <cellStyle name="Normal 2 2 9 20 2 2 2 3 2" xfId="37723"/>
    <cellStyle name="Normal 2 2 9 20 2 2 2 4" xfId="37724"/>
    <cellStyle name="Normal 2 2 9 20 2 2 3" xfId="8532"/>
    <cellStyle name="Normal 2 2 9 20 2 2 3 2" xfId="37725"/>
    <cellStyle name="Normal 2 2 9 20 2 2 4" xfId="8533"/>
    <cellStyle name="Normal 2 2 9 20 2 2 4 2" xfId="37726"/>
    <cellStyle name="Normal 2 2 9 20 2 2 5" xfId="8534"/>
    <cellStyle name="Normal 2 2 9 20 2 2 5 2" xfId="37727"/>
    <cellStyle name="Normal 2 2 9 20 2 2 6" xfId="37728"/>
    <cellStyle name="Normal 2 2 9 20 2 2 6 2" xfId="37729"/>
    <cellStyle name="Normal 2 2 9 20 2 2 7" xfId="37730"/>
    <cellStyle name="Normal 2 2 9 20 2 3" xfId="8535"/>
    <cellStyle name="Normal 2 2 9 20 2 3 2" xfId="8536"/>
    <cellStyle name="Normal 2 2 9 20 2 3 2 2" xfId="37731"/>
    <cellStyle name="Normal 2 2 9 20 2 3 3" xfId="8537"/>
    <cellStyle name="Normal 2 2 9 20 2 3 3 2" xfId="37732"/>
    <cellStyle name="Normal 2 2 9 20 2 3 4" xfId="37733"/>
    <cellStyle name="Normal 2 2 9 20 2 4" xfId="8538"/>
    <cellStyle name="Normal 2 2 9 20 2 4 2" xfId="8539"/>
    <cellStyle name="Normal 2 2 9 20 2 4 2 2" xfId="37734"/>
    <cellStyle name="Normal 2 2 9 20 2 4 3" xfId="37735"/>
    <cellStyle name="Normal 2 2 9 20 2 5" xfId="8540"/>
    <cellStyle name="Normal 2 2 9 20 2 5 2" xfId="37736"/>
    <cellStyle name="Normal 2 2 9 20 2 6" xfId="8541"/>
    <cellStyle name="Normal 2 2 9 20 2 6 2" xfId="37737"/>
    <cellStyle name="Normal 2 2 9 20 2 7" xfId="37738"/>
    <cellStyle name="Normal 2 2 9 20 2 7 2" xfId="37739"/>
    <cellStyle name="Normal 2 2 9 20 2 8" xfId="37740"/>
    <cellStyle name="Normal 2 2 9 20 2 9" xfId="37741"/>
    <cellStyle name="Normal 2 2 9 20 3" xfId="8542"/>
    <cellStyle name="Normal 2 2 9 20 3 2" xfId="8543"/>
    <cellStyle name="Normal 2 2 9 20 3 2 2" xfId="8544"/>
    <cellStyle name="Normal 2 2 9 20 3 2 2 2" xfId="37742"/>
    <cellStyle name="Normal 2 2 9 20 3 2 3" xfId="8545"/>
    <cellStyle name="Normal 2 2 9 20 3 2 3 2" xfId="37743"/>
    <cellStyle name="Normal 2 2 9 20 3 2 4" xfId="37744"/>
    <cellStyle name="Normal 2 2 9 20 3 3" xfId="8546"/>
    <cellStyle name="Normal 2 2 9 20 3 3 2" xfId="37745"/>
    <cellStyle name="Normal 2 2 9 20 3 4" xfId="8547"/>
    <cellStyle name="Normal 2 2 9 20 3 4 2" xfId="37746"/>
    <cellStyle name="Normal 2 2 9 20 3 5" xfId="8548"/>
    <cellStyle name="Normal 2 2 9 20 3 5 2" xfId="37747"/>
    <cellStyle name="Normal 2 2 9 20 3 6" xfId="37748"/>
    <cellStyle name="Normal 2 2 9 20 3 6 2" xfId="37749"/>
    <cellStyle name="Normal 2 2 9 20 3 7" xfId="37750"/>
    <cellStyle name="Normal 2 2 9 20 4" xfId="8549"/>
    <cellStyle name="Normal 2 2 9 20 4 2" xfId="8550"/>
    <cellStyle name="Normal 2 2 9 20 4 2 2" xfId="37751"/>
    <cellStyle name="Normal 2 2 9 20 4 3" xfId="8551"/>
    <cellStyle name="Normal 2 2 9 20 4 3 2" xfId="37752"/>
    <cellStyle name="Normal 2 2 9 20 4 4" xfId="37753"/>
    <cellStyle name="Normal 2 2 9 20 5" xfId="8552"/>
    <cellStyle name="Normal 2 2 9 20 5 2" xfId="8553"/>
    <cellStyle name="Normal 2 2 9 20 5 2 2" xfId="37754"/>
    <cellStyle name="Normal 2 2 9 20 5 3" xfId="37755"/>
    <cellStyle name="Normal 2 2 9 20 6" xfId="8554"/>
    <cellStyle name="Normal 2 2 9 20 6 2" xfId="37756"/>
    <cellStyle name="Normal 2 2 9 20 7" xfId="8555"/>
    <cellStyle name="Normal 2 2 9 20 7 2" xfId="37757"/>
    <cellStyle name="Normal 2 2 9 20 8" xfId="37758"/>
    <cellStyle name="Normal 2 2 9 20 8 2" xfId="37759"/>
    <cellStyle name="Normal 2 2 9 20 9" xfId="37760"/>
    <cellStyle name="Normal 2 2 9 21" xfId="8556"/>
    <cellStyle name="Normal 2 2 9 21 10" xfId="37761"/>
    <cellStyle name="Normal 2 2 9 21 11" xfId="37762"/>
    <cellStyle name="Normal 2 2 9 21 2" xfId="8557"/>
    <cellStyle name="Normal 2 2 9 21 2 10" xfId="37763"/>
    <cellStyle name="Normal 2 2 9 21 2 2" xfId="8558"/>
    <cellStyle name="Normal 2 2 9 21 2 2 2" xfId="8559"/>
    <cellStyle name="Normal 2 2 9 21 2 2 2 2" xfId="8560"/>
    <cellStyle name="Normal 2 2 9 21 2 2 2 2 2" xfId="37764"/>
    <cellStyle name="Normal 2 2 9 21 2 2 2 3" xfId="8561"/>
    <cellStyle name="Normal 2 2 9 21 2 2 2 3 2" xfId="37765"/>
    <cellStyle name="Normal 2 2 9 21 2 2 2 4" xfId="37766"/>
    <cellStyle name="Normal 2 2 9 21 2 2 3" xfId="8562"/>
    <cellStyle name="Normal 2 2 9 21 2 2 3 2" xfId="37767"/>
    <cellStyle name="Normal 2 2 9 21 2 2 4" xfId="8563"/>
    <cellStyle name="Normal 2 2 9 21 2 2 4 2" xfId="37768"/>
    <cellStyle name="Normal 2 2 9 21 2 2 5" xfId="8564"/>
    <cellStyle name="Normal 2 2 9 21 2 2 5 2" xfId="37769"/>
    <cellStyle name="Normal 2 2 9 21 2 2 6" xfId="37770"/>
    <cellStyle name="Normal 2 2 9 21 2 2 6 2" xfId="37771"/>
    <cellStyle name="Normal 2 2 9 21 2 2 7" xfId="37772"/>
    <cellStyle name="Normal 2 2 9 21 2 3" xfId="8565"/>
    <cellStyle name="Normal 2 2 9 21 2 3 2" xfId="8566"/>
    <cellStyle name="Normal 2 2 9 21 2 3 2 2" xfId="37773"/>
    <cellStyle name="Normal 2 2 9 21 2 3 3" xfId="8567"/>
    <cellStyle name="Normal 2 2 9 21 2 3 3 2" xfId="37774"/>
    <cellStyle name="Normal 2 2 9 21 2 3 4" xfId="37775"/>
    <cellStyle name="Normal 2 2 9 21 2 4" xfId="8568"/>
    <cellStyle name="Normal 2 2 9 21 2 4 2" xfId="8569"/>
    <cellStyle name="Normal 2 2 9 21 2 4 2 2" xfId="37776"/>
    <cellStyle name="Normal 2 2 9 21 2 4 3" xfId="37777"/>
    <cellStyle name="Normal 2 2 9 21 2 5" xfId="8570"/>
    <cellStyle name="Normal 2 2 9 21 2 5 2" xfId="37778"/>
    <cellStyle name="Normal 2 2 9 21 2 6" xfId="8571"/>
    <cellStyle name="Normal 2 2 9 21 2 6 2" xfId="37779"/>
    <cellStyle name="Normal 2 2 9 21 2 7" xfId="37780"/>
    <cellStyle name="Normal 2 2 9 21 2 7 2" xfId="37781"/>
    <cellStyle name="Normal 2 2 9 21 2 8" xfId="37782"/>
    <cellStyle name="Normal 2 2 9 21 2 9" xfId="37783"/>
    <cellStyle name="Normal 2 2 9 21 3" xfId="8572"/>
    <cellStyle name="Normal 2 2 9 21 3 2" xfId="8573"/>
    <cellStyle name="Normal 2 2 9 21 3 2 2" xfId="8574"/>
    <cellStyle name="Normal 2 2 9 21 3 2 2 2" xfId="37784"/>
    <cellStyle name="Normal 2 2 9 21 3 2 3" xfId="8575"/>
    <cellStyle name="Normal 2 2 9 21 3 2 3 2" xfId="37785"/>
    <cellStyle name="Normal 2 2 9 21 3 2 4" xfId="37786"/>
    <cellStyle name="Normal 2 2 9 21 3 3" xfId="8576"/>
    <cellStyle name="Normal 2 2 9 21 3 3 2" xfId="37787"/>
    <cellStyle name="Normal 2 2 9 21 3 4" xfId="8577"/>
    <cellStyle name="Normal 2 2 9 21 3 4 2" xfId="37788"/>
    <cellStyle name="Normal 2 2 9 21 3 5" xfId="8578"/>
    <cellStyle name="Normal 2 2 9 21 3 5 2" xfId="37789"/>
    <cellStyle name="Normal 2 2 9 21 3 6" xfId="37790"/>
    <cellStyle name="Normal 2 2 9 21 3 6 2" xfId="37791"/>
    <cellStyle name="Normal 2 2 9 21 3 7" xfId="37792"/>
    <cellStyle name="Normal 2 2 9 21 4" xfId="8579"/>
    <cellStyle name="Normal 2 2 9 21 4 2" xfId="8580"/>
    <cellStyle name="Normal 2 2 9 21 4 2 2" xfId="37793"/>
    <cellStyle name="Normal 2 2 9 21 4 3" xfId="8581"/>
    <cellStyle name="Normal 2 2 9 21 4 3 2" xfId="37794"/>
    <cellStyle name="Normal 2 2 9 21 4 4" xfId="37795"/>
    <cellStyle name="Normal 2 2 9 21 5" xfId="8582"/>
    <cellStyle name="Normal 2 2 9 21 5 2" xfId="8583"/>
    <cellStyle name="Normal 2 2 9 21 5 2 2" xfId="37796"/>
    <cellStyle name="Normal 2 2 9 21 5 3" xfId="37797"/>
    <cellStyle name="Normal 2 2 9 21 6" xfId="8584"/>
    <cellStyle name="Normal 2 2 9 21 6 2" xfId="37798"/>
    <cellStyle name="Normal 2 2 9 21 7" xfId="8585"/>
    <cellStyle name="Normal 2 2 9 21 7 2" xfId="37799"/>
    <cellStyle name="Normal 2 2 9 21 8" xfId="37800"/>
    <cellStyle name="Normal 2 2 9 21 8 2" xfId="37801"/>
    <cellStyle name="Normal 2 2 9 21 9" xfId="37802"/>
    <cellStyle name="Normal 2 2 9 22" xfId="8586"/>
    <cellStyle name="Normal 2 2 9 22 10" xfId="37803"/>
    <cellStyle name="Normal 2 2 9 22 11" xfId="37804"/>
    <cellStyle name="Normal 2 2 9 22 2" xfId="8587"/>
    <cellStyle name="Normal 2 2 9 22 2 10" xfId="37805"/>
    <cellStyle name="Normal 2 2 9 22 2 2" xfId="8588"/>
    <cellStyle name="Normal 2 2 9 22 2 2 2" xfId="8589"/>
    <cellStyle name="Normal 2 2 9 22 2 2 2 2" xfId="8590"/>
    <cellStyle name="Normal 2 2 9 22 2 2 2 2 2" xfId="37806"/>
    <cellStyle name="Normal 2 2 9 22 2 2 2 3" xfId="8591"/>
    <cellStyle name="Normal 2 2 9 22 2 2 2 3 2" xfId="37807"/>
    <cellStyle name="Normal 2 2 9 22 2 2 2 4" xfId="37808"/>
    <cellStyle name="Normal 2 2 9 22 2 2 3" xfId="8592"/>
    <cellStyle name="Normal 2 2 9 22 2 2 3 2" xfId="37809"/>
    <cellStyle name="Normal 2 2 9 22 2 2 4" xfId="8593"/>
    <cellStyle name="Normal 2 2 9 22 2 2 4 2" xfId="37810"/>
    <cellStyle name="Normal 2 2 9 22 2 2 5" xfId="8594"/>
    <cellStyle name="Normal 2 2 9 22 2 2 5 2" xfId="37811"/>
    <cellStyle name="Normal 2 2 9 22 2 2 6" xfId="37812"/>
    <cellStyle name="Normal 2 2 9 22 2 2 6 2" xfId="37813"/>
    <cellStyle name="Normal 2 2 9 22 2 2 7" xfId="37814"/>
    <cellStyle name="Normal 2 2 9 22 2 3" xfId="8595"/>
    <cellStyle name="Normal 2 2 9 22 2 3 2" xfId="8596"/>
    <cellStyle name="Normal 2 2 9 22 2 3 2 2" xfId="37815"/>
    <cellStyle name="Normal 2 2 9 22 2 3 3" xfId="8597"/>
    <cellStyle name="Normal 2 2 9 22 2 3 3 2" xfId="37816"/>
    <cellStyle name="Normal 2 2 9 22 2 3 4" xfId="37817"/>
    <cellStyle name="Normal 2 2 9 22 2 4" xfId="8598"/>
    <cellStyle name="Normal 2 2 9 22 2 4 2" xfId="8599"/>
    <cellStyle name="Normal 2 2 9 22 2 4 2 2" xfId="37818"/>
    <cellStyle name="Normal 2 2 9 22 2 4 3" xfId="37819"/>
    <cellStyle name="Normal 2 2 9 22 2 5" xfId="8600"/>
    <cellStyle name="Normal 2 2 9 22 2 5 2" xfId="37820"/>
    <cellStyle name="Normal 2 2 9 22 2 6" xfId="8601"/>
    <cellStyle name="Normal 2 2 9 22 2 6 2" xfId="37821"/>
    <cellStyle name="Normal 2 2 9 22 2 7" xfId="37822"/>
    <cellStyle name="Normal 2 2 9 22 2 7 2" xfId="37823"/>
    <cellStyle name="Normal 2 2 9 22 2 8" xfId="37824"/>
    <cellStyle name="Normal 2 2 9 22 2 9" xfId="37825"/>
    <cellStyle name="Normal 2 2 9 22 3" xfId="8602"/>
    <cellStyle name="Normal 2 2 9 22 3 2" xfId="8603"/>
    <cellStyle name="Normal 2 2 9 22 3 2 2" xfId="8604"/>
    <cellStyle name="Normal 2 2 9 22 3 2 2 2" xfId="37826"/>
    <cellStyle name="Normal 2 2 9 22 3 2 3" xfId="8605"/>
    <cellStyle name="Normal 2 2 9 22 3 2 3 2" xfId="37827"/>
    <cellStyle name="Normal 2 2 9 22 3 2 4" xfId="37828"/>
    <cellStyle name="Normal 2 2 9 22 3 3" xfId="8606"/>
    <cellStyle name="Normal 2 2 9 22 3 3 2" xfId="37829"/>
    <cellStyle name="Normal 2 2 9 22 3 4" xfId="8607"/>
    <cellStyle name="Normal 2 2 9 22 3 4 2" xfId="37830"/>
    <cellStyle name="Normal 2 2 9 22 3 5" xfId="8608"/>
    <cellStyle name="Normal 2 2 9 22 3 5 2" xfId="37831"/>
    <cellStyle name="Normal 2 2 9 22 3 6" xfId="37832"/>
    <cellStyle name="Normal 2 2 9 22 3 6 2" xfId="37833"/>
    <cellStyle name="Normal 2 2 9 22 3 7" xfId="37834"/>
    <cellStyle name="Normal 2 2 9 22 4" xfId="8609"/>
    <cellStyle name="Normal 2 2 9 22 4 2" xfId="8610"/>
    <cellStyle name="Normal 2 2 9 22 4 2 2" xfId="37835"/>
    <cellStyle name="Normal 2 2 9 22 4 3" xfId="8611"/>
    <cellStyle name="Normal 2 2 9 22 4 3 2" xfId="37836"/>
    <cellStyle name="Normal 2 2 9 22 4 4" xfId="37837"/>
    <cellStyle name="Normal 2 2 9 22 5" xfId="8612"/>
    <cellStyle name="Normal 2 2 9 22 5 2" xfId="8613"/>
    <cellStyle name="Normal 2 2 9 22 5 2 2" xfId="37838"/>
    <cellStyle name="Normal 2 2 9 22 5 3" xfId="37839"/>
    <cellStyle name="Normal 2 2 9 22 6" xfId="8614"/>
    <cellStyle name="Normal 2 2 9 22 6 2" xfId="37840"/>
    <cellStyle name="Normal 2 2 9 22 7" xfId="8615"/>
    <cellStyle name="Normal 2 2 9 22 7 2" xfId="37841"/>
    <cellStyle name="Normal 2 2 9 22 8" xfId="37842"/>
    <cellStyle name="Normal 2 2 9 22 8 2" xfId="37843"/>
    <cellStyle name="Normal 2 2 9 22 9" xfId="37844"/>
    <cellStyle name="Normal 2 2 9 23" xfId="8616"/>
    <cellStyle name="Normal 2 2 9 23 10" xfId="37845"/>
    <cellStyle name="Normal 2 2 9 23 11" xfId="37846"/>
    <cellStyle name="Normal 2 2 9 23 2" xfId="8617"/>
    <cellStyle name="Normal 2 2 9 23 2 10" xfId="37847"/>
    <cellStyle name="Normal 2 2 9 23 2 2" xfId="8618"/>
    <cellStyle name="Normal 2 2 9 23 2 2 2" xfId="8619"/>
    <cellStyle name="Normal 2 2 9 23 2 2 2 2" xfId="8620"/>
    <cellStyle name="Normal 2 2 9 23 2 2 2 2 2" xfId="37848"/>
    <cellStyle name="Normal 2 2 9 23 2 2 2 3" xfId="8621"/>
    <cellStyle name="Normal 2 2 9 23 2 2 2 3 2" xfId="37849"/>
    <cellStyle name="Normal 2 2 9 23 2 2 2 4" xfId="37850"/>
    <cellStyle name="Normal 2 2 9 23 2 2 3" xfId="8622"/>
    <cellStyle name="Normal 2 2 9 23 2 2 3 2" xfId="37851"/>
    <cellStyle name="Normal 2 2 9 23 2 2 4" xfId="8623"/>
    <cellStyle name="Normal 2 2 9 23 2 2 4 2" xfId="37852"/>
    <cellStyle name="Normal 2 2 9 23 2 2 5" xfId="8624"/>
    <cellStyle name="Normal 2 2 9 23 2 2 5 2" xfId="37853"/>
    <cellStyle name="Normal 2 2 9 23 2 2 6" xfId="37854"/>
    <cellStyle name="Normal 2 2 9 23 2 2 6 2" xfId="37855"/>
    <cellStyle name="Normal 2 2 9 23 2 2 7" xfId="37856"/>
    <cellStyle name="Normal 2 2 9 23 2 3" xfId="8625"/>
    <cellStyle name="Normal 2 2 9 23 2 3 2" xfId="8626"/>
    <cellStyle name="Normal 2 2 9 23 2 3 2 2" xfId="37857"/>
    <cellStyle name="Normal 2 2 9 23 2 3 3" xfId="8627"/>
    <cellStyle name="Normal 2 2 9 23 2 3 3 2" xfId="37858"/>
    <cellStyle name="Normal 2 2 9 23 2 3 4" xfId="37859"/>
    <cellStyle name="Normal 2 2 9 23 2 4" xfId="8628"/>
    <cellStyle name="Normal 2 2 9 23 2 4 2" xfId="8629"/>
    <cellStyle name="Normal 2 2 9 23 2 4 2 2" xfId="37860"/>
    <cellStyle name="Normal 2 2 9 23 2 4 3" xfId="37861"/>
    <cellStyle name="Normal 2 2 9 23 2 5" xfId="8630"/>
    <cellStyle name="Normal 2 2 9 23 2 5 2" xfId="37862"/>
    <cellStyle name="Normal 2 2 9 23 2 6" xfId="8631"/>
    <cellStyle name="Normal 2 2 9 23 2 6 2" xfId="37863"/>
    <cellStyle name="Normal 2 2 9 23 2 7" xfId="37864"/>
    <cellStyle name="Normal 2 2 9 23 2 7 2" xfId="37865"/>
    <cellStyle name="Normal 2 2 9 23 2 8" xfId="37866"/>
    <cellStyle name="Normal 2 2 9 23 2 9" xfId="37867"/>
    <cellStyle name="Normal 2 2 9 23 3" xfId="8632"/>
    <cellStyle name="Normal 2 2 9 23 3 2" xfId="8633"/>
    <cellStyle name="Normal 2 2 9 23 3 2 2" xfId="8634"/>
    <cellStyle name="Normal 2 2 9 23 3 2 2 2" xfId="37868"/>
    <cellStyle name="Normal 2 2 9 23 3 2 3" xfId="8635"/>
    <cellStyle name="Normal 2 2 9 23 3 2 3 2" xfId="37869"/>
    <cellStyle name="Normal 2 2 9 23 3 2 4" xfId="37870"/>
    <cellStyle name="Normal 2 2 9 23 3 3" xfId="8636"/>
    <cellStyle name="Normal 2 2 9 23 3 3 2" xfId="37871"/>
    <cellStyle name="Normal 2 2 9 23 3 4" xfId="8637"/>
    <cellStyle name="Normal 2 2 9 23 3 4 2" xfId="37872"/>
    <cellStyle name="Normal 2 2 9 23 3 5" xfId="8638"/>
    <cellStyle name="Normal 2 2 9 23 3 5 2" xfId="37873"/>
    <cellStyle name="Normal 2 2 9 23 3 6" xfId="37874"/>
    <cellStyle name="Normal 2 2 9 23 3 6 2" xfId="37875"/>
    <cellStyle name="Normal 2 2 9 23 3 7" xfId="37876"/>
    <cellStyle name="Normal 2 2 9 23 4" xfId="8639"/>
    <cellStyle name="Normal 2 2 9 23 4 2" xfId="8640"/>
    <cellStyle name="Normal 2 2 9 23 4 2 2" xfId="37877"/>
    <cellStyle name="Normal 2 2 9 23 4 3" xfId="8641"/>
    <cellStyle name="Normal 2 2 9 23 4 3 2" xfId="37878"/>
    <cellStyle name="Normal 2 2 9 23 4 4" xfId="37879"/>
    <cellStyle name="Normal 2 2 9 23 5" xfId="8642"/>
    <cellStyle name="Normal 2 2 9 23 5 2" xfId="8643"/>
    <cellStyle name="Normal 2 2 9 23 5 2 2" xfId="37880"/>
    <cellStyle name="Normal 2 2 9 23 5 3" xfId="37881"/>
    <cellStyle name="Normal 2 2 9 23 6" xfId="8644"/>
    <cellStyle name="Normal 2 2 9 23 6 2" xfId="37882"/>
    <cellStyle name="Normal 2 2 9 23 7" xfId="8645"/>
    <cellStyle name="Normal 2 2 9 23 7 2" xfId="37883"/>
    <cellStyle name="Normal 2 2 9 23 8" xfId="37884"/>
    <cellStyle name="Normal 2 2 9 23 8 2" xfId="37885"/>
    <cellStyle name="Normal 2 2 9 23 9" xfId="37886"/>
    <cellStyle name="Normal 2 2 9 24" xfId="8646"/>
    <cellStyle name="Normal 2 2 9 24 10" xfId="37887"/>
    <cellStyle name="Normal 2 2 9 24 11" xfId="37888"/>
    <cellStyle name="Normal 2 2 9 24 2" xfId="8647"/>
    <cellStyle name="Normal 2 2 9 24 2 10" xfId="37889"/>
    <cellStyle name="Normal 2 2 9 24 2 2" xfId="8648"/>
    <cellStyle name="Normal 2 2 9 24 2 2 2" xfId="8649"/>
    <cellStyle name="Normal 2 2 9 24 2 2 2 2" xfId="8650"/>
    <cellStyle name="Normal 2 2 9 24 2 2 2 2 2" xfId="37890"/>
    <cellStyle name="Normal 2 2 9 24 2 2 2 3" xfId="8651"/>
    <cellStyle name="Normal 2 2 9 24 2 2 2 3 2" xfId="37891"/>
    <cellStyle name="Normal 2 2 9 24 2 2 2 4" xfId="37892"/>
    <cellStyle name="Normal 2 2 9 24 2 2 3" xfId="8652"/>
    <cellStyle name="Normal 2 2 9 24 2 2 3 2" xfId="37893"/>
    <cellStyle name="Normal 2 2 9 24 2 2 4" xfId="8653"/>
    <cellStyle name="Normal 2 2 9 24 2 2 4 2" xfId="37894"/>
    <cellStyle name="Normal 2 2 9 24 2 2 5" xfId="8654"/>
    <cellStyle name="Normal 2 2 9 24 2 2 5 2" xfId="37895"/>
    <cellStyle name="Normal 2 2 9 24 2 2 6" xfId="37896"/>
    <cellStyle name="Normal 2 2 9 24 2 2 6 2" xfId="37897"/>
    <cellStyle name="Normal 2 2 9 24 2 2 7" xfId="37898"/>
    <cellStyle name="Normal 2 2 9 24 2 3" xfId="8655"/>
    <cellStyle name="Normal 2 2 9 24 2 3 2" xfId="8656"/>
    <cellStyle name="Normal 2 2 9 24 2 3 2 2" xfId="37899"/>
    <cellStyle name="Normal 2 2 9 24 2 3 3" xfId="8657"/>
    <cellStyle name="Normal 2 2 9 24 2 3 3 2" xfId="37900"/>
    <cellStyle name="Normal 2 2 9 24 2 3 4" xfId="37901"/>
    <cellStyle name="Normal 2 2 9 24 2 4" xfId="8658"/>
    <cellStyle name="Normal 2 2 9 24 2 4 2" xfId="8659"/>
    <cellStyle name="Normal 2 2 9 24 2 4 2 2" xfId="37902"/>
    <cellStyle name="Normal 2 2 9 24 2 4 3" xfId="37903"/>
    <cellStyle name="Normal 2 2 9 24 2 5" xfId="8660"/>
    <cellStyle name="Normal 2 2 9 24 2 5 2" xfId="37904"/>
    <cellStyle name="Normal 2 2 9 24 2 6" xfId="8661"/>
    <cellStyle name="Normal 2 2 9 24 2 6 2" xfId="37905"/>
    <cellStyle name="Normal 2 2 9 24 2 7" xfId="37906"/>
    <cellStyle name="Normal 2 2 9 24 2 7 2" xfId="37907"/>
    <cellStyle name="Normal 2 2 9 24 2 8" xfId="37908"/>
    <cellStyle name="Normal 2 2 9 24 2 9" xfId="37909"/>
    <cellStyle name="Normal 2 2 9 24 3" xfId="8662"/>
    <cellStyle name="Normal 2 2 9 24 3 2" xfId="8663"/>
    <cellStyle name="Normal 2 2 9 24 3 2 2" xfId="8664"/>
    <cellStyle name="Normal 2 2 9 24 3 2 2 2" xfId="37910"/>
    <cellStyle name="Normal 2 2 9 24 3 2 3" xfId="8665"/>
    <cellStyle name="Normal 2 2 9 24 3 2 3 2" xfId="37911"/>
    <cellStyle name="Normal 2 2 9 24 3 2 4" xfId="37912"/>
    <cellStyle name="Normal 2 2 9 24 3 3" xfId="8666"/>
    <cellStyle name="Normal 2 2 9 24 3 3 2" xfId="37913"/>
    <cellStyle name="Normal 2 2 9 24 3 4" xfId="8667"/>
    <cellStyle name="Normal 2 2 9 24 3 4 2" xfId="37914"/>
    <cellStyle name="Normal 2 2 9 24 3 5" xfId="8668"/>
    <cellStyle name="Normal 2 2 9 24 3 5 2" xfId="37915"/>
    <cellStyle name="Normal 2 2 9 24 3 6" xfId="37916"/>
    <cellStyle name="Normal 2 2 9 24 3 6 2" xfId="37917"/>
    <cellStyle name="Normal 2 2 9 24 3 7" xfId="37918"/>
    <cellStyle name="Normal 2 2 9 24 4" xfId="8669"/>
    <cellStyle name="Normal 2 2 9 24 4 2" xfId="8670"/>
    <cellStyle name="Normal 2 2 9 24 4 2 2" xfId="37919"/>
    <cellStyle name="Normal 2 2 9 24 4 3" xfId="8671"/>
    <cellStyle name="Normal 2 2 9 24 4 3 2" xfId="37920"/>
    <cellStyle name="Normal 2 2 9 24 4 4" xfId="37921"/>
    <cellStyle name="Normal 2 2 9 24 5" xfId="8672"/>
    <cellStyle name="Normal 2 2 9 24 5 2" xfId="8673"/>
    <cellStyle name="Normal 2 2 9 24 5 2 2" xfId="37922"/>
    <cellStyle name="Normal 2 2 9 24 5 3" xfId="37923"/>
    <cellStyle name="Normal 2 2 9 24 6" xfId="8674"/>
    <cellStyle name="Normal 2 2 9 24 6 2" xfId="37924"/>
    <cellStyle name="Normal 2 2 9 24 7" xfId="8675"/>
    <cellStyle name="Normal 2 2 9 24 7 2" xfId="37925"/>
    <cellStyle name="Normal 2 2 9 24 8" xfId="37926"/>
    <cellStyle name="Normal 2 2 9 24 8 2" xfId="37927"/>
    <cellStyle name="Normal 2 2 9 24 9" xfId="37928"/>
    <cellStyle name="Normal 2 2 9 25" xfId="8676"/>
    <cellStyle name="Normal 2 2 9 25 10" xfId="37929"/>
    <cellStyle name="Normal 2 2 9 25 11" xfId="37930"/>
    <cellStyle name="Normal 2 2 9 25 2" xfId="8677"/>
    <cellStyle name="Normal 2 2 9 25 2 10" xfId="37931"/>
    <cellStyle name="Normal 2 2 9 25 2 2" xfId="8678"/>
    <cellStyle name="Normal 2 2 9 25 2 2 2" xfId="8679"/>
    <cellStyle name="Normal 2 2 9 25 2 2 2 2" xfId="8680"/>
    <cellStyle name="Normal 2 2 9 25 2 2 2 2 2" xfId="37932"/>
    <cellStyle name="Normal 2 2 9 25 2 2 2 3" xfId="8681"/>
    <cellStyle name="Normal 2 2 9 25 2 2 2 3 2" xfId="37933"/>
    <cellStyle name="Normal 2 2 9 25 2 2 2 4" xfId="37934"/>
    <cellStyle name="Normal 2 2 9 25 2 2 3" xfId="8682"/>
    <cellStyle name="Normal 2 2 9 25 2 2 3 2" xfId="37935"/>
    <cellStyle name="Normal 2 2 9 25 2 2 4" xfId="8683"/>
    <cellStyle name="Normal 2 2 9 25 2 2 4 2" xfId="37936"/>
    <cellStyle name="Normal 2 2 9 25 2 2 5" xfId="8684"/>
    <cellStyle name="Normal 2 2 9 25 2 2 5 2" xfId="37937"/>
    <cellStyle name="Normal 2 2 9 25 2 2 6" xfId="37938"/>
    <cellStyle name="Normal 2 2 9 25 2 2 6 2" xfId="37939"/>
    <cellStyle name="Normal 2 2 9 25 2 2 7" xfId="37940"/>
    <cellStyle name="Normal 2 2 9 25 2 3" xfId="8685"/>
    <cellStyle name="Normal 2 2 9 25 2 3 2" xfId="8686"/>
    <cellStyle name="Normal 2 2 9 25 2 3 2 2" xfId="37941"/>
    <cellStyle name="Normal 2 2 9 25 2 3 3" xfId="8687"/>
    <cellStyle name="Normal 2 2 9 25 2 3 3 2" xfId="37942"/>
    <cellStyle name="Normal 2 2 9 25 2 3 4" xfId="37943"/>
    <cellStyle name="Normal 2 2 9 25 2 4" xfId="8688"/>
    <cellStyle name="Normal 2 2 9 25 2 4 2" xfId="8689"/>
    <cellStyle name="Normal 2 2 9 25 2 4 2 2" xfId="37944"/>
    <cellStyle name="Normal 2 2 9 25 2 4 3" xfId="37945"/>
    <cellStyle name="Normal 2 2 9 25 2 5" xfId="8690"/>
    <cellStyle name="Normal 2 2 9 25 2 5 2" xfId="37946"/>
    <cellStyle name="Normal 2 2 9 25 2 6" xfId="8691"/>
    <cellStyle name="Normal 2 2 9 25 2 6 2" xfId="37947"/>
    <cellStyle name="Normal 2 2 9 25 2 7" xfId="37948"/>
    <cellStyle name="Normal 2 2 9 25 2 7 2" xfId="37949"/>
    <cellStyle name="Normal 2 2 9 25 2 8" xfId="37950"/>
    <cellStyle name="Normal 2 2 9 25 2 9" xfId="37951"/>
    <cellStyle name="Normal 2 2 9 25 3" xfId="8692"/>
    <cellStyle name="Normal 2 2 9 25 3 2" xfId="8693"/>
    <cellStyle name="Normal 2 2 9 25 3 2 2" xfId="8694"/>
    <cellStyle name="Normal 2 2 9 25 3 2 2 2" xfId="37952"/>
    <cellStyle name="Normal 2 2 9 25 3 2 3" xfId="8695"/>
    <cellStyle name="Normal 2 2 9 25 3 2 3 2" xfId="37953"/>
    <cellStyle name="Normal 2 2 9 25 3 2 4" xfId="37954"/>
    <cellStyle name="Normal 2 2 9 25 3 3" xfId="8696"/>
    <cellStyle name="Normal 2 2 9 25 3 3 2" xfId="37955"/>
    <cellStyle name="Normal 2 2 9 25 3 4" xfId="8697"/>
    <cellStyle name="Normal 2 2 9 25 3 4 2" xfId="37956"/>
    <cellStyle name="Normal 2 2 9 25 3 5" xfId="8698"/>
    <cellStyle name="Normal 2 2 9 25 3 5 2" xfId="37957"/>
    <cellStyle name="Normal 2 2 9 25 3 6" xfId="37958"/>
    <cellStyle name="Normal 2 2 9 25 3 6 2" xfId="37959"/>
    <cellStyle name="Normal 2 2 9 25 3 7" xfId="37960"/>
    <cellStyle name="Normal 2 2 9 25 4" xfId="8699"/>
    <cellStyle name="Normal 2 2 9 25 4 2" xfId="8700"/>
    <cellStyle name="Normal 2 2 9 25 4 2 2" xfId="37961"/>
    <cellStyle name="Normal 2 2 9 25 4 3" xfId="8701"/>
    <cellStyle name="Normal 2 2 9 25 4 3 2" xfId="37962"/>
    <cellStyle name="Normal 2 2 9 25 4 4" xfId="37963"/>
    <cellStyle name="Normal 2 2 9 25 5" xfId="8702"/>
    <cellStyle name="Normal 2 2 9 25 5 2" xfId="8703"/>
    <cellStyle name="Normal 2 2 9 25 5 2 2" xfId="37964"/>
    <cellStyle name="Normal 2 2 9 25 5 3" xfId="37965"/>
    <cellStyle name="Normal 2 2 9 25 6" xfId="8704"/>
    <cellStyle name="Normal 2 2 9 25 6 2" xfId="37966"/>
    <cellStyle name="Normal 2 2 9 25 7" xfId="8705"/>
    <cellStyle name="Normal 2 2 9 25 7 2" xfId="37967"/>
    <cellStyle name="Normal 2 2 9 25 8" xfId="37968"/>
    <cellStyle name="Normal 2 2 9 25 8 2" xfId="37969"/>
    <cellStyle name="Normal 2 2 9 25 9" xfId="37970"/>
    <cellStyle name="Normal 2 2 9 26" xfId="8706"/>
    <cellStyle name="Normal 2 2 9 26 10" xfId="37971"/>
    <cellStyle name="Normal 2 2 9 26 11" xfId="37972"/>
    <cellStyle name="Normal 2 2 9 26 2" xfId="8707"/>
    <cellStyle name="Normal 2 2 9 26 2 10" xfId="37973"/>
    <cellStyle name="Normal 2 2 9 26 2 2" xfId="8708"/>
    <cellStyle name="Normal 2 2 9 26 2 2 2" xfId="8709"/>
    <cellStyle name="Normal 2 2 9 26 2 2 2 2" xfId="8710"/>
    <cellStyle name="Normal 2 2 9 26 2 2 2 2 2" xfId="37974"/>
    <cellStyle name="Normal 2 2 9 26 2 2 2 3" xfId="8711"/>
    <cellStyle name="Normal 2 2 9 26 2 2 2 3 2" xfId="37975"/>
    <cellStyle name="Normal 2 2 9 26 2 2 2 4" xfId="37976"/>
    <cellStyle name="Normal 2 2 9 26 2 2 3" xfId="8712"/>
    <cellStyle name="Normal 2 2 9 26 2 2 3 2" xfId="37977"/>
    <cellStyle name="Normal 2 2 9 26 2 2 4" xfId="8713"/>
    <cellStyle name="Normal 2 2 9 26 2 2 4 2" xfId="37978"/>
    <cellStyle name="Normal 2 2 9 26 2 2 5" xfId="8714"/>
    <cellStyle name="Normal 2 2 9 26 2 2 5 2" xfId="37979"/>
    <cellStyle name="Normal 2 2 9 26 2 2 6" xfId="37980"/>
    <cellStyle name="Normal 2 2 9 26 2 2 6 2" xfId="37981"/>
    <cellStyle name="Normal 2 2 9 26 2 2 7" xfId="37982"/>
    <cellStyle name="Normal 2 2 9 26 2 3" xfId="8715"/>
    <cellStyle name="Normal 2 2 9 26 2 3 2" xfId="8716"/>
    <cellStyle name="Normal 2 2 9 26 2 3 2 2" xfId="37983"/>
    <cellStyle name="Normal 2 2 9 26 2 3 3" xfId="8717"/>
    <cellStyle name="Normal 2 2 9 26 2 3 3 2" xfId="37984"/>
    <cellStyle name="Normal 2 2 9 26 2 3 4" xfId="37985"/>
    <cellStyle name="Normal 2 2 9 26 2 4" xfId="8718"/>
    <cellStyle name="Normal 2 2 9 26 2 4 2" xfId="8719"/>
    <cellStyle name="Normal 2 2 9 26 2 4 2 2" xfId="37986"/>
    <cellStyle name="Normal 2 2 9 26 2 4 3" xfId="37987"/>
    <cellStyle name="Normal 2 2 9 26 2 5" xfId="8720"/>
    <cellStyle name="Normal 2 2 9 26 2 5 2" xfId="37988"/>
    <cellStyle name="Normal 2 2 9 26 2 6" xfId="8721"/>
    <cellStyle name="Normal 2 2 9 26 2 6 2" xfId="37989"/>
    <cellStyle name="Normal 2 2 9 26 2 7" xfId="37990"/>
    <cellStyle name="Normal 2 2 9 26 2 7 2" xfId="37991"/>
    <cellStyle name="Normal 2 2 9 26 2 8" xfId="37992"/>
    <cellStyle name="Normal 2 2 9 26 2 9" xfId="37993"/>
    <cellStyle name="Normal 2 2 9 26 3" xfId="8722"/>
    <cellStyle name="Normal 2 2 9 26 3 2" xfId="8723"/>
    <cellStyle name="Normal 2 2 9 26 3 2 2" xfId="8724"/>
    <cellStyle name="Normal 2 2 9 26 3 2 2 2" xfId="37994"/>
    <cellStyle name="Normal 2 2 9 26 3 2 3" xfId="8725"/>
    <cellStyle name="Normal 2 2 9 26 3 2 3 2" xfId="37995"/>
    <cellStyle name="Normal 2 2 9 26 3 2 4" xfId="37996"/>
    <cellStyle name="Normal 2 2 9 26 3 3" xfId="8726"/>
    <cellStyle name="Normal 2 2 9 26 3 3 2" xfId="37997"/>
    <cellStyle name="Normal 2 2 9 26 3 4" xfId="8727"/>
    <cellStyle name="Normal 2 2 9 26 3 4 2" xfId="37998"/>
    <cellStyle name="Normal 2 2 9 26 3 5" xfId="8728"/>
    <cellStyle name="Normal 2 2 9 26 3 5 2" xfId="37999"/>
    <cellStyle name="Normal 2 2 9 26 3 6" xfId="38000"/>
    <cellStyle name="Normal 2 2 9 26 3 6 2" xfId="38001"/>
    <cellStyle name="Normal 2 2 9 26 3 7" xfId="38002"/>
    <cellStyle name="Normal 2 2 9 26 4" xfId="8729"/>
    <cellStyle name="Normal 2 2 9 26 4 2" xfId="8730"/>
    <cellStyle name="Normal 2 2 9 26 4 2 2" xfId="38003"/>
    <cellStyle name="Normal 2 2 9 26 4 3" xfId="8731"/>
    <cellStyle name="Normal 2 2 9 26 4 3 2" xfId="38004"/>
    <cellStyle name="Normal 2 2 9 26 4 4" xfId="38005"/>
    <cellStyle name="Normal 2 2 9 26 5" xfId="8732"/>
    <cellStyle name="Normal 2 2 9 26 5 2" xfId="8733"/>
    <cellStyle name="Normal 2 2 9 26 5 2 2" xfId="38006"/>
    <cellStyle name="Normal 2 2 9 26 5 3" xfId="38007"/>
    <cellStyle name="Normal 2 2 9 26 6" xfId="8734"/>
    <cellStyle name="Normal 2 2 9 26 6 2" xfId="38008"/>
    <cellStyle name="Normal 2 2 9 26 7" xfId="8735"/>
    <cellStyle name="Normal 2 2 9 26 7 2" xfId="38009"/>
    <cellStyle name="Normal 2 2 9 26 8" xfId="38010"/>
    <cellStyle name="Normal 2 2 9 26 8 2" xfId="38011"/>
    <cellStyle name="Normal 2 2 9 26 9" xfId="38012"/>
    <cellStyle name="Normal 2 2 9 27" xfId="8736"/>
    <cellStyle name="Normal 2 2 9 27 10" xfId="38013"/>
    <cellStyle name="Normal 2 2 9 27 11" xfId="38014"/>
    <cellStyle name="Normal 2 2 9 27 2" xfId="8737"/>
    <cellStyle name="Normal 2 2 9 27 2 10" xfId="38015"/>
    <cellStyle name="Normal 2 2 9 27 2 2" xfId="8738"/>
    <cellStyle name="Normal 2 2 9 27 2 2 2" xfId="8739"/>
    <cellStyle name="Normal 2 2 9 27 2 2 2 2" xfId="8740"/>
    <cellStyle name="Normal 2 2 9 27 2 2 2 2 2" xfId="38016"/>
    <cellStyle name="Normal 2 2 9 27 2 2 2 3" xfId="8741"/>
    <cellStyle name="Normal 2 2 9 27 2 2 2 3 2" xfId="38017"/>
    <cellStyle name="Normal 2 2 9 27 2 2 2 4" xfId="38018"/>
    <cellStyle name="Normal 2 2 9 27 2 2 3" xfId="8742"/>
    <cellStyle name="Normal 2 2 9 27 2 2 3 2" xfId="38019"/>
    <cellStyle name="Normal 2 2 9 27 2 2 4" xfId="8743"/>
    <cellStyle name="Normal 2 2 9 27 2 2 4 2" xfId="38020"/>
    <cellStyle name="Normal 2 2 9 27 2 2 5" xfId="8744"/>
    <cellStyle name="Normal 2 2 9 27 2 2 5 2" xfId="38021"/>
    <cellStyle name="Normal 2 2 9 27 2 2 6" xfId="38022"/>
    <cellStyle name="Normal 2 2 9 27 2 2 6 2" xfId="38023"/>
    <cellStyle name="Normal 2 2 9 27 2 2 7" xfId="38024"/>
    <cellStyle name="Normal 2 2 9 27 2 3" xfId="8745"/>
    <cellStyle name="Normal 2 2 9 27 2 3 2" xfId="8746"/>
    <cellStyle name="Normal 2 2 9 27 2 3 2 2" xfId="38025"/>
    <cellStyle name="Normal 2 2 9 27 2 3 3" xfId="8747"/>
    <cellStyle name="Normal 2 2 9 27 2 3 3 2" xfId="38026"/>
    <cellStyle name="Normal 2 2 9 27 2 3 4" xfId="38027"/>
    <cellStyle name="Normal 2 2 9 27 2 4" xfId="8748"/>
    <cellStyle name="Normal 2 2 9 27 2 4 2" xfId="8749"/>
    <cellStyle name="Normal 2 2 9 27 2 4 2 2" xfId="38028"/>
    <cellStyle name="Normal 2 2 9 27 2 4 3" xfId="38029"/>
    <cellStyle name="Normal 2 2 9 27 2 5" xfId="8750"/>
    <cellStyle name="Normal 2 2 9 27 2 5 2" xfId="38030"/>
    <cellStyle name="Normal 2 2 9 27 2 6" xfId="8751"/>
    <cellStyle name="Normal 2 2 9 27 2 6 2" xfId="38031"/>
    <cellStyle name="Normal 2 2 9 27 2 7" xfId="38032"/>
    <cellStyle name="Normal 2 2 9 27 2 7 2" xfId="38033"/>
    <cellStyle name="Normal 2 2 9 27 2 8" xfId="38034"/>
    <cellStyle name="Normal 2 2 9 27 2 9" xfId="38035"/>
    <cellStyle name="Normal 2 2 9 27 3" xfId="8752"/>
    <cellStyle name="Normal 2 2 9 27 3 2" xfId="8753"/>
    <cellStyle name="Normal 2 2 9 27 3 2 2" xfId="8754"/>
    <cellStyle name="Normal 2 2 9 27 3 2 2 2" xfId="38036"/>
    <cellStyle name="Normal 2 2 9 27 3 2 3" xfId="8755"/>
    <cellStyle name="Normal 2 2 9 27 3 2 3 2" xfId="38037"/>
    <cellStyle name="Normal 2 2 9 27 3 2 4" xfId="38038"/>
    <cellStyle name="Normal 2 2 9 27 3 3" xfId="8756"/>
    <cellStyle name="Normal 2 2 9 27 3 3 2" xfId="38039"/>
    <cellStyle name="Normal 2 2 9 27 3 4" xfId="8757"/>
    <cellStyle name="Normal 2 2 9 27 3 4 2" xfId="38040"/>
    <cellStyle name="Normal 2 2 9 27 3 5" xfId="8758"/>
    <cellStyle name="Normal 2 2 9 27 3 5 2" xfId="38041"/>
    <cellStyle name="Normal 2 2 9 27 3 6" xfId="38042"/>
    <cellStyle name="Normal 2 2 9 27 3 6 2" xfId="38043"/>
    <cellStyle name="Normal 2 2 9 27 3 7" xfId="38044"/>
    <cellStyle name="Normal 2 2 9 27 4" xfId="8759"/>
    <cellStyle name="Normal 2 2 9 27 4 2" xfId="8760"/>
    <cellStyle name="Normal 2 2 9 27 4 2 2" xfId="38045"/>
    <cellStyle name="Normal 2 2 9 27 4 3" xfId="8761"/>
    <cellStyle name="Normal 2 2 9 27 4 3 2" xfId="38046"/>
    <cellStyle name="Normal 2 2 9 27 4 4" xfId="38047"/>
    <cellStyle name="Normal 2 2 9 27 5" xfId="8762"/>
    <cellStyle name="Normal 2 2 9 27 5 2" xfId="8763"/>
    <cellStyle name="Normal 2 2 9 27 5 2 2" xfId="38048"/>
    <cellStyle name="Normal 2 2 9 27 5 3" xfId="38049"/>
    <cellStyle name="Normal 2 2 9 27 6" xfId="8764"/>
    <cellStyle name="Normal 2 2 9 27 6 2" xfId="38050"/>
    <cellStyle name="Normal 2 2 9 27 7" xfId="8765"/>
    <cellStyle name="Normal 2 2 9 27 7 2" xfId="38051"/>
    <cellStyle name="Normal 2 2 9 27 8" xfId="38052"/>
    <cellStyle name="Normal 2 2 9 27 8 2" xfId="38053"/>
    <cellStyle name="Normal 2 2 9 27 9" xfId="38054"/>
    <cellStyle name="Normal 2 2 9 28" xfId="8766"/>
    <cellStyle name="Normal 2 2 9 28 10" xfId="38055"/>
    <cellStyle name="Normal 2 2 9 28 11" xfId="38056"/>
    <cellStyle name="Normal 2 2 9 28 2" xfId="8767"/>
    <cellStyle name="Normal 2 2 9 28 2 10" xfId="38057"/>
    <cellStyle name="Normal 2 2 9 28 2 2" xfId="8768"/>
    <cellStyle name="Normal 2 2 9 28 2 2 2" xfId="8769"/>
    <cellStyle name="Normal 2 2 9 28 2 2 2 2" xfId="8770"/>
    <cellStyle name="Normal 2 2 9 28 2 2 2 2 2" xfId="38058"/>
    <cellStyle name="Normal 2 2 9 28 2 2 2 3" xfId="8771"/>
    <cellStyle name="Normal 2 2 9 28 2 2 2 3 2" xfId="38059"/>
    <cellStyle name="Normal 2 2 9 28 2 2 2 4" xfId="38060"/>
    <cellStyle name="Normal 2 2 9 28 2 2 3" xfId="8772"/>
    <cellStyle name="Normal 2 2 9 28 2 2 3 2" xfId="38061"/>
    <cellStyle name="Normal 2 2 9 28 2 2 4" xfId="8773"/>
    <cellStyle name="Normal 2 2 9 28 2 2 4 2" xfId="38062"/>
    <cellStyle name="Normal 2 2 9 28 2 2 5" xfId="8774"/>
    <cellStyle name="Normal 2 2 9 28 2 2 5 2" xfId="38063"/>
    <cellStyle name="Normal 2 2 9 28 2 2 6" xfId="38064"/>
    <cellStyle name="Normal 2 2 9 28 2 2 6 2" xfId="38065"/>
    <cellStyle name="Normal 2 2 9 28 2 2 7" xfId="38066"/>
    <cellStyle name="Normal 2 2 9 28 2 3" xfId="8775"/>
    <cellStyle name="Normal 2 2 9 28 2 3 2" xfId="8776"/>
    <cellStyle name="Normal 2 2 9 28 2 3 2 2" xfId="38067"/>
    <cellStyle name="Normal 2 2 9 28 2 3 3" xfId="8777"/>
    <cellStyle name="Normal 2 2 9 28 2 3 3 2" xfId="38068"/>
    <cellStyle name="Normal 2 2 9 28 2 3 4" xfId="38069"/>
    <cellStyle name="Normal 2 2 9 28 2 4" xfId="8778"/>
    <cellStyle name="Normal 2 2 9 28 2 4 2" xfId="8779"/>
    <cellStyle name="Normal 2 2 9 28 2 4 2 2" xfId="38070"/>
    <cellStyle name="Normal 2 2 9 28 2 4 3" xfId="38071"/>
    <cellStyle name="Normal 2 2 9 28 2 5" xfId="8780"/>
    <cellStyle name="Normal 2 2 9 28 2 5 2" xfId="38072"/>
    <cellStyle name="Normal 2 2 9 28 2 6" xfId="8781"/>
    <cellStyle name="Normal 2 2 9 28 2 6 2" xfId="38073"/>
    <cellStyle name="Normal 2 2 9 28 2 7" xfId="38074"/>
    <cellStyle name="Normal 2 2 9 28 2 7 2" xfId="38075"/>
    <cellStyle name="Normal 2 2 9 28 2 8" xfId="38076"/>
    <cellStyle name="Normal 2 2 9 28 2 9" xfId="38077"/>
    <cellStyle name="Normal 2 2 9 28 3" xfId="8782"/>
    <cellStyle name="Normal 2 2 9 28 3 2" xfId="8783"/>
    <cellStyle name="Normal 2 2 9 28 3 2 2" xfId="8784"/>
    <cellStyle name="Normal 2 2 9 28 3 2 2 2" xfId="38078"/>
    <cellStyle name="Normal 2 2 9 28 3 2 3" xfId="8785"/>
    <cellStyle name="Normal 2 2 9 28 3 2 3 2" xfId="38079"/>
    <cellStyle name="Normal 2 2 9 28 3 2 4" xfId="38080"/>
    <cellStyle name="Normal 2 2 9 28 3 3" xfId="8786"/>
    <cellStyle name="Normal 2 2 9 28 3 3 2" xfId="38081"/>
    <cellStyle name="Normal 2 2 9 28 3 4" xfId="8787"/>
    <cellStyle name="Normal 2 2 9 28 3 4 2" xfId="38082"/>
    <cellStyle name="Normal 2 2 9 28 3 5" xfId="8788"/>
    <cellStyle name="Normal 2 2 9 28 3 5 2" xfId="38083"/>
    <cellStyle name="Normal 2 2 9 28 3 6" xfId="38084"/>
    <cellStyle name="Normal 2 2 9 28 3 6 2" xfId="38085"/>
    <cellStyle name="Normal 2 2 9 28 3 7" xfId="38086"/>
    <cellStyle name="Normal 2 2 9 28 4" xfId="8789"/>
    <cellStyle name="Normal 2 2 9 28 4 2" xfId="8790"/>
    <cellStyle name="Normal 2 2 9 28 4 2 2" xfId="38087"/>
    <cellStyle name="Normal 2 2 9 28 4 3" xfId="8791"/>
    <cellStyle name="Normal 2 2 9 28 4 3 2" xfId="38088"/>
    <cellStyle name="Normal 2 2 9 28 4 4" xfId="38089"/>
    <cellStyle name="Normal 2 2 9 28 5" xfId="8792"/>
    <cellStyle name="Normal 2 2 9 28 5 2" xfId="8793"/>
    <cellStyle name="Normal 2 2 9 28 5 2 2" xfId="38090"/>
    <cellStyle name="Normal 2 2 9 28 5 3" xfId="38091"/>
    <cellStyle name="Normal 2 2 9 28 6" xfId="8794"/>
    <cellStyle name="Normal 2 2 9 28 6 2" xfId="38092"/>
    <cellStyle name="Normal 2 2 9 28 7" xfId="8795"/>
    <cellStyle name="Normal 2 2 9 28 7 2" xfId="38093"/>
    <cellStyle name="Normal 2 2 9 28 8" xfId="38094"/>
    <cellStyle name="Normal 2 2 9 28 8 2" xfId="38095"/>
    <cellStyle name="Normal 2 2 9 28 9" xfId="38096"/>
    <cellStyle name="Normal 2 2 9 29" xfId="8796"/>
    <cellStyle name="Normal 2 2 9 29 10" xfId="38097"/>
    <cellStyle name="Normal 2 2 9 29 11" xfId="38098"/>
    <cellStyle name="Normal 2 2 9 29 2" xfId="8797"/>
    <cellStyle name="Normal 2 2 9 29 2 10" xfId="38099"/>
    <cellStyle name="Normal 2 2 9 29 2 2" xfId="8798"/>
    <cellStyle name="Normal 2 2 9 29 2 2 2" xfId="8799"/>
    <cellStyle name="Normal 2 2 9 29 2 2 2 2" xfId="8800"/>
    <cellStyle name="Normal 2 2 9 29 2 2 2 2 2" xfId="38100"/>
    <cellStyle name="Normal 2 2 9 29 2 2 2 3" xfId="8801"/>
    <cellStyle name="Normal 2 2 9 29 2 2 2 3 2" xfId="38101"/>
    <cellStyle name="Normal 2 2 9 29 2 2 2 4" xfId="38102"/>
    <cellStyle name="Normal 2 2 9 29 2 2 3" xfId="8802"/>
    <cellStyle name="Normal 2 2 9 29 2 2 3 2" xfId="38103"/>
    <cellStyle name="Normal 2 2 9 29 2 2 4" xfId="8803"/>
    <cellStyle name="Normal 2 2 9 29 2 2 4 2" xfId="38104"/>
    <cellStyle name="Normal 2 2 9 29 2 2 5" xfId="8804"/>
    <cellStyle name="Normal 2 2 9 29 2 2 5 2" xfId="38105"/>
    <cellStyle name="Normal 2 2 9 29 2 2 6" xfId="38106"/>
    <cellStyle name="Normal 2 2 9 29 2 2 6 2" xfId="38107"/>
    <cellStyle name="Normal 2 2 9 29 2 2 7" xfId="38108"/>
    <cellStyle name="Normal 2 2 9 29 2 3" xfId="8805"/>
    <cellStyle name="Normal 2 2 9 29 2 3 2" xfId="8806"/>
    <cellStyle name="Normal 2 2 9 29 2 3 2 2" xfId="38109"/>
    <cellStyle name="Normal 2 2 9 29 2 3 3" xfId="8807"/>
    <cellStyle name="Normal 2 2 9 29 2 3 3 2" xfId="38110"/>
    <cellStyle name="Normal 2 2 9 29 2 3 4" xfId="38111"/>
    <cellStyle name="Normal 2 2 9 29 2 4" xfId="8808"/>
    <cellStyle name="Normal 2 2 9 29 2 4 2" xfId="8809"/>
    <cellStyle name="Normal 2 2 9 29 2 4 2 2" xfId="38112"/>
    <cellStyle name="Normal 2 2 9 29 2 4 3" xfId="38113"/>
    <cellStyle name="Normal 2 2 9 29 2 5" xfId="8810"/>
    <cellStyle name="Normal 2 2 9 29 2 5 2" xfId="38114"/>
    <cellStyle name="Normal 2 2 9 29 2 6" xfId="8811"/>
    <cellStyle name="Normal 2 2 9 29 2 6 2" xfId="38115"/>
    <cellStyle name="Normal 2 2 9 29 2 7" xfId="38116"/>
    <cellStyle name="Normal 2 2 9 29 2 7 2" xfId="38117"/>
    <cellStyle name="Normal 2 2 9 29 2 8" xfId="38118"/>
    <cellStyle name="Normal 2 2 9 29 2 9" xfId="38119"/>
    <cellStyle name="Normal 2 2 9 29 3" xfId="8812"/>
    <cellStyle name="Normal 2 2 9 29 3 2" xfId="8813"/>
    <cellStyle name="Normal 2 2 9 29 3 2 2" xfId="8814"/>
    <cellStyle name="Normal 2 2 9 29 3 2 2 2" xfId="38120"/>
    <cellStyle name="Normal 2 2 9 29 3 2 3" xfId="8815"/>
    <cellStyle name="Normal 2 2 9 29 3 2 3 2" xfId="38121"/>
    <cellStyle name="Normal 2 2 9 29 3 2 4" xfId="38122"/>
    <cellStyle name="Normal 2 2 9 29 3 3" xfId="8816"/>
    <cellStyle name="Normal 2 2 9 29 3 3 2" xfId="38123"/>
    <cellStyle name="Normal 2 2 9 29 3 4" xfId="8817"/>
    <cellStyle name="Normal 2 2 9 29 3 4 2" xfId="38124"/>
    <cellStyle name="Normal 2 2 9 29 3 5" xfId="8818"/>
    <cellStyle name="Normal 2 2 9 29 3 5 2" xfId="38125"/>
    <cellStyle name="Normal 2 2 9 29 3 6" xfId="38126"/>
    <cellStyle name="Normal 2 2 9 29 3 6 2" xfId="38127"/>
    <cellStyle name="Normal 2 2 9 29 3 7" xfId="38128"/>
    <cellStyle name="Normal 2 2 9 29 4" xfId="8819"/>
    <cellStyle name="Normal 2 2 9 29 4 2" xfId="8820"/>
    <cellStyle name="Normal 2 2 9 29 4 2 2" xfId="38129"/>
    <cellStyle name="Normal 2 2 9 29 4 3" xfId="8821"/>
    <cellStyle name="Normal 2 2 9 29 4 3 2" xfId="38130"/>
    <cellStyle name="Normal 2 2 9 29 4 4" xfId="38131"/>
    <cellStyle name="Normal 2 2 9 29 5" xfId="8822"/>
    <cellStyle name="Normal 2 2 9 29 5 2" xfId="8823"/>
    <cellStyle name="Normal 2 2 9 29 5 2 2" xfId="38132"/>
    <cellStyle name="Normal 2 2 9 29 5 3" xfId="38133"/>
    <cellStyle name="Normal 2 2 9 29 6" xfId="8824"/>
    <cellStyle name="Normal 2 2 9 29 6 2" xfId="38134"/>
    <cellStyle name="Normal 2 2 9 29 7" xfId="8825"/>
    <cellStyle name="Normal 2 2 9 29 7 2" xfId="38135"/>
    <cellStyle name="Normal 2 2 9 29 8" xfId="38136"/>
    <cellStyle name="Normal 2 2 9 29 8 2" xfId="38137"/>
    <cellStyle name="Normal 2 2 9 29 9" xfId="38138"/>
    <cellStyle name="Normal 2 2 9 3" xfId="8826"/>
    <cellStyle name="Normal 2 2 9 3 10" xfId="38139"/>
    <cellStyle name="Normal 2 2 9 3 11" xfId="38140"/>
    <cellStyle name="Normal 2 2 9 3 2" xfId="8827"/>
    <cellStyle name="Normal 2 2 9 3 2 10" xfId="38141"/>
    <cellStyle name="Normal 2 2 9 3 2 2" xfId="8828"/>
    <cellStyle name="Normal 2 2 9 3 2 2 2" xfId="8829"/>
    <cellStyle name="Normal 2 2 9 3 2 2 2 2" xfId="8830"/>
    <cellStyle name="Normal 2 2 9 3 2 2 2 2 2" xfId="38142"/>
    <cellStyle name="Normal 2 2 9 3 2 2 2 3" xfId="8831"/>
    <cellStyle name="Normal 2 2 9 3 2 2 2 3 2" xfId="38143"/>
    <cellStyle name="Normal 2 2 9 3 2 2 2 4" xfId="38144"/>
    <cellStyle name="Normal 2 2 9 3 2 2 3" xfId="8832"/>
    <cellStyle name="Normal 2 2 9 3 2 2 3 2" xfId="38145"/>
    <cellStyle name="Normal 2 2 9 3 2 2 4" xfId="8833"/>
    <cellStyle name="Normal 2 2 9 3 2 2 4 2" xfId="38146"/>
    <cellStyle name="Normal 2 2 9 3 2 2 5" xfId="8834"/>
    <cellStyle name="Normal 2 2 9 3 2 2 5 2" xfId="38147"/>
    <cellStyle name="Normal 2 2 9 3 2 2 6" xfId="38148"/>
    <cellStyle name="Normal 2 2 9 3 2 2 6 2" xfId="38149"/>
    <cellStyle name="Normal 2 2 9 3 2 2 7" xfId="38150"/>
    <cellStyle name="Normal 2 2 9 3 2 3" xfId="8835"/>
    <cellStyle name="Normal 2 2 9 3 2 3 2" xfId="8836"/>
    <cellStyle name="Normal 2 2 9 3 2 3 2 2" xfId="38151"/>
    <cellStyle name="Normal 2 2 9 3 2 3 3" xfId="8837"/>
    <cellStyle name="Normal 2 2 9 3 2 3 3 2" xfId="38152"/>
    <cellStyle name="Normal 2 2 9 3 2 3 4" xfId="38153"/>
    <cellStyle name="Normal 2 2 9 3 2 4" xfId="8838"/>
    <cellStyle name="Normal 2 2 9 3 2 4 2" xfId="8839"/>
    <cellStyle name="Normal 2 2 9 3 2 4 2 2" xfId="38154"/>
    <cellStyle name="Normal 2 2 9 3 2 4 3" xfId="38155"/>
    <cellStyle name="Normal 2 2 9 3 2 5" xfId="8840"/>
    <cellStyle name="Normal 2 2 9 3 2 5 2" xfId="38156"/>
    <cellStyle name="Normal 2 2 9 3 2 6" xfId="8841"/>
    <cellStyle name="Normal 2 2 9 3 2 6 2" xfId="38157"/>
    <cellStyle name="Normal 2 2 9 3 2 7" xfId="38158"/>
    <cellStyle name="Normal 2 2 9 3 2 7 2" xfId="38159"/>
    <cellStyle name="Normal 2 2 9 3 2 8" xfId="38160"/>
    <cellStyle name="Normal 2 2 9 3 2 9" xfId="38161"/>
    <cellStyle name="Normal 2 2 9 3 3" xfId="8842"/>
    <cellStyle name="Normal 2 2 9 3 3 2" xfId="8843"/>
    <cellStyle name="Normal 2 2 9 3 3 2 2" xfId="8844"/>
    <cellStyle name="Normal 2 2 9 3 3 2 2 2" xfId="38162"/>
    <cellStyle name="Normal 2 2 9 3 3 2 3" xfId="8845"/>
    <cellStyle name="Normal 2 2 9 3 3 2 3 2" xfId="38163"/>
    <cellStyle name="Normal 2 2 9 3 3 2 4" xfId="38164"/>
    <cellStyle name="Normal 2 2 9 3 3 3" xfId="8846"/>
    <cellStyle name="Normal 2 2 9 3 3 3 2" xfId="38165"/>
    <cellStyle name="Normal 2 2 9 3 3 4" xfId="8847"/>
    <cellStyle name="Normal 2 2 9 3 3 4 2" xfId="38166"/>
    <cellStyle name="Normal 2 2 9 3 3 5" xfId="8848"/>
    <cellStyle name="Normal 2 2 9 3 3 5 2" xfId="38167"/>
    <cellStyle name="Normal 2 2 9 3 3 6" xfId="38168"/>
    <cellStyle name="Normal 2 2 9 3 3 6 2" xfId="38169"/>
    <cellStyle name="Normal 2 2 9 3 3 7" xfId="38170"/>
    <cellStyle name="Normal 2 2 9 3 4" xfId="8849"/>
    <cellStyle name="Normal 2 2 9 3 4 2" xfId="8850"/>
    <cellStyle name="Normal 2 2 9 3 4 2 2" xfId="38171"/>
    <cellStyle name="Normal 2 2 9 3 4 3" xfId="8851"/>
    <cellStyle name="Normal 2 2 9 3 4 3 2" xfId="38172"/>
    <cellStyle name="Normal 2 2 9 3 4 4" xfId="38173"/>
    <cellStyle name="Normal 2 2 9 3 5" xfId="8852"/>
    <cellStyle name="Normal 2 2 9 3 5 2" xfId="8853"/>
    <cellStyle name="Normal 2 2 9 3 5 2 2" xfId="38174"/>
    <cellStyle name="Normal 2 2 9 3 5 3" xfId="38175"/>
    <cellStyle name="Normal 2 2 9 3 6" xfId="8854"/>
    <cellStyle name="Normal 2 2 9 3 6 2" xfId="38176"/>
    <cellStyle name="Normal 2 2 9 3 7" xfId="8855"/>
    <cellStyle name="Normal 2 2 9 3 7 2" xfId="38177"/>
    <cellStyle name="Normal 2 2 9 3 8" xfId="38178"/>
    <cellStyle name="Normal 2 2 9 3 8 2" xfId="38179"/>
    <cellStyle name="Normal 2 2 9 3 9" xfId="38180"/>
    <cellStyle name="Normal 2 2 9 30" xfId="8856"/>
    <cellStyle name="Normal 2 2 9 30 10" xfId="38181"/>
    <cellStyle name="Normal 2 2 9 30 11" xfId="38182"/>
    <cellStyle name="Normal 2 2 9 30 2" xfId="8857"/>
    <cellStyle name="Normal 2 2 9 30 2 10" xfId="38183"/>
    <cellStyle name="Normal 2 2 9 30 2 2" xfId="8858"/>
    <cellStyle name="Normal 2 2 9 30 2 2 2" xfId="8859"/>
    <cellStyle name="Normal 2 2 9 30 2 2 2 2" xfId="8860"/>
    <cellStyle name="Normal 2 2 9 30 2 2 2 2 2" xfId="38184"/>
    <cellStyle name="Normal 2 2 9 30 2 2 2 3" xfId="8861"/>
    <cellStyle name="Normal 2 2 9 30 2 2 2 3 2" xfId="38185"/>
    <cellStyle name="Normal 2 2 9 30 2 2 2 4" xfId="38186"/>
    <cellStyle name="Normal 2 2 9 30 2 2 3" xfId="8862"/>
    <cellStyle name="Normal 2 2 9 30 2 2 3 2" xfId="38187"/>
    <cellStyle name="Normal 2 2 9 30 2 2 4" xfId="8863"/>
    <cellStyle name="Normal 2 2 9 30 2 2 4 2" xfId="38188"/>
    <cellStyle name="Normal 2 2 9 30 2 2 5" xfId="8864"/>
    <cellStyle name="Normal 2 2 9 30 2 2 5 2" xfId="38189"/>
    <cellStyle name="Normal 2 2 9 30 2 2 6" xfId="38190"/>
    <cellStyle name="Normal 2 2 9 30 2 2 6 2" xfId="38191"/>
    <cellStyle name="Normal 2 2 9 30 2 2 7" xfId="38192"/>
    <cellStyle name="Normal 2 2 9 30 2 3" xfId="8865"/>
    <cellStyle name="Normal 2 2 9 30 2 3 2" xfId="8866"/>
    <cellStyle name="Normal 2 2 9 30 2 3 2 2" xfId="38193"/>
    <cellStyle name="Normal 2 2 9 30 2 3 3" xfId="8867"/>
    <cellStyle name="Normal 2 2 9 30 2 3 3 2" xfId="38194"/>
    <cellStyle name="Normal 2 2 9 30 2 3 4" xfId="38195"/>
    <cellStyle name="Normal 2 2 9 30 2 4" xfId="8868"/>
    <cellStyle name="Normal 2 2 9 30 2 4 2" xfId="8869"/>
    <cellStyle name="Normal 2 2 9 30 2 4 2 2" xfId="38196"/>
    <cellStyle name="Normal 2 2 9 30 2 4 3" xfId="38197"/>
    <cellStyle name="Normal 2 2 9 30 2 5" xfId="8870"/>
    <cellStyle name="Normal 2 2 9 30 2 5 2" xfId="38198"/>
    <cellStyle name="Normal 2 2 9 30 2 6" xfId="8871"/>
    <cellStyle name="Normal 2 2 9 30 2 6 2" xfId="38199"/>
    <cellStyle name="Normal 2 2 9 30 2 7" xfId="38200"/>
    <cellStyle name="Normal 2 2 9 30 2 7 2" xfId="38201"/>
    <cellStyle name="Normal 2 2 9 30 2 8" xfId="38202"/>
    <cellStyle name="Normal 2 2 9 30 2 9" xfId="38203"/>
    <cellStyle name="Normal 2 2 9 30 3" xfId="8872"/>
    <cellStyle name="Normal 2 2 9 30 3 2" xfId="8873"/>
    <cellStyle name="Normal 2 2 9 30 3 2 2" xfId="8874"/>
    <cellStyle name="Normal 2 2 9 30 3 2 2 2" xfId="38204"/>
    <cellStyle name="Normal 2 2 9 30 3 2 3" xfId="8875"/>
    <cellStyle name="Normal 2 2 9 30 3 2 3 2" xfId="38205"/>
    <cellStyle name="Normal 2 2 9 30 3 2 4" xfId="38206"/>
    <cellStyle name="Normal 2 2 9 30 3 3" xfId="8876"/>
    <cellStyle name="Normal 2 2 9 30 3 3 2" xfId="38207"/>
    <cellStyle name="Normal 2 2 9 30 3 4" xfId="8877"/>
    <cellStyle name="Normal 2 2 9 30 3 4 2" xfId="38208"/>
    <cellStyle name="Normal 2 2 9 30 3 5" xfId="8878"/>
    <cellStyle name="Normal 2 2 9 30 3 5 2" xfId="38209"/>
    <cellStyle name="Normal 2 2 9 30 3 6" xfId="38210"/>
    <cellStyle name="Normal 2 2 9 30 3 6 2" xfId="38211"/>
    <cellStyle name="Normal 2 2 9 30 3 7" xfId="38212"/>
    <cellStyle name="Normal 2 2 9 30 4" xfId="8879"/>
    <cellStyle name="Normal 2 2 9 30 4 2" xfId="8880"/>
    <cellStyle name="Normal 2 2 9 30 4 2 2" xfId="38213"/>
    <cellStyle name="Normal 2 2 9 30 4 3" xfId="8881"/>
    <cellStyle name="Normal 2 2 9 30 4 3 2" xfId="38214"/>
    <cellStyle name="Normal 2 2 9 30 4 4" xfId="38215"/>
    <cellStyle name="Normal 2 2 9 30 5" xfId="8882"/>
    <cellStyle name="Normal 2 2 9 30 5 2" xfId="8883"/>
    <cellStyle name="Normal 2 2 9 30 5 2 2" xfId="38216"/>
    <cellStyle name="Normal 2 2 9 30 5 3" xfId="38217"/>
    <cellStyle name="Normal 2 2 9 30 6" xfId="8884"/>
    <cellStyle name="Normal 2 2 9 30 6 2" xfId="38218"/>
    <cellStyle name="Normal 2 2 9 30 7" xfId="8885"/>
    <cellStyle name="Normal 2 2 9 30 7 2" xfId="38219"/>
    <cellStyle name="Normal 2 2 9 30 8" xfId="38220"/>
    <cellStyle name="Normal 2 2 9 30 8 2" xfId="38221"/>
    <cellStyle name="Normal 2 2 9 30 9" xfId="38222"/>
    <cellStyle name="Normal 2 2 9 31" xfId="8886"/>
    <cellStyle name="Normal 2 2 9 31 10" xfId="38223"/>
    <cellStyle name="Normal 2 2 9 31 2" xfId="8887"/>
    <cellStyle name="Normal 2 2 9 31 2 2" xfId="8888"/>
    <cellStyle name="Normal 2 2 9 31 2 2 2" xfId="8889"/>
    <cellStyle name="Normal 2 2 9 31 2 2 2 2" xfId="38224"/>
    <cellStyle name="Normal 2 2 9 31 2 2 3" xfId="8890"/>
    <cellStyle name="Normal 2 2 9 31 2 2 3 2" xfId="38225"/>
    <cellStyle name="Normal 2 2 9 31 2 2 4" xfId="38226"/>
    <cellStyle name="Normal 2 2 9 31 2 3" xfId="8891"/>
    <cellStyle name="Normal 2 2 9 31 2 3 2" xfId="38227"/>
    <cellStyle name="Normal 2 2 9 31 2 4" xfId="8892"/>
    <cellStyle name="Normal 2 2 9 31 2 4 2" xfId="38228"/>
    <cellStyle name="Normal 2 2 9 31 2 5" xfId="8893"/>
    <cellStyle name="Normal 2 2 9 31 2 5 2" xfId="38229"/>
    <cellStyle name="Normal 2 2 9 31 2 6" xfId="38230"/>
    <cellStyle name="Normal 2 2 9 31 2 6 2" xfId="38231"/>
    <cellStyle name="Normal 2 2 9 31 2 7" xfId="38232"/>
    <cellStyle name="Normal 2 2 9 31 3" xfId="8894"/>
    <cellStyle name="Normal 2 2 9 31 3 2" xfId="8895"/>
    <cellStyle name="Normal 2 2 9 31 3 2 2" xfId="38233"/>
    <cellStyle name="Normal 2 2 9 31 3 3" xfId="8896"/>
    <cellStyle name="Normal 2 2 9 31 3 3 2" xfId="38234"/>
    <cellStyle name="Normal 2 2 9 31 3 4" xfId="38235"/>
    <cellStyle name="Normal 2 2 9 31 4" xfId="8897"/>
    <cellStyle name="Normal 2 2 9 31 4 2" xfId="8898"/>
    <cellStyle name="Normal 2 2 9 31 4 2 2" xfId="38236"/>
    <cellStyle name="Normal 2 2 9 31 4 3" xfId="38237"/>
    <cellStyle name="Normal 2 2 9 31 5" xfId="8899"/>
    <cellStyle name="Normal 2 2 9 31 5 2" xfId="38238"/>
    <cellStyle name="Normal 2 2 9 31 6" xfId="8900"/>
    <cellStyle name="Normal 2 2 9 31 6 2" xfId="38239"/>
    <cellStyle name="Normal 2 2 9 31 7" xfId="38240"/>
    <cellStyle name="Normal 2 2 9 31 7 2" xfId="38241"/>
    <cellStyle name="Normal 2 2 9 31 8" xfId="38242"/>
    <cellStyle name="Normal 2 2 9 31 9" xfId="38243"/>
    <cellStyle name="Normal 2 2 9 32" xfId="8901"/>
    <cellStyle name="Normal 2 2 9 32 2" xfId="8902"/>
    <cellStyle name="Normal 2 2 9 32 2 2" xfId="8903"/>
    <cellStyle name="Normal 2 2 9 32 2 2 2" xfId="38244"/>
    <cellStyle name="Normal 2 2 9 32 2 3" xfId="8904"/>
    <cellStyle name="Normal 2 2 9 32 2 3 2" xfId="38245"/>
    <cellStyle name="Normal 2 2 9 32 2 4" xfId="38246"/>
    <cellStyle name="Normal 2 2 9 32 3" xfId="8905"/>
    <cellStyle name="Normal 2 2 9 32 3 2" xfId="38247"/>
    <cellStyle name="Normal 2 2 9 32 4" xfId="8906"/>
    <cellStyle name="Normal 2 2 9 32 4 2" xfId="38248"/>
    <cellStyle name="Normal 2 2 9 32 5" xfId="8907"/>
    <cellStyle name="Normal 2 2 9 32 5 2" xfId="38249"/>
    <cellStyle name="Normal 2 2 9 32 6" xfId="38250"/>
    <cellStyle name="Normal 2 2 9 32 6 2" xfId="38251"/>
    <cellStyle name="Normal 2 2 9 32 7" xfId="38252"/>
    <cellStyle name="Normal 2 2 9 33" xfId="8908"/>
    <cellStyle name="Normal 2 2 9 33 2" xfId="8909"/>
    <cellStyle name="Normal 2 2 9 33 2 2" xfId="38253"/>
    <cellStyle name="Normal 2 2 9 33 3" xfId="8910"/>
    <cellStyle name="Normal 2 2 9 33 3 2" xfId="38254"/>
    <cellStyle name="Normal 2 2 9 33 4" xfId="38255"/>
    <cellStyle name="Normal 2 2 9 34" xfId="8911"/>
    <cellStyle name="Normal 2 2 9 34 2" xfId="8912"/>
    <cellStyle name="Normal 2 2 9 34 2 2" xfId="38256"/>
    <cellStyle name="Normal 2 2 9 34 3" xfId="38257"/>
    <cellStyle name="Normal 2 2 9 35" xfId="8913"/>
    <cellStyle name="Normal 2 2 9 35 2" xfId="38258"/>
    <cellStyle name="Normal 2 2 9 36" xfId="8914"/>
    <cellStyle name="Normal 2 2 9 36 2" xfId="38259"/>
    <cellStyle name="Normal 2 2 9 37" xfId="38260"/>
    <cellStyle name="Normal 2 2 9 37 2" xfId="38261"/>
    <cellStyle name="Normal 2 2 9 38" xfId="38262"/>
    <cellStyle name="Normal 2 2 9 39" xfId="38263"/>
    <cellStyle name="Normal 2 2 9 4" xfId="8915"/>
    <cellStyle name="Normal 2 2 9 4 10" xfId="38264"/>
    <cellStyle name="Normal 2 2 9 4 11" xfId="38265"/>
    <cellStyle name="Normal 2 2 9 4 2" xfId="8916"/>
    <cellStyle name="Normal 2 2 9 4 2 10" xfId="38266"/>
    <cellStyle name="Normal 2 2 9 4 2 2" xfId="8917"/>
    <cellStyle name="Normal 2 2 9 4 2 2 2" xfId="8918"/>
    <cellStyle name="Normal 2 2 9 4 2 2 2 2" xfId="8919"/>
    <cellStyle name="Normal 2 2 9 4 2 2 2 2 2" xfId="38267"/>
    <cellStyle name="Normal 2 2 9 4 2 2 2 3" xfId="8920"/>
    <cellStyle name="Normal 2 2 9 4 2 2 2 3 2" xfId="38268"/>
    <cellStyle name="Normal 2 2 9 4 2 2 2 4" xfId="38269"/>
    <cellStyle name="Normal 2 2 9 4 2 2 3" xfId="8921"/>
    <cellStyle name="Normal 2 2 9 4 2 2 3 2" xfId="38270"/>
    <cellStyle name="Normal 2 2 9 4 2 2 4" xfId="8922"/>
    <cellStyle name="Normal 2 2 9 4 2 2 4 2" xfId="38271"/>
    <cellStyle name="Normal 2 2 9 4 2 2 5" xfId="8923"/>
    <cellStyle name="Normal 2 2 9 4 2 2 5 2" xfId="38272"/>
    <cellStyle name="Normal 2 2 9 4 2 2 6" xfId="38273"/>
    <cellStyle name="Normal 2 2 9 4 2 2 6 2" xfId="38274"/>
    <cellStyle name="Normal 2 2 9 4 2 2 7" xfId="38275"/>
    <cellStyle name="Normal 2 2 9 4 2 3" xfId="8924"/>
    <cellStyle name="Normal 2 2 9 4 2 3 2" xfId="8925"/>
    <cellStyle name="Normal 2 2 9 4 2 3 2 2" xfId="38276"/>
    <cellStyle name="Normal 2 2 9 4 2 3 3" xfId="8926"/>
    <cellStyle name="Normal 2 2 9 4 2 3 3 2" xfId="38277"/>
    <cellStyle name="Normal 2 2 9 4 2 3 4" xfId="38278"/>
    <cellStyle name="Normal 2 2 9 4 2 4" xfId="8927"/>
    <cellStyle name="Normal 2 2 9 4 2 4 2" xfId="8928"/>
    <cellStyle name="Normal 2 2 9 4 2 4 2 2" xfId="38279"/>
    <cellStyle name="Normal 2 2 9 4 2 4 3" xfId="38280"/>
    <cellStyle name="Normal 2 2 9 4 2 5" xfId="8929"/>
    <cellStyle name="Normal 2 2 9 4 2 5 2" xfId="38281"/>
    <cellStyle name="Normal 2 2 9 4 2 6" xfId="8930"/>
    <cellStyle name="Normal 2 2 9 4 2 6 2" xfId="38282"/>
    <cellStyle name="Normal 2 2 9 4 2 7" xfId="38283"/>
    <cellStyle name="Normal 2 2 9 4 2 7 2" xfId="38284"/>
    <cellStyle name="Normal 2 2 9 4 2 8" xfId="38285"/>
    <cellStyle name="Normal 2 2 9 4 2 9" xfId="38286"/>
    <cellStyle name="Normal 2 2 9 4 3" xfId="8931"/>
    <cellStyle name="Normal 2 2 9 4 3 2" xfId="8932"/>
    <cellStyle name="Normal 2 2 9 4 3 2 2" xfId="8933"/>
    <cellStyle name="Normal 2 2 9 4 3 2 2 2" xfId="38287"/>
    <cellStyle name="Normal 2 2 9 4 3 2 3" xfId="8934"/>
    <cellStyle name="Normal 2 2 9 4 3 2 3 2" xfId="38288"/>
    <cellStyle name="Normal 2 2 9 4 3 2 4" xfId="38289"/>
    <cellStyle name="Normal 2 2 9 4 3 3" xfId="8935"/>
    <cellStyle name="Normal 2 2 9 4 3 3 2" xfId="38290"/>
    <cellStyle name="Normal 2 2 9 4 3 4" xfId="8936"/>
    <cellStyle name="Normal 2 2 9 4 3 4 2" xfId="38291"/>
    <cellStyle name="Normal 2 2 9 4 3 5" xfId="8937"/>
    <cellStyle name="Normal 2 2 9 4 3 5 2" xfId="38292"/>
    <cellStyle name="Normal 2 2 9 4 3 6" xfId="38293"/>
    <cellStyle name="Normal 2 2 9 4 3 6 2" xfId="38294"/>
    <cellStyle name="Normal 2 2 9 4 3 7" xfId="38295"/>
    <cellStyle name="Normal 2 2 9 4 4" xfId="8938"/>
    <cellStyle name="Normal 2 2 9 4 4 2" xfId="8939"/>
    <cellStyle name="Normal 2 2 9 4 4 2 2" xfId="38296"/>
    <cellStyle name="Normal 2 2 9 4 4 3" xfId="8940"/>
    <cellStyle name="Normal 2 2 9 4 4 3 2" xfId="38297"/>
    <cellStyle name="Normal 2 2 9 4 4 4" xfId="38298"/>
    <cellStyle name="Normal 2 2 9 4 5" xfId="8941"/>
    <cellStyle name="Normal 2 2 9 4 5 2" xfId="8942"/>
    <cellStyle name="Normal 2 2 9 4 5 2 2" xfId="38299"/>
    <cellStyle name="Normal 2 2 9 4 5 3" xfId="38300"/>
    <cellStyle name="Normal 2 2 9 4 6" xfId="8943"/>
    <cellStyle name="Normal 2 2 9 4 6 2" xfId="38301"/>
    <cellStyle name="Normal 2 2 9 4 7" xfId="8944"/>
    <cellStyle name="Normal 2 2 9 4 7 2" xfId="38302"/>
    <cellStyle name="Normal 2 2 9 4 8" xfId="38303"/>
    <cellStyle name="Normal 2 2 9 4 8 2" xfId="38304"/>
    <cellStyle name="Normal 2 2 9 4 9" xfId="38305"/>
    <cellStyle name="Normal 2 2 9 40" xfId="38306"/>
    <cellStyle name="Normal 2 2 9 5" xfId="8945"/>
    <cellStyle name="Normal 2 2 9 5 10" xfId="38307"/>
    <cellStyle name="Normal 2 2 9 5 11" xfId="38308"/>
    <cellStyle name="Normal 2 2 9 5 2" xfId="8946"/>
    <cellStyle name="Normal 2 2 9 5 2 10" xfId="38309"/>
    <cellStyle name="Normal 2 2 9 5 2 2" xfId="8947"/>
    <cellStyle name="Normal 2 2 9 5 2 2 2" xfId="8948"/>
    <cellStyle name="Normal 2 2 9 5 2 2 2 2" xfId="8949"/>
    <cellStyle name="Normal 2 2 9 5 2 2 2 2 2" xfId="38310"/>
    <cellStyle name="Normal 2 2 9 5 2 2 2 3" xfId="8950"/>
    <cellStyle name="Normal 2 2 9 5 2 2 2 3 2" xfId="38311"/>
    <cellStyle name="Normal 2 2 9 5 2 2 2 4" xfId="38312"/>
    <cellStyle name="Normal 2 2 9 5 2 2 3" xfId="8951"/>
    <cellStyle name="Normal 2 2 9 5 2 2 3 2" xfId="38313"/>
    <cellStyle name="Normal 2 2 9 5 2 2 4" xfId="8952"/>
    <cellStyle name="Normal 2 2 9 5 2 2 4 2" xfId="38314"/>
    <cellStyle name="Normal 2 2 9 5 2 2 5" xfId="8953"/>
    <cellStyle name="Normal 2 2 9 5 2 2 5 2" xfId="38315"/>
    <cellStyle name="Normal 2 2 9 5 2 2 6" xfId="38316"/>
    <cellStyle name="Normal 2 2 9 5 2 2 6 2" xfId="38317"/>
    <cellStyle name="Normal 2 2 9 5 2 2 7" xfId="38318"/>
    <cellStyle name="Normal 2 2 9 5 2 3" xfId="8954"/>
    <cellStyle name="Normal 2 2 9 5 2 3 2" xfId="8955"/>
    <cellStyle name="Normal 2 2 9 5 2 3 2 2" xfId="38319"/>
    <cellStyle name="Normal 2 2 9 5 2 3 3" xfId="8956"/>
    <cellStyle name="Normal 2 2 9 5 2 3 3 2" xfId="38320"/>
    <cellStyle name="Normal 2 2 9 5 2 3 4" xfId="38321"/>
    <cellStyle name="Normal 2 2 9 5 2 4" xfId="8957"/>
    <cellStyle name="Normal 2 2 9 5 2 4 2" xfId="8958"/>
    <cellStyle name="Normal 2 2 9 5 2 4 2 2" xfId="38322"/>
    <cellStyle name="Normal 2 2 9 5 2 4 3" xfId="38323"/>
    <cellStyle name="Normal 2 2 9 5 2 5" xfId="8959"/>
    <cellStyle name="Normal 2 2 9 5 2 5 2" xfId="38324"/>
    <cellStyle name="Normal 2 2 9 5 2 6" xfId="8960"/>
    <cellStyle name="Normal 2 2 9 5 2 6 2" xfId="38325"/>
    <cellStyle name="Normal 2 2 9 5 2 7" xfId="38326"/>
    <cellStyle name="Normal 2 2 9 5 2 7 2" xfId="38327"/>
    <cellStyle name="Normal 2 2 9 5 2 8" xfId="38328"/>
    <cellStyle name="Normal 2 2 9 5 2 9" xfId="38329"/>
    <cellStyle name="Normal 2 2 9 5 3" xfId="8961"/>
    <cellStyle name="Normal 2 2 9 5 3 2" xfId="8962"/>
    <cellStyle name="Normal 2 2 9 5 3 2 2" xfId="8963"/>
    <cellStyle name="Normal 2 2 9 5 3 2 2 2" xfId="38330"/>
    <cellStyle name="Normal 2 2 9 5 3 2 3" xfId="8964"/>
    <cellStyle name="Normal 2 2 9 5 3 2 3 2" xfId="38331"/>
    <cellStyle name="Normal 2 2 9 5 3 2 4" xfId="38332"/>
    <cellStyle name="Normal 2 2 9 5 3 3" xfId="8965"/>
    <cellStyle name="Normal 2 2 9 5 3 3 2" xfId="38333"/>
    <cellStyle name="Normal 2 2 9 5 3 4" xfId="8966"/>
    <cellStyle name="Normal 2 2 9 5 3 4 2" xfId="38334"/>
    <cellStyle name="Normal 2 2 9 5 3 5" xfId="8967"/>
    <cellStyle name="Normal 2 2 9 5 3 5 2" xfId="38335"/>
    <cellStyle name="Normal 2 2 9 5 3 6" xfId="38336"/>
    <cellStyle name="Normal 2 2 9 5 3 6 2" xfId="38337"/>
    <cellStyle name="Normal 2 2 9 5 3 7" xfId="38338"/>
    <cellStyle name="Normal 2 2 9 5 4" xfId="8968"/>
    <cellStyle name="Normal 2 2 9 5 4 2" xfId="8969"/>
    <cellStyle name="Normal 2 2 9 5 4 2 2" xfId="38339"/>
    <cellStyle name="Normal 2 2 9 5 4 3" xfId="8970"/>
    <cellStyle name="Normal 2 2 9 5 4 3 2" xfId="38340"/>
    <cellStyle name="Normal 2 2 9 5 4 4" xfId="38341"/>
    <cellStyle name="Normal 2 2 9 5 5" xfId="8971"/>
    <cellStyle name="Normal 2 2 9 5 5 2" xfId="8972"/>
    <cellStyle name="Normal 2 2 9 5 5 2 2" xfId="38342"/>
    <cellStyle name="Normal 2 2 9 5 5 3" xfId="38343"/>
    <cellStyle name="Normal 2 2 9 5 6" xfId="8973"/>
    <cellStyle name="Normal 2 2 9 5 6 2" xfId="38344"/>
    <cellStyle name="Normal 2 2 9 5 7" xfId="8974"/>
    <cellStyle name="Normal 2 2 9 5 7 2" xfId="38345"/>
    <cellStyle name="Normal 2 2 9 5 8" xfId="38346"/>
    <cellStyle name="Normal 2 2 9 5 8 2" xfId="38347"/>
    <cellStyle name="Normal 2 2 9 5 9" xfId="38348"/>
    <cellStyle name="Normal 2 2 9 6" xfId="8975"/>
    <cellStyle name="Normal 2 2 9 6 10" xfId="38349"/>
    <cellStyle name="Normal 2 2 9 6 11" xfId="38350"/>
    <cellStyle name="Normal 2 2 9 6 2" xfId="8976"/>
    <cellStyle name="Normal 2 2 9 6 2 10" xfId="38351"/>
    <cellStyle name="Normal 2 2 9 6 2 2" xfId="8977"/>
    <cellStyle name="Normal 2 2 9 6 2 2 2" xfId="8978"/>
    <cellStyle name="Normal 2 2 9 6 2 2 2 2" xfId="8979"/>
    <cellStyle name="Normal 2 2 9 6 2 2 2 2 2" xfId="38352"/>
    <cellStyle name="Normal 2 2 9 6 2 2 2 3" xfId="8980"/>
    <cellStyle name="Normal 2 2 9 6 2 2 2 3 2" xfId="38353"/>
    <cellStyle name="Normal 2 2 9 6 2 2 2 4" xfId="38354"/>
    <cellStyle name="Normal 2 2 9 6 2 2 3" xfId="8981"/>
    <cellStyle name="Normal 2 2 9 6 2 2 3 2" xfId="38355"/>
    <cellStyle name="Normal 2 2 9 6 2 2 4" xfId="8982"/>
    <cellStyle name="Normal 2 2 9 6 2 2 4 2" xfId="38356"/>
    <cellStyle name="Normal 2 2 9 6 2 2 5" xfId="8983"/>
    <cellStyle name="Normal 2 2 9 6 2 2 5 2" xfId="38357"/>
    <cellStyle name="Normal 2 2 9 6 2 2 6" xfId="38358"/>
    <cellStyle name="Normal 2 2 9 6 2 2 6 2" xfId="38359"/>
    <cellStyle name="Normal 2 2 9 6 2 2 7" xfId="38360"/>
    <cellStyle name="Normal 2 2 9 6 2 3" xfId="8984"/>
    <cellStyle name="Normal 2 2 9 6 2 3 2" xfId="8985"/>
    <cellStyle name="Normal 2 2 9 6 2 3 2 2" xfId="38361"/>
    <cellStyle name="Normal 2 2 9 6 2 3 3" xfId="8986"/>
    <cellStyle name="Normal 2 2 9 6 2 3 3 2" xfId="38362"/>
    <cellStyle name="Normal 2 2 9 6 2 3 4" xfId="38363"/>
    <cellStyle name="Normal 2 2 9 6 2 4" xfId="8987"/>
    <cellStyle name="Normal 2 2 9 6 2 4 2" xfId="8988"/>
    <cellStyle name="Normal 2 2 9 6 2 4 2 2" xfId="38364"/>
    <cellStyle name="Normal 2 2 9 6 2 4 3" xfId="38365"/>
    <cellStyle name="Normal 2 2 9 6 2 5" xfId="8989"/>
    <cellStyle name="Normal 2 2 9 6 2 5 2" xfId="38366"/>
    <cellStyle name="Normal 2 2 9 6 2 6" xfId="8990"/>
    <cellStyle name="Normal 2 2 9 6 2 6 2" xfId="38367"/>
    <cellStyle name="Normal 2 2 9 6 2 7" xfId="38368"/>
    <cellStyle name="Normal 2 2 9 6 2 7 2" xfId="38369"/>
    <cellStyle name="Normal 2 2 9 6 2 8" xfId="38370"/>
    <cellStyle name="Normal 2 2 9 6 2 9" xfId="38371"/>
    <cellStyle name="Normal 2 2 9 6 3" xfId="8991"/>
    <cellStyle name="Normal 2 2 9 6 3 2" xfId="8992"/>
    <cellStyle name="Normal 2 2 9 6 3 2 2" xfId="8993"/>
    <cellStyle name="Normal 2 2 9 6 3 2 2 2" xfId="38372"/>
    <cellStyle name="Normal 2 2 9 6 3 2 3" xfId="8994"/>
    <cellStyle name="Normal 2 2 9 6 3 2 3 2" xfId="38373"/>
    <cellStyle name="Normal 2 2 9 6 3 2 4" xfId="38374"/>
    <cellStyle name="Normal 2 2 9 6 3 3" xfId="8995"/>
    <cellStyle name="Normal 2 2 9 6 3 3 2" xfId="38375"/>
    <cellStyle name="Normal 2 2 9 6 3 4" xfId="8996"/>
    <cellStyle name="Normal 2 2 9 6 3 4 2" xfId="38376"/>
    <cellStyle name="Normal 2 2 9 6 3 5" xfId="8997"/>
    <cellStyle name="Normal 2 2 9 6 3 5 2" xfId="38377"/>
    <cellStyle name="Normal 2 2 9 6 3 6" xfId="38378"/>
    <cellStyle name="Normal 2 2 9 6 3 6 2" xfId="38379"/>
    <cellStyle name="Normal 2 2 9 6 3 7" xfId="38380"/>
    <cellStyle name="Normal 2 2 9 6 4" xfId="8998"/>
    <cellStyle name="Normal 2 2 9 6 4 2" xfId="8999"/>
    <cellStyle name="Normal 2 2 9 6 4 2 2" xfId="38381"/>
    <cellStyle name="Normal 2 2 9 6 4 3" xfId="9000"/>
    <cellStyle name="Normal 2 2 9 6 4 3 2" xfId="38382"/>
    <cellStyle name="Normal 2 2 9 6 4 4" xfId="38383"/>
    <cellStyle name="Normal 2 2 9 6 5" xfId="9001"/>
    <cellStyle name="Normal 2 2 9 6 5 2" xfId="9002"/>
    <cellStyle name="Normal 2 2 9 6 5 2 2" xfId="38384"/>
    <cellStyle name="Normal 2 2 9 6 5 3" xfId="38385"/>
    <cellStyle name="Normal 2 2 9 6 6" xfId="9003"/>
    <cellStyle name="Normal 2 2 9 6 6 2" xfId="38386"/>
    <cellStyle name="Normal 2 2 9 6 7" xfId="9004"/>
    <cellStyle name="Normal 2 2 9 6 7 2" xfId="38387"/>
    <cellStyle name="Normal 2 2 9 6 8" xfId="38388"/>
    <cellStyle name="Normal 2 2 9 6 8 2" xfId="38389"/>
    <cellStyle name="Normal 2 2 9 6 9" xfId="38390"/>
    <cellStyle name="Normal 2 2 9 7" xfId="9005"/>
    <cellStyle name="Normal 2 2 9 7 10" xfId="38391"/>
    <cellStyle name="Normal 2 2 9 7 11" xfId="38392"/>
    <cellStyle name="Normal 2 2 9 7 2" xfId="9006"/>
    <cellStyle name="Normal 2 2 9 7 2 10" xfId="38393"/>
    <cellStyle name="Normal 2 2 9 7 2 2" xfId="9007"/>
    <cellStyle name="Normal 2 2 9 7 2 2 2" xfId="9008"/>
    <cellStyle name="Normal 2 2 9 7 2 2 2 2" xfId="9009"/>
    <cellStyle name="Normal 2 2 9 7 2 2 2 2 2" xfId="38394"/>
    <cellStyle name="Normal 2 2 9 7 2 2 2 3" xfId="9010"/>
    <cellStyle name="Normal 2 2 9 7 2 2 2 3 2" xfId="38395"/>
    <cellStyle name="Normal 2 2 9 7 2 2 2 4" xfId="38396"/>
    <cellStyle name="Normal 2 2 9 7 2 2 3" xfId="9011"/>
    <cellStyle name="Normal 2 2 9 7 2 2 3 2" xfId="38397"/>
    <cellStyle name="Normal 2 2 9 7 2 2 4" xfId="9012"/>
    <cellStyle name="Normal 2 2 9 7 2 2 4 2" xfId="38398"/>
    <cellStyle name="Normal 2 2 9 7 2 2 5" xfId="9013"/>
    <cellStyle name="Normal 2 2 9 7 2 2 5 2" xfId="38399"/>
    <cellStyle name="Normal 2 2 9 7 2 2 6" xfId="38400"/>
    <cellStyle name="Normal 2 2 9 7 2 2 6 2" xfId="38401"/>
    <cellStyle name="Normal 2 2 9 7 2 2 7" xfId="38402"/>
    <cellStyle name="Normal 2 2 9 7 2 3" xfId="9014"/>
    <cellStyle name="Normal 2 2 9 7 2 3 2" xfId="9015"/>
    <cellStyle name="Normal 2 2 9 7 2 3 2 2" xfId="38403"/>
    <cellStyle name="Normal 2 2 9 7 2 3 3" xfId="9016"/>
    <cellStyle name="Normal 2 2 9 7 2 3 3 2" xfId="38404"/>
    <cellStyle name="Normal 2 2 9 7 2 3 4" xfId="38405"/>
    <cellStyle name="Normal 2 2 9 7 2 4" xfId="9017"/>
    <cellStyle name="Normal 2 2 9 7 2 4 2" xfId="9018"/>
    <cellStyle name="Normal 2 2 9 7 2 4 2 2" xfId="38406"/>
    <cellStyle name="Normal 2 2 9 7 2 4 3" xfId="38407"/>
    <cellStyle name="Normal 2 2 9 7 2 5" xfId="9019"/>
    <cellStyle name="Normal 2 2 9 7 2 5 2" xfId="38408"/>
    <cellStyle name="Normal 2 2 9 7 2 6" xfId="9020"/>
    <cellStyle name="Normal 2 2 9 7 2 6 2" xfId="38409"/>
    <cellStyle name="Normal 2 2 9 7 2 7" xfId="38410"/>
    <cellStyle name="Normal 2 2 9 7 2 7 2" xfId="38411"/>
    <cellStyle name="Normal 2 2 9 7 2 8" xfId="38412"/>
    <cellStyle name="Normal 2 2 9 7 2 9" xfId="38413"/>
    <cellStyle name="Normal 2 2 9 7 3" xfId="9021"/>
    <cellStyle name="Normal 2 2 9 7 3 2" xfId="9022"/>
    <cellStyle name="Normal 2 2 9 7 3 2 2" xfId="9023"/>
    <cellStyle name="Normal 2 2 9 7 3 2 2 2" xfId="38414"/>
    <cellStyle name="Normal 2 2 9 7 3 2 3" xfId="9024"/>
    <cellStyle name="Normal 2 2 9 7 3 2 3 2" xfId="38415"/>
    <cellStyle name="Normal 2 2 9 7 3 2 4" xfId="38416"/>
    <cellStyle name="Normal 2 2 9 7 3 3" xfId="9025"/>
    <cellStyle name="Normal 2 2 9 7 3 3 2" xfId="38417"/>
    <cellStyle name="Normal 2 2 9 7 3 4" xfId="9026"/>
    <cellStyle name="Normal 2 2 9 7 3 4 2" xfId="38418"/>
    <cellStyle name="Normal 2 2 9 7 3 5" xfId="9027"/>
    <cellStyle name="Normal 2 2 9 7 3 5 2" xfId="38419"/>
    <cellStyle name="Normal 2 2 9 7 3 6" xfId="38420"/>
    <cellStyle name="Normal 2 2 9 7 3 6 2" xfId="38421"/>
    <cellStyle name="Normal 2 2 9 7 3 7" xfId="38422"/>
    <cellStyle name="Normal 2 2 9 7 4" xfId="9028"/>
    <cellStyle name="Normal 2 2 9 7 4 2" xfId="9029"/>
    <cellStyle name="Normal 2 2 9 7 4 2 2" xfId="38423"/>
    <cellStyle name="Normal 2 2 9 7 4 3" xfId="9030"/>
    <cellStyle name="Normal 2 2 9 7 4 3 2" xfId="38424"/>
    <cellStyle name="Normal 2 2 9 7 4 4" xfId="38425"/>
    <cellStyle name="Normal 2 2 9 7 5" xfId="9031"/>
    <cellStyle name="Normal 2 2 9 7 5 2" xfId="9032"/>
    <cellStyle name="Normal 2 2 9 7 5 2 2" xfId="38426"/>
    <cellStyle name="Normal 2 2 9 7 5 3" xfId="38427"/>
    <cellStyle name="Normal 2 2 9 7 6" xfId="9033"/>
    <cellStyle name="Normal 2 2 9 7 6 2" xfId="38428"/>
    <cellStyle name="Normal 2 2 9 7 7" xfId="9034"/>
    <cellStyle name="Normal 2 2 9 7 7 2" xfId="38429"/>
    <cellStyle name="Normal 2 2 9 7 8" xfId="38430"/>
    <cellStyle name="Normal 2 2 9 7 8 2" xfId="38431"/>
    <cellStyle name="Normal 2 2 9 7 9" xfId="38432"/>
    <cellStyle name="Normal 2 2 9 8" xfId="9035"/>
    <cellStyle name="Normal 2 2 9 8 10" xfId="38433"/>
    <cellStyle name="Normal 2 2 9 8 11" xfId="38434"/>
    <cellStyle name="Normal 2 2 9 8 2" xfId="9036"/>
    <cellStyle name="Normal 2 2 9 8 2 10" xfId="38435"/>
    <cellStyle name="Normal 2 2 9 8 2 2" xfId="9037"/>
    <cellStyle name="Normal 2 2 9 8 2 2 2" xfId="9038"/>
    <cellStyle name="Normal 2 2 9 8 2 2 2 2" xfId="9039"/>
    <cellStyle name="Normal 2 2 9 8 2 2 2 2 2" xfId="38436"/>
    <cellStyle name="Normal 2 2 9 8 2 2 2 3" xfId="9040"/>
    <cellStyle name="Normal 2 2 9 8 2 2 2 3 2" xfId="38437"/>
    <cellStyle name="Normal 2 2 9 8 2 2 2 4" xfId="38438"/>
    <cellStyle name="Normal 2 2 9 8 2 2 3" xfId="9041"/>
    <cellStyle name="Normal 2 2 9 8 2 2 3 2" xfId="38439"/>
    <cellStyle name="Normal 2 2 9 8 2 2 4" xfId="9042"/>
    <cellStyle name="Normal 2 2 9 8 2 2 4 2" xfId="38440"/>
    <cellStyle name="Normal 2 2 9 8 2 2 5" xfId="9043"/>
    <cellStyle name="Normal 2 2 9 8 2 2 5 2" xfId="38441"/>
    <cellStyle name="Normal 2 2 9 8 2 2 6" xfId="38442"/>
    <cellStyle name="Normal 2 2 9 8 2 2 6 2" xfId="38443"/>
    <cellStyle name="Normal 2 2 9 8 2 2 7" xfId="38444"/>
    <cellStyle name="Normal 2 2 9 8 2 3" xfId="9044"/>
    <cellStyle name="Normal 2 2 9 8 2 3 2" xfId="9045"/>
    <cellStyle name="Normal 2 2 9 8 2 3 2 2" xfId="38445"/>
    <cellStyle name="Normal 2 2 9 8 2 3 3" xfId="9046"/>
    <cellStyle name="Normal 2 2 9 8 2 3 3 2" xfId="38446"/>
    <cellStyle name="Normal 2 2 9 8 2 3 4" xfId="38447"/>
    <cellStyle name="Normal 2 2 9 8 2 4" xfId="9047"/>
    <cellStyle name="Normal 2 2 9 8 2 4 2" xfId="9048"/>
    <cellStyle name="Normal 2 2 9 8 2 4 2 2" xfId="38448"/>
    <cellStyle name="Normal 2 2 9 8 2 4 3" xfId="38449"/>
    <cellStyle name="Normal 2 2 9 8 2 5" xfId="9049"/>
    <cellStyle name="Normal 2 2 9 8 2 5 2" xfId="38450"/>
    <cellStyle name="Normal 2 2 9 8 2 6" xfId="9050"/>
    <cellStyle name="Normal 2 2 9 8 2 6 2" xfId="38451"/>
    <cellStyle name="Normal 2 2 9 8 2 7" xfId="38452"/>
    <cellStyle name="Normal 2 2 9 8 2 7 2" xfId="38453"/>
    <cellStyle name="Normal 2 2 9 8 2 8" xfId="38454"/>
    <cellStyle name="Normal 2 2 9 8 2 9" xfId="38455"/>
    <cellStyle name="Normal 2 2 9 8 3" xfId="9051"/>
    <cellStyle name="Normal 2 2 9 8 3 2" xfId="9052"/>
    <cellStyle name="Normal 2 2 9 8 3 2 2" xfId="9053"/>
    <cellStyle name="Normal 2 2 9 8 3 2 2 2" xfId="38456"/>
    <cellStyle name="Normal 2 2 9 8 3 2 3" xfId="9054"/>
    <cellStyle name="Normal 2 2 9 8 3 2 3 2" xfId="38457"/>
    <cellStyle name="Normal 2 2 9 8 3 2 4" xfId="38458"/>
    <cellStyle name="Normal 2 2 9 8 3 3" xfId="9055"/>
    <cellStyle name="Normal 2 2 9 8 3 3 2" xfId="38459"/>
    <cellStyle name="Normal 2 2 9 8 3 4" xfId="9056"/>
    <cellStyle name="Normal 2 2 9 8 3 4 2" xfId="38460"/>
    <cellStyle name="Normal 2 2 9 8 3 5" xfId="9057"/>
    <cellStyle name="Normal 2 2 9 8 3 5 2" xfId="38461"/>
    <cellStyle name="Normal 2 2 9 8 3 6" xfId="38462"/>
    <cellStyle name="Normal 2 2 9 8 3 6 2" xfId="38463"/>
    <cellStyle name="Normal 2 2 9 8 3 7" xfId="38464"/>
    <cellStyle name="Normal 2 2 9 8 4" xfId="9058"/>
    <cellStyle name="Normal 2 2 9 8 4 2" xfId="9059"/>
    <cellStyle name="Normal 2 2 9 8 4 2 2" xfId="38465"/>
    <cellStyle name="Normal 2 2 9 8 4 3" xfId="9060"/>
    <cellStyle name="Normal 2 2 9 8 4 3 2" xfId="38466"/>
    <cellStyle name="Normal 2 2 9 8 4 4" xfId="38467"/>
    <cellStyle name="Normal 2 2 9 8 5" xfId="9061"/>
    <cellStyle name="Normal 2 2 9 8 5 2" xfId="9062"/>
    <cellStyle name="Normal 2 2 9 8 5 2 2" xfId="38468"/>
    <cellStyle name="Normal 2 2 9 8 5 3" xfId="38469"/>
    <cellStyle name="Normal 2 2 9 8 6" xfId="9063"/>
    <cellStyle name="Normal 2 2 9 8 6 2" xfId="38470"/>
    <cellStyle name="Normal 2 2 9 8 7" xfId="9064"/>
    <cellStyle name="Normal 2 2 9 8 7 2" xfId="38471"/>
    <cellStyle name="Normal 2 2 9 8 8" xfId="38472"/>
    <cellStyle name="Normal 2 2 9 8 8 2" xfId="38473"/>
    <cellStyle name="Normal 2 2 9 8 9" xfId="38474"/>
    <cellStyle name="Normal 2 2 9 9" xfId="9065"/>
    <cellStyle name="Normal 2 2 9 9 10" xfId="38475"/>
    <cellStyle name="Normal 2 2 9 9 11" xfId="38476"/>
    <cellStyle name="Normal 2 2 9 9 2" xfId="9066"/>
    <cellStyle name="Normal 2 2 9 9 2 10" xfId="38477"/>
    <cellStyle name="Normal 2 2 9 9 2 2" xfId="9067"/>
    <cellStyle name="Normal 2 2 9 9 2 2 2" xfId="9068"/>
    <cellStyle name="Normal 2 2 9 9 2 2 2 2" xfId="9069"/>
    <cellStyle name="Normal 2 2 9 9 2 2 2 2 2" xfId="38478"/>
    <cellStyle name="Normal 2 2 9 9 2 2 2 3" xfId="9070"/>
    <cellStyle name="Normal 2 2 9 9 2 2 2 3 2" xfId="38479"/>
    <cellStyle name="Normal 2 2 9 9 2 2 2 4" xfId="38480"/>
    <cellStyle name="Normal 2 2 9 9 2 2 3" xfId="9071"/>
    <cellStyle name="Normal 2 2 9 9 2 2 3 2" xfId="38481"/>
    <cellStyle name="Normal 2 2 9 9 2 2 4" xfId="9072"/>
    <cellStyle name="Normal 2 2 9 9 2 2 4 2" xfId="38482"/>
    <cellStyle name="Normal 2 2 9 9 2 2 5" xfId="9073"/>
    <cellStyle name="Normal 2 2 9 9 2 2 5 2" xfId="38483"/>
    <cellStyle name="Normal 2 2 9 9 2 2 6" xfId="38484"/>
    <cellStyle name="Normal 2 2 9 9 2 2 6 2" xfId="38485"/>
    <cellStyle name="Normal 2 2 9 9 2 2 7" xfId="38486"/>
    <cellStyle name="Normal 2 2 9 9 2 3" xfId="9074"/>
    <cellStyle name="Normal 2 2 9 9 2 3 2" xfId="9075"/>
    <cellStyle name="Normal 2 2 9 9 2 3 2 2" xfId="38487"/>
    <cellStyle name="Normal 2 2 9 9 2 3 3" xfId="9076"/>
    <cellStyle name="Normal 2 2 9 9 2 3 3 2" xfId="38488"/>
    <cellStyle name="Normal 2 2 9 9 2 3 4" xfId="38489"/>
    <cellStyle name="Normal 2 2 9 9 2 4" xfId="9077"/>
    <cellStyle name="Normal 2 2 9 9 2 4 2" xfId="9078"/>
    <cellStyle name="Normal 2 2 9 9 2 4 2 2" xfId="38490"/>
    <cellStyle name="Normal 2 2 9 9 2 4 3" xfId="38491"/>
    <cellStyle name="Normal 2 2 9 9 2 5" xfId="9079"/>
    <cellStyle name="Normal 2 2 9 9 2 5 2" xfId="38492"/>
    <cellStyle name="Normal 2 2 9 9 2 6" xfId="9080"/>
    <cellStyle name="Normal 2 2 9 9 2 6 2" xfId="38493"/>
    <cellStyle name="Normal 2 2 9 9 2 7" xfId="38494"/>
    <cellStyle name="Normal 2 2 9 9 2 7 2" xfId="38495"/>
    <cellStyle name="Normal 2 2 9 9 2 8" xfId="38496"/>
    <cellStyle name="Normal 2 2 9 9 2 9" xfId="38497"/>
    <cellStyle name="Normal 2 2 9 9 3" xfId="9081"/>
    <cellStyle name="Normal 2 2 9 9 3 2" xfId="9082"/>
    <cellStyle name="Normal 2 2 9 9 3 2 2" xfId="9083"/>
    <cellStyle name="Normal 2 2 9 9 3 2 2 2" xfId="38498"/>
    <cellStyle name="Normal 2 2 9 9 3 2 3" xfId="9084"/>
    <cellStyle name="Normal 2 2 9 9 3 2 3 2" xfId="38499"/>
    <cellStyle name="Normal 2 2 9 9 3 2 4" xfId="38500"/>
    <cellStyle name="Normal 2 2 9 9 3 3" xfId="9085"/>
    <cellStyle name="Normal 2 2 9 9 3 3 2" xfId="38501"/>
    <cellStyle name="Normal 2 2 9 9 3 4" xfId="9086"/>
    <cellStyle name="Normal 2 2 9 9 3 4 2" xfId="38502"/>
    <cellStyle name="Normal 2 2 9 9 3 5" xfId="9087"/>
    <cellStyle name="Normal 2 2 9 9 3 5 2" xfId="38503"/>
    <cellStyle name="Normal 2 2 9 9 3 6" xfId="38504"/>
    <cellStyle name="Normal 2 2 9 9 3 6 2" xfId="38505"/>
    <cellStyle name="Normal 2 2 9 9 3 7" xfId="38506"/>
    <cellStyle name="Normal 2 2 9 9 4" xfId="9088"/>
    <cellStyle name="Normal 2 2 9 9 4 2" xfId="9089"/>
    <cellStyle name="Normal 2 2 9 9 4 2 2" xfId="38507"/>
    <cellStyle name="Normal 2 2 9 9 4 3" xfId="9090"/>
    <cellStyle name="Normal 2 2 9 9 4 3 2" xfId="38508"/>
    <cellStyle name="Normal 2 2 9 9 4 4" xfId="38509"/>
    <cellStyle name="Normal 2 2 9 9 5" xfId="9091"/>
    <cellStyle name="Normal 2 2 9 9 5 2" xfId="9092"/>
    <cellStyle name="Normal 2 2 9 9 5 2 2" xfId="38510"/>
    <cellStyle name="Normal 2 2 9 9 5 3" xfId="38511"/>
    <cellStyle name="Normal 2 2 9 9 6" xfId="9093"/>
    <cellStyle name="Normal 2 2 9 9 6 2" xfId="38512"/>
    <cellStyle name="Normal 2 2 9 9 7" xfId="9094"/>
    <cellStyle name="Normal 2 2 9 9 7 2" xfId="38513"/>
    <cellStyle name="Normal 2 2 9 9 8" xfId="38514"/>
    <cellStyle name="Normal 2 2 9 9 8 2" xfId="38515"/>
    <cellStyle name="Normal 2 2 9 9 9" xfId="38516"/>
    <cellStyle name="Normal 2 3" xfId="9095"/>
    <cellStyle name="Normal 2 3 10" xfId="9096"/>
    <cellStyle name="Normal 2 3 10 10" xfId="38517"/>
    <cellStyle name="Normal 2 3 10 11" xfId="38518"/>
    <cellStyle name="Normal 2 3 10 2" xfId="9097"/>
    <cellStyle name="Normal 2 3 10 2 10" xfId="38519"/>
    <cellStyle name="Normal 2 3 10 2 2" xfId="9098"/>
    <cellStyle name="Normal 2 3 10 2 2 2" xfId="9099"/>
    <cellStyle name="Normal 2 3 10 2 2 2 2" xfId="9100"/>
    <cellStyle name="Normal 2 3 10 2 2 2 2 2" xfId="38520"/>
    <cellStyle name="Normal 2 3 10 2 2 2 3" xfId="9101"/>
    <cellStyle name="Normal 2 3 10 2 2 2 3 2" xfId="38521"/>
    <cellStyle name="Normal 2 3 10 2 2 2 4" xfId="38522"/>
    <cellStyle name="Normal 2 3 10 2 2 3" xfId="9102"/>
    <cellStyle name="Normal 2 3 10 2 2 3 2" xfId="38523"/>
    <cellStyle name="Normal 2 3 10 2 2 4" xfId="9103"/>
    <cellStyle name="Normal 2 3 10 2 2 4 2" xfId="38524"/>
    <cellStyle name="Normal 2 3 10 2 2 5" xfId="9104"/>
    <cellStyle name="Normal 2 3 10 2 2 5 2" xfId="38525"/>
    <cellStyle name="Normal 2 3 10 2 2 6" xfId="38526"/>
    <cellStyle name="Normal 2 3 10 2 2 6 2" xfId="38527"/>
    <cellStyle name="Normal 2 3 10 2 2 7" xfId="38528"/>
    <cellStyle name="Normal 2 3 10 2 3" xfId="9105"/>
    <cellStyle name="Normal 2 3 10 2 3 2" xfId="9106"/>
    <cellStyle name="Normal 2 3 10 2 3 2 2" xfId="38529"/>
    <cellStyle name="Normal 2 3 10 2 3 3" xfId="9107"/>
    <cellStyle name="Normal 2 3 10 2 3 3 2" xfId="38530"/>
    <cellStyle name="Normal 2 3 10 2 3 4" xfId="38531"/>
    <cellStyle name="Normal 2 3 10 2 4" xfId="9108"/>
    <cellStyle name="Normal 2 3 10 2 4 2" xfId="9109"/>
    <cellStyle name="Normal 2 3 10 2 4 2 2" xfId="38532"/>
    <cellStyle name="Normal 2 3 10 2 4 3" xfId="38533"/>
    <cellStyle name="Normal 2 3 10 2 5" xfId="9110"/>
    <cellStyle name="Normal 2 3 10 2 5 2" xfId="38534"/>
    <cellStyle name="Normal 2 3 10 2 6" xfId="9111"/>
    <cellStyle name="Normal 2 3 10 2 6 2" xfId="38535"/>
    <cellStyle name="Normal 2 3 10 2 7" xfId="38536"/>
    <cellStyle name="Normal 2 3 10 2 7 2" xfId="38537"/>
    <cellStyle name="Normal 2 3 10 2 8" xfId="38538"/>
    <cellStyle name="Normal 2 3 10 2 9" xfId="38539"/>
    <cellStyle name="Normal 2 3 10 3" xfId="9112"/>
    <cellStyle name="Normal 2 3 10 3 2" xfId="9113"/>
    <cellStyle name="Normal 2 3 10 3 2 2" xfId="9114"/>
    <cellStyle name="Normal 2 3 10 3 2 2 2" xfId="38540"/>
    <cellStyle name="Normal 2 3 10 3 2 3" xfId="9115"/>
    <cellStyle name="Normal 2 3 10 3 2 3 2" xfId="38541"/>
    <cellStyle name="Normal 2 3 10 3 2 4" xfId="38542"/>
    <cellStyle name="Normal 2 3 10 3 3" xfId="9116"/>
    <cellStyle name="Normal 2 3 10 3 3 2" xfId="38543"/>
    <cellStyle name="Normal 2 3 10 3 4" xfId="9117"/>
    <cellStyle name="Normal 2 3 10 3 4 2" xfId="38544"/>
    <cellStyle name="Normal 2 3 10 3 5" xfId="9118"/>
    <cellStyle name="Normal 2 3 10 3 5 2" xfId="38545"/>
    <cellStyle name="Normal 2 3 10 3 6" xfId="38546"/>
    <cellStyle name="Normal 2 3 10 3 6 2" xfId="38547"/>
    <cellStyle name="Normal 2 3 10 3 7" xfId="38548"/>
    <cellStyle name="Normal 2 3 10 4" xfId="9119"/>
    <cellStyle name="Normal 2 3 10 4 2" xfId="9120"/>
    <cellStyle name="Normal 2 3 10 4 2 2" xfId="38549"/>
    <cellStyle name="Normal 2 3 10 4 3" xfId="9121"/>
    <cellStyle name="Normal 2 3 10 4 3 2" xfId="38550"/>
    <cellStyle name="Normal 2 3 10 4 4" xfId="38551"/>
    <cellStyle name="Normal 2 3 10 5" xfId="9122"/>
    <cellStyle name="Normal 2 3 10 5 2" xfId="9123"/>
    <cellStyle name="Normal 2 3 10 5 2 2" xfId="38552"/>
    <cellStyle name="Normal 2 3 10 5 3" xfId="38553"/>
    <cellStyle name="Normal 2 3 10 6" xfId="9124"/>
    <cellStyle name="Normal 2 3 10 6 2" xfId="38554"/>
    <cellStyle name="Normal 2 3 10 7" xfId="9125"/>
    <cellStyle name="Normal 2 3 10 7 2" xfId="38555"/>
    <cellStyle name="Normal 2 3 10 8" xfId="38556"/>
    <cellStyle name="Normal 2 3 10 8 2" xfId="38557"/>
    <cellStyle name="Normal 2 3 10 9" xfId="38558"/>
    <cellStyle name="Normal 2 3 11" xfId="9126"/>
    <cellStyle name="Normal 2 3 11 10" xfId="38559"/>
    <cellStyle name="Normal 2 3 11 11" xfId="38560"/>
    <cellStyle name="Normal 2 3 11 2" xfId="9127"/>
    <cellStyle name="Normal 2 3 11 2 10" xfId="38561"/>
    <cellStyle name="Normal 2 3 11 2 2" xfId="9128"/>
    <cellStyle name="Normal 2 3 11 2 2 2" xfId="9129"/>
    <cellStyle name="Normal 2 3 11 2 2 2 2" xfId="9130"/>
    <cellStyle name="Normal 2 3 11 2 2 2 2 2" xfId="38562"/>
    <cellStyle name="Normal 2 3 11 2 2 2 3" xfId="9131"/>
    <cellStyle name="Normal 2 3 11 2 2 2 3 2" xfId="38563"/>
    <cellStyle name="Normal 2 3 11 2 2 2 4" xfId="38564"/>
    <cellStyle name="Normal 2 3 11 2 2 3" xfId="9132"/>
    <cellStyle name="Normal 2 3 11 2 2 3 2" xfId="38565"/>
    <cellStyle name="Normal 2 3 11 2 2 4" xfId="9133"/>
    <cellStyle name="Normal 2 3 11 2 2 4 2" xfId="38566"/>
    <cellStyle name="Normal 2 3 11 2 2 5" xfId="9134"/>
    <cellStyle name="Normal 2 3 11 2 2 5 2" xfId="38567"/>
    <cellStyle name="Normal 2 3 11 2 2 6" xfId="38568"/>
    <cellStyle name="Normal 2 3 11 2 2 6 2" xfId="38569"/>
    <cellStyle name="Normal 2 3 11 2 2 7" xfId="38570"/>
    <cellStyle name="Normal 2 3 11 2 3" xfId="9135"/>
    <cellStyle name="Normal 2 3 11 2 3 2" xfId="9136"/>
    <cellStyle name="Normal 2 3 11 2 3 2 2" xfId="38571"/>
    <cellStyle name="Normal 2 3 11 2 3 3" xfId="9137"/>
    <cellStyle name="Normal 2 3 11 2 3 3 2" xfId="38572"/>
    <cellStyle name="Normal 2 3 11 2 3 4" xfId="38573"/>
    <cellStyle name="Normal 2 3 11 2 4" xfId="9138"/>
    <cellStyle name="Normal 2 3 11 2 4 2" xfId="9139"/>
    <cellStyle name="Normal 2 3 11 2 4 2 2" xfId="38574"/>
    <cellStyle name="Normal 2 3 11 2 4 3" xfId="38575"/>
    <cellStyle name="Normal 2 3 11 2 5" xfId="9140"/>
    <cellStyle name="Normal 2 3 11 2 5 2" xfId="38576"/>
    <cellStyle name="Normal 2 3 11 2 6" xfId="9141"/>
    <cellStyle name="Normal 2 3 11 2 6 2" xfId="38577"/>
    <cellStyle name="Normal 2 3 11 2 7" xfId="38578"/>
    <cellStyle name="Normal 2 3 11 2 7 2" xfId="38579"/>
    <cellStyle name="Normal 2 3 11 2 8" xfId="38580"/>
    <cellStyle name="Normal 2 3 11 2 9" xfId="38581"/>
    <cellStyle name="Normal 2 3 11 3" xfId="9142"/>
    <cellStyle name="Normal 2 3 11 3 2" xfId="9143"/>
    <cellStyle name="Normal 2 3 11 3 2 2" xfId="9144"/>
    <cellStyle name="Normal 2 3 11 3 2 2 2" xfId="38582"/>
    <cellStyle name="Normal 2 3 11 3 2 3" xfId="9145"/>
    <cellStyle name="Normal 2 3 11 3 2 3 2" xfId="38583"/>
    <cellStyle name="Normal 2 3 11 3 2 4" xfId="38584"/>
    <cellStyle name="Normal 2 3 11 3 3" xfId="9146"/>
    <cellStyle name="Normal 2 3 11 3 3 2" xfId="38585"/>
    <cellStyle name="Normal 2 3 11 3 4" xfId="9147"/>
    <cellStyle name="Normal 2 3 11 3 4 2" xfId="38586"/>
    <cellStyle name="Normal 2 3 11 3 5" xfId="9148"/>
    <cellStyle name="Normal 2 3 11 3 5 2" xfId="38587"/>
    <cellStyle name="Normal 2 3 11 3 6" xfId="38588"/>
    <cellStyle name="Normal 2 3 11 3 6 2" xfId="38589"/>
    <cellStyle name="Normal 2 3 11 3 7" xfId="38590"/>
    <cellStyle name="Normal 2 3 11 4" xfId="9149"/>
    <cellStyle name="Normal 2 3 11 4 2" xfId="9150"/>
    <cellStyle name="Normal 2 3 11 4 2 2" xfId="38591"/>
    <cellStyle name="Normal 2 3 11 4 3" xfId="9151"/>
    <cellStyle name="Normal 2 3 11 4 3 2" xfId="38592"/>
    <cellStyle name="Normal 2 3 11 4 4" xfId="38593"/>
    <cellStyle name="Normal 2 3 11 5" xfId="9152"/>
    <cellStyle name="Normal 2 3 11 5 2" xfId="9153"/>
    <cellStyle name="Normal 2 3 11 5 2 2" xfId="38594"/>
    <cellStyle name="Normal 2 3 11 5 3" xfId="38595"/>
    <cellStyle name="Normal 2 3 11 6" xfId="9154"/>
    <cellStyle name="Normal 2 3 11 6 2" xfId="38596"/>
    <cellStyle name="Normal 2 3 11 7" xfId="9155"/>
    <cellStyle name="Normal 2 3 11 7 2" xfId="38597"/>
    <cellStyle name="Normal 2 3 11 8" xfId="38598"/>
    <cellStyle name="Normal 2 3 11 8 2" xfId="38599"/>
    <cellStyle name="Normal 2 3 11 9" xfId="38600"/>
    <cellStyle name="Normal 2 3 12" xfId="9156"/>
    <cellStyle name="Normal 2 3 12 10" xfId="38601"/>
    <cellStyle name="Normal 2 3 12 11" xfId="38602"/>
    <cellStyle name="Normal 2 3 12 2" xfId="9157"/>
    <cellStyle name="Normal 2 3 12 2 10" xfId="38603"/>
    <cellStyle name="Normal 2 3 12 2 2" xfId="9158"/>
    <cellStyle name="Normal 2 3 12 2 2 2" xfId="9159"/>
    <cellStyle name="Normal 2 3 12 2 2 2 2" xfId="9160"/>
    <cellStyle name="Normal 2 3 12 2 2 2 2 2" xfId="38604"/>
    <cellStyle name="Normal 2 3 12 2 2 2 3" xfId="9161"/>
    <cellStyle name="Normal 2 3 12 2 2 2 3 2" xfId="38605"/>
    <cellStyle name="Normal 2 3 12 2 2 2 4" xfId="38606"/>
    <cellStyle name="Normal 2 3 12 2 2 3" xfId="9162"/>
    <cellStyle name="Normal 2 3 12 2 2 3 2" xfId="38607"/>
    <cellStyle name="Normal 2 3 12 2 2 4" xfId="9163"/>
    <cellStyle name="Normal 2 3 12 2 2 4 2" xfId="38608"/>
    <cellStyle name="Normal 2 3 12 2 2 5" xfId="9164"/>
    <cellStyle name="Normal 2 3 12 2 2 5 2" xfId="38609"/>
    <cellStyle name="Normal 2 3 12 2 2 6" xfId="38610"/>
    <cellStyle name="Normal 2 3 12 2 2 6 2" xfId="38611"/>
    <cellStyle name="Normal 2 3 12 2 2 7" xfId="38612"/>
    <cellStyle name="Normal 2 3 12 2 3" xfId="9165"/>
    <cellStyle name="Normal 2 3 12 2 3 2" xfId="9166"/>
    <cellStyle name="Normal 2 3 12 2 3 2 2" xfId="38613"/>
    <cellStyle name="Normal 2 3 12 2 3 3" xfId="9167"/>
    <cellStyle name="Normal 2 3 12 2 3 3 2" xfId="38614"/>
    <cellStyle name="Normal 2 3 12 2 3 4" xfId="38615"/>
    <cellStyle name="Normal 2 3 12 2 4" xfId="9168"/>
    <cellStyle name="Normal 2 3 12 2 4 2" xfId="9169"/>
    <cellStyle name="Normal 2 3 12 2 4 2 2" xfId="38616"/>
    <cellStyle name="Normal 2 3 12 2 4 3" xfId="38617"/>
    <cellStyle name="Normal 2 3 12 2 5" xfId="9170"/>
    <cellStyle name="Normal 2 3 12 2 5 2" xfId="38618"/>
    <cellStyle name="Normal 2 3 12 2 6" xfId="9171"/>
    <cellStyle name="Normal 2 3 12 2 6 2" xfId="38619"/>
    <cellStyle name="Normal 2 3 12 2 7" xfId="38620"/>
    <cellStyle name="Normal 2 3 12 2 7 2" xfId="38621"/>
    <cellStyle name="Normal 2 3 12 2 8" xfId="38622"/>
    <cellStyle name="Normal 2 3 12 2 9" xfId="38623"/>
    <cellStyle name="Normal 2 3 12 3" xfId="9172"/>
    <cellStyle name="Normal 2 3 12 3 2" xfId="9173"/>
    <cellStyle name="Normal 2 3 12 3 2 2" xfId="9174"/>
    <cellStyle name="Normal 2 3 12 3 2 2 2" xfId="38624"/>
    <cellStyle name="Normal 2 3 12 3 2 3" xfId="9175"/>
    <cellStyle name="Normal 2 3 12 3 2 3 2" xfId="38625"/>
    <cellStyle name="Normal 2 3 12 3 2 4" xfId="38626"/>
    <cellStyle name="Normal 2 3 12 3 3" xfId="9176"/>
    <cellStyle name="Normal 2 3 12 3 3 2" xfId="38627"/>
    <cellStyle name="Normal 2 3 12 3 4" xfId="9177"/>
    <cellStyle name="Normal 2 3 12 3 4 2" xfId="38628"/>
    <cellStyle name="Normal 2 3 12 3 5" xfId="9178"/>
    <cellStyle name="Normal 2 3 12 3 5 2" xfId="38629"/>
    <cellStyle name="Normal 2 3 12 3 6" xfId="38630"/>
    <cellStyle name="Normal 2 3 12 3 6 2" xfId="38631"/>
    <cellStyle name="Normal 2 3 12 3 7" xfId="38632"/>
    <cellStyle name="Normal 2 3 12 4" xfId="9179"/>
    <cellStyle name="Normal 2 3 12 4 2" xfId="9180"/>
    <cellStyle name="Normal 2 3 12 4 2 2" xfId="38633"/>
    <cellStyle name="Normal 2 3 12 4 3" xfId="9181"/>
    <cellStyle name="Normal 2 3 12 4 3 2" xfId="38634"/>
    <cellStyle name="Normal 2 3 12 4 4" xfId="38635"/>
    <cellStyle name="Normal 2 3 12 5" xfId="9182"/>
    <cellStyle name="Normal 2 3 12 5 2" xfId="9183"/>
    <cellStyle name="Normal 2 3 12 5 2 2" xfId="38636"/>
    <cellStyle name="Normal 2 3 12 5 3" xfId="38637"/>
    <cellStyle name="Normal 2 3 12 6" xfId="9184"/>
    <cellStyle name="Normal 2 3 12 6 2" xfId="38638"/>
    <cellStyle name="Normal 2 3 12 7" xfId="9185"/>
    <cellStyle name="Normal 2 3 12 7 2" xfId="38639"/>
    <cellStyle name="Normal 2 3 12 8" xfId="38640"/>
    <cellStyle name="Normal 2 3 12 8 2" xfId="38641"/>
    <cellStyle name="Normal 2 3 12 9" xfId="38642"/>
    <cellStyle name="Normal 2 3 13" xfId="9186"/>
    <cellStyle name="Normal 2 3 13 10" xfId="38643"/>
    <cellStyle name="Normal 2 3 13 11" xfId="38644"/>
    <cellStyle name="Normal 2 3 13 2" xfId="9187"/>
    <cellStyle name="Normal 2 3 13 2 10" xfId="38645"/>
    <cellStyle name="Normal 2 3 13 2 2" xfId="9188"/>
    <cellStyle name="Normal 2 3 13 2 2 2" xfId="9189"/>
    <cellStyle name="Normal 2 3 13 2 2 2 2" xfId="9190"/>
    <cellStyle name="Normal 2 3 13 2 2 2 2 2" xfId="38646"/>
    <cellStyle name="Normal 2 3 13 2 2 2 3" xfId="9191"/>
    <cellStyle name="Normal 2 3 13 2 2 2 3 2" xfId="38647"/>
    <cellStyle name="Normal 2 3 13 2 2 2 4" xfId="38648"/>
    <cellStyle name="Normal 2 3 13 2 2 3" xfId="9192"/>
    <cellStyle name="Normal 2 3 13 2 2 3 2" xfId="38649"/>
    <cellStyle name="Normal 2 3 13 2 2 4" xfId="9193"/>
    <cellStyle name="Normal 2 3 13 2 2 4 2" xfId="38650"/>
    <cellStyle name="Normal 2 3 13 2 2 5" xfId="9194"/>
    <cellStyle name="Normal 2 3 13 2 2 5 2" xfId="38651"/>
    <cellStyle name="Normal 2 3 13 2 2 6" xfId="38652"/>
    <cellStyle name="Normal 2 3 13 2 2 6 2" xfId="38653"/>
    <cellStyle name="Normal 2 3 13 2 2 7" xfId="38654"/>
    <cellStyle name="Normal 2 3 13 2 3" xfId="9195"/>
    <cellStyle name="Normal 2 3 13 2 3 2" xfId="9196"/>
    <cellStyle name="Normal 2 3 13 2 3 2 2" xfId="38655"/>
    <cellStyle name="Normal 2 3 13 2 3 3" xfId="9197"/>
    <cellStyle name="Normal 2 3 13 2 3 3 2" xfId="38656"/>
    <cellStyle name="Normal 2 3 13 2 3 4" xfId="38657"/>
    <cellStyle name="Normal 2 3 13 2 4" xfId="9198"/>
    <cellStyle name="Normal 2 3 13 2 4 2" xfId="9199"/>
    <cellStyle name="Normal 2 3 13 2 4 2 2" xfId="38658"/>
    <cellStyle name="Normal 2 3 13 2 4 3" xfId="38659"/>
    <cellStyle name="Normal 2 3 13 2 5" xfId="9200"/>
    <cellStyle name="Normal 2 3 13 2 5 2" xfId="38660"/>
    <cellStyle name="Normal 2 3 13 2 6" xfId="9201"/>
    <cellStyle name="Normal 2 3 13 2 6 2" xfId="38661"/>
    <cellStyle name="Normal 2 3 13 2 7" xfId="38662"/>
    <cellStyle name="Normal 2 3 13 2 7 2" xfId="38663"/>
    <cellStyle name="Normal 2 3 13 2 8" xfId="38664"/>
    <cellStyle name="Normal 2 3 13 2 9" xfId="38665"/>
    <cellStyle name="Normal 2 3 13 3" xfId="9202"/>
    <cellStyle name="Normal 2 3 13 3 2" xfId="9203"/>
    <cellStyle name="Normal 2 3 13 3 2 2" xfId="9204"/>
    <cellStyle name="Normal 2 3 13 3 2 2 2" xfId="38666"/>
    <cellStyle name="Normal 2 3 13 3 2 3" xfId="9205"/>
    <cellStyle name="Normal 2 3 13 3 2 3 2" xfId="38667"/>
    <cellStyle name="Normal 2 3 13 3 2 4" xfId="38668"/>
    <cellStyle name="Normal 2 3 13 3 3" xfId="9206"/>
    <cellStyle name="Normal 2 3 13 3 3 2" xfId="38669"/>
    <cellStyle name="Normal 2 3 13 3 4" xfId="9207"/>
    <cellStyle name="Normal 2 3 13 3 4 2" xfId="38670"/>
    <cellStyle name="Normal 2 3 13 3 5" xfId="9208"/>
    <cellStyle name="Normal 2 3 13 3 5 2" xfId="38671"/>
    <cellStyle name="Normal 2 3 13 3 6" xfId="38672"/>
    <cellStyle name="Normal 2 3 13 3 6 2" xfId="38673"/>
    <cellStyle name="Normal 2 3 13 3 7" xfId="38674"/>
    <cellStyle name="Normal 2 3 13 4" xfId="9209"/>
    <cellStyle name="Normal 2 3 13 4 2" xfId="9210"/>
    <cellStyle name="Normal 2 3 13 4 2 2" xfId="38675"/>
    <cellStyle name="Normal 2 3 13 4 3" xfId="9211"/>
    <cellStyle name="Normal 2 3 13 4 3 2" xfId="38676"/>
    <cellStyle name="Normal 2 3 13 4 4" xfId="38677"/>
    <cellStyle name="Normal 2 3 13 5" xfId="9212"/>
    <cellStyle name="Normal 2 3 13 5 2" xfId="9213"/>
    <cellStyle name="Normal 2 3 13 5 2 2" xfId="38678"/>
    <cellStyle name="Normal 2 3 13 5 3" xfId="38679"/>
    <cellStyle name="Normal 2 3 13 6" xfId="9214"/>
    <cellStyle name="Normal 2 3 13 6 2" xfId="38680"/>
    <cellStyle name="Normal 2 3 13 7" xfId="9215"/>
    <cellStyle name="Normal 2 3 13 7 2" xfId="38681"/>
    <cellStyle name="Normal 2 3 13 8" xfId="38682"/>
    <cellStyle name="Normal 2 3 13 8 2" xfId="38683"/>
    <cellStyle name="Normal 2 3 13 9" xfId="38684"/>
    <cellStyle name="Normal 2 3 14" xfId="9216"/>
    <cellStyle name="Normal 2 3 14 10" xfId="38685"/>
    <cellStyle name="Normal 2 3 14 11" xfId="38686"/>
    <cellStyle name="Normal 2 3 14 2" xfId="9217"/>
    <cellStyle name="Normal 2 3 14 2 10" xfId="38687"/>
    <cellStyle name="Normal 2 3 14 2 2" xfId="9218"/>
    <cellStyle name="Normal 2 3 14 2 2 2" xfId="9219"/>
    <cellStyle name="Normal 2 3 14 2 2 2 2" xfId="9220"/>
    <cellStyle name="Normal 2 3 14 2 2 2 2 2" xfId="38688"/>
    <cellStyle name="Normal 2 3 14 2 2 2 3" xfId="9221"/>
    <cellStyle name="Normal 2 3 14 2 2 2 3 2" xfId="38689"/>
    <cellStyle name="Normal 2 3 14 2 2 2 4" xfId="38690"/>
    <cellStyle name="Normal 2 3 14 2 2 3" xfId="9222"/>
    <cellStyle name="Normal 2 3 14 2 2 3 2" xfId="38691"/>
    <cellStyle name="Normal 2 3 14 2 2 4" xfId="9223"/>
    <cellStyle name="Normal 2 3 14 2 2 4 2" xfId="38692"/>
    <cellStyle name="Normal 2 3 14 2 2 5" xfId="9224"/>
    <cellStyle name="Normal 2 3 14 2 2 5 2" xfId="38693"/>
    <cellStyle name="Normal 2 3 14 2 2 6" xfId="38694"/>
    <cellStyle name="Normal 2 3 14 2 2 6 2" xfId="38695"/>
    <cellStyle name="Normal 2 3 14 2 2 7" xfId="38696"/>
    <cellStyle name="Normal 2 3 14 2 3" xfId="9225"/>
    <cellStyle name="Normal 2 3 14 2 3 2" xfId="9226"/>
    <cellStyle name="Normal 2 3 14 2 3 2 2" xfId="38697"/>
    <cellStyle name="Normal 2 3 14 2 3 3" xfId="9227"/>
    <cellStyle name="Normal 2 3 14 2 3 3 2" xfId="38698"/>
    <cellStyle name="Normal 2 3 14 2 3 4" xfId="38699"/>
    <cellStyle name="Normal 2 3 14 2 4" xfId="9228"/>
    <cellStyle name="Normal 2 3 14 2 4 2" xfId="9229"/>
    <cellStyle name="Normal 2 3 14 2 4 2 2" xfId="38700"/>
    <cellStyle name="Normal 2 3 14 2 4 3" xfId="38701"/>
    <cellStyle name="Normal 2 3 14 2 5" xfId="9230"/>
    <cellStyle name="Normal 2 3 14 2 5 2" xfId="38702"/>
    <cellStyle name="Normal 2 3 14 2 6" xfId="9231"/>
    <cellStyle name="Normal 2 3 14 2 6 2" xfId="38703"/>
    <cellStyle name="Normal 2 3 14 2 7" xfId="38704"/>
    <cellStyle name="Normal 2 3 14 2 7 2" xfId="38705"/>
    <cellStyle name="Normal 2 3 14 2 8" xfId="38706"/>
    <cellStyle name="Normal 2 3 14 2 9" xfId="38707"/>
    <cellStyle name="Normal 2 3 14 3" xfId="9232"/>
    <cellStyle name="Normal 2 3 14 3 2" xfId="9233"/>
    <cellStyle name="Normal 2 3 14 3 2 2" xfId="9234"/>
    <cellStyle name="Normal 2 3 14 3 2 2 2" xfId="38708"/>
    <cellStyle name="Normal 2 3 14 3 2 3" xfId="9235"/>
    <cellStyle name="Normal 2 3 14 3 2 3 2" xfId="38709"/>
    <cellStyle name="Normal 2 3 14 3 2 4" xfId="38710"/>
    <cellStyle name="Normal 2 3 14 3 3" xfId="9236"/>
    <cellStyle name="Normal 2 3 14 3 3 2" xfId="38711"/>
    <cellStyle name="Normal 2 3 14 3 4" xfId="9237"/>
    <cellStyle name="Normal 2 3 14 3 4 2" xfId="38712"/>
    <cellStyle name="Normal 2 3 14 3 5" xfId="9238"/>
    <cellStyle name="Normal 2 3 14 3 5 2" xfId="38713"/>
    <cellStyle name="Normal 2 3 14 3 6" xfId="38714"/>
    <cellStyle name="Normal 2 3 14 3 6 2" xfId="38715"/>
    <cellStyle name="Normal 2 3 14 3 7" xfId="38716"/>
    <cellStyle name="Normal 2 3 14 4" xfId="9239"/>
    <cellStyle name="Normal 2 3 14 4 2" xfId="9240"/>
    <cellStyle name="Normal 2 3 14 4 2 2" xfId="38717"/>
    <cellStyle name="Normal 2 3 14 4 3" xfId="9241"/>
    <cellStyle name="Normal 2 3 14 4 3 2" xfId="38718"/>
    <cellStyle name="Normal 2 3 14 4 4" xfId="38719"/>
    <cellStyle name="Normal 2 3 14 5" xfId="9242"/>
    <cellStyle name="Normal 2 3 14 5 2" xfId="9243"/>
    <cellStyle name="Normal 2 3 14 5 2 2" xfId="38720"/>
    <cellStyle name="Normal 2 3 14 5 3" xfId="38721"/>
    <cellStyle name="Normal 2 3 14 6" xfId="9244"/>
    <cellStyle name="Normal 2 3 14 6 2" xfId="38722"/>
    <cellStyle name="Normal 2 3 14 7" xfId="9245"/>
    <cellStyle name="Normal 2 3 14 7 2" xfId="38723"/>
    <cellStyle name="Normal 2 3 14 8" xfId="38724"/>
    <cellStyle name="Normal 2 3 14 8 2" xfId="38725"/>
    <cellStyle name="Normal 2 3 14 9" xfId="38726"/>
    <cellStyle name="Normal 2 3 15" xfId="9246"/>
    <cellStyle name="Normal 2 3 15 10" xfId="38727"/>
    <cellStyle name="Normal 2 3 15 11" xfId="38728"/>
    <cellStyle name="Normal 2 3 15 2" xfId="9247"/>
    <cellStyle name="Normal 2 3 15 2 10" xfId="38729"/>
    <cellStyle name="Normal 2 3 15 2 2" xfId="9248"/>
    <cellStyle name="Normal 2 3 15 2 2 2" xfId="9249"/>
    <cellStyle name="Normal 2 3 15 2 2 2 2" xfId="9250"/>
    <cellStyle name="Normal 2 3 15 2 2 2 2 2" xfId="38730"/>
    <cellStyle name="Normal 2 3 15 2 2 2 3" xfId="9251"/>
    <cellStyle name="Normal 2 3 15 2 2 2 3 2" xfId="38731"/>
    <cellStyle name="Normal 2 3 15 2 2 2 4" xfId="38732"/>
    <cellStyle name="Normal 2 3 15 2 2 3" xfId="9252"/>
    <cellStyle name="Normal 2 3 15 2 2 3 2" xfId="38733"/>
    <cellStyle name="Normal 2 3 15 2 2 4" xfId="9253"/>
    <cellStyle name="Normal 2 3 15 2 2 4 2" xfId="38734"/>
    <cellStyle name="Normal 2 3 15 2 2 5" xfId="9254"/>
    <cellStyle name="Normal 2 3 15 2 2 5 2" xfId="38735"/>
    <cellStyle name="Normal 2 3 15 2 2 6" xfId="38736"/>
    <cellStyle name="Normal 2 3 15 2 2 6 2" xfId="38737"/>
    <cellStyle name="Normal 2 3 15 2 2 7" xfId="38738"/>
    <cellStyle name="Normal 2 3 15 2 3" xfId="9255"/>
    <cellStyle name="Normal 2 3 15 2 3 2" xfId="9256"/>
    <cellStyle name="Normal 2 3 15 2 3 2 2" xfId="38739"/>
    <cellStyle name="Normal 2 3 15 2 3 3" xfId="9257"/>
    <cellStyle name="Normal 2 3 15 2 3 3 2" xfId="38740"/>
    <cellStyle name="Normal 2 3 15 2 3 4" xfId="38741"/>
    <cellStyle name="Normal 2 3 15 2 4" xfId="9258"/>
    <cellStyle name="Normal 2 3 15 2 4 2" xfId="9259"/>
    <cellStyle name="Normal 2 3 15 2 4 2 2" xfId="38742"/>
    <cellStyle name="Normal 2 3 15 2 4 3" xfId="38743"/>
    <cellStyle name="Normal 2 3 15 2 5" xfId="9260"/>
    <cellStyle name="Normal 2 3 15 2 5 2" xfId="38744"/>
    <cellStyle name="Normal 2 3 15 2 6" xfId="9261"/>
    <cellStyle name="Normal 2 3 15 2 6 2" xfId="38745"/>
    <cellStyle name="Normal 2 3 15 2 7" xfId="38746"/>
    <cellStyle name="Normal 2 3 15 2 7 2" xfId="38747"/>
    <cellStyle name="Normal 2 3 15 2 8" xfId="38748"/>
    <cellStyle name="Normal 2 3 15 2 9" xfId="38749"/>
    <cellStyle name="Normal 2 3 15 3" xfId="9262"/>
    <cellStyle name="Normal 2 3 15 3 2" xfId="9263"/>
    <cellStyle name="Normal 2 3 15 3 2 2" xfId="9264"/>
    <cellStyle name="Normal 2 3 15 3 2 2 2" xfId="38750"/>
    <cellStyle name="Normal 2 3 15 3 2 3" xfId="9265"/>
    <cellStyle name="Normal 2 3 15 3 2 3 2" xfId="38751"/>
    <cellStyle name="Normal 2 3 15 3 2 4" xfId="38752"/>
    <cellStyle name="Normal 2 3 15 3 3" xfId="9266"/>
    <cellStyle name="Normal 2 3 15 3 3 2" xfId="38753"/>
    <cellStyle name="Normal 2 3 15 3 4" xfId="9267"/>
    <cellStyle name="Normal 2 3 15 3 4 2" xfId="38754"/>
    <cellStyle name="Normal 2 3 15 3 5" xfId="9268"/>
    <cellStyle name="Normal 2 3 15 3 5 2" xfId="38755"/>
    <cellStyle name="Normal 2 3 15 3 6" xfId="38756"/>
    <cellStyle name="Normal 2 3 15 3 6 2" xfId="38757"/>
    <cellStyle name="Normal 2 3 15 3 7" xfId="38758"/>
    <cellStyle name="Normal 2 3 15 4" xfId="9269"/>
    <cellStyle name="Normal 2 3 15 4 2" xfId="9270"/>
    <cellStyle name="Normal 2 3 15 4 2 2" xfId="38759"/>
    <cellStyle name="Normal 2 3 15 4 3" xfId="9271"/>
    <cellStyle name="Normal 2 3 15 4 3 2" xfId="38760"/>
    <cellStyle name="Normal 2 3 15 4 4" xfId="38761"/>
    <cellStyle name="Normal 2 3 15 5" xfId="9272"/>
    <cellStyle name="Normal 2 3 15 5 2" xfId="9273"/>
    <cellStyle name="Normal 2 3 15 5 2 2" xfId="38762"/>
    <cellStyle name="Normal 2 3 15 5 3" xfId="38763"/>
    <cellStyle name="Normal 2 3 15 6" xfId="9274"/>
    <cellStyle name="Normal 2 3 15 6 2" xfId="38764"/>
    <cellStyle name="Normal 2 3 15 7" xfId="9275"/>
    <cellStyle name="Normal 2 3 15 7 2" xfId="38765"/>
    <cellStyle name="Normal 2 3 15 8" xfId="38766"/>
    <cellStyle name="Normal 2 3 15 8 2" xfId="38767"/>
    <cellStyle name="Normal 2 3 15 9" xfId="38768"/>
    <cellStyle name="Normal 2 3 16" xfId="9276"/>
    <cellStyle name="Normal 2 3 16 10" xfId="38769"/>
    <cellStyle name="Normal 2 3 16 11" xfId="38770"/>
    <cellStyle name="Normal 2 3 16 2" xfId="9277"/>
    <cellStyle name="Normal 2 3 16 2 10" xfId="38771"/>
    <cellStyle name="Normal 2 3 16 2 2" xfId="9278"/>
    <cellStyle name="Normal 2 3 16 2 2 2" xfId="9279"/>
    <cellStyle name="Normal 2 3 16 2 2 2 2" xfId="9280"/>
    <cellStyle name="Normal 2 3 16 2 2 2 2 2" xfId="38772"/>
    <cellStyle name="Normal 2 3 16 2 2 2 3" xfId="9281"/>
    <cellStyle name="Normal 2 3 16 2 2 2 3 2" xfId="38773"/>
    <cellStyle name="Normal 2 3 16 2 2 2 4" xfId="38774"/>
    <cellStyle name="Normal 2 3 16 2 2 3" xfId="9282"/>
    <cellStyle name="Normal 2 3 16 2 2 3 2" xfId="38775"/>
    <cellStyle name="Normal 2 3 16 2 2 4" xfId="9283"/>
    <cellStyle name="Normal 2 3 16 2 2 4 2" xfId="38776"/>
    <cellStyle name="Normal 2 3 16 2 2 5" xfId="9284"/>
    <cellStyle name="Normal 2 3 16 2 2 5 2" xfId="38777"/>
    <cellStyle name="Normal 2 3 16 2 2 6" xfId="38778"/>
    <cellStyle name="Normal 2 3 16 2 2 6 2" xfId="38779"/>
    <cellStyle name="Normal 2 3 16 2 2 7" xfId="38780"/>
    <cellStyle name="Normal 2 3 16 2 3" xfId="9285"/>
    <cellStyle name="Normal 2 3 16 2 3 2" xfId="9286"/>
    <cellStyle name="Normal 2 3 16 2 3 2 2" xfId="38781"/>
    <cellStyle name="Normal 2 3 16 2 3 3" xfId="9287"/>
    <cellStyle name="Normal 2 3 16 2 3 3 2" xfId="38782"/>
    <cellStyle name="Normal 2 3 16 2 3 4" xfId="38783"/>
    <cellStyle name="Normal 2 3 16 2 4" xfId="9288"/>
    <cellStyle name="Normal 2 3 16 2 4 2" xfId="9289"/>
    <cellStyle name="Normal 2 3 16 2 4 2 2" xfId="38784"/>
    <cellStyle name="Normal 2 3 16 2 4 3" xfId="38785"/>
    <cellStyle name="Normal 2 3 16 2 5" xfId="9290"/>
    <cellStyle name="Normal 2 3 16 2 5 2" xfId="38786"/>
    <cellStyle name="Normal 2 3 16 2 6" xfId="9291"/>
    <cellStyle name="Normal 2 3 16 2 6 2" xfId="38787"/>
    <cellStyle name="Normal 2 3 16 2 7" xfId="38788"/>
    <cellStyle name="Normal 2 3 16 2 7 2" xfId="38789"/>
    <cellStyle name="Normal 2 3 16 2 8" xfId="38790"/>
    <cellStyle name="Normal 2 3 16 2 9" xfId="38791"/>
    <cellStyle name="Normal 2 3 16 3" xfId="9292"/>
    <cellStyle name="Normal 2 3 16 3 2" xfId="9293"/>
    <cellStyle name="Normal 2 3 16 3 2 2" xfId="9294"/>
    <cellStyle name="Normal 2 3 16 3 2 2 2" xfId="38792"/>
    <cellStyle name="Normal 2 3 16 3 2 3" xfId="9295"/>
    <cellStyle name="Normal 2 3 16 3 2 3 2" xfId="38793"/>
    <cellStyle name="Normal 2 3 16 3 2 4" xfId="38794"/>
    <cellStyle name="Normal 2 3 16 3 3" xfId="9296"/>
    <cellStyle name="Normal 2 3 16 3 3 2" xfId="38795"/>
    <cellStyle name="Normal 2 3 16 3 4" xfId="9297"/>
    <cellStyle name="Normal 2 3 16 3 4 2" xfId="38796"/>
    <cellStyle name="Normal 2 3 16 3 5" xfId="9298"/>
    <cellStyle name="Normal 2 3 16 3 5 2" xfId="38797"/>
    <cellStyle name="Normal 2 3 16 3 6" xfId="38798"/>
    <cellStyle name="Normal 2 3 16 3 6 2" xfId="38799"/>
    <cellStyle name="Normal 2 3 16 3 7" xfId="38800"/>
    <cellStyle name="Normal 2 3 16 4" xfId="9299"/>
    <cellStyle name="Normal 2 3 16 4 2" xfId="9300"/>
    <cellStyle name="Normal 2 3 16 4 2 2" xfId="38801"/>
    <cellStyle name="Normal 2 3 16 4 3" xfId="9301"/>
    <cellStyle name="Normal 2 3 16 4 3 2" xfId="38802"/>
    <cellStyle name="Normal 2 3 16 4 4" xfId="38803"/>
    <cellStyle name="Normal 2 3 16 5" xfId="9302"/>
    <cellStyle name="Normal 2 3 16 5 2" xfId="9303"/>
    <cellStyle name="Normal 2 3 16 5 2 2" xfId="38804"/>
    <cellStyle name="Normal 2 3 16 5 3" xfId="38805"/>
    <cellStyle name="Normal 2 3 16 6" xfId="9304"/>
    <cellStyle name="Normal 2 3 16 6 2" xfId="38806"/>
    <cellStyle name="Normal 2 3 16 7" xfId="9305"/>
    <cellStyle name="Normal 2 3 16 7 2" xfId="38807"/>
    <cellStyle name="Normal 2 3 16 8" xfId="38808"/>
    <cellStyle name="Normal 2 3 16 8 2" xfId="38809"/>
    <cellStyle name="Normal 2 3 16 9" xfId="38810"/>
    <cellStyle name="Normal 2 3 17" xfId="9306"/>
    <cellStyle name="Normal 2 3 17 10" xfId="38811"/>
    <cellStyle name="Normal 2 3 17 11" xfId="38812"/>
    <cellStyle name="Normal 2 3 17 2" xfId="9307"/>
    <cellStyle name="Normal 2 3 17 2 10" xfId="38813"/>
    <cellStyle name="Normal 2 3 17 2 2" xfId="9308"/>
    <cellStyle name="Normal 2 3 17 2 2 2" xfId="9309"/>
    <cellStyle name="Normal 2 3 17 2 2 2 2" xfId="9310"/>
    <cellStyle name="Normal 2 3 17 2 2 2 2 2" xfId="38814"/>
    <cellStyle name="Normal 2 3 17 2 2 2 3" xfId="9311"/>
    <cellStyle name="Normal 2 3 17 2 2 2 3 2" xfId="38815"/>
    <cellStyle name="Normal 2 3 17 2 2 2 4" xfId="38816"/>
    <cellStyle name="Normal 2 3 17 2 2 3" xfId="9312"/>
    <cellStyle name="Normal 2 3 17 2 2 3 2" xfId="38817"/>
    <cellStyle name="Normal 2 3 17 2 2 4" xfId="9313"/>
    <cellStyle name="Normal 2 3 17 2 2 4 2" xfId="38818"/>
    <cellStyle name="Normal 2 3 17 2 2 5" xfId="9314"/>
    <cellStyle name="Normal 2 3 17 2 2 5 2" xfId="38819"/>
    <cellStyle name="Normal 2 3 17 2 2 6" xfId="38820"/>
    <cellStyle name="Normal 2 3 17 2 2 6 2" xfId="38821"/>
    <cellStyle name="Normal 2 3 17 2 2 7" xfId="38822"/>
    <cellStyle name="Normal 2 3 17 2 3" xfId="9315"/>
    <cellStyle name="Normal 2 3 17 2 3 2" xfId="9316"/>
    <cellStyle name="Normal 2 3 17 2 3 2 2" xfId="38823"/>
    <cellStyle name="Normal 2 3 17 2 3 3" xfId="9317"/>
    <cellStyle name="Normal 2 3 17 2 3 3 2" xfId="38824"/>
    <cellStyle name="Normal 2 3 17 2 3 4" xfId="38825"/>
    <cellStyle name="Normal 2 3 17 2 4" xfId="9318"/>
    <cellStyle name="Normal 2 3 17 2 4 2" xfId="9319"/>
    <cellStyle name="Normal 2 3 17 2 4 2 2" xfId="38826"/>
    <cellStyle name="Normal 2 3 17 2 4 3" xfId="38827"/>
    <cellStyle name="Normal 2 3 17 2 5" xfId="9320"/>
    <cellStyle name="Normal 2 3 17 2 5 2" xfId="38828"/>
    <cellStyle name="Normal 2 3 17 2 6" xfId="9321"/>
    <cellStyle name="Normal 2 3 17 2 6 2" xfId="38829"/>
    <cellStyle name="Normal 2 3 17 2 7" xfId="38830"/>
    <cellStyle name="Normal 2 3 17 2 7 2" xfId="38831"/>
    <cellStyle name="Normal 2 3 17 2 8" xfId="38832"/>
    <cellStyle name="Normal 2 3 17 2 9" xfId="38833"/>
    <cellStyle name="Normal 2 3 17 3" xfId="9322"/>
    <cellStyle name="Normal 2 3 17 3 2" xfId="9323"/>
    <cellStyle name="Normal 2 3 17 3 2 2" xfId="9324"/>
    <cellStyle name="Normal 2 3 17 3 2 2 2" xfId="38834"/>
    <cellStyle name="Normal 2 3 17 3 2 3" xfId="9325"/>
    <cellStyle name="Normal 2 3 17 3 2 3 2" xfId="38835"/>
    <cellStyle name="Normal 2 3 17 3 2 4" xfId="38836"/>
    <cellStyle name="Normal 2 3 17 3 3" xfId="9326"/>
    <cellStyle name="Normal 2 3 17 3 3 2" xfId="38837"/>
    <cellStyle name="Normal 2 3 17 3 4" xfId="9327"/>
    <cellStyle name="Normal 2 3 17 3 4 2" xfId="38838"/>
    <cellStyle name="Normal 2 3 17 3 5" xfId="9328"/>
    <cellStyle name="Normal 2 3 17 3 5 2" xfId="38839"/>
    <cellStyle name="Normal 2 3 17 3 6" xfId="38840"/>
    <cellStyle name="Normal 2 3 17 3 6 2" xfId="38841"/>
    <cellStyle name="Normal 2 3 17 3 7" xfId="38842"/>
    <cellStyle name="Normal 2 3 17 4" xfId="9329"/>
    <cellStyle name="Normal 2 3 17 4 2" xfId="9330"/>
    <cellStyle name="Normal 2 3 17 4 2 2" xfId="38843"/>
    <cellStyle name="Normal 2 3 17 4 3" xfId="9331"/>
    <cellStyle name="Normal 2 3 17 4 3 2" xfId="38844"/>
    <cellStyle name="Normal 2 3 17 4 4" xfId="38845"/>
    <cellStyle name="Normal 2 3 17 5" xfId="9332"/>
    <cellStyle name="Normal 2 3 17 5 2" xfId="9333"/>
    <cellStyle name="Normal 2 3 17 5 2 2" xfId="38846"/>
    <cellStyle name="Normal 2 3 17 5 3" xfId="38847"/>
    <cellStyle name="Normal 2 3 17 6" xfId="9334"/>
    <cellStyle name="Normal 2 3 17 6 2" xfId="38848"/>
    <cellStyle name="Normal 2 3 17 7" xfId="9335"/>
    <cellStyle name="Normal 2 3 17 7 2" xfId="38849"/>
    <cellStyle name="Normal 2 3 17 8" xfId="38850"/>
    <cellStyle name="Normal 2 3 17 8 2" xfId="38851"/>
    <cellStyle name="Normal 2 3 17 9" xfId="38852"/>
    <cellStyle name="Normal 2 3 18" xfId="9336"/>
    <cellStyle name="Normal 2 3 18 10" xfId="38853"/>
    <cellStyle name="Normal 2 3 18 11" xfId="38854"/>
    <cellStyle name="Normal 2 3 18 2" xfId="9337"/>
    <cellStyle name="Normal 2 3 18 2 10" xfId="38855"/>
    <cellStyle name="Normal 2 3 18 2 2" xfId="9338"/>
    <cellStyle name="Normal 2 3 18 2 2 2" xfId="9339"/>
    <cellStyle name="Normal 2 3 18 2 2 2 2" xfId="9340"/>
    <cellStyle name="Normal 2 3 18 2 2 2 2 2" xfId="38856"/>
    <cellStyle name="Normal 2 3 18 2 2 2 3" xfId="9341"/>
    <cellStyle name="Normal 2 3 18 2 2 2 3 2" xfId="38857"/>
    <cellStyle name="Normal 2 3 18 2 2 2 4" xfId="38858"/>
    <cellStyle name="Normal 2 3 18 2 2 3" xfId="9342"/>
    <cellStyle name="Normal 2 3 18 2 2 3 2" xfId="38859"/>
    <cellStyle name="Normal 2 3 18 2 2 4" xfId="9343"/>
    <cellStyle name="Normal 2 3 18 2 2 4 2" xfId="38860"/>
    <cellStyle name="Normal 2 3 18 2 2 5" xfId="9344"/>
    <cellStyle name="Normal 2 3 18 2 2 5 2" xfId="38861"/>
    <cellStyle name="Normal 2 3 18 2 2 6" xfId="38862"/>
    <cellStyle name="Normal 2 3 18 2 2 6 2" xfId="38863"/>
    <cellStyle name="Normal 2 3 18 2 2 7" xfId="38864"/>
    <cellStyle name="Normal 2 3 18 2 3" xfId="9345"/>
    <cellStyle name="Normal 2 3 18 2 3 2" xfId="9346"/>
    <cellStyle name="Normal 2 3 18 2 3 2 2" xfId="38865"/>
    <cellStyle name="Normal 2 3 18 2 3 3" xfId="9347"/>
    <cellStyle name="Normal 2 3 18 2 3 3 2" xfId="38866"/>
    <cellStyle name="Normal 2 3 18 2 3 4" xfId="38867"/>
    <cellStyle name="Normal 2 3 18 2 4" xfId="9348"/>
    <cellStyle name="Normal 2 3 18 2 4 2" xfId="9349"/>
    <cellStyle name="Normal 2 3 18 2 4 2 2" xfId="38868"/>
    <cellStyle name="Normal 2 3 18 2 4 3" xfId="38869"/>
    <cellStyle name="Normal 2 3 18 2 5" xfId="9350"/>
    <cellStyle name="Normal 2 3 18 2 5 2" xfId="38870"/>
    <cellStyle name="Normal 2 3 18 2 6" xfId="9351"/>
    <cellStyle name="Normal 2 3 18 2 6 2" xfId="38871"/>
    <cellStyle name="Normal 2 3 18 2 7" xfId="38872"/>
    <cellStyle name="Normal 2 3 18 2 7 2" xfId="38873"/>
    <cellStyle name="Normal 2 3 18 2 8" xfId="38874"/>
    <cellStyle name="Normal 2 3 18 2 9" xfId="38875"/>
    <cellStyle name="Normal 2 3 18 3" xfId="9352"/>
    <cellStyle name="Normal 2 3 18 3 2" xfId="9353"/>
    <cellStyle name="Normal 2 3 18 3 2 2" xfId="9354"/>
    <cellStyle name="Normal 2 3 18 3 2 2 2" xfId="38876"/>
    <cellStyle name="Normal 2 3 18 3 2 3" xfId="9355"/>
    <cellStyle name="Normal 2 3 18 3 2 3 2" xfId="38877"/>
    <cellStyle name="Normal 2 3 18 3 2 4" xfId="38878"/>
    <cellStyle name="Normal 2 3 18 3 3" xfId="9356"/>
    <cellStyle name="Normal 2 3 18 3 3 2" xfId="38879"/>
    <cellStyle name="Normal 2 3 18 3 4" xfId="9357"/>
    <cellStyle name="Normal 2 3 18 3 4 2" xfId="38880"/>
    <cellStyle name="Normal 2 3 18 3 5" xfId="9358"/>
    <cellStyle name="Normal 2 3 18 3 5 2" xfId="38881"/>
    <cellStyle name="Normal 2 3 18 3 6" xfId="38882"/>
    <cellStyle name="Normal 2 3 18 3 6 2" xfId="38883"/>
    <cellStyle name="Normal 2 3 18 3 7" xfId="38884"/>
    <cellStyle name="Normal 2 3 18 4" xfId="9359"/>
    <cellStyle name="Normal 2 3 18 4 2" xfId="9360"/>
    <cellStyle name="Normal 2 3 18 4 2 2" xfId="38885"/>
    <cellStyle name="Normal 2 3 18 4 3" xfId="9361"/>
    <cellStyle name="Normal 2 3 18 4 3 2" xfId="38886"/>
    <cellStyle name="Normal 2 3 18 4 4" xfId="38887"/>
    <cellStyle name="Normal 2 3 18 5" xfId="9362"/>
    <cellStyle name="Normal 2 3 18 5 2" xfId="9363"/>
    <cellStyle name="Normal 2 3 18 5 2 2" xfId="38888"/>
    <cellStyle name="Normal 2 3 18 5 3" xfId="38889"/>
    <cellStyle name="Normal 2 3 18 6" xfId="9364"/>
    <cellStyle name="Normal 2 3 18 6 2" xfId="38890"/>
    <cellStyle name="Normal 2 3 18 7" xfId="9365"/>
    <cellStyle name="Normal 2 3 18 7 2" xfId="38891"/>
    <cellStyle name="Normal 2 3 18 8" xfId="38892"/>
    <cellStyle name="Normal 2 3 18 8 2" xfId="38893"/>
    <cellStyle name="Normal 2 3 18 9" xfId="38894"/>
    <cellStyle name="Normal 2 3 19" xfId="9366"/>
    <cellStyle name="Normal 2 3 19 10" xfId="38895"/>
    <cellStyle name="Normal 2 3 19 11" xfId="38896"/>
    <cellStyle name="Normal 2 3 19 2" xfId="9367"/>
    <cellStyle name="Normal 2 3 19 2 10" xfId="38897"/>
    <cellStyle name="Normal 2 3 19 2 2" xfId="9368"/>
    <cellStyle name="Normal 2 3 19 2 2 2" xfId="9369"/>
    <cellStyle name="Normal 2 3 19 2 2 2 2" xfId="9370"/>
    <cellStyle name="Normal 2 3 19 2 2 2 2 2" xfId="38898"/>
    <cellStyle name="Normal 2 3 19 2 2 2 3" xfId="9371"/>
    <cellStyle name="Normal 2 3 19 2 2 2 3 2" xfId="38899"/>
    <cellStyle name="Normal 2 3 19 2 2 2 4" xfId="38900"/>
    <cellStyle name="Normal 2 3 19 2 2 3" xfId="9372"/>
    <cellStyle name="Normal 2 3 19 2 2 3 2" xfId="38901"/>
    <cellStyle name="Normal 2 3 19 2 2 4" xfId="9373"/>
    <cellStyle name="Normal 2 3 19 2 2 4 2" xfId="38902"/>
    <cellStyle name="Normal 2 3 19 2 2 5" xfId="9374"/>
    <cellStyle name="Normal 2 3 19 2 2 5 2" xfId="38903"/>
    <cellStyle name="Normal 2 3 19 2 2 6" xfId="38904"/>
    <cellStyle name="Normal 2 3 19 2 2 6 2" xfId="38905"/>
    <cellStyle name="Normal 2 3 19 2 2 7" xfId="38906"/>
    <cellStyle name="Normal 2 3 19 2 3" xfId="9375"/>
    <cellStyle name="Normal 2 3 19 2 3 2" xfId="9376"/>
    <cellStyle name="Normal 2 3 19 2 3 2 2" xfId="38907"/>
    <cellStyle name="Normal 2 3 19 2 3 3" xfId="9377"/>
    <cellStyle name="Normal 2 3 19 2 3 3 2" xfId="38908"/>
    <cellStyle name="Normal 2 3 19 2 3 4" xfId="38909"/>
    <cellStyle name="Normal 2 3 19 2 4" xfId="9378"/>
    <cellStyle name="Normal 2 3 19 2 4 2" xfId="9379"/>
    <cellStyle name="Normal 2 3 19 2 4 2 2" xfId="38910"/>
    <cellStyle name="Normal 2 3 19 2 4 3" xfId="38911"/>
    <cellStyle name="Normal 2 3 19 2 5" xfId="9380"/>
    <cellStyle name="Normal 2 3 19 2 5 2" xfId="38912"/>
    <cellStyle name="Normal 2 3 19 2 6" xfId="9381"/>
    <cellStyle name="Normal 2 3 19 2 6 2" xfId="38913"/>
    <cellStyle name="Normal 2 3 19 2 7" xfId="38914"/>
    <cellStyle name="Normal 2 3 19 2 7 2" xfId="38915"/>
    <cellStyle name="Normal 2 3 19 2 8" xfId="38916"/>
    <cellStyle name="Normal 2 3 19 2 9" xfId="38917"/>
    <cellStyle name="Normal 2 3 19 3" xfId="9382"/>
    <cellStyle name="Normal 2 3 19 3 2" xfId="9383"/>
    <cellStyle name="Normal 2 3 19 3 2 2" xfId="9384"/>
    <cellStyle name="Normal 2 3 19 3 2 2 2" xfId="38918"/>
    <cellStyle name="Normal 2 3 19 3 2 3" xfId="9385"/>
    <cellStyle name="Normal 2 3 19 3 2 3 2" xfId="38919"/>
    <cellStyle name="Normal 2 3 19 3 2 4" xfId="38920"/>
    <cellStyle name="Normal 2 3 19 3 3" xfId="9386"/>
    <cellStyle name="Normal 2 3 19 3 3 2" xfId="38921"/>
    <cellStyle name="Normal 2 3 19 3 4" xfId="9387"/>
    <cellStyle name="Normal 2 3 19 3 4 2" xfId="38922"/>
    <cellStyle name="Normal 2 3 19 3 5" xfId="9388"/>
    <cellStyle name="Normal 2 3 19 3 5 2" xfId="38923"/>
    <cellStyle name="Normal 2 3 19 3 6" xfId="38924"/>
    <cellStyle name="Normal 2 3 19 3 6 2" xfId="38925"/>
    <cellStyle name="Normal 2 3 19 3 7" xfId="38926"/>
    <cellStyle name="Normal 2 3 19 4" xfId="9389"/>
    <cellStyle name="Normal 2 3 19 4 2" xfId="9390"/>
    <cellStyle name="Normal 2 3 19 4 2 2" xfId="38927"/>
    <cellStyle name="Normal 2 3 19 4 3" xfId="9391"/>
    <cellStyle name="Normal 2 3 19 4 3 2" xfId="38928"/>
    <cellStyle name="Normal 2 3 19 4 4" xfId="38929"/>
    <cellStyle name="Normal 2 3 19 5" xfId="9392"/>
    <cellStyle name="Normal 2 3 19 5 2" xfId="9393"/>
    <cellStyle name="Normal 2 3 19 5 2 2" xfId="38930"/>
    <cellStyle name="Normal 2 3 19 5 3" xfId="38931"/>
    <cellStyle name="Normal 2 3 19 6" xfId="9394"/>
    <cellStyle name="Normal 2 3 19 6 2" xfId="38932"/>
    <cellStyle name="Normal 2 3 19 7" xfId="9395"/>
    <cellStyle name="Normal 2 3 19 7 2" xfId="38933"/>
    <cellStyle name="Normal 2 3 19 8" xfId="38934"/>
    <cellStyle name="Normal 2 3 19 8 2" xfId="38935"/>
    <cellStyle name="Normal 2 3 19 9" xfId="38936"/>
    <cellStyle name="Normal 2 3 2" xfId="9396"/>
    <cellStyle name="Normal 2 3 2 10" xfId="9397"/>
    <cellStyle name="Normal 2 3 2 10 10" xfId="38937"/>
    <cellStyle name="Normal 2 3 2 10 11" xfId="38938"/>
    <cellStyle name="Normal 2 3 2 10 2" xfId="9398"/>
    <cellStyle name="Normal 2 3 2 10 2 10" xfId="38939"/>
    <cellStyle name="Normal 2 3 2 10 2 2" xfId="9399"/>
    <cellStyle name="Normal 2 3 2 10 2 2 2" xfId="9400"/>
    <cellStyle name="Normal 2 3 2 10 2 2 2 2" xfId="9401"/>
    <cellStyle name="Normal 2 3 2 10 2 2 2 2 2" xfId="38940"/>
    <cellStyle name="Normal 2 3 2 10 2 2 2 3" xfId="9402"/>
    <cellStyle name="Normal 2 3 2 10 2 2 2 3 2" xfId="38941"/>
    <cellStyle name="Normal 2 3 2 10 2 2 2 4" xfId="38942"/>
    <cellStyle name="Normal 2 3 2 10 2 2 3" xfId="9403"/>
    <cellStyle name="Normal 2 3 2 10 2 2 3 2" xfId="38943"/>
    <cellStyle name="Normal 2 3 2 10 2 2 4" xfId="9404"/>
    <cellStyle name="Normal 2 3 2 10 2 2 4 2" xfId="38944"/>
    <cellStyle name="Normal 2 3 2 10 2 2 5" xfId="9405"/>
    <cellStyle name="Normal 2 3 2 10 2 2 5 2" xfId="38945"/>
    <cellStyle name="Normal 2 3 2 10 2 2 6" xfId="38946"/>
    <cellStyle name="Normal 2 3 2 10 2 2 6 2" xfId="38947"/>
    <cellStyle name="Normal 2 3 2 10 2 2 7" xfId="38948"/>
    <cellStyle name="Normal 2 3 2 10 2 3" xfId="9406"/>
    <cellStyle name="Normal 2 3 2 10 2 3 2" xfId="9407"/>
    <cellStyle name="Normal 2 3 2 10 2 3 2 2" xfId="38949"/>
    <cellStyle name="Normal 2 3 2 10 2 3 3" xfId="9408"/>
    <cellStyle name="Normal 2 3 2 10 2 3 3 2" xfId="38950"/>
    <cellStyle name="Normal 2 3 2 10 2 3 4" xfId="38951"/>
    <cellStyle name="Normal 2 3 2 10 2 4" xfId="9409"/>
    <cellStyle name="Normal 2 3 2 10 2 4 2" xfId="9410"/>
    <cellStyle name="Normal 2 3 2 10 2 4 2 2" xfId="38952"/>
    <cellStyle name="Normal 2 3 2 10 2 4 3" xfId="38953"/>
    <cellStyle name="Normal 2 3 2 10 2 5" xfId="9411"/>
    <cellStyle name="Normal 2 3 2 10 2 5 2" xfId="38954"/>
    <cellStyle name="Normal 2 3 2 10 2 6" xfId="9412"/>
    <cellStyle name="Normal 2 3 2 10 2 6 2" xfId="38955"/>
    <cellStyle name="Normal 2 3 2 10 2 7" xfId="38956"/>
    <cellStyle name="Normal 2 3 2 10 2 7 2" xfId="38957"/>
    <cellStyle name="Normal 2 3 2 10 2 8" xfId="38958"/>
    <cellStyle name="Normal 2 3 2 10 2 9" xfId="38959"/>
    <cellStyle name="Normal 2 3 2 10 3" xfId="9413"/>
    <cellStyle name="Normal 2 3 2 10 3 2" xfId="9414"/>
    <cellStyle name="Normal 2 3 2 10 3 2 2" xfId="9415"/>
    <cellStyle name="Normal 2 3 2 10 3 2 2 2" xfId="38960"/>
    <cellStyle name="Normal 2 3 2 10 3 2 3" xfId="9416"/>
    <cellStyle name="Normal 2 3 2 10 3 2 3 2" xfId="38961"/>
    <cellStyle name="Normal 2 3 2 10 3 2 4" xfId="38962"/>
    <cellStyle name="Normal 2 3 2 10 3 3" xfId="9417"/>
    <cellStyle name="Normal 2 3 2 10 3 3 2" xfId="38963"/>
    <cellStyle name="Normal 2 3 2 10 3 4" xfId="9418"/>
    <cellStyle name="Normal 2 3 2 10 3 4 2" xfId="38964"/>
    <cellStyle name="Normal 2 3 2 10 3 5" xfId="9419"/>
    <cellStyle name="Normal 2 3 2 10 3 5 2" xfId="38965"/>
    <cellStyle name="Normal 2 3 2 10 3 6" xfId="38966"/>
    <cellStyle name="Normal 2 3 2 10 3 6 2" xfId="38967"/>
    <cellStyle name="Normal 2 3 2 10 3 7" xfId="38968"/>
    <cellStyle name="Normal 2 3 2 10 4" xfId="9420"/>
    <cellStyle name="Normal 2 3 2 10 4 2" xfId="9421"/>
    <cellStyle name="Normal 2 3 2 10 4 2 2" xfId="38969"/>
    <cellStyle name="Normal 2 3 2 10 4 3" xfId="9422"/>
    <cellStyle name="Normal 2 3 2 10 4 3 2" xfId="38970"/>
    <cellStyle name="Normal 2 3 2 10 4 4" xfId="38971"/>
    <cellStyle name="Normal 2 3 2 10 5" xfId="9423"/>
    <cellStyle name="Normal 2 3 2 10 5 2" xfId="9424"/>
    <cellStyle name="Normal 2 3 2 10 5 2 2" xfId="38972"/>
    <cellStyle name="Normal 2 3 2 10 5 3" xfId="38973"/>
    <cellStyle name="Normal 2 3 2 10 6" xfId="9425"/>
    <cellStyle name="Normal 2 3 2 10 6 2" xfId="38974"/>
    <cellStyle name="Normal 2 3 2 10 7" xfId="9426"/>
    <cellStyle name="Normal 2 3 2 10 7 2" xfId="38975"/>
    <cellStyle name="Normal 2 3 2 10 8" xfId="38976"/>
    <cellStyle name="Normal 2 3 2 10 8 2" xfId="38977"/>
    <cellStyle name="Normal 2 3 2 10 9" xfId="38978"/>
    <cellStyle name="Normal 2 3 2 11" xfId="9427"/>
    <cellStyle name="Normal 2 3 2 11 10" xfId="38979"/>
    <cellStyle name="Normal 2 3 2 11 11" xfId="38980"/>
    <cellStyle name="Normal 2 3 2 11 2" xfId="9428"/>
    <cellStyle name="Normal 2 3 2 11 2 10" xfId="38981"/>
    <cellStyle name="Normal 2 3 2 11 2 2" xfId="9429"/>
    <cellStyle name="Normal 2 3 2 11 2 2 2" xfId="9430"/>
    <cellStyle name="Normal 2 3 2 11 2 2 2 2" xfId="9431"/>
    <cellStyle name="Normal 2 3 2 11 2 2 2 2 2" xfId="38982"/>
    <cellStyle name="Normal 2 3 2 11 2 2 2 3" xfId="9432"/>
    <cellStyle name="Normal 2 3 2 11 2 2 2 3 2" xfId="38983"/>
    <cellStyle name="Normal 2 3 2 11 2 2 2 4" xfId="38984"/>
    <cellStyle name="Normal 2 3 2 11 2 2 3" xfId="9433"/>
    <cellStyle name="Normal 2 3 2 11 2 2 3 2" xfId="38985"/>
    <cellStyle name="Normal 2 3 2 11 2 2 4" xfId="9434"/>
    <cellStyle name="Normal 2 3 2 11 2 2 4 2" xfId="38986"/>
    <cellStyle name="Normal 2 3 2 11 2 2 5" xfId="9435"/>
    <cellStyle name="Normal 2 3 2 11 2 2 5 2" xfId="38987"/>
    <cellStyle name="Normal 2 3 2 11 2 2 6" xfId="38988"/>
    <cellStyle name="Normal 2 3 2 11 2 2 6 2" xfId="38989"/>
    <cellStyle name="Normal 2 3 2 11 2 2 7" xfId="38990"/>
    <cellStyle name="Normal 2 3 2 11 2 3" xfId="9436"/>
    <cellStyle name="Normal 2 3 2 11 2 3 2" xfId="9437"/>
    <cellStyle name="Normal 2 3 2 11 2 3 2 2" xfId="38991"/>
    <cellStyle name="Normal 2 3 2 11 2 3 3" xfId="9438"/>
    <cellStyle name="Normal 2 3 2 11 2 3 3 2" xfId="38992"/>
    <cellStyle name="Normal 2 3 2 11 2 3 4" xfId="38993"/>
    <cellStyle name="Normal 2 3 2 11 2 4" xfId="9439"/>
    <cellStyle name="Normal 2 3 2 11 2 4 2" xfId="9440"/>
    <cellStyle name="Normal 2 3 2 11 2 4 2 2" xfId="38994"/>
    <cellStyle name="Normal 2 3 2 11 2 4 3" xfId="38995"/>
    <cellStyle name="Normal 2 3 2 11 2 5" xfId="9441"/>
    <cellStyle name="Normal 2 3 2 11 2 5 2" xfId="38996"/>
    <cellStyle name="Normal 2 3 2 11 2 6" xfId="9442"/>
    <cellStyle name="Normal 2 3 2 11 2 6 2" xfId="38997"/>
    <cellStyle name="Normal 2 3 2 11 2 7" xfId="38998"/>
    <cellStyle name="Normal 2 3 2 11 2 7 2" xfId="38999"/>
    <cellStyle name="Normal 2 3 2 11 2 8" xfId="39000"/>
    <cellStyle name="Normal 2 3 2 11 2 9" xfId="39001"/>
    <cellStyle name="Normal 2 3 2 11 3" xfId="9443"/>
    <cellStyle name="Normal 2 3 2 11 3 2" xfId="9444"/>
    <cellStyle name="Normal 2 3 2 11 3 2 2" xfId="9445"/>
    <cellStyle name="Normal 2 3 2 11 3 2 2 2" xfId="39002"/>
    <cellStyle name="Normal 2 3 2 11 3 2 3" xfId="9446"/>
    <cellStyle name="Normal 2 3 2 11 3 2 3 2" xfId="39003"/>
    <cellStyle name="Normal 2 3 2 11 3 2 4" xfId="39004"/>
    <cellStyle name="Normal 2 3 2 11 3 3" xfId="9447"/>
    <cellStyle name="Normal 2 3 2 11 3 3 2" xfId="39005"/>
    <cellStyle name="Normal 2 3 2 11 3 4" xfId="9448"/>
    <cellStyle name="Normal 2 3 2 11 3 4 2" xfId="39006"/>
    <cellStyle name="Normal 2 3 2 11 3 5" xfId="9449"/>
    <cellStyle name="Normal 2 3 2 11 3 5 2" xfId="39007"/>
    <cellStyle name="Normal 2 3 2 11 3 6" xfId="39008"/>
    <cellStyle name="Normal 2 3 2 11 3 6 2" xfId="39009"/>
    <cellStyle name="Normal 2 3 2 11 3 7" xfId="39010"/>
    <cellStyle name="Normal 2 3 2 11 4" xfId="9450"/>
    <cellStyle name="Normal 2 3 2 11 4 2" xfId="9451"/>
    <cellStyle name="Normal 2 3 2 11 4 2 2" xfId="39011"/>
    <cellStyle name="Normal 2 3 2 11 4 3" xfId="9452"/>
    <cellStyle name="Normal 2 3 2 11 4 3 2" xfId="39012"/>
    <cellStyle name="Normal 2 3 2 11 4 4" xfId="39013"/>
    <cellStyle name="Normal 2 3 2 11 5" xfId="9453"/>
    <cellStyle name="Normal 2 3 2 11 5 2" xfId="9454"/>
    <cellStyle name="Normal 2 3 2 11 5 2 2" xfId="39014"/>
    <cellStyle name="Normal 2 3 2 11 5 3" xfId="39015"/>
    <cellStyle name="Normal 2 3 2 11 6" xfId="9455"/>
    <cellStyle name="Normal 2 3 2 11 6 2" xfId="39016"/>
    <cellStyle name="Normal 2 3 2 11 7" xfId="9456"/>
    <cellStyle name="Normal 2 3 2 11 7 2" xfId="39017"/>
    <cellStyle name="Normal 2 3 2 11 8" xfId="39018"/>
    <cellStyle name="Normal 2 3 2 11 8 2" xfId="39019"/>
    <cellStyle name="Normal 2 3 2 11 9" xfId="39020"/>
    <cellStyle name="Normal 2 3 2 12" xfId="9457"/>
    <cellStyle name="Normal 2 3 2 12 10" xfId="39021"/>
    <cellStyle name="Normal 2 3 2 12 11" xfId="39022"/>
    <cellStyle name="Normal 2 3 2 12 2" xfId="9458"/>
    <cellStyle name="Normal 2 3 2 12 2 10" xfId="39023"/>
    <cellStyle name="Normal 2 3 2 12 2 2" xfId="9459"/>
    <cellStyle name="Normal 2 3 2 12 2 2 2" xfId="9460"/>
    <cellStyle name="Normal 2 3 2 12 2 2 2 2" xfId="9461"/>
    <cellStyle name="Normal 2 3 2 12 2 2 2 2 2" xfId="39024"/>
    <cellStyle name="Normal 2 3 2 12 2 2 2 3" xfId="9462"/>
    <cellStyle name="Normal 2 3 2 12 2 2 2 3 2" xfId="39025"/>
    <cellStyle name="Normal 2 3 2 12 2 2 2 4" xfId="39026"/>
    <cellStyle name="Normal 2 3 2 12 2 2 3" xfId="9463"/>
    <cellStyle name="Normal 2 3 2 12 2 2 3 2" xfId="39027"/>
    <cellStyle name="Normal 2 3 2 12 2 2 4" xfId="9464"/>
    <cellStyle name="Normal 2 3 2 12 2 2 4 2" xfId="39028"/>
    <cellStyle name="Normal 2 3 2 12 2 2 5" xfId="9465"/>
    <cellStyle name="Normal 2 3 2 12 2 2 5 2" xfId="39029"/>
    <cellStyle name="Normal 2 3 2 12 2 2 6" xfId="39030"/>
    <cellStyle name="Normal 2 3 2 12 2 2 6 2" xfId="39031"/>
    <cellStyle name="Normal 2 3 2 12 2 2 7" xfId="39032"/>
    <cellStyle name="Normal 2 3 2 12 2 3" xfId="9466"/>
    <cellStyle name="Normal 2 3 2 12 2 3 2" xfId="9467"/>
    <cellStyle name="Normal 2 3 2 12 2 3 2 2" xfId="39033"/>
    <cellStyle name="Normal 2 3 2 12 2 3 3" xfId="9468"/>
    <cellStyle name="Normal 2 3 2 12 2 3 3 2" xfId="39034"/>
    <cellStyle name="Normal 2 3 2 12 2 3 4" xfId="39035"/>
    <cellStyle name="Normal 2 3 2 12 2 4" xfId="9469"/>
    <cellStyle name="Normal 2 3 2 12 2 4 2" xfId="9470"/>
    <cellStyle name="Normal 2 3 2 12 2 4 2 2" xfId="39036"/>
    <cellStyle name="Normal 2 3 2 12 2 4 3" xfId="39037"/>
    <cellStyle name="Normal 2 3 2 12 2 5" xfId="9471"/>
    <cellStyle name="Normal 2 3 2 12 2 5 2" xfId="39038"/>
    <cellStyle name="Normal 2 3 2 12 2 6" xfId="9472"/>
    <cellStyle name="Normal 2 3 2 12 2 6 2" xfId="39039"/>
    <cellStyle name="Normal 2 3 2 12 2 7" xfId="39040"/>
    <cellStyle name="Normal 2 3 2 12 2 7 2" xfId="39041"/>
    <cellStyle name="Normal 2 3 2 12 2 8" xfId="39042"/>
    <cellStyle name="Normal 2 3 2 12 2 9" xfId="39043"/>
    <cellStyle name="Normal 2 3 2 12 3" xfId="9473"/>
    <cellStyle name="Normal 2 3 2 12 3 2" xfId="9474"/>
    <cellStyle name="Normal 2 3 2 12 3 2 2" xfId="9475"/>
    <cellStyle name="Normal 2 3 2 12 3 2 2 2" xfId="39044"/>
    <cellStyle name="Normal 2 3 2 12 3 2 3" xfId="9476"/>
    <cellStyle name="Normal 2 3 2 12 3 2 3 2" xfId="39045"/>
    <cellStyle name="Normal 2 3 2 12 3 2 4" xfId="39046"/>
    <cellStyle name="Normal 2 3 2 12 3 3" xfId="9477"/>
    <cellStyle name="Normal 2 3 2 12 3 3 2" xfId="39047"/>
    <cellStyle name="Normal 2 3 2 12 3 4" xfId="9478"/>
    <cellStyle name="Normal 2 3 2 12 3 4 2" xfId="39048"/>
    <cellStyle name="Normal 2 3 2 12 3 5" xfId="9479"/>
    <cellStyle name="Normal 2 3 2 12 3 5 2" xfId="39049"/>
    <cellStyle name="Normal 2 3 2 12 3 6" xfId="39050"/>
    <cellStyle name="Normal 2 3 2 12 3 6 2" xfId="39051"/>
    <cellStyle name="Normal 2 3 2 12 3 7" xfId="39052"/>
    <cellStyle name="Normal 2 3 2 12 4" xfId="9480"/>
    <cellStyle name="Normal 2 3 2 12 4 2" xfId="9481"/>
    <cellStyle name="Normal 2 3 2 12 4 2 2" xfId="39053"/>
    <cellStyle name="Normal 2 3 2 12 4 3" xfId="9482"/>
    <cellStyle name="Normal 2 3 2 12 4 3 2" xfId="39054"/>
    <cellStyle name="Normal 2 3 2 12 4 4" xfId="39055"/>
    <cellStyle name="Normal 2 3 2 12 5" xfId="9483"/>
    <cellStyle name="Normal 2 3 2 12 5 2" xfId="9484"/>
    <cellStyle name="Normal 2 3 2 12 5 2 2" xfId="39056"/>
    <cellStyle name="Normal 2 3 2 12 5 3" xfId="39057"/>
    <cellStyle name="Normal 2 3 2 12 6" xfId="9485"/>
    <cellStyle name="Normal 2 3 2 12 6 2" xfId="39058"/>
    <cellStyle name="Normal 2 3 2 12 7" xfId="9486"/>
    <cellStyle name="Normal 2 3 2 12 7 2" xfId="39059"/>
    <cellStyle name="Normal 2 3 2 12 8" xfId="39060"/>
    <cellStyle name="Normal 2 3 2 12 8 2" xfId="39061"/>
    <cellStyle name="Normal 2 3 2 12 9" xfId="39062"/>
    <cellStyle name="Normal 2 3 2 13" xfId="9487"/>
    <cellStyle name="Normal 2 3 2 13 10" xfId="39063"/>
    <cellStyle name="Normal 2 3 2 13 11" xfId="39064"/>
    <cellStyle name="Normal 2 3 2 13 2" xfId="9488"/>
    <cellStyle name="Normal 2 3 2 13 2 10" xfId="39065"/>
    <cellStyle name="Normal 2 3 2 13 2 2" xfId="9489"/>
    <cellStyle name="Normal 2 3 2 13 2 2 2" xfId="9490"/>
    <cellStyle name="Normal 2 3 2 13 2 2 2 2" xfId="9491"/>
    <cellStyle name="Normal 2 3 2 13 2 2 2 2 2" xfId="39066"/>
    <cellStyle name="Normal 2 3 2 13 2 2 2 3" xfId="9492"/>
    <cellStyle name="Normal 2 3 2 13 2 2 2 3 2" xfId="39067"/>
    <cellStyle name="Normal 2 3 2 13 2 2 2 4" xfId="39068"/>
    <cellStyle name="Normal 2 3 2 13 2 2 3" xfId="9493"/>
    <cellStyle name="Normal 2 3 2 13 2 2 3 2" xfId="39069"/>
    <cellStyle name="Normal 2 3 2 13 2 2 4" xfId="9494"/>
    <cellStyle name="Normal 2 3 2 13 2 2 4 2" xfId="39070"/>
    <cellStyle name="Normal 2 3 2 13 2 2 5" xfId="9495"/>
    <cellStyle name="Normal 2 3 2 13 2 2 5 2" xfId="39071"/>
    <cellStyle name="Normal 2 3 2 13 2 2 6" xfId="39072"/>
    <cellStyle name="Normal 2 3 2 13 2 2 6 2" xfId="39073"/>
    <cellStyle name="Normal 2 3 2 13 2 2 7" xfId="39074"/>
    <cellStyle name="Normal 2 3 2 13 2 3" xfId="9496"/>
    <cellStyle name="Normal 2 3 2 13 2 3 2" xfId="9497"/>
    <cellStyle name="Normal 2 3 2 13 2 3 2 2" xfId="39075"/>
    <cellStyle name="Normal 2 3 2 13 2 3 3" xfId="9498"/>
    <cellStyle name="Normal 2 3 2 13 2 3 3 2" xfId="39076"/>
    <cellStyle name="Normal 2 3 2 13 2 3 4" xfId="39077"/>
    <cellStyle name="Normal 2 3 2 13 2 4" xfId="9499"/>
    <cellStyle name="Normal 2 3 2 13 2 4 2" xfId="9500"/>
    <cellStyle name="Normal 2 3 2 13 2 4 2 2" xfId="39078"/>
    <cellStyle name="Normal 2 3 2 13 2 4 3" xfId="39079"/>
    <cellStyle name="Normal 2 3 2 13 2 5" xfId="9501"/>
    <cellStyle name="Normal 2 3 2 13 2 5 2" xfId="39080"/>
    <cellStyle name="Normal 2 3 2 13 2 6" xfId="9502"/>
    <cellStyle name="Normal 2 3 2 13 2 6 2" xfId="39081"/>
    <cellStyle name="Normal 2 3 2 13 2 7" xfId="39082"/>
    <cellStyle name="Normal 2 3 2 13 2 7 2" xfId="39083"/>
    <cellStyle name="Normal 2 3 2 13 2 8" xfId="39084"/>
    <cellStyle name="Normal 2 3 2 13 2 9" xfId="39085"/>
    <cellStyle name="Normal 2 3 2 13 3" xfId="9503"/>
    <cellStyle name="Normal 2 3 2 13 3 2" xfId="9504"/>
    <cellStyle name="Normal 2 3 2 13 3 2 2" xfId="9505"/>
    <cellStyle name="Normal 2 3 2 13 3 2 2 2" xfId="39086"/>
    <cellStyle name="Normal 2 3 2 13 3 2 3" xfId="9506"/>
    <cellStyle name="Normal 2 3 2 13 3 2 3 2" xfId="39087"/>
    <cellStyle name="Normal 2 3 2 13 3 2 4" xfId="39088"/>
    <cellStyle name="Normal 2 3 2 13 3 3" xfId="9507"/>
    <cellStyle name="Normal 2 3 2 13 3 3 2" xfId="39089"/>
    <cellStyle name="Normal 2 3 2 13 3 4" xfId="9508"/>
    <cellStyle name="Normal 2 3 2 13 3 4 2" xfId="39090"/>
    <cellStyle name="Normal 2 3 2 13 3 5" xfId="9509"/>
    <cellStyle name="Normal 2 3 2 13 3 5 2" xfId="39091"/>
    <cellStyle name="Normal 2 3 2 13 3 6" xfId="39092"/>
    <cellStyle name="Normal 2 3 2 13 3 6 2" xfId="39093"/>
    <cellStyle name="Normal 2 3 2 13 3 7" xfId="39094"/>
    <cellStyle name="Normal 2 3 2 13 4" xfId="9510"/>
    <cellStyle name="Normal 2 3 2 13 4 2" xfId="9511"/>
    <cellStyle name="Normal 2 3 2 13 4 2 2" xfId="39095"/>
    <cellStyle name="Normal 2 3 2 13 4 3" xfId="9512"/>
    <cellStyle name="Normal 2 3 2 13 4 3 2" xfId="39096"/>
    <cellStyle name="Normal 2 3 2 13 4 4" xfId="39097"/>
    <cellStyle name="Normal 2 3 2 13 5" xfId="9513"/>
    <cellStyle name="Normal 2 3 2 13 5 2" xfId="9514"/>
    <cellStyle name="Normal 2 3 2 13 5 2 2" xfId="39098"/>
    <cellStyle name="Normal 2 3 2 13 5 3" xfId="39099"/>
    <cellStyle name="Normal 2 3 2 13 6" xfId="9515"/>
    <cellStyle name="Normal 2 3 2 13 6 2" xfId="39100"/>
    <cellStyle name="Normal 2 3 2 13 7" xfId="9516"/>
    <cellStyle name="Normal 2 3 2 13 7 2" xfId="39101"/>
    <cellStyle name="Normal 2 3 2 13 8" xfId="39102"/>
    <cellStyle name="Normal 2 3 2 13 8 2" xfId="39103"/>
    <cellStyle name="Normal 2 3 2 13 9" xfId="39104"/>
    <cellStyle name="Normal 2 3 2 14" xfId="9517"/>
    <cellStyle name="Normal 2 3 2 14 10" xfId="39105"/>
    <cellStyle name="Normal 2 3 2 14 11" xfId="39106"/>
    <cellStyle name="Normal 2 3 2 14 2" xfId="9518"/>
    <cellStyle name="Normal 2 3 2 14 2 10" xfId="39107"/>
    <cellStyle name="Normal 2 3 2 14 2 2" xfId="9519"/>
    <cellStyle name="Normal 2 3 2 14 2 2 2" xfId="9520"/>
    <cellStyle name="Normal 2 3 2 14 2 2 2 2" xfId="9521"/>
    <cellStyle name="Normal 2 3 2 14 2 2 2 2 2" xfId="39108"/>
    <cellStyle name="Normal 2 3 2 14 2 2 2 3" xfId="9522"/>
    <cellStyle name="Normal 2 3 2 14 2 2 2 3 2" xfId="39109"/>
    <cellStyle name="Normal 2 3 2 14 2 2 2 4" xfId="39110"/>
    <cellStyle name="Normal 2 3 2 14 2 2 3" xfId="9523"/>
    <cellStyle name="Normal 2 3 2 14 2 2 3 2" xfId="39111"/>
    <cellStyle name="Normal 2 3 2 14 2 2 4" xfId="9524"/>
    <cellStyle name="Normal 2 3 2 14 2 2 4 2" xfId="39112"/>
    <cellStyle name="Normal 2 3 2 14 2 2 5" xfId="9525"/>
    <cellStyle name="Normal 2 3 2 14 2 2 5 2" xfId="39113"/>
    <cellStyle name="Normal 2 3 2 14 2 2 6" xfId="39114"/>
    <cellStyle name="Normal 2 3 2 14 2 2 6 2" xfId="39115"/>
    <cellStyle name="Normal 2 3 2 14 2 2 7" xfId="39116"/>
    <cellStyle name="Normal 2 3 2 14 2 3" xfId="9526"/>
    <cellStyle name="Normal 2 3 2 14 2 3 2" xfId="9527"/>
    <cellStyle name="Normal 2 3 2 14 2 3 2 2" xfId="39117"/>
    <cellStyle name="Normal 2 3 2 14 2 3 3" xfId="9528"/>
    <cellStyle name="Normal 2 3 2 14 2 3 3 2" xfId="39118"/>
    <cellStyle name="Normal 2 3 2 14 2 3 4" xfId="39119"/>
    <cellStyle name="Normal 2 3 2 14 2 4" xfId="9529"/>
    <cellStyle name="Normal 2 3 2 14 2 4 2" xfId="9530"/>
    <cellStyle name="Normal 2 3 2 14 2 4 2 2" xfId="39120"/>
    <cellStyle name="Normal 2 3 2 14 2 4 3" xfId="39121"/>
    <cellStyle name="Normal 2 3 2 14 2 5" xfId="9531"/>
    <cellStyle name="Normal 2 3 2 14 2 5 2" xfId="39122"/>
    <cellStyle name="Normal 2 3 2 14 2 6" xfId="9532"/>
    <cellStyle name="Normal 2 3 2 14 2 6 2" xfId="39123"/>
    <cellStyle name="Normal 2 3 2 14 2 7" xfId="39124"/>
    <cellStyle name="Normal 2 3 2 14 2 7 2" xfId="39125"/>
    <cellStyle name="Normal 2 3 2 14 2 8" xfId="39126"/>
    <cellStyle name="Normal 2 3 2 14 2 9" xfId="39127"/>
    <cellStyle name="Normal 2 3 2 14 3" xfId="9533"/>
    <cellStyle name="Normal 2 3 2 14 3 2" xfId="9534"/>
    <cellStyle name="Normal 2 3 2 14 3 2 2" xfId="9535"/>
    <cellStyle name="Normal 2 3 2 14 3 2 2 2" xfId="39128"/>
    <cellStyle name="Normal 2 3 2 14 3 2 3" xfId="9536"/>
    <cellStyle name="Normal 2 3 2 14 3 2 3 2" xfId="39129"/>
    <cellStyle name="Normal 2 3 2 14 3 2 4" xfId="39130"/>
    <cellStyle name="Normal 2 3 2 14 3 3" xfId="9537"/>
    <cellStyle name="Normal 2 3 2 14 3 3 2" xfId="39131"/>
    <cellStyle name="Normal 2 3 2 14 3 4" xfId="9538"/>
    <cellStyle name="Normal 2 3 2 14 3 4 2" xfId="39132"/>
    <cellStyle name="Normal 2 3 2 14 3 5" xfId="9539"/>
    <cellStyle name="Normal 2 3 2 14 3 5 2" xfId="39133"/>
    <cellStyle name="Normal 2 3 2 14 3 6" xfId="39134"/>
    <cellStyle name="Normal 2 3 2 14 3 6 2" xfId="39135"/>
    <cellStyle name="Normal 2 3 2 14 3 7" xfId="39136"/>
    <cellStyle name="Normal 2 3 2 14 4" xfId="9540"/>
    <cellStyle name="Normal 2 3 2 14 4 2" xfId="9541"/>
    <cellStyle name="Normal 2 3 2 14 4 2 2" xfId="39137"/>
    <cellStyle name="Normal 2 3 2 14 4 3" xfId="9542"/>
    <cellStyle name="Normal 2 3 2 14 4 3 2" xfId="39138"/>
    <cellStyle name="Normal 2 3 2 14 4 4" xfId="39139"/>
    <cellStyle name="Normal 2 3 2 14 5" xfId="9543"/>
    <cellStyle name="Normal 2 3 2 14 5 2" xfId="9544"/>
    <cellStyle name="Normal 2 3 2 14 5 2 2" xfId="39140"/>
    <cellStyle name="Normal 2 3 2 14 5 3" xfId="39141"/>
    <cellStyle name="Normal 2 3 2 14 6" xfId="9545"/>
    <cellStyle name="Normal 2 3 2 14 6 2" xfId="39142"/>
    <cellStyle name="Normal 2 3 2 14 7" xfId="9546"/>
    <cellStyle name="Normal 2 3 2 14 7 2" xfId="39143"/>
    <cellStyle name="Normal 2 3 2 14 8" xfId="39144"/>
    <cellStyle name="Normal 2 3 2 14 8 2" xfId="39145"/>
    <cellStyle name="Normal 2 3 2 14 9" xfId="39146"/>
    <cellStyle name="Normal 2 3 2 15" xfId="9547"/>
    <cellStyle name="Normal 2 3 2 15 10" xfId="39147"/>
    <cellStyle name="Normal 2 3 2 15 11" xfId="39148"/>
    <cellStyle name="Normal 2 3 2 15 2" xfId="9548"/>
    <cellStyle name="Normal 2 3 2 15 2 10" xfId="39149"/>
    <cellStyle name="Normal 2 3 2 15 2 2" xfId="9549"/>
    <cellStyle name="Normal 2 3 2 15 2 2 2" xfId="9550"/>
    <cellStyle name="Normal 2 3 2 15 2 2 2 2" xfId="9551"/>
    <cellStyle name="Normal 2 3 2 15 2 2 2 2 2" xfId="39150"/>
    <cellStyle name="Normal 2 3 2 15 2 2 2 3" xfId="9552"/>
    <cellStyle name="Normal 2 3 2 15 2 2 2 3 2" xfId="39151"/>
    <cellStyle name="Normal 2 3 2 15 2 2 2 4" xfId="39152"/>
    <cellStyle name="Normal 2 3 2 15 2 2 3" xfId="9553"/>
    <cellStyle name="Normal 2 3 2 15 2 2 3 2" xfId="39153"/>
    <cellStyle name="Normal 2 3 2 15 2 2 4" xfId="9554"/>
    <cellStyle name="Normal 2 3 2 15 2 2 4 2" xfId="39154"/>
    <cellStyle name="Normal 2 3 2 15 2 2 5" xfId="9555"/>
    <cellStyle name="Normal 2 3 2 15 2 2 5 2" xfId="39155"/>
    <cellStyle name="Normal 2 3 2 15 2 2 6" xfId="39156"/>
    <cellStyle name="Normal 2 3 2 15 2 2 6 2" xfId="39157"/>
    <cellStyle name="Normal 2 3 2 15 2 2 7" xfId="39158"/>
    <cellStyle name="Normal 2 3 2 15 2 3" xfId="9556"/>
    <cellStyle name="Normal 2 3 2 15 2 3 2" xfId="9557"/>
    <cellStyle name="Normal 2 3 2 15 2 3 2 2" xfId="39159"/>
    <cellStyle name="Normal 2 3 2 15 2 3 3" xfId="9558"/>
    <cellStyle name="Normal 2 3 2 15 2 3 3 2" xfId="39160"/>
    <cellStyle name="Normal 2 3 2 15 2 3 4" xfId="39161"/>
    <cellStyle name="Normal 2 3 2 15 2 4" xfId="9559"/>
    <cellStyle name="Normal 2 3 2 15 2 4 2" xfId="9560"/>
    <cellStyle name="Normal 2 3 2 15 2 4 2 2" xfId="39162"/>
    <cellStyle name="Normal 2 3 2 15 2 4 3" xfId="39163"/>
    <cellStyle name="Normal 2 3 2 15 2 5" xfId="9561"/>
    <cellStyle name="Normal 2 3 2 15 2 5 2" xfId="39164"/>
    <cellStyle name="Normal 2 3 2 15 2 6" xfId="9562"/>
    <cellStyle name="Normal 2 3 2 15 2 6 2" xfId="39165"/>
    <cellStyle name="Normal 2 3 2 15 2 7" xfId="39166"/>
    <cellStyle name="Normal 2 3 2 15 2 7 2" xfId="39167"/>
    <cellStyle name="Normal 2 3 2 15 2 8" xfId="39168"/>
    <cellStyle name="Normal 2 3 2 15 2 9" xfId="39169"/>
    <cellStyle name="Normal 2 3 2 15 3" xfId="9563"/>
    <cellStyle name="Normal 2 3 2 15 3 2" xfId="9564"/>
    <cellStyle name="Normal 2 3 2 15 3 2 2" xfId="9565"/>
    <cellStyle name="Normal 2 3 2 15 3 2 2 2" xfId="39170"/>
    <cellStyle name="Normal 2 3 2 15 3 2 3" xfId="9566"/>
    <cellStyle name="Normal 2 3 2 15 3 2 3 2" xfId="39171"/>
    <cellStyle name="Normal 2 3 2 15 3 2 4" xfId="39172"/>
    <cellStyle name="Normal 2 3 2 15 3 3" xfId="9567"/>
    <cellStyle name="Normal 2 3 2 15 3 3 2" xfId="39173"/>
    <cellStyle name="Normal 2 3 2 15 3 4" xfId="9568"/>
    <cellStyle name="Normal 2 3 2 15 3 4 2" xfId="39174"/>
    <cellStyle name="Normal 2 3 2 15 3 5" xfId="9569"/>
    <cellStyle name="Normal 2 3 2 15 3 5 2" xfId="39175"/>
    <cellStyle name="Normal 2 3 2 15 3 6" xfId="39176"/>
    <cellStyle name="Normal 2 3 2 15 3 6 2" xfId="39177"/>
    <cellStyle name="Normal 2 3 2 15 3 7" xfId="39178"/>
    <cellStyle name="Normal 2 3 2 15 4" xfId="9570"/>
    <cellStyle name="Normal 2 3 2 15 4 2" xfId="9571"/>
    <cellStyle name="Normal 2 3 2 15 4 2 2" xfId="39179"/>
    <cellStyle name="Normal 2 3 2 15 4 3" xfId="9572"/>
    <cellStyle name="Normal 2 3 2 15 4 3 2" xfId="39180"/>
    <cellStyle name="Normal 2 3 2 15 4 4" xfId="39181"/>
    <cellStyle name="Normal 2 3 2 15 5" xfId="9573"/>
    <cellStyle name="Normal 2 3 2 15 5 2" xfId="9574"/>
    <cellStyle name="Normal 2 3 2 15 5 2 2" xfId="39182"/>
    <cellStyle name="Normal 2 3 2 15 5 3" xfId="39183"/>
    <cellStyle name="Normal 2 3 2 15 6" xfId="9575"/>
    <cellStyle name="Normal 2 3 2 15 6 2" xfId="39184"/>
    <cellStyle name="Normal 2 3 2 15 7" xfId="9576"/>
    <cellStyle name="Normal 2 3 2 15 7 2" xfId="39185"/>
    <cellStyle name="Normal 2 3 2 15 8" xfId="39186"/>
    <cellStyle name="Normal 2 3 2 15 8 2" xfId="39187"/>
    <cellStyle name="Normal 2 3 2 15 9" xfId="39188"/>
    <cellStyle name="Normal 2 3 2 16" xfId="9577"/>
    <cellStyle name="Normal 2 3 2 16 10" xfId="39189"/>
    <cellStyle name="Normal 2 3 2 16 11" xfId="39190"/>
    <cellStyle name="Normal 2 3 2 16 2" xfId="9578"/>
    <cellStyle name="Normal 2 3 2 16 2 10" xfId="39191"/>
    <cellStyle name="Normal 2 3 2 16 2 2" xfId="9579"/>
    <cellStyle name="Normal 2 3 2 16 2 2 2" xfId="9580"/>
    <cellStyle name="Normal 2 3 2 16 2 2 2 2" xfId="9581"/>
    <cellStyle name="Normal 2 3 2 16 2 2 2 2 2" xfId="39192"/>
    <cellStyle name="Normal 2 3 2 16 2 2 2 3" xfId="9582"/>
    <cellStyle name="Normal 2 3 2 16 2 2 2 3 2" xfId="39193"/>
    <cellStyle name="Normal 2 3 2 16 2 2 2 4" xfId="39194"/>
    <cellStyle name="Normal 2 3 2 16 2 2 3" xfId="9583"/>
    <cellStyle name="Normal 2 3 2 16 2 2 3 2" xfId="39195"/>
    <cellStyle name="Normal 2 3 2 16 2 2 4" xfId="9584"/>
    <cellStyle name="Normal 2 3 2 16 2 2 4 2" xfId="39196"/>
    <cellStyle name="Normal 2 3 2 16 2 2 5" xfId="9585"/>
    <cellStyle name="Normal 2 3 2 16 2 2 5 2" xfId="39197"/>
    <cellStyle name="Normal 2 3 2 16 2 2 6" xfId="39198"/>
    <cellStyle name="Normal 2 3 2 16 2 2 6 2" xfId="39199"/>
    <cellStyle name="Normal 2 3 2 16 2 2 7" xfId="39200"/>
    <cellStyle name="Normal 2 3 2 16 2 3" xfId="9586"/>
    <cellStyle name="Normal 2 3 2 16 2 3 2" xfId="9587"/>
    <cellStyle name="Normal 2 3 2 16 2 3 2 2" xfId="39201"/>
    <cellStyle name="Normal 2 3 2 16 2 3 3" xfId="9588"/>
    <cellStyle name="Normal 2 3 2 16 2 3 3 2" xfId="39202"/>
    <cellStyle name="Normal 2 3 2 16 2 3 4" xfId="39203"/>
    <cellStyle name="Normal 2 3 2 16 2 4" xfId="9589"/>
    <cellStyle name="Normal 2 3 2 16 2 4 2" xfId="9590"/>
    <cellStyle name="Normal 2 3 2 16 2 4 2 2" xfId="39204"/>
    <cellStyle name="Normal 2 3 2 16 2 4 3" xfId="39205"/>
    <cellStyle name="Normal 2 3 2 16 2 5" xfId="9591"/>
    <cellStyle name="Normal 2 3 2 16 2 5 2" xfId="39206"/>
    <cellStyle name="Normal 2 3 2 16 2 6" xfId="9592"/>
    <cellStyle name="Normal 2 3 2 16 2 6 2" xfId="39207"/>
    <cellStyle name="Normal 2 3 2 16 2 7" xfId="39208"/>
    <cellStyle name="Normal 2 3 2 16 2 7 2" xfId="39209"/>
    <cellStyle name="Normal 2 3 2 16 2 8" xfId="39210"/>
    <cellStyle name="Normal 2 3 2 16 2 9" xfId="39211"/>
    <cellStyle name="Normal 2 3 2 16 3" xfId="9593"/>
    <cellStyle name="Normal 2 3 2 16 3 2" xfId="9594"/>
    <cellStyle name="Normal 2 3 2 16 3 2 2" xfId="9595"/>
    <cellStyle name="Normal 2 3 2 16 3 2 2 2" xfId="39212"/>
    <cellStyle name="Normal 2 3 2 16 3 2 3" xfId="9596"/>
    <cellStyle name="Normal 2 3 2 16 3 2 3 2" xfId="39213"/>
    <cellStyle name="Normal 2 3 2 16 3 2 4" xfId="39214"/>
    <cellStyle name="Normal 2 3 2 16 3 3" xfId="9597"/>
    <cellStyle name="Normal 2 3 2 16 3 3 2" xfId="39215"/>
    <cellStyle name="Normal 2 3 2 16 3 4" xfId="9598"/>
    <cellStyle name="Normal 2 3 2 16 3 4 2" xfId="39216"/>
    <cellStyle name="Normal 2 3 2 16 3 5" xfId="9599"/>
    <cellStyle name="Normal 2 3 2 16 3 5 2" xfId="39217"/>
    <cellStyle name="Normal 2 3 2 16 3 6" xfId="39218"/>
    <cellStyle name="Normal 2 3 2 16 3 6 2" xfId="39219"/>
    <cellStyle name="Normal 2 3 2 16 3 7" xfId="39220"/>
    <cellStyle name="Normal 2 3 2 16 4" xfId="9600"/>
    <cellStyle name="Normal 2 3 2 16 4 2" xfId="9601"/>
    <cellStyle name="Normal 2 3 2 16 4 2 2" xfId="39221"/>
    <cellStyle name="Normal 2 3 2 16 4 3" xfId="9602"/>
    <cellStyle name="Normal 2 3 2 16 4 3 2" xfId="39222"/>
    <cellStyle name="Normal 2 3 2 16 4 4" xfId="39223"/>
    <cellStyle name="Normal 2 3 2 16 5" xfId="9603"/>
    <cellStyle name="Normal 2 3 2 16 5 2" xfId="9604"/>
    <cellStyle name="Normal 2 3 2 16 5 2 2" xfId="39224"/>
    <cellStyle name="Normal 2 3 2 16 5 3" xfId="39225"/>
    <cellStyle name="Normal 2 3 2 16 6" xfId="9605"/>
    <cellStyle name="Normal 2 3 2 16 6 2" xfId="39226"/>
    <cellStyle name="Normal 2 3 2 16 7" xfId="9606"/>
    <cellStyle name="Normal 2 3 2 16 7 2" xfId="39227"/>
    <cellStyle name="Normal 2 3 2 16 8" xfId="39228"/>
    <cellStyle name="Normal 2 3 2 16 8 2" xfId="39229"/>
    <cellStyle name="Normal 2 3 2 16 9" xfId="39230"/>
    <cellStyle name="Normal 2 3 2 17" xfId="9607"/>
    <cellStyle name="Normal 2 3 2 17 10" xfId="39231"/>
    <cellStyle name="Normal 2 3 2 17 11" xfId="39232"/>
    <cellStyle name="Normal 2 3 2 17 2" xfId="9608"/>
    <cellStyle name="Normal 2 3 2 17 2 10" xfId="39233"/>
    <cellStyle name="Normal 2 3 2 17 2 2" xfId="9609"/>
    <cellStyle name="Normal 2 3 2 17 2 2 2" xfId="9610"/>
    <cellStyle name="Normal 2 3 2 17 2 2 2 2" xfId="9611"/>
    <cellStyle name="Normal 2 3 2 17 2 2 2 2 2" xfId="39234"/>
    <cellStyle name="Normal 2 3 2 17 2 2 2 3" xfId="9612"/>
    <cellStyle name="Normal 2 3 2 17 2 2 2 3 2" xfId="39235"/>
    <cellStyle name="Normal 2 3 2 17 2 2 2 4" xfId="39236"/>
    <cellStyle name="Normal 2 3 2 17 2 2 3" xfId="9613"/>
    <cellStyle name="Normal 2 3 2 17 2 2 3 2" xfId="39237"/>
    <cellStyle name="Normal 2 3 2 17 2 2 4" xfId="9614"/>
    <cellStyle name="Normal 2 3 2 17 2 2 4 2" xfId="39238"/>
    <cellStyle name="Normal 2 3 2 17 2 2 5" xfId="9615"/>
    <cellStyle name="Normal 2 3 2 17 2 2 5 2" xfId="39239"/>
    <cellStyle name="Normal 2 3 2 17 2 2 6" xfId="39240"/>
    <cellStyle name="Normal 2 3 2 17 2 2 6 2" xfId="39241"/>
    <cellStyle name="Normal 2 3 2 17 2 2 7" xfId="39242"/>
    <cellStyle name="Normal 2 3 2 17 2 3" xfId="9616"/>
    <cellStyle name="Normal 2 3 2 17 2 3 2" xfId="9617"/>
    <cellStyle name="Normal 2 3 2 17 2 3 2 2" xfId="39243"/>
    <cellStyle name="Normal 2 3 2 17 2 3 3" xfId="9618"/>
    <cellStyle name="Normal 2 3 2 17 2 3 3 2" xfId="39244"/>
    <cellStyle name="Normal 2 3 2 17 2 3 4" xfId="39245"/>
    <cellStyle name="Normal 2 3 2 17 2 4" xfId="9619"/>
    <cellStyle name="Normal 2 3 2 17 2 4 2" xfId="9620"/>
    <cellStyle name="Normal 2 3 2 17 2 4 2 2" xfId="39246"/>
    <cellStyle name="Normal 2 3 2 17 2 4 3" xfId="39247"/>
    <cellStyle name="Normal 2 3 2 17 2 5" xfId="9621"/>
    <cellStyle name="Normal 2 3 2 17 2 5 2" xfId="39248"/>
    <cellStyle name="Normal 2 3 2 17 2 6" xfId="9622"/>
    <cellStyle name="Normal 2 3 2 17 2 6 2" xfId="39249"/>
    <cellStyle name="Normal 2 3 2 17 2 7" xfId="39250"/>
    <cellStyle name="Normal 2 3 2 17 2 7 2" xfId="39251"/>
    <cellStyle name="Normal 2 3 2 17 2 8" xfId="39252"/>
    <cellStyle name="Normal 2 3 2 17 2 9" xfId="39253"/>
    <cellStyle name="Normal 2 3 2 17 3" xfId="9623"/>
    <cellStyle name="Normal 2 3 2 17 3 2" xfId="9624"/>
    <cellStyle name="Normal 2 3 2 17 3 2 2" xfId="9625"/>
    <cellStyle name="Normal 2 3 2 17 3 2 2 2" xfId="39254"/>
    <cellStyle name="Normal 2 3 2 17 3 2 3" xfId="9626"/>
    <cellStyle name="Normal 2 3 2 17 3 2 3 2" xfId="39255"/>
    <cellStyle name="Normal 2 3 2 17 3 2 4" xfId="39256"/>
    <cellStyle name="Normal 2 3 2 17 3 3" xfId="9627"/>
    <cellStyle name="Normal 2 3 2 17 3 3 2" xfId="39257"/>
    <cellStyle name="Normal 2 3 2 17 3 4" xfId="9628"/>
    <cellStyle name="Normal 2 3 2 17 3 4 2" xfId="39258"/>
    <cellStyle name="Normal 2 3 2 17 3 5" xfId="9629"/>
    <cellStyle name="Normal 2 3 2 17 3 5 2" xfId="39259"/>
    <cellStyle name="Normal 2 3 2 17 3 6" xfId="39260"/>
    <cellStyle name="Normal 2 3 2 17 3 6 2" xfId="39261"/>
    <cellStyle name="Normal 2 3 2 17 3 7" xfId="39262"/>
    <cellStyle name="Normal 2 3 2 17 4" xfId="9630"/>
    <cellStyle name="Normal 2 3 2 17 4 2" xfId="9631"/>
    <cellStyle name="Normal 2 3 2 17 4 2 2" xfId="39263"/>
    <cellStyle name="Normal 2 3 2 17 4 3" xfId="9632"/>
    <cellStyle name="Normal 2 3 2 17 4 3 2" xfId="39264"/>
    <cellStyle name="Normal 2 3 2 17 4 4" xfId="39265"/>
    <cellStyle name="Normal 2 3 2 17 5" xfId="9633"/>
    <cellStyle name="Normal 2 3 2 17 5 2" xfId="9634"/>
    <cellStyle name="Normal 2 3 2 17 5 2 2" xfId="39266"/>
    <cellStyle name="Normal 2 3 2 17 5 3" xfId="39267"/>
    <cellStyle name="Normal 2 3 2 17 6" xfId="9635"/>
    <cellStyle name="Normal 2 3 2 17 6 2" xfId="39268"/>
    <cellStyle name="Normal 2 3 2 17 7" xfId="9636"/>
    <cellStyle name="Normal 2 3 2 17 7 2" xfId="39269"/>
    <cellStyle name="Normal 2 3 2 17 8" xfId="39270"/>
    <cellStyle name="Normal 2 3 2 17 8 2" xfId="39271"/>
    <cellStyle name="Normal 2 3 2 17 9" xfId="39272"/>
    <cellStyle name="Normal 2 3 2 18" xfId="9637"/>
    <cellStyle name="Normal 2 3 2 18 10" xfId="39273"/>
    <cellStyle name="Normal 2 3 2 18 11" xfId="39274"/>
    <cellStyle name="Normal 2 3 2 18 2" xfId="9638"/>
    <cellStyle name="Normal 2 3 2 18 2 10" xfId="39275"/>
    <cellStyle name="Normal 2 3 2 18 2 2" xfId="9639"/>
    <cellStyle name="Normal 2 3 2 18 2 2 2" xfId="9640"/>
    <cellStyle name="Normal 2 3 2 18 2 2 2 2" xfId="9641"/>
    <cellStyle name="Normal 2 3 2 18 2 2 2 2 2" xfId="39276"/>
    <cellStyle name="Normal 2 3 2 18 2 2 2 3" xfId="9642"/>
    <cellStyle name="Normal 2 3 2 18 2 2 2 3 2" xfId="39277"/>
    <cellStyle name="Normal 2 3 2 18 2 2 2 4" xfId="39278"/>
    <cellStyle name="Normal 2 3 2 18 2 2 3" xfId="9643"/>
    <cellStyle name="Normal 2 3 2 18 2 2 3 2" xfId="39279"/>
    <cellStyle name="Normal 2 3 2 18 2 2 4" xfId="9644"/>
    <cellStyle name="Normal 2 3 2 18 2 2 4 2" xfId="39280"/>
    <cellStyle name="Normal 2 3 2 18 2 2 5" xfId="9645"/>
    <cellStyle name="Normal 2 3 2 18 2 2 5 2" xfId="39281"/>
    <cellStyle name="Normal 2 3 2 18 2 2 6" xfId="39282"/>
    <cellStyle name="Normal 2 3 2 18 2 2 6 2" xfId="39283"/>
    <cellStyle name="Normal 2 3 2 18 2 2 7" xfId="39284"/>
    <cellStyle name="Normal 2 3 2 18 2 3" xfId="9646"/>
    <cellStyle name="Normal 2 3 2 18 2 3 2" xfId="9647"/>
    <cellStyle name="Normal 2 3 2 18 2 3 2 2" xfId="39285"/>
    <cellStyle name="Normal 2 3 2 18 2 3 3" xfId="9648"/>
    <cellStyle name="Normal 2 3 2 18 2 3 3 2" xfId="39286"/>
    <cellStyle name="Normal 2 3 2 18 2 3 4" xfId="39287"/>
    <cellStyle name="Normal 2 3 2 18 2 4" xfId="9649"/>
    <cellStyle name="Normal 2 3 2 18 2 4 2" xfId="9650"/>
    <cellStyle name="Normal 2 3 2 18 2 4 2 2" xfId="39288"/>
    <cellStyle name="Normal 2 3 2 18 2 4 3" xfId="39289"/>
    <cellStyle name="Normal 2 3 2 18 2 5" xfId="9651"/>
    <cellStyle name="Normal 2 3 2 18 2 5 2" xfId="39290"/>
    <cellStyle name="Normal 2 3 2 18 2 6" xfId="9652"/>
    <cellStyle name="Normal 2 3 2 18 2 6 2" xfId="39291"/>
    <cellStyle name="Normal 2 3 2 18 2 7" xfId="39292"/>
    <cellStyle name="Normal 2 3 2 18 2 7 2" xfId="39293"/>
    <cellStyle name="Normal 2 3 2 18 2 8" xfId="39294"/>
    <cellStyle name="Normal 2 3 2 18 2 9" xfId="39295"/>
    <cellStyle name="Normal 2 3 2 18 3" xfId="9653"/>
    <cellStyle name="Normal 2 3 2 18 3 2" xfId="9654"/>
    <cellStyle name="Normal 2 3 2 18 3 2 2" xfId="9655"/>
    <cellStyle name="Normal 2 3 2 18 3 2 2 2" xfId="39296"/>
    <cellStyle name="Normal 2 3 2 18 3 2 3" xfId="9656"/>
    <cellStyle name="Normal 2 3 2 18 3 2 3 2" xfId="39297"/>
    <cellStyle name="Normal 2 3 2 18 3 2 4" xfId="39298"/>
    <cellStyle name="Normal 2 3 2 18 3 3" xfId="9657"/>
    <cellStyle name="Normal 2 3 2 18 3 3 2" xfId="39299"/>
    <cellStyle name="Normal 2 3 2 18 3 4" xfId="9658"/>
    <cellStyle name="Normal 2 3 2 18 3 4 2" xfId="39300"/>
    <cellStyle name="Normal 2 3 2 18 3 5" xfId="9659"/>
    <cellStyle name="Normal 2 3 2 18 3 5 2" xfId="39301"/>
    <cellStyle name="Normal 2 3 2 18 3 6" xfId="39302"/>
    <cellStyle name="Normal 2 3 2 18 3 6 2" xfId="39303"/>
    <cellStyle name="Normal 2 3 2 18 3 7" xfId="39304"/>
    <cellStyle name="Normal 2 3 2 18 4" xfId="9660"/>
    <cellStyle name="Normal 2 3 2 18 4 2" xfId="9661"/>
    <cellStyle name="Normal 2 3 2 18 4 2 2" xfId="39305"/>
    <cellStyle name="Normal 2 3 2 18 4 3" xfId="9662"/>
    <cellStyle name="Normal 2 3 2 18 4 3 2" xfId="39306"/>
    <cellStyle name="Normal 2 3 2 18 4 4" xfId="39307"/>
    <cellStyle name="Normal 2 3 2 18 5" xfId="9663"/>
    <cellStyle name="Normal 2 3 2 18 5 2" xfId="9664"/>
    <cellStyle name="Normal 2 3 2 18 5 2 2" xfId="39308"/>
    <cellStyle name="Normal 2 3 2 18 5 3" xfId="39309"/>
    <cellStyle name="Normal 2 3 2 18 6" xfId="9665"/>
    <cellStyle name="Normal 2 3 2 18 6 2" xfId="39310"/>
    <cellStyle name="Normal 2 3 2 18 7" xfId="9666"/>
    <cellStyle name="Normal 2 3 2 18 7 2" xfId="39311"/>
    <cellStyle name="Normal 2 3 2 18 8" xfId="39312"/>
    <cellStyle name="Normal 2 3 2 18 8 2" xfId="39313"/>
    <cellStyle name="Normal 2 3 2 18 9" xfId="39314"/>
    <cellStyle name="Normal 2 3 2 19" xfId="9667"/>
    <cellStyle name="Normal 2 3 2 19 10" xfId="39315"/>
    <cellStyle name="Normal 2 3 2 19 11" xfId="39316"/>
    <cellStyle name="Normal 2 3 2 19 2" xfId="9668"/>
    <cellStyle name="Normal 2 3 2 19 2 10" xfId="39317"/>
    <cellStyle name="Normal 2 3 2 19 2 2" xfId="9669"/>
    <cellStyle name="Normal 2 3 2 19 2 2 2" xfId="9670"/>
    <cellStyle name="Normal 2 3 2 19 2 2 2 2" xfId="9671"/>
    <cellStyle name="Normal 2 3 2 19 2 2 2 2 2" xfId="39318"/>
    <cellStyle name="Normal 2 3 2 19 2 2 2 3" xfId="9672"/>
    <cellStyle name="Normal 2 3 2 19 2 2 2 3 2" xfId="39319"/>
    <cellStyle name="Normal 2 3 2 19 2 2 2 4" xfId="39320"/>
    <cellStyle name="Normal 2 3 2 19 2 2 3" xfId="9673"/>
    <cellStyle name="Normal 2 3 2 19 2 2 3 2" xfId="39321"/>
    <cellStyle name="Normal 2 3 2 19 2 2 4" xfId="9674"/>
    <cellStyle name="Normal 2 3 2 19 2 2 4 2" xfId="39322"/>
    <cellStyle name="Normal 2 3 2 19 2 2 5" xfId="9675"/>
    <cellStyle name="Normal 2 3 2 19 2 2 5 2" xfId="39323"/>
    <cellStyle name="Normal 2 3 2 19 2 2 6" xfId="39324"/>
    <cellStyle name="Normal 2 3 2 19 2 2 6 2" xfId="39325"/>
    <cellStyle name="Normal 2 3 2 19 2 2 7" xfId="39326"/>
    <cellStyle name="Normal 2 3 2 19 2 3" xfId="9676"/>
    <cellStyle name="Normal 2 3 2 19 2 3 2" xfId="9677"/>
    <cellStyle name="Normal 2 3 2 19 2 3 2 2" xfId="39327"/>
    <cellStyle name="Normal 2 3 2 19 2 3 3" xfId="9678"/>
    <cellStyle name="Normal 2 3 2 19 2 3 3 2" xfId="39328"/>
    <cellStyle name="Normal 2 3 2 19 2 3 4" xfId="39329"/>
    <cellStyle name="Normal 2 3 2 19 2 4" xfId="9679"/>
    <cellStyle name="Normal 2 3 2 19 2 4 2" xfId="9680"/>
    <cellStyle name="Normal 2 3 2 19 2 4 2 2" xfId="39330"/>
    <cellStyle name="Normal 2 3 2 19 2 4 3" xfId="39331"/>
    <cellStyle name="Normal 2 3 2 19 2 5" xfId="9681"/>
    <cellStyle name="Normal 2 3 2 19 2 5 2" xfId="39332"/>
    <cellStyle name="Normal 2 3 2 19 2 6" xfId="9682"/>
    <cellStyle name="Normal 2 3 2 19 2 6 2" xfId="39333"/>
    <cellStyle name="Normal 2 3 2 19 2 7" xfId="39334"/>
    <cellStyle name="Normal 2 3 2 19 2 7 2" xfId="39335"/>
    <cellStyle name="Normal 2 3 2 19 2 8" xfId="39336"/>
    <cellStyle name="Normal 2 3 2 19 2 9" xfId="39337"/>
    <cellStyle name="Normal 2 3 2 19 3" xfId="9683"/>
    <cellStyle name="Normal 2 3 2 19 3 2" xfId="9684"/>
    <cellStyle name="Normal 2 3 2 19 3 2 2" xfId="9685"/>
    <cellStyle name="Normal 2 3 2 19 3 2 2 2" xfId="39338"/>
    <cellStyle name="Normal 2 3 2 19 3 2 3" xfId="9686"/>
    <cellStyle name="Normal 2 3 2 19 3 2 3 2" xfId="39339"/>
    <cellStyle name="Normal 2 3 2 19 3 2 4" xfId="39340"/>
    <cellStyle name="Normal 2 3 2 19 3 3" xfId="9687"/>
    <cellStyle name="Normal 2 3 2 19 3 3 2" xfId="39341"/>
    <cellStyle name="Normal 2 3 2 19 3 4" xfId="9688"/>
    <cellStyle name="Normal 2 3 2 19 3 4 2" xfId="39342"/>
    <cellStyle name="Normal 2 3 2 19 3 5" xfId="9689"/>
    <cellStyle name="Normal 2 3 2 19 3 5 2" xfId="39343"/>
    <cellStyle name="Normal 2 3 2 19 3 6" xfId="39344"/>
    <cellStyle name="Normal 2 3 2 19 3 6 2" xfId="39345"/>
    <cellStyle name="Normal 2 3 2 19 3 7" xfId="39346"/>
    <cellStyle name="Normal 2 3 2 19 4" xfId="9690"/>
    <cellStyle name="Normal 2 3 2 19 4 2" xfId="9691"/>
    <cellStyle name="Normal 2 3 2 19 4 2 2" xfId="39347"/>
    <cellStyle name="Normal 2 3 2 19 4 3" xfId="9692"/>
    <cellStyle name="Normal 2 3 2 19 4 3 2" xfId="39348"/>
    <cellStyle name="Normal 2 3 2 19 4 4" xfId="39349"/>
    <cellStyle name="Normal 2 3 2 19 5" xfId="9693"/>
    <cellStyle name="Normal 2 3 2 19 5 2" xfId="9694"/>
    <cellStyle name="Normal 2 3 2 19 5 2 2" xfId="39350"/>
    <cellStyle name="Normal 2 3 2 19 5 3" xfId="39351"/>
    <cellStyle name="Normal 2 3 2 19 6" xfId="9695"/>
    <cellStyle name="Normal 2 3 2 19 6 2" xfId="39352"/>
    <cellStyle name="Normal 2 3 2 19 7" xfId="9696"/>
    <cellStyle name="Normal 2 3 2 19 7 2" xfId="39353"/>
    <cellStyle name="Normal 2 3 2 19 8" xfId="39354"/>
    <cellStyle name="Normal 2 3 2 19 8 2" xfId="39355"/>
    <cellStyle name="Normal 2 3 2 19 9" xfId="39356"/>
    <cellStyle name="Normal 2 3 2 2" xfId="9697"/>
    <cellStyle name="Normal 2 3 2 2 10" xfId="39357"/>
    <cellStyle name="Normal 2 3 2 2 11" xfId="39358"/>
    <cellStyle name="Normal 2 3 2 2 2" xfId="9698"/>
    <cellStyle name="Normal 2 3 2 2 2 10" xfId="39359"/>
    <cellStyle name="Normal 2 3 2 2 2 2" xfId="9699"/>
    <cellStyle name="Normal 2 3 2 2 2 2 2" xfId="9700"/>
    <cellStyle name="Normal 2 3 2 2 2 2 2 2" xfId="9701"/>
    <cellStyle name="Normal 2 3 2 2 2 2 2 2 2" xfId="39360"/>
    <cellStyle name="Normal 2 3 2 2 2 2 2 3" xfId="9702"/>
    <cellStyle name="Normal 2 3 2 2 2 2 2 3 2" xfId="39361"/>
    <cellStyle name="Normal 2 3 2 2 2 2 2 4" xfId="39362"/>
    <cellStyle name="Normal 2 3 2 2 2 2 3" xfId="9703"/>
    <cellStyle name="Normal 2 3 2 2 2 2 3 2" xfId="39363"/>
    <cellStyle name="Normal 2 3 2 2 2 2 4" xfId="9704"/>
    <cellStyle name="Normal 2 3 2 2 2 2 4 2" xfId="39364"/>
    <cellStyle name="Normal 2 3 2 2 2 2 5" xfId="9705"/>
    <cellStyle name="Normal 2 3 2 2 2 2 5 2" xfId="39365"/>
    <cellStyle name="Normal 2 3 2 2 2 2 6" xfId="39366"/>
    <cellStyle name="Normal 2 3 2 2 2 2 6 2" xfId="39367"/>
    <cellStyle name="Normal 2 3 2 2 2 2 7" xfId="39368"/>
    <cellStyle name="Normal 2 3 2 2 2 3" xfId="9706"/>
    <cellStyle name="Normal 2 3 2 2 2 3 2" xfId="9707"/>
    <cellStyle name="Normal 2 3 2 2 2 3 2 2" xfId="39369"/>
    <cellStyle name="Normal 2 3 2 2 2 3 3" xfId="9708"/>
    <cellStyle name="Normal 2 3 2 2 2 3 3 2" xfId="39370"/>
    <cellStyle name="Normal 2 3 2 2 2 3 4" xfId="39371"/>
    <cellStyle name="Normal 2 3 2 2 2 4" xfId="9709"/>
    <cellStyle name="Normal 2 3 2 2 2 4 2" xfId="9710"/>
    <cellStyle name="Normal 2 3 2 2 2 4 2 2" xfId="39372"/>
    <cellStyle name="Normal 2 3 2 2 2 4 3" xfId="39373"/>
    <cellStyle name="Normal 2 3 2 2 2 5" xfId="9711"/>
    <cellStyle name="Normal 2 3 2 2 2 5 2" xfId="39374"/>
    <cellStyle name="Normal 2 3 2 2 2 6" xfId="9712"/>
    <cellStyle name="Normal 2 3 2 2 2 6 2" xfId="39375"/>
    <cellStyle name="Normal 2 3 2 2 2 7" xfId="39376"/>
    <cellStyle name="Normal 2 3 2 2 2 7 2" xfId="39377"/>
    <cellStyle name="Normal 2 3 2 2 2 8" xfId="39378"/>
    <cellStyle name="Normal 2 3 2 2 2 9" xfId="39379"/>
    <cellStyle name="Normal 2 3 2 2 3" xfId="9713"/>
    <cellStyle name="Normal 2 3 2 2 3 2" xfId="9714"/>
    <cellStyle name="Normal 2 3 2 2 3 2 2" xfId="9715"/>
    <cellStyle name="Normal 2 3 2 2 3 2 2 2" xfId="39380"/>
    <cellStyle name="Normal 2 3 2 2 3 2 3" xfId="9716"/>
    <cellStyle name="Normal 2 3 2 2 3 2 3 2" xfId="39381"/>
    <cellStyle name="Normal 2 3 2 2 3 2 4" xfId="39382"/>
    <cellStyle name="Normal 2 3 2 2 3 3" xfId="9717"/>
    <cellStyle name="Normal 2 3 2 2 3 3 2" xfId="39383"/>
    <cellStyle name="Normal 2 3 2 2 3 4" xfId="9718"/>
    <cellStyle name="Normal 2 3 2 2 3 4 2" xfId="39384"/>
    <cellStyle name="Normal 2 3 2 2 3 5" xfId="9719"/>
    <cellStyle name="Normal 2 3 2 2 3 5 2" xfId="39385"/>
    <cellStyle name="Normal 2 3 2 2 3 6" xfId="39386"/>
    <cellStyle name="Normal 2 3 2 2 3 6 2" xfId="39387"/>
    <cellStyle name="Normal 2 3 2 2 3 7" xfId="39388"/>
    <cellStyle name="Normal 2 3 2 2 4" xfId="9720"/>
    <cellStyle name="Normal 2 3 2 2 4 2" xfId="9721"/>
    <cellStyle name="Normal 2 3 2 2 4 2 2" xfId="39389"/>
    <cellStyle name="Normal 2 3 2 2 4 3" xfId="9722"/>
    <cellStyle name="Normal 2 3 2 2 4 3 2" xfId="39390"/>
    <cellStyle name="Normal 2 3 2 2 4 4" xfId="39391"/>
    <cellStyle name="Normal 2 3 2 2 5" xfId="9723"/>
    <cellStyle name="Normal 2 3 2 2 5 2" xfId="9724"/>
    <cellStyle name="Normal 2 3 2 2 5 2 2" xfId="39392"/>
    <cellStyle name="Normal 2 3 2 2 5 3" xfId="39393"/>
    <cellStyle name="Normal 2 3 2 2 6" xfId="9725"/>
    <cellStyle name="Normal 2 3 2 2 6 2" xfId="39394"/>
    <cellStyle name="Normal 2 3 2 2 7" xfId="9726"/>
    <cellStyle name="Normal 2 3 2 2 7 2" xfId="39395"/>
    <cellStyle name="Normal 2 3 2 2 8" xfId="39396"/>
    <cellStyle name="Normal 2 3 2 2 8 2" xfId="39397"/>
    <cellStyle name="Normal 2 3 2 2 9" xfId="39398"/>
    <cellStyle name="Normal 2 3 2 20" xfId="9727"/>
    <cellStyle name="Normal 2 3 2 20 10" xfId="39399"/>
    <cellStyle name="Normal 2 3 2 20 11" xfId="39400"/>
    <cellStyle name="Normal 2 3 2 20 2" xfId="9728"/>
    <cellStyle name="Normal 2 3 2 20 2 10" xfId="39401"/>
    <cellStyle name="Normal 2 3 2 20 2 2" xfId="9729"/>
    <cellStyle name="Normal 2 3 2 20 2 2 2" xfId="9730"/>
    <cellStyle name="Normal 2 3 2 20 2 2 2 2" xfId="9731"/>
    <cellStyle name="Normal 2 3 2 20 2 2 2 2 2" xfId="39402"/>
    <cellStyle name="Normal 2 3 2 20 2 2 2 3" xfId="9732"/>
    <cellStyle name="Normal 2 3 2 20 2 2 2 3 2" xfId="39403"/>
    <cellStyle name="Normal 2 3 2 20 2 2 2 4" xfId="39404"/>
    <cellStyle name="Normal 2 3 2 20 2 2 3" xfId="9733"/>
    <cellStyle name="Normal 2 3 2 20 2 2 3 2" xfId="39405"/>
    <cellStyle name="Normal 2 3 2 20 2 2 4" xfId="9734"/>
    <cellStyle name="Normal 2 3 2 20 2 2 4 2" xfId="39406"/>
    <cellStyle name="Normal 2 3 2 20 2 2 5" xfId="9735"/>
    <cellStyle name="Normal 2 3 2 20 2 2 5 2" xfId="39407"/>
    <cellStyle name="Normal 2 3 2 20 2 2 6" xfId="39408"/>
    <cellStyle name="Normal 2 3 2 20 2 2 6 2" xfId="39409"/>
    <cellStyle name="Normal 2 3 2 20 2 2 7" xfId="39410"/>
    <cellStyle name="Normal 2 3 2 20 2 3" xfId="9736"/>
    <cellStyle name="Normal 2 3 2 20 2 3 2" xfId="9737"/>
    <cellStyle name="Normal 2 3 2 20 2 3 2 2" xfId="39411"/>
    <cellStyle name="Normal 2 3 2 20 2 3 3" xfId="9738"/>
    <cellStyle name="Normal 2 3 2 20 2 3 3 2" xfId="39412"/>
    <cellStyle name="Normal 2 3 2 20 2 3 4" xfId="39413"/>
    <cellStyle name="Normal 2 3 2 20 2 4" xfId="9739"/>
    <cellStyle name="Normal 2 3 2 20 2 4 2" xfId="9740"/>
    <cellStyle name="Normal 2 3 2 20 2 4 2 2" xfId="39414"/>
    <cellStyle name="Normal 2 3 2 20 2 4 3" xfId="39415"/>
    <cellStyle name="Normal 2 3 2 20 2 5" xfId="9741"/>
    <cellStyle name="Normal 2 3 2 20 2 5 2" xfId="39416"/>
    <cellStyle name="Normal 2 3 2 20 2 6" xfId="9742"/>
    <cellStyle name="Normal 2 3 2 20 2 6 2" xfId="39417"/>
    <cellStyle name="Normal 2 3 2 20 2 7" xfId="39418"/>
    <cellStyle name="Normal 2 3 2 20 2 7 2" xfId="39419"/>
    <cellStyle name="Normal 2 3 2 20 2 8" xfId="39420"/>
    <cellStyle name="Normal 2 3 2 20 2 9" xfId="39421"/>
    <cellStyle name="Normal 2 3 2 20 3" xfId="9743"/>
    <cellStyle name="Normal 2 3 2 20 3 2" xfId="9744"/>
    <cellStyle name="Normal 2 3 2 20 3 2 2" xfId="9745"/>
    <cellStyle name="Normal 2 3 2 20 3 2 2 2" xfId="39422"/>
    <cellStyle name="Normal 2 3 2 20 3 2 3" xfId="9746"/>
    <cellStyle name="Normal 2 3 2 20 3 2 3 2" xfId="39423"/>
    <cellStyle name="Normal 2 3 2 20 3 2 4" xfId="39424"/>
    <cellStyle name="Normal 2 3 2 20 3 3" xfId="9747"/>
    <cellStyle name="Normal 2 3 2 20 3 3 2" xfId="39425"/>
    <cellStyle name="Normal 2 3 2 20 3 4" xfId="9748"/>
    <cellStyle name="Normal 2 3 2 20 3 4 2" xfId="39426"/>
    <cellStyle name="Normal 2 3 2 20 3 5" xfId="9749"/>
    <cellStyle name="Normal 2 3 2 20 3 5 2" xfId="39427"/>
    <cellStyle name="Normal 2 3 2 20 3 6" xfId="39428"/>
    <cellStyle name="Normal 2 3 2 20 3 6 2" xfId="39429"/>
    <cellStyle name="Normal 2 3 2 20 3 7" xfId="39430"/>
    <cellStyle name="Normal 2 3 2 20 4" xfId="9750"/>
    <cellStyle name="Normal 2 3 2 20 4 2" xfId="9751"/>
    <cellStyle name="Normal 2 3 2 20 4 2 2" xfId="39431"/>
    <cellStyle name="Normal 2 3 2 20 4 3" xfId="9752"/>
    <cellStyle name="Normal 2 3 2 20 4 3 2" xfId="39432"/>
    <cellStyle name="Normal 2 3 2 20 4 4" xfId="39433"/>
    <cellStyle name="Normal 2 3 2 20 5" xfId="9753"/>
    <cellStyle name="Normal 2 3 2 20 5 2" xfId="9754"/>
    <cellStyle name="Normal 2 3 2 20 5 2 2" xfId="39434"/>
    <cellStyle name="Normal 2 3 2 20 5 3" xfId="39435"/>
    <cellStyle name="Normal 2 3 2 20 6" xfId="9755"/>
    <cellStyle name="Normal 2 3 2 20 6 2" xfId="39436"/>
    <cellStyle name="Normal 2 3 2 20 7" xfId="9756"/>
    <cellStyle name="Normal 2 3 2 20 7 2" xfId="39437"/>
    <cellStyle name="Normal 2 3 2 20 8" xfId="39438"/>
    <cellStyle name="Normal 2 3 2 20 8 2" xfId="39439"/>
    <cellStyle name="Normal 2 3 2 20 9" xfId="39440"/>
    <cellStyle name="Normal 2 3 2 21" xfId="9757"/>
    <cellStyle name="Normal 2 3 2 21 10" xfId="39441"/>
    <cellStyle name="Normal 2 3 2 21 11" xfId="39442"/>
    <cellStyle name="Normal 2 3 2 21 2" xfId="9758"/>
    <cellStyle name="Normal 2 3 2 21 2 10" xfId="39443"/>
    <cellStyle name="Normal 2 3 2 21 2 2" xfId="9759"/>
    <cellStyle name="Normal 2 3 2 21 2 2 2" xfId="9760"/>
    <cellStyle name="Normal 2 3 2 21 2 2 2 2" xfId="9761"/>
    <cellStyle name="Normal 2 3 2 21 2 2 2 2 2" xfId="39444"/>
    <cellStyle name="Normal 2 3 2 21 2 2 2 3" xfId="9762"/>
    <cellStyle name="Normal 2 3 2 21 2 2 2 3 2" xfId="39445"/>
    <cellStyle name="Normal 2 3 2 21 2 2 2 4" xfId="39446"/>
    <cellStyle name="Normal 2 3 2 21 2 2 3" xfId="9763"/>
    <cellStyle name="Normal 2 3 2 21 2 2 3 2" xfId="39447"/>
    <cellStyle name="Normal 2 3 2 21 2 2 4" xfId="9764"/>
    <cellStyle name="Normal 2 3 2 21 2 2 4 2" xfId="39448"/>
    <cellStyle name="Normal 2 3 2 21 2 2 5" xfId="9765"/>
    <cellStyle name="Normal 2 3 2 21 2 2 5 2" xfId="39449"/>
    <cellStyle name="Normal 2 3 2 21 2 2 6" xfId="39450"/>
    <cellStyle name="Normal 2 3 2 21 2 2 6 2" xfId="39451"/>
    <cellStyle name="Normal 2 3 2 21 2 2 7" xfId="39452"/>
    <cellStyle name="Normal 2 3 2 21 2 3" xfId="9766"/>
    <cellStyle name="Normal 2 3 2 21 2 3 2" xfId="9767"/>
    <cellStyle name="Normal 2 3 2 21 2 3 2 2" xfId="39453"/>
    <cellStyle name="Normal 2 3 2 21 2 3 3" xfId="9768"/>
    <cellStyle name="Normal 2 3 2 21 2 3 3 2" xfId="39454"/>
    <cellStyle name="Normal 2 3 2 21 2 3 4" xfId="39455"/>
    <cellStyle name="Normal 2 3 2 21 2 4" xfId="9769"/>
    <cellStyle name="Normal 2 3 2 21 2 4 2" xfId="9770"/>
    <cellStyle name="Normal 2 3 2 21 2 4 2 2" xfId="39456"/>
    <cellStyle name="Normal 2 3 2 21 2 4 3" xfId="39457"/>
    <cellStyle name="Normal 2 3 2 21 2 5" xfId="9771"/>
    <cellStyle name="Normal 2 3 2 21 2 5 2" xfId="39458"/>
    <cellStyle name="Normal 2 3 2 21 2 6" xfId="9772"/>
    <cellStyle name="Normal 2 3 2 21 2 6 2" xfId="39459"/>
    <cellStyle name="Normal 2 3 2 21 2 7" xfId="39460"/>
    <cellStyle name="Normal 2 3 2 21 2 7 2" xfId="39461"/>
    <cellStyle name="Normal 2 3 2 21 2 8" xfId="39462"/>
    <cellStyle name="Normal 2 3 2 21 2 9" xfId="39463"/>
    <cellStyle name="Normal 2 3 2 21 3" xfId="9773"/>
    <cellStyle name="Normal 2 3 2 21 3 2" xfId="9774"/>
    <cellStyle name="Normal 2 3 2 21 3 2 2" xfId="9775"/>
    <cellStyle name="Normal 2 3 2 21 3 2 2 2" xfId="39464"/>
    <cellStyle name="Normal 2 3 2 21 3 2 3" xfId="9776"/>
    <cellStyle name="Normal 2 3 2 21 3 2 3 2" xfId="39465"/>
    <cellStyle name="Normal 2 3 2 21 3 2 4" xfId="39466"/>
    <cellStyle name="Normal 2 3 2 21 3 3" xfId="9777"/>
    <cellStyle name="Normal 2 3 2 21 3 3 2" xfId="39467"/>
    <cellStyle name="Normal 2 3 2 21 3 4" xfId="9778"/>
    <cellStyle name="Normal 2 3 2 21 3 4 2" xfId="39468"/>
    <cellStyle name="Normal 2 3 2 21 3 5" xfId="9779"/>
    <cellStyle name="Normal 2 3 2 21 3 5 2" xfId="39469"/>
    <cellStyle name="Normal 2 3 2 21 3 6" xfId="39470"/>
    <cellStyle name="Normal 2 3 2 21 3 6 2" xfId="39471"/>
    <cellStyle name="Normal 2 3 2 21 3 7" xfId="39472"/>
    <cellStyle name="Normal 2 3 2 21 4" xfId="9780"/>
    <cellStyle name="Normal 2 3 2 21 4 2" xfId="9781"/>
    <cellStyle name="Normal 2 3 2 21 4 2 2" xfId="39473"/>
    <cellStyle name="Normal 2 3 2 21 4 3" xfId="9782"/>
    <cellStyle name="Normal 2 3 2 21 4 3 2" xfId="39474"/>
    <cellStyle name="Normal 2 3 2 21 4 4" xfId="39475"/>
    <cellStyle name="Normal 2 3 2 21 5" xfId="9783"/>
    <cellStyle name="Normal 2 3 2 21 5 2" xfId="9784"/>
    <cellStyle name="Normal 2 3 2 21 5 2 2" xfId="39476"/>
    <cellStyle name="Normal 2 3 2 21 5 3" xfId="39477"/>
    <cellStyle name="Normal 2 3 2 21 6" xfId="9785"/>
    <cellStyle name="Normal 2 3 2 21 6 2" xfId="39478"/>
    <cellStyle name="Normal 2 3 2 21 7" xfId="9786"/>
    <cellStyle name="Normal 2 3 2 21 7 2" xfId="39479"/>
    <cellStyle name="Normal 2 3 2 21 8" xfId="39480"/>
    <cellStyle name="Normal 2 3 2 21 8 2" xfId="39481"/>
    <cellStyle name="Normal 2 3 2 21 9" xfId="39482"/>
    <cellStyle name="Normal 2 3 2 22" xfId="9787"/>
    <cellStyle name="Normal 2 3 2 22 10" xfId="39483"/>
    <cellStyle name="Normal 2 3 2 22 11" xfId="39484"/>
    <cellStyle name="Normal 2 3 2 22 2" xfId="9788"/>
    <cellStyle name="Normal 2 3 2 22 2 10" xfId="39485"/>
    <cellStyle name="Normal 2 3 2 22 2 2" xfId="9789"/>
    <cellStyle name="Normal 2 3 2 22 2 2 2" xfId="9790"/>
    <cellStyle name="Normal 2 3 2 22 2 2 2 2" xfId="9791"/>
    <cellStyle name="Normal 2 3 2 22 2 2 2 2 2" xfId="39486"/>
    <cellStyle name="Normal 2 3 2 22 2 2 2 3" xfId="9792"/>
    <cellStyle name="Normal 2 3 2 22 2 2 2 3 2" xfId="39487"/>
    <cellStyle name="Normal 2 3 2 22 2 2 2 4" xfId="39488"/>
    <cellStyle name="Normal 2 3 2 22 2 2 3" xfId="9793"/>
    <cellStyle name="Normal 2 3 2 22 2 2 3 2" xfId="39489"/>
    <cellStyle name="Normal 2 3 2 22 2 2 4" xfId="9794"/>
    <cellStyle name="Normal 2 3 2 22 2 2 4 2" xfId="39490"/>
    <cellStyle name="Normal 2 3 2 22 2 2 5" xfId="9795"/>
    <cellStyle name="Normal 2 3 2 22 2 2 5 2" xfId="39491"/>
    <cellStyle name="Normal 2 3 2 22 2 2 6" xfId="39492"/>
    <cellStyle name="Normal 2 3 2 22 2 2 6 2" xfId="39493"/>
    <cellStyle name="Normal 2 3 2 22 2 2 7" xfId="39494"/>
    <cellStyle name="Normal 2 3 2 22 2 3" xfId="9796"/>
    <cellStyle name="Normal 2 3 2 22 2 3 2" xfId="9797"/>
    <cellStyle name="Normal 2 3 2 22 2 3 2 2" xfId="39495"/>
    <cellStyle name="Normal 2 3 2 22 2 3 3" xfId="9798"/>
    <cellStyle name="Normal 2 3 2 22 2 3 3 2" xfId="39496"/>
    <cellStyle name="Normal 2 3 2 22 2 3 4" xfId="39497"/>
    <cellStyle name="Normal 2 3 2 22 2 4" xfId="9799"/>
    <cellStyle name="Normal 2 3 2 22 2 4 2" xfId="9800"/>
    <cellStyle name="Normal 2 3 2 22 2 4 2 2" xfId="39498"/>
    <cellStyle name="Normal 2 3 2 22 2 4 3" xfId="39499"/>
    <cellStyle name="Normal 2 3 2 22 2 5" xfId="9801"/>
    <cellStyle name="Normal 2 3 2 22 2 5 2" xfId="39500"/>
    <cellStyle name="Normal 2 3 2 22 2 6" xfId="9802"/>
    <cellStyle name="Normal 2 3 2 22 2 6 2" xfId="39501"/>
    <cellStyle name="Normal 2 3 2 22 2 7" xfId="39502"/>
    <cellStyle name="Normal 2 3 2 22 2 7 2" xfId="39503"/>
    <cellStyle name="Normal 2 3 2 22 2 8" xfId="39504"/>
    <cellStyle name="Normal 2 3 2 22 2 9" xfId="39505"/>
    <cellStyle name="Normal 2 3 2 22 3" xfId="9803"/>
    <cellStyle name="Normal 2 3 2 22 3 2" xfId="9804"/>
    <cellStyle name="Normal 2 3 2 22 3 2 2" xfId="9805"/>
    <cellStyle name="Normal 2 3 2 22 3 2 2 2" xfId="39506"/>
    <cellStyle name="Normal 2 3 2 22 3 2 3" xfId="9806"/>
    <cellStyle name="Normal 2 3 2 22 3 2 3 2" xfId="39507"/>
    <cellStyle name="Normal 2 3 2 22 3 2 4" xfId="39508"/>
    <cellStyle name="Normal 2 3 2 22 3 3" xfId="9807"/>
    <cellStyle name="Normal 2 3 2 22 3 3 2" xfId="39509"/>
    <cellStyle name="Normal 2 3 2 22 3 4" xfId="9808"/>
    <cellStyle name="Normal 2 3 2 22 3 4 2" xfId="39510"/>
    <cellStyle name="Normal 2 3 2 22 3 5" xfId="9809"/>
    <cellStyle name="Normal 2 3 2 22 3 5 2" xfId="39511"/>
    <cellStyle name="Normal 2 3 2 22 3 6" xfId="39512"/>
    <cellStyle name="Normal 2 3 2 22 3 6 2" xfId="39513"/>
    <cellStyle name="Normal 2 3 2 22 3 7" xfId="39514"/>
    <cellStyle name="Normal 2 3 2 22 4" xfId="9810"/>
    <cellStyle name="Normal 2 3 2 22 4 2" xfId="9811"/>
    <cellStyle name="Normal 2 3 2 22 4 2 2" xfId="39515"/>
    <cellStyle name="Normal 2 3 2 22 4 3" xfId="9812"/>
    <cellStyle name="Normal 2 3 2 22 4 3 2" xfId="39516"/>
    <cellStyle name="Normal 2 3 2 22 4 4" xfId="39517"/>
    <cellStyle name="Normal 2 3 2 22 5" xfId="9813"/>
    <cellStyle name="Normal 2 3 2 22 5 2" xfId="9814"/>
    <cellStyle name="Normal 2 3 2 22 5 2 2" xfId="39518"/>
    <cellStyle name="Normal 2 3 2 22 5 3" xfId="39519"/>
    <cellStyle name="Normal 2 3 2 22 6" xfId="9815"/>
    <cellStyle name="Normal 2 3 2 22 6 2" xfId="39520"/>
    <cellStyle name="Normal 2 3 2 22 7" xfId="9816"/>
    <cellStyle name="Normal 2 3 2 22 7 2" xfId="39521"/>
    <cellStyle name="Normal 2 3 2 22 8" xfId="39522"/>
    <cellStyle name="Normal 2 3 2 22 8 2" xfId="39523"/>
    <cellStyle name="Normal 2 3 2 22 9" xfId="39524"/>
    <cellStyle name="Normal 2 3 2 23" xfId="9817"/>
    <cellStyle name="Normal 2 3 2 23 10" xfId="39525"/>
    <cellStyle name="Normal 2 3 2 23 11" xfId="39526"/>
    <cellStyle name="Normal 2 3 2 23 2" xfId="9818"/>
    <cellStyle name="Normal 2 3 2 23 2 10" xfId="39527"/>
    <cellStyle name="Normal 2 3 2 23 2 2" xfId="9819"/>
    <cellStyle name="Normal 2 3 2 23 2 2 2" xfId="9820"/>
    <cellStyle name="Normal 2 3 2 23 2 2 2 2" xfId="9821"/>
    <cellStyle name="Normal 2 3 2 23 2 2 2 2 2" xfId="39528"/>
    <cellStyle name="Normal 2 3 2 23 2 2 2 3" xfId="9822"/>
    <cellStyle name="Normal 2 3 2 23 2 2 2 3 2" xfId="39529"/>
    <cellStyle name="Normal 2 3 2 23 2 2 2 4" xfId="39530"/>
    <cellStyle name="Normal 2 3 2 23 2 2 3" xfId="9823"/>
    <cellStyle name="Normal 2 3 2 23 2 2 3 2" xfId="39531"/>
    <cellStyle name="Normal 2 3 2 23 2 2 4" xfId="9824"/>
    <cellStyle name="Normal 2 3 2 23 2 2 4 2" xfId="39532"/>
    <cellStyle name="Normal 2 3 2 23 2 2 5" xfId="9825"/>
    <cellStyle name="Normal 2 3 2 23 2 2 5 2" xfId="39533"/>
    <cellStyle name="Normal 2 3 2 23 2 2 6" xfId="39534"/>
    <cellStyle name="Normal 2 3 2 23 2 2 6 2" xfId="39535"/>
    <cellStyle name="Normal 2 3 2 23 2 2 7" xfId="39536"/>
    <cellStyle name="Normal 2 3 2 23 2 3" xfId="9826"/>
    <cellStyle name="Normal 2 3 2 23 2 3 2" xfId="9827"/>
    <cellStyle name="Normal 2 3 2 23 2 3 2 2" xfId="39537"/>
    <cellStyle name="Normal 2 3 2 23 2 3 3" xfId="9828"/>
    <cellStyle name="Normal 2 3 2 23 2 3 3 2" xfId="39538"/>
    <cellStyle name="Normal 2 3 2 23 2 3 4" xfId="39539"/>
    <cellStyle name="Normal 2 3 2 23 2 4" xfId="9829"/>
    <cellStyle name="Normal 2 3 2 23 2 4 2" xfId="9830"/>
    <cellStyle name="Normal 2 3 2 23 2 4 2 2" xfId="39540"/>
    <cellStyle name="Normal 2 3 2 23 2 4 3" xfId="39541"/>
    <cellStyle name="Normal 2 3 2 23 2 5" xfId="9831"/>
    <cellStyle name="Normal 2 3 2 23 2 5 2" xfId="39542"/>
    <cellStyle name="Normal 2 3 2 23 2 6" xfId="9832"/>
    <cellStyle name="Normal 2 3 2 23 2 6 2" xfId="39543"/>
    <cellStyle name="Normal 2 3 2 23 2 7" xfId="39544"/>
    <cellStyle name="Normal 2 3 2 23 2 7 2" xfId="39545"/>
    <cellStyle name="Normal 2 3 2 23 2 8" xfId="39546"/>
    <cellStyle name="Normal 2 3 2 23 2 9" xfId="39547"/>
    <cellStyle name="Normal 2 3 2 23 3" xfId="9833"/>
    <cellStyle name="Normal 2 3 2 23 3 2" xfId="9834"/>
    <cellStyle name="Normal 2 3 2 23 3 2 2" xfId="9835"/>
    <cellStyle name="Normal 2 3 2 23 3 2 2 2" xfId="39548"/>
    <cellStyle name="Normal 2 3 2 23 3 2 3" xfId="9836"/>
    <cellStyle name="Normal 2 3 2 23 3 2 3 2" xfId="39549"/>
    <cellStyle name="Normal 2 3 2 23 3 2 4" xfId="39550"/>
    <cellStyle name="Normal 2 3 2 23 3 3" xfId="9837"/>
    <cellStyle name="Normal 2 3 2 23 3 3 2" xfId="39551"/>
    <cellStyle name="Normal 2 3 2 23 3 4" xfId="9838"/>
    <cellStyle name="Normal 2 3 2 23 3 4 2" xfId="39552"/>
    <cellStyle name="Normal 2 3 2 23 3 5" xfId="9839"/>
    <cellStyle name="Normal 2 3 2 23 3 5 2" xfId="39553"/>
    <cellStyle name="Normal 2 3 2 23 3 6" xfId="39554"/>
    <cellStyle name="Normal 2 3 2 23 3 6 2" xfId="39555"/>
    <cellStyle name="Normal 2 3 2 23 3 7" xfId="39556"/>
    <cellStyle name="Normal 2 3 2 23 4" xfId="9840"/>
    <cellStyle name="Normal 2 3 2 23 4 2" xfId="9841"/>
    <cellStyle name="Normal 2 3 2 23 4 2 2" xfId="39557"/>
    <cellStyle name="Normal 2 3 2 23 4 3" xfId="9842"/>
    <cellStyle name="Normal 2 3 2 23 4 3 2" xfId="39558"/>
    <cellStyle name="Normal 2 3 2 23 4 4" xfId="39559"/>
    <cellStyle name="Normal 2 3 2 23 5" xfId="9843"/>
    <cellStyle name="Normal 2 3 2 23 5 2" xfId="9844"/>
    <cellStyle name="Normal 2 3 2 23 5 2 2" xfId="39560"/>
    <cellStyle name="Normal 2 3 2 23 5 3" xfId="39561"/>
    <cellStyle name="Normal 2 3 2 23 6" xfId="9845"/>
    <cellStyle name="Normal 2 3 2 23 6 2" xfId="39562"/>
    <cellStyle name="Normal 2 3 2 23 7" xfId="9846"/>
    <cellStyle name="Normal 2 3 2 23 7 2" xfId="39563"/>
    <cellStyle name="Normal 2 3 2 23 8" xfId="39564"/>
    <cellStyle name="Normal 2 3 2 23 8 2" xfId="39565"/>
    <cellStyle name="Normal 2 3 2 23 9" xfId="39566"/>
    <cellStyle name="Normal 2 3 2 24" xfId="9847"/>
    <cellStyle name="Normal 2 3 2 24 10" xfId="39567"/>
    <cellStyle name="Normal 2 3 2 24 11" xfId="39568"/>
    <cellStyle name="Normal 2 3 2 24 2" xfId="9848"/>
    <cellStyle name="Normal 2 3 2 24 2 10" xfId="39569"/>
    <cellStyle name="Normal 2 3 2 24 2 2" xfId="9849"/>
    <cellStyle name="Normal 2 3 2 24 2 2 2" xfId="9850"/>
    <cellStyle name="Normal 2 3 2 24 2 2 2 2" xfId="9851"/>
    <cellStyle name="Normal 2 3 2 24 2 2 2 2 2" xfId="39570"/>
    <cellStyle name="Normal 2 3 2 24 2 2 2 3" xfId="9852"/>
    <cellStyle name="Normal 2 3 2 24 2 2 2 3 2" xfId="39571"/>
    <cellStyle name="Normal 2 3 2 24 2 2 2 4" xfId="39572"/>
    <cellStyle name="Normal 2 3 2 24 2 2 3" xfId="9853"/>
    <cellStyle name="Normal 2 3 2 24 2 2 3 2" xfId="39573"/>
    <cellStyle name="Normal 2 3 2 24 2 2 4" xfId="9854"/>
    <cellStyle name="Normal 2 3 2 24 2 2 4 2" xfId="39574"/>
    <cellStyle name="Normal 2 3 2 24 2 2 5" xfId="9855"/>
    <cellStyle name="Normal 2 3 2 24 2 2 5 2" xfId="39575"/>
    <cellStyle name="Normal 2 3 2 24 2 2 6" xfId="39576"/>
    <cellStyle name="Normal 2 3 2 24 2 2 6 2" xfId="39577"/>
    <cellStyle name="Normal 2 3 2 24 2 2 7" xfId="39578"/>
    <cellStyle name="Normal 2 3 2 24 2 3" xfId="9856"/>
    <cellStyle name="Normal 2 3 2 24 2 3 2" xfId="9857"/>
    <cellStyle name="Normal 2 3 2 24 2 3 2 2" xfId="39579"/>
    <cellStyle name="Normal 2 3 2 24 2 3 3" xfId="9858"/>
    <cellStyle name="Normal 2 3 2 24 2 3 3 2" xfId="39580"/>
    <cellStyle name="Normal 2 3 2 24 2 3 4" xfId="39581"/>
    <cellStyle name="Normal 2 3 2 24 2 4" xfId="9859"/>
    <cellStyle name="Normal 2 3 2 24 2 4 2" xfId="9860"/>
    <cellStyle name="Normal 2 3 2 24 2 4 2 2" xfId="39582"/>
    <cellStyle name="Normal 2 3 2 24 2 4 3" xfId="39583"/>
    <cellStyle name="Normal 2 3 2 24 2 5" xfId="9861"/>
    <cellStyle name="Normal 2 3 2 24 2 5 2" xfId="39584"/>
    <cellStyle name="Normal 2 3 2 24 2 6" xfId="9862"/>
    <cellStyle name="Normal 2 3 2 24 2 6 2" xfId="39585"/>
    <cellStyle name="Normal 2 3 2 24 2 7" xfId="39586"/>
    <cellStyle name="Normal 2 3 2 24 2 7 2" xfId="39587"/>
    <cellStyle name="Normal 2 3 2 24 2 8" xfId="39588"/>
    <cellStyle name="Normal 2 3 2 24 2 9" xfId="39589"/>
    <cellStyle name="Normal 2 3 2 24 3" xfId="9863"/>
    <cellStyle name="Normal 2 3 2 24 3 2" xfId="9864"/>
    <cellStyle name="Normal 2 3 2 24 3 2 2" xfId="9865"/>
    <cellStyle name="Normal 2 3 2 24 3 2 2 2" xfId="39590"/>
    <cellStyle name="Normal 2 3 2 24 3 2 3" xfId="9866"/>
    <cellStyle name="Normal 2 3 2 24 3 2 3 2" xfId="39591"/>
    <cellStyle name="Normal 2 3 2 24 3 2 4" xfId="39592"/>
    <cellStyle name="Normal 2 3 2 24 3 3" xfId="9867"/>
    <cellStyle name="Normal 2 3 2 24 3 3 2" xfId="39593"/>
    <cellStyle name="Normal 2 3 2 24 3 4" xfId="9868"/>
    <cellStyle name="Normal 2 3 2 24 3 4 2" xfId="39594"/>
    <cellStyle name="Normal 2 3 2 24 3 5" xfId="9869"/>
    <cellStyle name="Normal 2 3 2 24 3 5 2" xfId="39595"/>
    <cellStyle name="Normal 2 3 2 24 3 6" xfId="39596"/>
    <cellStyle name="Normal 2 3 2 24 3 6 2" xfId="39597"/>
    <cellStyle name="Normal 2 3 2 24 3 7" xfId="39598"/>
    <cellStyle name="Normal 2 3 2 24 4" xfId="9870"/>
    <cellStyle name="Normal 2 3 2 24 4 2" xfId="9871"/>
    <cellStyle name="Normal 2 3 2 24 4 2 2" xfId="39599"/>
    <cellStyle name="Normal 2 3 2 24 4 3" xfId="9872"/>
    <cellStyle name="Normal 2 3 2 24 4 3 2" xfId="39600"/>
    <cellStyle name="Normal 2 3 2 24 4 4" xfId="39601"/>
    <cellStyle name="Normal 2 3 2 24 5" xfId="9873"/>
    <cellStyle name="Normal 2 3 2 24 5 2" xfId="9874"/>
    <cellStyle name="Normal 2 3 2 24 5 2 2" xfId="39602"/>
    <cellStyle name="Normal 2 3 2 24 5 3" xfId="39603"/>
    <cellStyle name="Normal 2 3 2 24 6" xfId="9875"/>
    <cellStyle name="Normal 2 3 2 24 6 2" xfId="39604"/>
    <cellStyle name="Normal 2 3 2 24 7" xfId="9876"/>
    <cellStyle name="Normal 2 3 2 24 7 2" xfId="39605"/>
    <cellStyle name="Normal 2 3 2 24 8" xfId="39606"/>
    <cellStyle name="Normal 2 3 2 24 8 2" xfId="39607"/>
    <cellStyle name="Normal 2 3 2 24 9" xfId="39608"/>
    <cellStyle name="Normal 2 3 2 25" xfId="9877"/>
    <cellStyle name="Normal 2 3 2 25 10" xfId="39609"/>
    <cellStyle name="Normal 2 3 2 25 11" xfId="39610"/>
    <cellStyle name="Normal 2 3 2 25 2" xfId="9878"/>
    <cellStyle name="Normal 2 3 2 25 2 10" xfId="39611"/>
    <cellStyle name="Normal 2 3 2 25 2 2" xfId="9879"/>
    <cellStyle name="Normal 2 3 2 25 2 2 2" xfId="9880"/>
    <cellStyle name="Normal 2 3 2 25 2 2 2 2" xfId="9881"/>
    <cellStyle name="Normal 2 3 2 25 2 2 2 2 2" xfId="39612"/>
    <cellStyle name="Normal 2 3 2 25 2 2 2 3" xfId="9882"/>
    <cellStyle name="Normal 2 3 2 25 2 2 2 3 2" xfId="39613"/>
    <cellStyle name="Normal 2 3 2 25 2 2 2 4" xfId="39614"/>
    <cellStyle name="Normal 2 3 2 25 2 2 3" xfId="9883"/>
    <cellStyle name="Normal 2 3 2 25 2 2 3 2" xfId="39615"/>
    <cellStyle name="Normal 2 3 2 25 2 2 4" xfId="9884"/>
    <cellStyle name="Normal 2 3 2 25 2 2 4 2" xfId="39616"/>
    <cellStyle name="Normal 2 3 2 25 2 2 5" xfId="9885"/>
    <cellStyle name="Normal 2 3 2 25 2 2 5 2" xfId="39617"/>
    <cellStyle name="Normal 2 3 2 25 2 2 6" xfId="39618"/>
    <cellStyle name="Normal 2 3 2 25 2 2 6 2" xfId="39619"/>
    <cellStyle name="Normal 2 3 2 25 2 2 7" xfId="39620"/>
    <cellStyle name="Normal 2 3 2 25 2 3" xfId="9886"/>
    <cellStyle name="Normal 2 3 2 25 2 3 2" xfId="9887"/>
    <cellStyle name="Normal 2 3 2 25 2 3 2 2" xfId="39621"/>
    <cellStyle name="Normal 2 3 2 25 2 3 3" xfId="9888"/>
    <cellStyle name="Normal 2 3 2 25 2 3 3 2" xfId="39622"/>
    <cellStyle name="Normal 2 3 2 25 2 3 4" xfId="39623"/>
    <cellStyle name="Normal 2 3 2 25 2 4" xfId="9889"/>
    <cellStyle name="Normal 2 3 2 25 2 4 2" xfId="9890"/>
    <cellStyle name="Normal 2 3 2 25 2 4 2 2" xfId="39624"/>
    <cellStyle name="Normal 2 3 2 25 2 4 3" xfId="39625"/>
    <cellStyle name="Normal 2 3 2 25 2 5" xfId="9891"/>
    <cellStyle name="Normal 2 3 2 25 2 5 2" xfId="39626"/>
    <cellStyle name="Normal 2 3 2 25 2 6" xfId="9892"/>
    <cellStyle name="Normal 2 3 2 25 2 6 2" xfId="39627"/>
    <cellStyle name="Normal 2 3 2 25 2 7" xfId="39628"/>
    <cellStyle name="Normal 2 3 2 25 2 7 2" xfId="39629"/>
    <cellStyle name="Normal 2 3 2 25 2 8" xfId="39630"/>
    <cellStyle name="Normal 2 3 2 25 2 9" xfId="39631"/>
    <cellStyle name="Normal 2 3 2 25 3" xfId="9893"/>
    <cellStyle name="Normal 2 3 2 25 3 2" xfId="9894"/>
    <cellStyle name="Normal 2 3 2 25 3 2 2" xfId="9895"/>
    <cellStyle name="Normal 2 3 2 25 3 2 2 2" xfId="39632"/>
    <cellStyle name="Normal 2 3 2 25 3 2 3" xfId="9896"/>
    <cellStyle name="Normal 2 3 2 25 3 2 3 2" xfId="39633"/>
    <cellStyle name="Normal 2 3 2 25 3 2 4" xfId="39634"/>
    <cellStyle name="Normal 2 3 2 25 3 3" xfId="9897"/>
    <cellStyle name="Normal 2 3 2 25 3 3 2" xfId="39635"/>
    <cellStyle name="Normal 2 3 2 25 3 4" xfId="9898"/>
    <cellStyle name="Normal 2 3 2 25 3 4 2" xfId="39636"/>
    <cellStyle name="Normal 2 3 2 25 3 5" xfId="9899"/>
    <cellStyle name="Normal 2 3 2 25 3 5 2" xfId="39637"/>
    <cellStyle name="Normal 2 3 2 25 3 6" xfId="39638"/>
    <cellStyle name="Normal 2 3 2 25 3 6 2" xfId="39639"/>
    <cellStyle name="Normal 2 3 2 25 3 7" xfId="39640"/>
    <cellStyle name="Normal 2 3 2 25 4" xfId="9900"/>
    <cellStyle name="Normal 2 3 2 25 4 2" xfId="9901"/>
    <cellStyle name="Normal 2 3 2 25 4 2 2" xfId="39641"/>
    <cellStyle name="Normal 2 3 2 25 4 3" xfId="9902"/>
    <cellStyle name="Normal 2 3 2 25 4 3 2" xfId="39642"/>
    <cellStyle name="Normal 2 3 2 25 4 4" xfId="39643"/>
    <cellStyle name="Normal 2 3 2 25 5" xfId="9903"/>
    <cellStyle name="Normal 2 3 2 25 5 2" xfId="9904"/>
    <cellStyle name="Normal 2 3 2 25 5 2 2" xfId="39644"/>
    <cellStyle name="Normal 2 3 2 25 5 3" xfId="39645"/>
    <cellStyle name="Normal 2 3 2 25 6" xfId="9905"/>
    <cellStyle name="Normal 2 3 2 25 6 2" xfId="39646"/>
    <cellStyle name="Normal 2 3 2 25 7" xfId="9906"/>
    <cellStyle name="Normal 2 3 2 25 7 2" xfId="39647"/>
    <cellStyle name="Normal 2 3 2 25 8" xfId="39648"/>
    <cellStyle name="Normal 2 3 2 25 8 2" xfId="39649"/>
    <cellStyle name="Normal 2 3 2 25 9" xfId="39650"/>
    <cellStyle name="Normal 2 3 2 26" xfId="9907"/>
    <cellStyle name="Normal 2 3 2 26 10" xfId="39651"/>
    <cellStyle name="Normal 2 3 2 26 11" xfId="39652"/>
    <cellStyle name="Normal 2 3 2 26 2" xfId="9908"/>
    <cellStyle name="Normal 2 3 2 26 2 10" xfId="39653"/>
    <cellStyle name="Normal 2 3 2 26 2 2" xfId="9909"/>
    <cellStyle name="Normal 2 3 2 26 2 2 2" xfId="9910"/>
    <cellStyle name="Normal 2 3 2 26 2 2 2 2" xfId="9911"/>
    <cellStyle name="Normal 2 3 2 26 2 2 2 2 2" xfId="39654"/>
    <cellStyle name="Normal 2 3 2 26 2 2 2 3" xfId="9912"/>
    <cellStyle name="Normal 2 3 2 26 2 2 2 3 2" xfId="39655"/>
    <cellStyle name="Normal 2 3 2 26 2 2 2 4" xfId="39656"/>
    <cellStyle name="Normal 2 3 2 26 2 2 3" xfId="9913"/>
    <cellStyle name="Normal 2 3 2 26 2 2 3 2" xfId="39657"/>
    <cellStyle name="Normal 2 3 2 26 2 2 4" xfId="9914"/>
    <cellStyle name="Normal 2 3 2 26 2 2 4 2" xfId="39658"/>
    <cellStyle name="Normal 2 3 2 26 2 2 5" xfId="9915"/>
    <cellStyle name="Normal 2 3 2 26 2 2 5 2" xfId="39659"/>
    <cellStyle name="Normal 2 3 2 26 2 2 6" xfId="39660"/>
    <cellStyle name="Normal 2 3 2 26 2 2 6 2" xfId="39661"/>
    <cellStyle name="Normal 2 3 2 26 2 2 7" xfId="39662"/>
    <cellStyle name="Normal 2 3 2 26 2 3" xfId="9916"/>
    <cellStyle name="Normal 2 3 2 26 2 3 2" xfId="9917"/>
    <cellStyle name="Normal 2 3 2 26 2 3 2 2" xfId="39663"/>
    <cellStyle name="Normal 2 3 2 26 2 3 3" xfId="9918"/>
    <cellStyle name="Normal 2 3 2 26 2 3 3 2" xfId="39664"/>
    <cellStyle name="Normal 2 3 2 26 2 3 4" xfId="39665"/>
    <cellStyle name="Normal 2 3 2 26 2 4" xfId="9919"/>
    <cellStyle name="Normal 2 3 2 26 2 4 2" xfId="9920"/>
    <cellStyle name="Normal 2 3 2 26 2 4 2 2" xfId="39666"/>
    <cellStyle name="Normal 2 3 2 26 2 4 3" xfId="39667"/>
    <cellStyle name="Normal 2 3 2 26 2 5" xfId="9921"/>
    <cellStyle name="Normal 2 3 2 26 2 5 2" xfId="39668"/>
    <cellStyle name="Normal 2 3 2 26 2 6" xfId="9922"/>
    <cellStyle name="Normal 2 3 2 26 2 6 2" xfId="39669"/>
    <cellStyle name="Normal 2 3 2 26 2 7" xfId="39670"/>
    <cellStyle name="Normal 2 3 2 26 2 7 2" xfId="39671"/>
    <cellStyle name="Normal 2 3 2 26 2 8" xfId="39672"/>
    <cellStyle name="Normal 2 3 2 26 2 9" xfId="39673"/>
    <cellStyle name="Normal 2 3 2 26 3" xfId="9923"/>
    <cellStyle name="Normal 2 3 2 26 3 2" xfId="9924"/>
    <cellStyle name="Normal 2 3 2 26 3 2 2" xfId="9925"/>
    <cellStyle name="Normal 2 3 2 26 3 2 2 2" xfId="39674"/>
    <cellStyle name="Normal 2 3 2 26 3 2 3" xfId="9926"/>
    <cellStyle name="Normal 2 3 2 26 3 2 3 2" xfId="39675"/>
    <cellStyle name="Normal 2 3 2 26 3 2 4" xfId="39676"/>
    <cellStyle name="Normal 2 3 2 26 3 3" xfId="9927"/>
    <cellStyle name="Normal 2 3 2 26 3 3 2" xfId="39677"/>
    <cellStyle name="Normal 2 3 2 26 3 4" xfId="9928"/>
    <cellStyle name="Normal 2 3 2 26 3 4 2" xfId="39678"/>
    <cellStyle name="Normal 2 3 2 26 3 5" xfId="9929"/>
    <cellStyle name="Normal 2 3 2 26 3 5 2" xfId="39679"/>
    <cellStyle name="Normal 2 3 2 26 3 6" xfId="39680"/>
    <cellStyle name="Normal 2 3 2 26 3 6 2" xfId="39681"/>
    <cellStyle name="Normal 2 3 2 26 3 7" xfId="39682"/>
    <cellStyle name="Normal 2 3 2 26 4" xfId="9930"/>
    <cellStyle name="Normal 2 3 2 26 4 2" xfId="9931"/>
    <cellStyle name="Normal 2 3 2 26 4 2 2" xfId="39683"/>
    <cellStyle name="Normal 2 3 2 26 4 3" xfId="9932"/>
    <cellStyle name="Normal 2 3 2 26 4 3 2" xfId="39684"/>
    <cellStyle name="Normal 2 3 2 26 4 4" xfId="39685"/>
    <cellStyle name="Normal 2 3 2 26 5" xfId="9933"/>
    <cellStyle name="Normal 2 3 2 26 5 2" xfId="9934"/>
    <cellStyle name="Normal 2 3 2 26 5 2 2" xfId="39686"/>
    <cellStyle name="Normal 2 3 2 26 5 3" xfId="39687"/>
    <cellStyle name="Normal 2 3 2 26 6" xfId="9935"/>
    <cellStyle name="Normal 2 3 2 26 6 2" xfId="39688"/>
    <cellStyle name="Normal 2 3 2 26 7" xfId="9936"/>
    <cellStyle name="Normal 2 3 2 26 7 2" xfId="39689"/>
    <cellStyle name="Normal 2 3 2 26 8" xfId="39690"/>
    <cellStyle name="Normal 2 3 2 26 8 2" xfId="39691"/>
    <cellStyle name="Normal 2 3 2 26 9" xfId="39692"/>
    <cellStyle name="Normal 2 3 2 27" xfId="9937"/>
    <cellStyle name="Normal 2 3 2 27 10" xfId="39693"/>
    <cellStyle name="Normal 2 3 2 27 11" xfId="39694"/>
    <cellStyle name="Normal 2 3 2 27 2" xfId="9938"/>
    <cellStyle name="Normal 2 3 2 27 2 10" xfId="39695"/>
    <cellStyle name="Normal 2 3 2 27 2 2" xfId="9939"/>
    <cellStyle name="Normal 2 3 2 27 2 2 2" xfId="9940"/>
    <cellStyle name="Normal 2 3 2 27 2 2 2 2" xfId="9941"/>
    <cellStyle name="Normal 2 3 2 27 2 2 2 2 2" xfId="39696"/>
    <cellStyle name="Normal 2 3 2 27 2 2 2 3" xfId="9942"/>
    <cellStyle name="Normal 2 3 2 27 2 2 2 3 2" xfId="39697"/>
    <cellStyle name="Normal 2 3 2 27 2 2 2 4" xfId="39698"/>
    <cellStyle name="Normal 2 3 2 27 2 2 3" xfId="9943"/>
    <cellStyle name="Normal 2 3 2 27 2 2 3 2" xfId="39699"/>
    <cellStyle name="Normal 2 3 2 27 2 2 4" xfId="9944"/>
    <cellStyle name="Normal 2 3 2 27 2 2 4 2" xfId="39700"/>
    <cellStyle name="Normal 2 3 2 27 2 2 5" xfId="9945"/>
    <cellStyle name="Normal 2 3 2 27 2 2 5 2" xfId="39701"/>
    <cellStyle name="Normal 2 3 2 27 2 2 6" xfId="39702"/>
    <cellStyle name="Normal 2 3 2 27 2 2 6 2" xfId="39703"/>
    <cellStyle name="Normal 2 3 2 27 2 2 7" xfId="39704"/>
    <cellStyle name="Normal 2 3 2 27 2 3" xfId="9946"/>
    <cellStyle name="Normal 2 3 2 27 2 3 2" xfId="9947"/>
    <cellStyle name="Normal 2 3 2 27 2 3 2 2" xfId="39705"/>
    <cellStyle name="Normal 2 3 2 27 2 3 3" xfId="9948"/>
    <cellStyle name="Normal 2 3 2 27 2 3 3 2" xfId="39706"/>
    <cellStyle name="Normal 2 3 2 27 2 3 4" xfId="39707"/>
    <cellStyle name="Normal 2 3 2 27 2 4" xfId="9949"/>
    <cellStyle name="Normal 2 3 2 27 2 4 2" xfId="9950"/>
    <cellStyle name="Normal 2 3 2 27 2 4 2 2" xfId="39708"/>
    <cellStyle name="Normal 2 3 2 27 2 4 3" xfId="39709"/>
    <cellStyle name="Normal 2 3 2 27 2 5" xfId="9951"/>
    <cellStyle name="Normal 2 3 2 27 2 5 2" xfId="39710"/>
    <cellStyle name="Normal 2 3 2 27 2 6" xfId="9952"/>
    <cellStyle name="Normal 2 3 2 27 2 6 2" xfId="39711"/>
    <cellStyle name="Normal 2 3 2 27 2 7" xfId="39712"/>
    <cellStyle name="Normal 2 3 2 27 2 7 2" xfId="39713"/>
    <cellStyle name="Normal 2 3 2 27 2 8" xfId="39714"/>
    <cellStyle name="Normal 2 3 2 27 2 9" xfId="39715"/>
    <cellStyle name="Normal 2 3 2 27 3" xfId="9953"/>
    <cellStyle name="Normal 2 3 2 27 3 2" xfId="9954"/>
    <cellStyle name="Normal 2 3 2 27 3 2 2" xfId="9955"/>
    <cellStyle name="Normal 2 3 2 27 3 2 2 2" xfId="39716"/>
    <cellStyle name="Normal 2 3 2 27 3 2 3" xfId="9956"/>
    <cellStyle name="Normal 2 3 2 27 3 2 3 2" xfId="39717"/>
    <cellStyle name="Normal 2 3 2 27 3 2 4" xfId="39718"/>
    <cellStyle name="Normal 2 3 2 27 3 3" xfId="9957"/>
    <cellStyle name="Normal 2 3 2 27 3 3 2" xfId="39719"/>
    <cellStyle name="Normal 2 3 2 27 3 4" xfId="9958"/>
    <cellStyle name="Normal 2 3 2 27 3 4 2" xfId="39720"/>
    <cellStyle name="Normal 2 3 2 27 3 5" xfId="9959"/>
    <cellStyle name="Normal 2 3 2 27 3 5 2" xfId="39721"/>
    <cellStyle name="Normal 2 3 2 27 3 6" xfId="39722"/>
    <cellStyle name="Normal 2 3 2 27 3 6 2" xfId="39723"/>
    <cellStyle name="Normal 2 3 2 27 3 7" xfId="39724"/>
    <cellStyle name="Normal 2 3 2 27 4" xfId="9960"/>
    <cellStyle name="Normal 2 3 2 27 4 2" xfId="9961"/>
    <cellStyle name="Normal 2 3 2 27 4 2 2" xfId="39725"/>
    <cellStyle name="Normal 2 3 2 27 4 3" xfId="9962"/>
    <cellStyle name="Normal 2 3 2 27 4 3 2" xfId="39726"/>
    <cellStyle name="Normal 2 3 2 27 4 4" xfId="39727"/>
    <cellStyle name="Normal 2 3 2 27 5" xfId="9963"/>
    <cellStyle name="Normal 2 3 2 27 5 2" xfId="9964"/>
    <cellStyle name="Normal 2 3 2 27 5 2 2" xfId="39728"/>
    <cellStyle name="Normal 2 3 2 27 5 3" xfId="39729"/>
    <cellStyle name="Normal 2 3 2 27 6" xfId="9965"/>
    <cellStyle name="Normal 2 3 2 27 6 2" xfId="39730"/>
    <cellStyle name="Normal 2 3 2 27 7" xfId="9966"/>
    <cellStyle name="Normal 2 3 2 27 7 2" xfId="39731"/>
    <cellStyle name="Normal 2 3 2 27 8" xfId="39732"/>
    <cellStyle name="Normal 2 3 2 27 8 2" xfId="39733"/>
    <cellStyle name="Normal 2 3 2 27 9" xfId="39734"/>
    <cellStyle name="Normal 2 3 2 28" xfId="9967"/>
    <cellStyle name="Normal 2 3 2 28 10" xfId="39735"/>
    <cellStyle name="Normal 2 3 2 28 11" xfId="39736"/>
    <cellStyle name="Normal 2 3 2 28 2" xfId="9968"/>
    <cellStyle name="Normal 2 3 2 28 2 10" xfId="39737"/>
    <cellStyle name="Normal 2 3 2 28 2 2" xfId="9969"/>
    <cellStyle name="Normal 2 3 2 28 2 2 2" xfId="9970"/>
    <cellStyle name="Normal 2 3 2 28 2 2 2 2" xfId="9971"/>
    <cellStyle name="Normal 2 3 2 28 2 2 2 2 2" xfId="39738"/>
    <cellStyle name="Normal 2 3 2 28 2 2 2 3" xfId="9972"/>
    <cellStyle name="Normal 2 3 2 28 2 2 2 3 2" xfId="39739"/>
    <cellStyle name="Normal 2 3 2 28 2 2 2 4" xfId="39740"/>
    <cellStyle name="Normal 2 3 2 28 2 2 3" xfId="9973"/>
    <cellStyle name="Normal 2 3 2 28 2 2 3 2" xfId="39741"/>
    <cellStyle name="Normal 2 3 2 28 2 2 4" xfId="9974"/>
    <cellStyle name="Normal 2 3 2 28 2 2 4 2" xfId="39742"/>
    <cellStyle name="Normal 2 3 2 28 2 2 5" xfId="9975"/>
    <cellStyle name="Normal 2 3 2 28 2 2 5 2" xfId="39743"/>
    <cellStyle name="Normal 2 3 2 28 2 2 6" xfId="39744"/>
    <cellStyle name="Normal 2 3 2 28 2 2 6 2" xfId="39745"/>
    <cellStyle name="Normal 2 3 2 28 2 2 7" xfId="39746"/>
    <cellStyle name="Normal 2 3 2 28 2 3" xfId="9976"/>
    <cellStyle name="Normal 2 3 2 28 2 3 2" xfId="9977"/>
    <cellStyle name="Normal 2 3 2 28 2 3 2 2" xfId="39747"/>
    <cellStyle name="Normal 2 3 2 28 2 3 3" xfId="9978"/>
    <cellStyle name="Normal 2 3 2 28 2 3 3 2" xfId="39748"/>
    <cellStyle name="Normal 2 3 2 28 2 3 4" xfId="39749"/>
    <cellStyle name="Normal 2 3 2 28 2 4" xfId="9979"/>
    <cellStyle name="Normal 2 3 2 28 2 4 2" xfId="9980"/>
    <cellStyle name="Normal 2 3 2 28 2 4 2 2" xfId="39750"/>
    <cellStyle name="Normal 2 3 2 28 2 4 3" xfId="39751"/>
    <cellStyle name="Normal 2 3 2 28 2 5" xfId="9981"/>
    <cellStyle name="Normal 2 3 2 28 2 5 2" xfId="39752"/>
    <cellStyle name="Normal 2 3 2 28 2 6" xfId="9982"/>
    <cellStyle name="Normal 2 3 2 28 2 6 2" xfId="39753"/>
    <cellStyle name="Normal 2 3 2 28 2 7" xfId="39754"/>
    <cellStyle name="Normal 2 3 2 28 2 7 2" xfId="39755"/>
    <cellStyle name="Normal 2 3 2 28 2 8" xfId="39756"/>
    <cellStyle name="Normal 2 3 2 28 2 9" xfId="39757"/>
    <cellStyle name="Normal 2 3 2 28 3" xfId="9983"/>
    <cellStyle name="Normal 2 3 2 28 3 2" xfId="9984"/>
    <cellStyle name="Normal 2 3 2 28 3 2 2" xfId="9985"/>
    <cellStyle name="Normal 2 3 2 28 3 2 2 2" xfId="39758"/>
    <cellStyle name="Normal 2 3 2 28 3 2 3" xfId="9986"/>
    <cellStyle name="Normal 2 3 2 28 3 2 3 2" xfId="39759"/>
    <cellStyle name="Normal 2 3 2 28 3 2 4" xfId="39760"/>
    <cellStyle name="Normal 2 3 2 28 3 3" xfId="9987"/>
    <cellStyle name="Normal 2 3 2 28 3 3 2" xfId="39761"/>
    <cellStyle name="Normal 2 3 2 28 3 4" xfId="9988"/>
    <cellStyle name="Normal 2 3 2 28 3 4 2" xfId="39762"/>
    <cellStyle name="Normal 2 3 2 28 3 5" xfId="9989"/>
    <cellStyle name="Normal 2 3 2 28 3 5 2" xfId="39763"/>
    <cellStyle name="Normal 2 3 2 28 3 6" xfId="39764"/>
    <cellStyle name="Normal 2 3 2 28 3 6 2" xfId="39765"/>
    <cellStyle name="Normal 2 3 2 28 3 7" xfId="39766"/>
    <cellStyle name="Normal 2 3 2 28 4" xfId="9990"/>
    <cellStyle name="Normal 2 3 2 28 4 2" xfId="9991"/>
    <cellStyle name="Normal 2 3 2 28 4 2 2" xfId="39767"/>
    <cellStyle name="Normal 2 3 2 28 4 3" xfId="9992"/>
    <cellStyle name="Normal 2 3 2 28 4 3 2" xfId="39768"/>
    <cellStyle name="Normal 2 3 2 28 4 4" xfId="39769"/>
    <cellStyle name="Normal 2 3 2 28 5" xfId="9993"/>
    <cellStyle name="Normal 2 3 2 28 5 2" xfId="9994"/>
    <cellStyle name="Normal 2 3 2 28 5 2 2" xfId="39770"/>
    <cellStyle name="Normal 2 3 2 28 5 3" xfId="39771"/>
    <cellStyle name="Normal 2 3 2 28 6" xfId="9995"/>
    <cellStyle name="Normal 2 3 2 28 6 2" xfId="39772"/>
    <cellStyle name="Normal 2 3 2 28 7" xfId="9996"/>
    <cellStyle name="Normal 2 3 2 28 7 2" xfId="39773"/>
    <cellStyle name="Normal 2 3 2 28 8" xfId="39774"/>
    <cellStyle name="Normal 2 3 2 28 8 2" xfId="39775"/>
    <cellStyle name="Normal 2 3 2 28 9" xfId="39776"/>
    <cellStyle name="Normal 2 3 2 29" xfId="9997"/>
    <cellStyle name="Normal 2 3 2 29 10" xfId="39777"/>
    <cellStyle name="Normal 2 3 2 29 11" xfId="39778"/>
    <cellStyle name="Normal 2 3 2 29 2" xfId="9998"/>
    <cellStyle name="Normal 2 3 2 29 2 10" xfId="39779"/>
    <cellStyle name="Normal 2 3 2 29 2 2" xfId="9999"/>
    <cellStyle name="Normal 2 3 2 29 2 2 2" xfId="10000"/>
    <cellStyle name="Normal 2 3 2 29 2 2 2 2" xfId="10001"/>
    <cellStyle name="Normal 2 3 2 29 2 2 2 2 2" xfId="39780"/>
    <cellStyle name="Normal 2 3 2 29 2 2 2 3" xfId="10002"/>
    <cellStyle name="Normal 2 3 2 29 2 2 2 3 2" xfId="39781"/>
    <cellStyle name="Normal 2 3 2 29 2 2 2 4" xfId="39782"/>
    <cellStyle name="Normal 2 3 2 29 2 2 3" xfId="10003"/>
    <cellStyle name="Normal 2 3 2 29 2 2 3 2" xfId="39783"/>
    <cellStyle name="Normal 2 3 2 29 2 2 4" xfId="10004"/>
    <cellStyle name="Normal 2 3 2 29 2 2 4 2" xfId="39784"/>
    <cellStyle name="Normal 2 3 2 29 2 2 5" xfId="10005"/>
    <cellStyle name="Normal 2 3 2 29 2 2 5 2" xfId="39785"/>
    <cellStyle name="Normal 2 3 2 29 2 2 6" xfId="39786"/>
    <cellStyle name="Normal 2 3 2 29 2 2 6 2" xfId="39787"/>
    <cellStyle name="Normal 2 3 2 29 2 2 7" xfId="39788"/>
    <cellStyle name="Normal 2 3 2 29 2 3" xfId="10006"/>
    <cellStyle name="Normal 2 3 2 29 2 3 2" xfId="10007"/>
    <cellStyle name="Normal 2 3 2 29 2 3 2 2" xfId="39789"/>
    <cellStyle name="Normal 2 3 2 29 2 3 3" xfId="10008"/>
    <cellStyle name="Normal 2 3 2 29 2 3 3 2" xfId="39790"/>
    <cellStyle name="Normal 2 3 2 29 2 3 4" xfId="39791"/>
    <cellStyle name="Normal 2 3 2 29 2 4" xfId="10009"/>
    <cellStyle name="Normal 2 3 2 29 2 4 2" xfId="10010"/>
    <cellStyle name="Normal 2 3 2 29 2 4 2 2" xfId="39792"/>
    <cellStyle name="Normal 2 3 2 29 2 4 3" xfId="39793"/>
    <cellStyle name="Normal 2 3 2 29 2 5" xfId="10011"/>
    <cellStyle name="Normal 2 3 2 29 2 5 2" xfId="39794"/>
    <cellStyle name="Normal 2 3 2 29 2 6" xfId="10012"/>
    <cellStyle name="Normal 2 3 2 29 2 6 2" xfId="39795"/>
    <cellStyle name="Normal 2 3 2 29 2 7" xfId="39796"/>
    <cellStyle name="Normal 2 3 2 29 2 7 2" xfId="39797"/>
    <cellStyle name="Normal 2 3 2 29 2 8" xfId="39798"/>
    <cellStyle name="Normal 2 3 2 29 2 9" xfId="39799"/>
    <cellStyle name="Normal 2 3 2 29 3" xfId="10013"/>
    <cellStyle name="Normal 2 3 2 29 3 2" xfId="10014"/>
    <cellStyle name="Normal 2 3 2 29 3 2 2" xfId="10015"/>
    <cellStyle name="Normal 2 3 2 29 3 2 2 2" xfId="39800"/>
    <cellStyle name="Normal 2 3 2 29 3 2 3" xfId="10016"/>
    <cellStyle name="Normal 2 3 2 29 3 2 3 2" xfId="39801"/>
    <cellStyle name="Normal 2 3 2 29 3 2 4" xfId="39802"/>
    <cellStyle name="Normal 2 3 2 29 3 3" xfId="10017"/>
    <cellStyle name="Normal 2 3 2 29 3 3 2" xfId="39803"/>
    <cellStyle name="Normal 2 3 2 29 3 4" xfId="10018"/>
    <cellStyle name="Normal 2 3 2 29 3 4 2" xfId="39804"/>
    <cellStyle name="Normal 2 3 2 29 3 5" xfId="10019"/>
    <cellStyle name="Normal 2 3 2 29 3 5 2" xfId="39805"/>
    <cellStyle name="Normal 2 3 2 29 3 6" xfId="39806"/>
    <cellStyle name="Normal 2 3 2 29 3 6 2" xfId="39807"/>
    <cellStyle name="Normal 2 3 2 29 3 7" xfId="39808"/>
    <cellStyle name="Normal 2 3 2 29 4" xfId="10020"/>
    <cellStyle name="Normal 2 3 2 29 4 2" xfId="10021"/>
    <cellStyle name="Normal 2 3 2 29 4 2 2" xfId="39809"/>
    <cellStyle name="Normal 2 3 2 29 4 3" xfId="10022"/>
    <cellStyle name="Normal 2 3 2 29 4 3 2" xfId="39810"/>
    <cellStyle name="Normal 2 3 2 29 4 4" xfId="39811"/>
    <cellStyle name="Normal 2 3 2 29 5" xfId="10023"/>
    <cellStyle name="Normal 2 3 2 29 5 2" xfId="10024"/>
    <cellStyle name="Normal 2 3 2 29 5 2 2" xfId="39812"/>
    <cellStyle name="Normal 2 3 2 29 5 3" xfId="39813"/>
    <cellStyle name="Normal 2 3 2 29 6" xfId="10025"/>
    <cellStyle name="Normal 2 3 2 29 6 2" xfId="39814"/>
    <cellStyle name="Normal 2 3 2 29 7" xfId="10026"/>
    <cellStyle name="Normal 2 3 2 29 7 2" xfId="39815"/>
    <cellStyle name="Normal 2 3 2 29 8" xfId="39816"/>
    <cellStyle name="Normal 2 3 2 29 8 2" xfId="39817"/>
    <cellStyle name="Normal 2 3 2 29 9" xfId="39818"/>
    <cellStyle name="Normal 2 3 2 3" xfId="10027"/>
    <cellStyle name="Normal 2 3 2 3 10" xfId="39819"/>
    <cellStyle name="Normal 2 3 2 3 11" xfId="39820"/>
    <cellStyle name="Normal 2 3 2 3 2" xfId="10028"/>
    <cellStyle name="Normal 2 3 2 3 2 10" xfId="39821"/>
    <cellStyle name="Normal 2 3 2 3 2 2" xfId="10029"/>
    <cellStyle name="Normal 2 3 2 3 2 2 2" xfId="10030"/>
    <cellStyle name="Normal 2 3 2 3 2 2 2 2" xfId="10031"/>
    <cellStyle name="Normal 2 3 2 3 2 2 2 2 2" xfId="39822"/>
    <cellStyle name="Normal 2 3 2 3 2 2 2 3" xfId="10032"/>
    <cellStyle name="Normal 2 3 2 3 2 2 2 3 2" xfId="39823"/>
    <cellStyle name="Normal 2 3 2 3 2 2 2 4" xfId="39824"/>
    <cellStyle name="Normal 2 3 2 3 2 2 3" xfId="10033"/>
    <cellStyle name="Normal 2 3 2 3 2 2 3 2" xfId="39825"/>
    <cellStyle name="Normal 2 3 2 3 2 2 4" xfId="10034"/>
    <cellStyle name="Normal 2 3 2 3 2 2 4 2" xfId="39826"/>
    <cellStyle name="Normal 2 3 2 3 2 2 5" xfId="10035"/>
    <cellStyle name="Normal 2 3 2 3 2 2 5 2" xfId="39827"/>
    <cellStyle name="Normal 2 3 2 3 2 2 6" xfId="39828"/>
    <cellStyle name="Normal 2 3 2 3 2 2 6 2" xfId="39829"/>
    <cellStyle name="Normal 2 3 2 3 2 2 7" xfId="39830"/>
    <cellStyle name="Normal 2 3 2 3 2 3" xfId="10036"/>
    <cellStyle name="Normal 2 3 2 3 2 3 2" xfId="10037"/>
    <cellStyle name="Normal 2 3 2 3 2 3 2 2" xfId="39831"/>
    <cellStyle name="Normal 2 3 2 3 2 3 3" xfId="10038"/>
    <cellStyle name="Normal 2 3 2 3 2 3 3 2" xfId="39832"/>
    <cellStyle name="Normal 2 3 2 3 2 3 4" xfId="39833"/>
    <cellStyle name="Normal 2 3 2 3 2 4" xfId="10039"/>
    <cellStyle name="Normal 2 3 2 3 2 4 2" xfId="10040"/>
    <cellStyle name="Normal 2 3 2 3 2 4 2 2" xfId="39834"/>
    <cellStyle name="Normal 2 3 2 3 2 4 3" xfId="39835"/>
    <cellStyle name="Normal 2 3 2 3 2 5" xfId="10041"/>
    <cellStyle name="Normal 2 3 2 3 2 5 2" xfId="39836"/>
    <cellStyle name="Normal 2 3 2 3 2 6" xfId="10042"/>
    <cellStyle name="Normal 2 3 2 3 2 6 2" xfId="39837"/>
    <cellStyle name="Normal 2 3 2 3 2 7" xfId="39838"/>
    <cellStyle name="Normal 2 3 2 3 2 7 2" xfId="39839"/>
    <cellStyle name="Normal 2 3 2 3 2 8" xfId="39840"/>
    <cellStyle name="Normal 2 3 2 3 2 9" xfId="39841"/>
    <cellStyle name="Normal 2 3 2 3 3" xfId="10043"/>
    <cellStyle name="Normal 2 3 2 3 3 2" xfId="10044"/>
    <cellStyle name="Normal 2 3 2 3 3 2 2" xfId="10045"/>
    <cellStyle name="Normal 2 3 2 3 3 2 2 2" xfId="39842"/>
    <cellStyle name="Normal 2 3 2 3 3 2 3" xfId="10046"/>
    <cellStyle name="Normal 2 3 2 3 3 2 3 2" xfId="39843"/>
    <cellStyle name="Normal 2 3 2 3 3 2 4" xfId="39844"/>
    <cellStyle name="Normal 2 3 2 3 3 3" xfId="10047"/>
    <cellStyle name="Normal 2 3 2 3 3 3 2" xfId="39845"/>
    <cellStyle name="Normal 2 3 2 3 3 4" xfId="10048"/>
    <cellStyle name="Normal 2 3 2 3 3 4 2" xfId="39846"/>
    <cellStyle name="Normal 2 3 2 3 3 5" xfId="10049"/>
    <cellStyle name="Normal 2 3 2 3 3 5 2" xfId="39847"/>
    <cellStyle name="Normal 2 3 2 3 3 6" xfId="39848"/>
    <cellStyle name="Normal 2 3 2 3 3 6 2" xfId="39849"/>
    <cellStyle name="Normal 2 3 2 3 3 7" xfId="39850"/>
    <cellStyle name="Normal 2 3 2 3 4" xfId="10050"/>
    <cellStyle name="Normal 2 3 2 3 4 2" xfId="10051"/>
    <cellStyle name="Normal 2 3 2 3 4 2 2" xfId="39851"/>
    <cellStyle name="Normal 2 3 2 3 4 3" xfId="10052"/>
    <cellStyle name="Normal 2 3 2 3 4 3 2" xfId="39852"/>
    <cellStyle name="Normal 2 3 2 3 4 4" xfId="39853"/>
    <cellStyle name="Normal 2 3 2 3 5" xfId="10053"/>
    <cellStyle name="Normal 2 3 2 3 5 2" xfId="10054"/>
    <cellStyle name="Normal 2 3 2 3 5 2 2" xfId="39854"/>
    <cellStyle name="Normal 2 3 2 3 5 3" xfId="39855"/>
    <cellStyle name="Normal 2 3 2 3 6" xfId="10055"/>
    <cellStyle name="Normal 2 3 2 3 6 2" xfId="39856"/>
    <cellStyle name="Normal 2 3 2 3 7" xfId="10056"/>
    <cellStyle name="Normal 2 3 2 3 7 2" xfId="39857"/>
    <cellStyle name="Normal 2 3 2 3 8" xfId="39858"/>
    <cellStyle name="Normal 2 3 2 3 8 2" xfId="39859"/>
    <cellStyle name="Normal 2 3 2 3 9" xfId="39860"/>
    <cellStyle name="Normal 2 3 2 30" xfId="10057"/>
    <cellStyle name="Normal 2 3 2 30 10" xfId="39861"/>
    <cellStyle name="Normal 2 3 2 30 11" xfId="39862"/>
    <cellStyle name="Normal 2 3 2 30 2" xfId="10058"/>
    <cellStyle name="Normal 2 3 2 30 2 10" xfId="39863"/>
    <cellStyle name="Normal 2 3 2 30 2 2" xfId="10059"/>
    <cellStyle name="Normal 2 3 2 30 2 2 2" xfId="10060"/>
    <cellStyle name="Normal 2 3 2 30 2 2 2 2" xfId="10061"/>
    <cellStyle name="Normal 2 3 2 30 2 2 2 2 2" xfId="39864"/>
    <cellStyle name="Normal 2 3 2 30 2 2 2 3" xfId="10062"/>
    <cellStyle name="Normal 2 3 2 30 2 2 2 3 2" xfId="39865"/>
    <cellStyle name="Normal 2 3 2 30 2 2 2 4" xfId="39866"/>
    <cellStyle name="Normal 2 3 2 30 2 2 3" xfId="10063"/>
    <cellStyle name="Normal 2 3 2 30 2 2 3 2" xfId="39867"/>
    <cellStyle name="Normal 2 3 2 30 2 2 4" xfId="10064"/>
    <cellStyle name="Normal 2 3 2 30 2 2 4 2" xfId="39868"/>
    <cellStyle name="Normal 2 3 2 30 2 2 5" xfId="10065"/>
    <cellStyle name="Normal 2 3 2 30 2 2 5 2" xfId="39869"/>
    <cellStyle name="Normal 2 3 2 30 2 2 6" xfId="39870"/>
    <cellStyle name="Normal 2 3 2 30 2 2 6 2" xfId="39871"/>
    <cellStyle name="Normal 2 3 2 30 2 2 7" xfId="39872"/>
    <cellStyle name="Normal 2 3 2 30 2 3" xfId="10066"/>
    <cellStyle name="Normal 2 3 2 30 2 3 2" xfId="10067"/>
    <cellStyle name="Normal 2 3 2 30 2 3 2 2" xfId="39873"/>
    <cellStyle name="Normal 2 3 2 30 2 3 3" xfId="10068"/>
    <cellStyle name="Normal 2 3 2 30 2 3 3 2" xfId="39874"/>
    <cellStyle name="Normal 2 3 2 30 2 3 4" xfId="39875"/>
    <cellStyle name="Normal 2 3 2 30 2 4" xfId="10069"/>
    <cellStyle name="Normal 2 3 2 30 2 4 2" xfId="10070"/>
    <cellStyle name="Normal 2 3 2 30 2 4 2 2" xfId="39876"/>
    <cellStyle name="Normal 2 3 2 30 2 4 3" xfId="39877"/>
    <cellStyle name="Normal 2 3 2 30 2 5" xfId="10071"/>
    <cellStyle name="Normal 2 3 2 30 2 5 2" xfId="39878"/>
    <cellStyle name="Normal 2 3 2 30 2 6" xfId="10072"/>
    <cellStyle name="Normal 2 3 2 30 2 6 2" xfId="39879"/>
    <cellStyle name="Normal 2 3 2 30 2 7" xfId="39880"/>
    <cellStyle name="Normal 2 3 2 30 2 7 2" xfId="39881"/>
    <cellStyle name="Normal 2 3 2 30 2 8" xfId="39882"/>
    <cellStyle name="Normal 2 3 2 30 2 9" xfId="39883"/>
    <cellStyle name="Normal 2 3 2 30 3" xfId="10073"/>
    <cellStyle name="Normal 2 3 2 30 3 2" xfId="10074"/>
    <cellStyle name="Normal 2 3 2 30 3 2 2" xfId="10075"/>
    <cellStyle name="Normal 2 3 2 30 3 2 2 2" xfId="39884"/>
    <cellStyle name="Normal 2 3 2 30 3 2 3" xfId="10076"/>
    <cellStyle name="Normal 2 3 2 30 3 2 3 2" xfId="39885"/>
    <cellStyle name="Normal 2 3 2 30 3 2 4" xfId="39886"/>
    <cellStyle name="Normal 2 3 2 30 3 3" xfId="10077"/>
    <cellStyle name="Normal 2 3 2 30 3 3 2" xfId="39887"/>
    <cellStyle name="Normal 2 3 2 30 3 4" xfId="10078"/>
    <cellStyle name="Normal 2 3 2 30 3 4 2" xfId="39888"/>
    <cellStyle name="Normal 2 3 2 30 3 5" xfId="10079"/>
    <cellStyle name="Normal 2 3 2 30 3 5 2" xfId="39889"/>
    <cellStyle name="Normal 2 3 2 30 3 6" xfId="39890"/>
    <cellStyle name="Normal 2 3 2 30 3 6 2" xfId="39891"/>
    <cellStyle name="Normal 2 3 2 30 3 7" xfId="39892"/>
    <cellStyle name="Normal 2 3 2 30 4" xfId="10080"/>
    <cellStyle name="Normal 2 3 2 30 4 2" xfId="10081"/>
    <cellStyle name="Normal 2 3 2 30 4 2 2" xfId="39893"/>
    <cellStyle name="Normal 2 3 2 30 4 3" xfId="10082"/>
    <cellStyle name="Normal 2 3 2 30 4 3 2" xfId="39894"/>
    <cellStyle name="Normal 2 3 2 30 4 4" xfId="39895"/>
    <cellStyle name="Normal 2 3 2 30 5" xfId="10083"/>
    <cellStyle name="Normal 2 3 2 30 5 2" xfId="10084"/>
    <cellStyle name="Normal 2 3 2 30 5 2 2" xfId="39896"/>
    <cellStyle name="Normal 2 3 2 30 5 3" xfId="39897"/>
    <cellStyle name="Normal 2 3 2 30 6" xfId="10085"/>
    <cellStyle name="Normal 2 3 2 30 6 2" xfId="39898"/>
    <cellStyle name="Normal 2 3 2 30 7" xfId="10086"/>
    <cellStyle name="Normal 2 3 2 30 7 2" xfId="39899"/>
    <cellStyle name="Normal 2 3 2 30 8" xfId="39900"/>
    <cellStyle name="Normal 2 3 2 30 8 2" xfId="39901"/>
    <cellStyle name="Normal 2 3 2 30 9" xfId="39902"/>
    <cellStyle name="Normal 2 3 2 31" xfId="10087"/>
    <cellStyle name="Normal 2 3 2 31 10" xfId="39903"/>
    <cellStyle name="Normal 2 3 2 31 2" xfId="10088"/>
    <cellStyle name="Normal 2 3 2 31 2 2" xfId="10089"/>
    <cellStyle name="Normal 2 3 2 31 2 2 2" xfId="10090"/>
    <cellStyle name="Normal 2 3 2 31 2 2 2 2" xfId="39904"/>
    <cellStyle name="Normal 2 3 2 31 2 2 3" xfId="10091"/>
    <cellStyle name="Normal 2 3 2 31 2 2 3 2" xfId="39905"/>
    <cellStyle name="Normal 2 3 2 31 2 2 4" xfId="39906"/>
    <cellStyle name="Normal 2 3 2 31 2 3" xfId="10092"/>
    <cellStyle name="Normal 2 3 2 31 2 3 2" xfId="39907"/>
    <cellStyle name="Normal 2 3 2 31 2 4" xfId="10093"/>
    <cellStyle name="Normal 2 3 2 31 2 4 2" xfId="39908"/>
    <cellStyle name="Normal 2 3 2 31 2 5" xfId="10094"/>
    <cellStyle name="Normal 2 3 2 31 2 5 2" xfId="39909"/>
    <cellStyle name="Normal 2 3 2 31 2 6" xfId="39910"/>
    <cellStyle name="Normal 2 3 2 31 2 6 2" xfId="39911"/>
    <cellStyle name="Normal 2 3 2 31 2 7" xfId="39912"/>
    <cellStyle name="Normal 2 3 2 31 3" xfId="10095"/>
    <cellStyle name="Normal 2 3 2 31 3 2" xfId="10096"/>
    <cellStyle name="Normal 2 3 2 31 3 2 2" xfId="39913"/>
    <cellStyle name="Normal 2 3 2 31 3 3" xfId="10097"/>
    <cellStyle name="Normal 2 3 2 31 3 3 2" xfId="39914"/>
    <cellStyle name="Normal 2 3 2 31 3 4" xfId="39915"/>
    <cellStyle name="Normal 2 3 2 31 4" xfId="10098"/>
    <cellStyle name="Normal 2 3 2 31 4 2" xfId="10099"/>
    <cellStyle name="Normal 2 3 2 31 4 2 2" xfId="39916"/>
    <cellStyle name="Normal 2 3 2 31 4 3" xfId="39917"/>
    <cellStyle name="Normal 2 3 2 31 5" xfId="10100"/>
    <cellStyle name="Normal 2 3 2 31 5 2" xfId="39918"/>
    <cellStyle name="Normal 2 3 2 31 6" xfId="10101"/>
    <cellStyle name="Normal 2 3 2 31 6 2" xfId="39919"/>
    <cellStyle name="Normal 2 3 2 31 7" xfId="39920"/>
    <cellStyle name="Normal 2 3 2 31 7 2" xfId="39921"/>
    <cellStyle name="Normal 2 3 2 31 8" xfId="39922"/>
    <cellStyle name="Normal 2 3 2 31 9" xfId="39923"/>
    <cellStyle name="Normal 2 3 2 32" xfId="10102"/>
    <cellStyle name="Normal 2 3 2 32 2" xfId="10103"/>
    <cellStyle name="Normal 2 3 2 32 2 2" xfId="10104"/>
    <cellStyle name="Normal 2 3 2 32 2 2 2" xfId="39924"/>
    <cellStyle name="Normal 2 3 2 32 2 3" xfId="10105"/>
    <cellStyle name="Normal 2 3 2 32 2 3 2" xfId="39925"/>
    <cellStyle name="Normal 2 3 2 32 2 4" xfId="39926"/>
    <cellStyle name="Normal 2 3 2 32 3" xfId="10106"/>
    <cellStyle name="Normal 2 3 2 32 3 2" xfId="39927"/>
    <cellStyle name="Normal 2 3 2 32 4" xfId="10107"/>
    <cellStyle name="Normal 2 3 2 32 4 2" xfId="39928"/>
    <cellStyle name="Normal 2 3 2 32 5" xfId="10108"/>
    <cellStyle name="Normal 2 3 2 32 5 2" xfId="39929"/>
    <cellStyle name="Normal 2 3 2 32 6" xfId="39930"/>
    <cellStyle name="Normal 2 3 2 32 6 2" xfId="39931"/>
    <cellStyle name="Normal 2 3 2 32 7" xfId="39932"/>
    <cellStyle name="Normal 2 3 2 33" xfId="10109"/>
    <cellStyle name="Normal 2 3 2 33 2" xfId="10110"/>
    <cellStyle name="Normal 2 3 2 33 2 2" xfId="39933"/>
    <cellStyle name="Normal 2 3 2 33 3" xfId="10111"/>
    <cellStyle name="Normal 2 3 2 33 3 2" xfId="39934"/>
    <cellStyle name="Normal 2 3 2 33 4" xfId="39935"/>
    <cellStyle name="Normal 2 3 2 34" xfId="10112"/>
    <cellStyle name="Normal 2 3 2 34 2" xfId="10113"/>
    <cellStyle name="Normal 2 3 2 34 2 2" xfId="39936"/>
    <cellStyle name="Normal 2 3 2 34 3" xfId="39937"/>
    <cellStyle name="Normal 2 3 2 35" xfId="10114"/>
    <cellStyle name="Normal 2 3 2 35 2" xfId="39938"/>
    <cellStyle name="Normal 2 3 2 36" xfId="10115"/>
    <cellStyle name="Normal 2 3 2 36 2" xfId="39939"/>
    <cellStyle name="Normal 2 3 2 37" xfId="39940"/>
    <cellStyle name="Normal 2 3 2 37 2" xfId="39941"/>
    <cellStyle name="Normal 2 3 2 38" xfId="39942"/>
    <cellStyle name="Normal 2 3 2 39" xfId="39943"/>
    <cellStyle name="Normal 2 3 2 4" xfId="10116"/>
    <cellStyle name="Normal 2 3 2 4 10" xfId="39944"/>
    <cellStyle name="Normal 2 3 2 4 11" xfId="39945"/>
    <cellStyle name="Normal 2 3 2 4 2" xfId="10117"/>
    <cellStyle name="Normal 2 3 2 4 2 10" xfId="39946"/>
    <cellStyle name="Normal 2 3 2 4 2 2" xfId="10118"/>
    <cellStyle name="Normal 2 3 2 4 2 2 2" xfId="10119"/>
    <cellStyle name="Normal 2 3 2 4 2 2 2 2" xfId="10120"/>
    <cellStyle name="Normal 2 3 2 4 2 2 2 2 2" xfId="39947"/>
    <cellStyle name="Normal 2 3 2 4 2 2 2 3" xfId="10121"/>
    <cellStyle name="Normal 2 3 2 4 2 2 2 3 2" xfId="39948"/>
    <cellStyle name="Normal 2 3 2 4 2 2 2 4" xfId="39949"/>
    <cellStyle name="Normal 2 3 2 4 2 2 3" xfId="10122"/>
    <cellStyle name="Normal 2 3 2 4 2 2 3 2" xfId="39950"/>
    <cellStyle name="Normal 2 3 2 4 2 2 4" xfId="10123"/>
    <cellStyle name="Normal 2 3 2 4 2 2 4 2" xfId="39951"/>
    <cellStyle name="Normal 2 3 2 4 2 2 5" xfId="10124"/>
    <cellStyle name="Normal 2 3 2 4 2 2 5 2" xfId="39952"/>
    <cellStyle name="Normal 2 3 2 4 2 2 6" xfId="39953"/>
    <cellStyle name="Normal 2 3 2 4 2 2 6 2" xfId="39954"/>
    <cellStyle name="Normal 2 3 2 4 2 2 7" xfId="39955"/>
    <cellStyle name="Normal 2 3 2 4 2 3" xfId="10125"/>
    <cellStyle name="Normal 2 3 2 4 2 3 2" xfId="10126"/>
    <cellStyle name="Normal 2 3 2 4 2 3 2 2" xfId="39956"/>
    <cellStyle name="Normal 2 3 2 4 2 3 3" xfId="10127"/>
    <cellStyle name="Normal 2 3 2 4 2 3 3 2" xfId="39957"/>
    <cellStyle name="Normal 2 3 2 4 2 3 4" xfId="39958"/>
    <cellStyle name="Normal 2 3 2 4 2 4" xfId="10128"/>
    <cellStyle name="Normal 2 3 2 4 2 4 2" xfId="10129"/>
    <cellStyle name="Normal 2 3 2 4 2 4 2 2" xfId="39959"/>
    <cellStyle name="Normal 2 3 2 4 2 4 3" xfId="39960"/>
    <cellStyle name="Normal 2 3 2 4 2 5" xfId="10130"/>
    <cellStyle name="Normal 2 3 2 4 2 5 2" xfId="39961"/>
    <cellStyle name="Normal 2 3 2 4 2 6" xfId="10131"/>
    <cellStyle name="Normal 2 3 2 4 2 6 2" xfId="39962"/>
    <cellStyle name="Normal 2 3 2 4 2 7" xfId="39963"/>
    <cellStyle name="Normal 2 3 2 4 2 7 2" xfId="39964"/>
    <cellStyle name="Normal 2 3 2 4 2 8" xfId="39965"/>
    <cellStyle name="Normal 2 3 2 4 2 9" xfId="39966"/>
    <cellStyle name="Normal 2 3 2 4 3" xfId="10132"/>
    <cellStyle name="Normal 2 3 2 4 3 2" xfId="10133"/>
    <cellStyle name="Normal 2 3 2 4 3 2 2" xfId="10134"/>
    <cellStyle name="Normal 2 3 2 4 3 2 2 2" xfId="39967"/>
    <cellStyle name="Normal 2 3 2 4 3 2 3" xfId="10135"/>
    <cellStyle name="Normal 2 3 2 4 3 2 3 2" xfId="39968"/>
    <cellStyle name="Normal 2 3 2 4 3 2 4" xfId="39969"/>
    <cellStyle name="Normal 2 3 2 4 3 3" xfId="10136"/>
    <cellStyle name="Normal 2 3 2 4 3 3 2" xfId="39970"/>
    <cellStyle name="Normal 2 3 2 4 3 4" xfId="10137"/>
    <cellStyle name="Normal 2 3 2 4 3 4 2" xfId="39971"/>
    <cellStyle name="Normal 2 3 2 4 3 5" xfId="10138"/>
    <cellStyle name="Normal 2 3 2 4 3 5 2" xfId="39972"/>
    <cellStyle name="Normal 2 3 2 4 3 6" xfId="39973"/>
    <cellStyle name="Normal 2 3 2 4 3 6 2" xfId="39974"/>
    <cellStyle name="Normal 2 3 2 4 3 7" xfId="39975"/>
    <cellStyle name="Normal 2 3 2 4 4" xfId="10139"/>
    <cellStyle name="Normal 2 3 2 4 4 2" xfId="10140"/>
    <cellStyle name="Normal 2 3 2 4 4 2 2" xfId="39976"/>
    <cellStyle name="Normal 2 3 2 4 4 3" xfId="10141"/>
    <cellStyle name="Normal 2 3 2 4 4 3 2" xfId="39977"/>
    <cellStyle name="Normal 2 3 2 4 4 4" xfId="39978"/>
    <cellStyle name="Normal 2 3 2 4 5" xfId="10142"/>
    <cellStyle name="Normal 2 3 2 4 5 2" xfId="10143"/>
    <cellStyle name="Normal 2 3 2 4 5 2 2" xfId="39979"/>
    <cellStyle name="Normal 2 3 2 4 5 3" xfId="39980"/>
    <cellStyle name="Normal 2 3 2 4 6" xfId="10144"/>
    <cellStyle name="Normal 2 3 2 4 6 2" xfId="39981"/>
    <cellStyle name="Normal 2 3 2 4 7" xfId="10145"/>
    <cellStyle name="Normal 2 3 2 4 7 2" xfId="39982"/>
    <cellStyle name="Normal 2 3 2 4 8" xfId="39983"/>
    <cellStyle name="Normal 2 3 2 4 8 2" xfId="39984"/>
    <cellStyle name="Normal 2 3 2 4 9" xfId="39985"/>
    <cellStyle name="Normal 2 3 2 40" xfId="39986"/>
    <cellStyle name="Normal 2 3 2 5" xfId="10146"/>
    <cellStyle name="Normal 2 3 2 5 10" xfId="39987"/>
    <cellStyle name="Normal 2 3 2 5 11" xfId="39988"/>
    <cellStyle name="Normal 2 3 2 5 2" xfId="10147"/>
    <cellStyle name="Normal 2 3 2 5 2 10" xfId="39989"/>
    <cellStyle name="Normal 2 3 2 5 2 2" xfId="10148"/>
    <cellStyle name="Normal 2 3 2 5 2 2 2" xfId="10149"/>
    <cellStyle name="Normal 2 3 2 5 2 2 2 2" xfId="10150"/>
    <cellStyle name="Normal 2 3 2 5 2 2 2 2 2" xfId="39990"/>
    <cellStyle name="Normal 2 3 2 5 2 2 2 3" xfId="10151"/>
    <cellStyle name="Normal 2 3 2 5 2 2 2 3 2" xfId="39991"/>
    <cellStyle name="Normal 2 3 2 5 2 2 2 4" xfId="39992"/>
    <cellStyle name="Normal 2 3 2 5 2 2 3" xfId="10152"/>
    <cellStyle name="Normal 2 3 2 5 2 2 3 2" xfId="39993"/>
    <cellStyle name="Normal 2 3 2 5 2 2 4" xfId="10153"/>
    <cellStyle name="Normal 2 3 2 5 2 2 4 2" xfId="39994"/>
    <cellStyle name="Normal 2 3 2 5 2 2 5" xfId="10154"/>
    <cellStyle name="Normal 2 3 2 5 2 2 5 2" xfId="39995"/>
    <cellStyle name="Normal 2 3 2 5 2 2 6" xfId="39996"/>
    <cellStyle name="Normal 2 3 2 5 2 2 6 2" xfId="39997"/>
    <cellStyle name="Normal 2 3 2 5 2 2 7" xfId="39998"/>
    <cellStyle name="Normal 2 3 2 5 2 3" xfId="10155"/>
    <cellStyle name="Normal 2 3 2 5 2 3 2" xfId="10156"/>
    <cellStyle name="Normal 2 3 2 5 2 3 2 2" xfId="39999"/>
    <cellStyle name="Normal 2 3 2 5 2 3 3" xfId="10157"/>
    <cellStyle name="Normal 2 3 2 5 2 3 3 2" xfId="40000"/>
    <cellStyle name="Normal 2 3 2 5 2 3 4" xfId="40001"/>
    <cellStyle name="Normal 2 3 2 5 2 4" xfId="10158"/>
    <cellStyle name="Normal 2 3 2 5 2 4 2" xfId="10159"/>
    <cellStyle name="Normal 2 3 2 5 2 4 2 2" xfId="40002"/>
    <cellStyle name="Normal 2 3 2 5 2 4 3" xfId="40003"/>
    <cellStyle name="Normal 2 3 2 5 2 5" xfId="10160"/>
    <cellStyle name="Normal 2 3 2 5 2 5 2" xfId="40004"/>
    <cellStyle name="Normal 2 3 2 5 2 6" xfId="10161"/>
    <cellStyle name="Normal 2 3 2 5 2 6 2" xfId="40005"/>
    <cellStyle name="Normal 2 3 2 5 2 7" xfId="40006"/>
    <cellStyle name="Normal 2 3 2 5 2 7 2" xfId="40007"/>
    <cellStyle name="Normal 2 3 2 5 2 8" xfId="40008"/>
    <cellStyle name="Normal 2 3 2 5 2 9" xfId="40009"/>
    <cellStyle name="Normal 2 3 2 5 3" xfId="10162"/>
    <cellStyle name="Normal 2 3 2 5 3 2" xfId="10163"/>
    <cellStyle name="Normal 2 3 2 5 3 2 2" xfId="10164"/>
    <cellStyle name="Normal 2 3 2 5 3 2 2 2" xfId="40010"/>
    <cellStyle name="Normal 2 3 2 5 3 2 3" xfId="10165"/>
    <cellStyle name="Normal 2 3 2 5 3 2 3 2" xfId="40011"/>
    <cellStyle name="Normal 2 3 2 5 3 2 4" xfId="40012"/>
    <cellStyle name="Normal 2 3 2 5 3 3" xfId="10166"/>
    <cellStyle name="Normal 2 3 2 5 3 3 2" xfId="40013"/>
    <cellStyle name="Normal 2 3 2 5 3 4" xfId="10167"/>
    <cellStyle name="Normal 2 3 2 5 3 4 2" xfId="40014"/>
    <cellStyle name="Normal 2 3 2 5 3 5" xfId="10168"/>
    <cellStyle name="Normal 2 3 2 5 3 5 2" xfId="40015"/>
    <cellStyle name="Normal 2 3 2 5 3 6" xfId="40016"/>
    <cellStyle name="Normal 2 3 2 5 3 6 2" xfId="40017"/>
    <cellStyle name="Normal 2 3 2 5 3 7" xfId="40018"/>
    <cellStyle name="Normal 2 3 2 5 4" xfId="10169"/>
    <cellStyle name="Normal 2 3 2 5 4 2" xfId="10170"/>
    <cellStyle name="Normal 2 3 2 5 4 2 2" xfId="40019"/>
    <cellStyle name="Normal 2 3 2 5 4 3" xfId="10171"/>
    <cellStyle name="Normal 2 3 2 5 4 3 2" xfId="40020"/>
    <cellStyle name="Normal 2 3 2 5 4 4" xfId="40021"/>
    <cellStyle name="Normal 2 3 2 5 5" xfId="10172"/>
    <cellStyle name="Normal 2 3 2 5 5 2" xfId="10173"/>
    <cellStyle name="Normal 2 3 2 5 5 2 2" xfId="40022"/>
    <cellStyle name="Normal 2 3 2 5 5 3" xfId="40023"/>
    <cellStyle name="Normal 2 3 2 5 6" xfId="10174"/>
    <cellStyle name="Normal 2 3 2 5 6 2" xfId="40024"/>
    <cellStyle name="Normal 2 3 2 5 7" xfId="10175"/>
    <cellStyle name="Normal 2 3 2 5 7 2" xfId="40025"/>
    <cellStyle name="Normal 2 3 2 5 8" xfId="40026"/>
    <cellStyle name="Normal 2 3 2 5 8 2" xfId="40027"/>
    <cellStyle name="Normal 2 3 2 5 9" xfId="40028"/>
    <cellStyle name="Normal 2 3 2 6" xfId="10176"/>
    <cellStyle name="Normal 2 3 2 6 10" xfId="40029"/>
    <cellStyle name="Normal 2 3 2 6 11" xfId="40030"/>
    <cellStyle name="Normal 2 3 2 6 2" xfId="10177"/>
    <cellStyle name="Normal 2 3 2 6 2 10" xfId="40031"/>
    <cellStyle name="Normal 2 3 2 6 2 2" xfId="10178"/>
    <cellStyle name="Normal 2 3 2 6 2 2 2" xfId="10179"/>
    <cellStyle name="Normal 2 3 2 6 2 2 2 2" xfId="10180"/>
    <cellStyle name="Normal 2 3 2 6 2 2 2 2 2" xfId="40032"/>
    <cellStyle name="Normal 2 3 2 6 2 2 2 3" xfId="10181"/>
    <cellStyle name="Normal 2 3 2 6 2 2 2 3 2" xfId="40033"/>
    <cellStyle name="Normal 2 3 2 6 2 2 2 4" xfId="40034"/>
    <cellStyle name="Normal 2 3 2 6 2 2 3" xfId="10182"/>
    <cellStyle name="Normal 2 3 2 6 2 2 3 2" xfId="40035"/>
    <cellStyle name="Normal 2 3 2 6 2 2 4" xfId="10183"/>
    <cellStyle name="Normal 2 3 2 6 2 2 4 2" xfId="40036"/>
    <cellStyle name="Normal 2 3 2 6 2 2 5" xfId="10184"/>
    <cellStyle name="Normal 2 3 2 6 2 2 5 2" xfId="40037"/>
    <cellStyle name="Normal 2 3 2 6 2 2 6" xfId="40038"/>
    <cellStyle name="Normal 2 3 2 6 2 2 6 2" xfId="40039"/>
    <cellStyle name="Normal 2 3 2 6 2 2 7" xfId="40040"/>
    <cellStyle name="Normal 2 3 2 6 2 3" xfId="10185"/>
    <cellStyle name="Normal 2 3 2 6 2 3 2" xfId="10186"/>
    <cellStyle name="Normal 2 3 2 6 2 3 2 2" xfId="40041"/>
    <cellStyle name="Normal 2 3 2 6 2 3 3" xfId="10187"/>
    <cellStyle name="Normal 2 3 2 6 2 3 3 2" xfId="40042"/>
    <cellStyle name="Normal 2 3 2 6 2 3 4" xfId="40043"/>
    <cellStyle name="Normal 2 3 2 6 2 4" xfId="10188"/>
    <cellStyle name="Normal 2 3 2 6 2 4 2" xfId="10189"/>
    <cellStyle name="Normal 2 3 2 6 2 4 2 2" xfId="40044"/>
    <cellStyle name="Normal 2 3 2 6 2 4 3" xfId="40045"/>
    <cellStyle name="Normal 2 3 2 6 2 5" xfId="10190"/>
    <cellStyle name="Normal 2 3 2 6 2 5 2" xfId="40046"/>
    <cellStyle name="Normal 2 3 2 6 2 6" xfId="10191"/>
    <cellStyle name="Normal 2 3 2 6 2 6 2" xfId="40047"/>
    <cellStyle name="Normal 2 3 2 6 2 7" xfId="40048"/>
    <cellStyle name="Normal 2 3 2 6 2 7 2" xfId="40049"/>
    <cellStyle name="Normal 2 3 2 6 2 8" xfId="40050"/>
    <cellStyle name="Normal 2 3 2 6 2 9" xfId="40051"/>
    <cellStyle name="Normal 2 3 2 6 3" xfId="10192"/>
    <cellStyle name="Normal 2 3 2 6 3 2" xfId="10193"/>
    <cellStyle name="Normal 2 3 2 6 3 2 2" xfId="10194"/>
    <cellStyle name="Normal 2 3 2 6 3 2 2 2" xfId="40052"/>
    <cellStyle name="Normal 2 3 2 6 3 2 3" xfId="10195"/>
    <cellStyle name="Normal 2 3 2 6 3 2 3 2" xfId="40053"/>
    <cellStyle name="Normal 2 3 2 6 3 2 4" xfId="40054"/>
    <cellStyle name="Normal 2 3 2 6 3 3" xfId="10196"/>
    <cellStyle name="Normal 2 3 2 6 3 3 2" xfId="40055"/>
    <cellStyle name="Normal 2 3 2 6 3 4" xfId="10197"/>
    <cellStyle name="Normal 2 3 2 6 3 4 2" xfId="40056"/>
    <cellStyle name="Normal 2 3 2 6 3 5" xfId="10198"/>
    <cellStyle name="Normal 2 3 2 6 3 5 2" xfId="40057"/>
    <cellStyle name="Normal 2 3 2 6 3 6" xfId="40058"/>
    <cellStyle name="Normal 2 3 2 6 3 6 2" xfId="40059"/>
    <cellStyle name="Normal 2 3 2 6 3 7" xfId="40060"/>
    <cellStyle name="Normal 2 3 2 6 4" xfId="10199"/>
    <cellStyle name="Normal 2 3 2 6 4 2" xfId="10200"/>
    <cellStyle name="Normal 2 3 2 6 4 2 2" xfId="40061"/>
    <cellStyle name="Normal 2 3 2 6 4 3" xfId="10201"/>
    <cellStyle name="Normal 2 3 2 6 4 3 2" xfId="40062"/>
    <cellStyle name="Normal 2 3 2 6 4 4" xfId="40063"/>
    <cellStyle name="Normal 2 3 2 6 5" xfId="10202"/>
    <cellStyle name="Normal 2 3 2 6 5 2" xfId="10203"/>
    <cellStyle name="Normal 2 3 2 6 5 2 2" xfId="40064"/>
    <cellStyle name="Normal 2 3 2 6 5 3" xfId="40065"/>
    <cellStyle name="Normal 2 3 2 6 6" xfId="10204"/>
    <cellStyle name="Normal 2 3 2 6 6 2" xfId="40066"/>
    <cellStyle name="Normal 2 3 2 6 7" xfId="10205"/>
    <cellStyle name="Normal 2 3 2 6 7 2" xfId="40067"/>
    <cellStyle name="Normal 2 3 2 6 8" xfId="40068"/>
    <cellStyle name="Normal 2 3 2 6 8 2" xfId="40069"/>
    <cellStyle name="Normal 2 3 2 6 9" xfId="40070"/>
    <cellStyle name="Normal 2 3 2 7" xfId="10206"/>
    <cellStyle name="Normal 2 3 2 7 10" xfId="40071"/>
    <cellStyle name="Normal 2 3 2 7 11" xfId="40072"/>
    <cellStyle name="Normal 2 3 2 7 2" xfId="10207"/>
    <cellStyle name="Normal 2 3 2 7 2 10" xfId="40073"/>
    <cellStyle name="Normal 2 3 2 7 2 2" xfId="10208"/>
    <cellStyle name="Normal 2 3 2 7 2 2 2" xfId="10209"/>
    <cellStyle name="Normal 2 3 2 7 2 2 2 2" xfId="10210"/>
    <cellStyle name="Normal 2 3 2 7 2 2 2 2 2" xfId="40074"/>
    <cellStyle name="Normal 2 3 2 7 2 2 2 3" xfId="10211"/>
    <cellStyle name="Normal 2 3 2 7 2 2 2 3 2" xfId="40075"/>
    <cellStyle name="Normal 2 3 2 7 2 2 2 4" xfId="40076"/>
    <cellStyle name="Normal 2 3 2 7 2 2 3" xfId="10212"/>
    <cellStyle name="Normal 2 3 2 7 2 2 3 2" xfId="40077"/>
    <cellStyle name="Normal 2 3 2 7 2 2 4" xfId="10213"/>
    <cellStyle name="Normal 2 3 2 7 2 2 4 2" xfId="40078"/>
    <cellStyle name="Normal 2 3 2 7 2 2 5" xfId="10214"/>
    <cellStyle name="Normal 2 3 2 7 2 2 5 2" xfId="40079"/>
    <cellStyle name="Normal 2 3 2 7 2 2 6" xfId="40080"/>
    <cellStyle name="Normal 2 3 2 7 2 2 6 2" xfId="40081"/>
    <cellStyle name="Normal 2 3 2 7 2 2 7" xfId="40082"/>
    <cellStyle name="Normal 2 3 2 7 2 3" xfId="10215"/>
    <cellStyle name="Normal 2 3 2 7 2 3 2" xfId="10216"/>
    <cellStyle name="Normal 2 3 2 7 2 3 2 2" xfId="40083"/>
    <cellStyle name="Normal 2 3 2 7 2 3 3" xfId="10217"/>
    <cellStyle name="Normal 2 3 2 7 2 3 3 2" xfId="40084"/>
    <cellStyle name="Normal 2 3 2 7 2 3 4" xfId="40085"/>
    <cellStyle name="Normal 2 3 2 7 2 4" xfId="10218"/>
    <cellStyle name="Normal 2 3 2 7 2 4 2" xfId="10219"/>
    <cellStyle name="Normal 2 3 2 7 2 4 2 2" xfId="40086"/>
    <cellStyle name="Normal 2 3 2 7 2 4 3" xfId="40087"/>
    <cellStyle name="Normal 2 3 2 7 2 5" xfId="10220"/>
    <cellStyle name="Normal 2 3 2 7 2 5 2" xfId="40088"/>
    <cellStyle name="Normal 2 3 2 7 2 6" xfId="10221"/>
    <cellStyle name="Normal 2 3 2 7 2 6 2" xfId="40089"/>
    <cellStyle name="Normal 2 3 2 7 2 7" xfId="40090"/>
    <cellStyle name="Normal 2 3 2 7 2 7 2" xfId="40091"/>
    <cellStyle name="Normal 2 3 2 7 2 8" xfId="40092"/>
    <cellStyle name="Normal 2 3 2 7 2 9" xfId="40093"/>
    <cellStyle name="Normal 2 3 2 7 3" xfId="10222"/>
    <cellStyle name="Normal 2 3 2 7 3 2" xfId="10223"/>
    <cellStyle name="Normal 2 3 2 7 3 2 2" xfId="10224"/>
    <cellStyle name="Normal 2 3 2 7 3 2 2 2" xfId="40094"/>
    <cellStyle name="Normal 2 3 2 7 3 2 3" xfId="10225"/>
    <cellStyle name="Normal 2 3 2 7 3 2 3 2" xfId="40095"/>
    <cellStyle name="Normal 2 3 2 7 3 2 4" xfId="40096"/>
    <cellStyle name="Normal 2 3 2 7 3 3" xfId="10226"/>
    <cellStyle name="Normal 2 3 2 7 3 3 2" xfId="40097"/>
    <cellStyle name="Normal 2 3 2 7 3 4" xfId="10227"/>
    <cellStyle name="Normal 2 3 2 7 3 4 2" xfId="40098"/>
    <cellStyle name="Normal 2 3 2 7 3 5" xfId="10228"/>
    <cellStyle name="Normal 2 3 2 7 3 5 2" xfId="40099"/>
    <cellStyle name="Normal 2 3 2 7 3 6" xfId="40100"/>
    <cellStyle name="Normal 2 3 2 7 3 6 2" xfId="40101"/>
    <cellStyle name="Normal 2 3 2 7 3 7" xfId="40102"/>
    <cellStyle name="Normal 2 3 2 7 4" xfId="10229"/>
    <cellStyle name="Normal 2 3 2 7 4 2" xfId="10230"/>
    <cellStyle name="Normal 2 3 2 7 4 2 2" xfId="40103"/>
    <cellStyle name="Normal 2 3 2 7 4 3" xfId="10231"/>
    <cellStyle name="Normal 2 3 2 7 4 3 2" xfId="40104"/>
    <cellStyle name="Normal 2 3 2 7 4 4" xfId="40105"/>
    <cellStyle name="Normal 2 3 2 7 5" xfId="10232"/>
    <cellStyle name="Normal 2 3 2 7 5 2" xfId="10233"/>
    <cellStyle name="Normal 2 3 2 7 5 2 2" xfId="40106"/>
    <cellStyle name="Normal 2 3 2 7 5 3" xfId="40107"/>
    <cellStyle name="Normal 2 3 2 7 6" xfId="10234"/>
    <cellStyle name="Normal 2 3 2 7 6 2" xfId="40108"/>
    <cellStyle name="Normal 2 3 2 7 7" xfId="10235"/>
    <cellStyle name="Normal 2 3 2 7 7 2" xfId="40109"/>
    <cellStyle name="Normal 2 3 2 7 8" xfId="40110"/>
    <cellStyle name="Normal 2 3 2 7 8 2" xfId="40111"/>
    <cellStyle name="Normal 2 3 2 7 9" xfId="40112"/>
    <cellStyle name="Normal 2 3 2 8" xfId="10236"/>
    <cellStyle name="Normal 2 3 2 8 10" xfId="40113"/>
    <cellStyle name="Normal 2 3 2 8 11" xfId="40114"/>
    <cellStyle name="Normal 2 3 2 8 2" xfId="10237"/>
    <cellStyle name="Normal 2 3 2 8 2 10" xfId="40115"/>
    <cellStyle name="Normal 2 3 2 8 2 2" xfId="10238"/>
    <cellStyle name="Normal 2 3 2 8 2 2 2" xfId="10239"/>
    <cellStyle name="Normal 2 3 2 8 2 2 2 2" xfId="10240"/>
    <cellStyle name="Normal 2 3 2 8 2 2 2 2 2" xfId="40116"/>
    <cellStyle name="Normal 2 3 2 8 2 2 2 3" xfId="10241"/>
    <cellStyle name="Normal 2 3 2 8 2 2 2 3 2" xfId="40117"/>
    <cellStyle name="Normal 2 3 2 8 2 2 2 4" xfId="40118"/>
    <cellStyle name="Normal 2 3 2 8 2 2 3" xfId="10242"/>
    <cellStyle name="Normal 2 3 2 8 2 2 3 2" xfId="40119"/>
    <cellStyle name="Normal 2 3 2 8 2 2 4" xfId="10243"/>
    <cellStyle name="Normal 2 3 2 8 2 2 4 2" xfId="40120"/>
    <cellStyle name="Normal 2 3 2 8 2 2 5" xfId="10244"/>
    <cellStyle name="Normal 2 3 2 8 2 2 5 2" xfId="40121"/>
    <cellStyle name="Normal 2 3 2 8 2 2 6" xfId="40122"/>
    <cellStyle name="Normal 2 3 2 8 2 2 6 2" xfId="40123"/>
    <cellStyle name="Normal 2 3 2 8 2 2 7" xfId="40124"/>
    <cellStyle name="Normal 2 3 2 8 2 3" xfId="10245"/>
    <cellStyle name="Normal 2 3 2 8 2 3 2" xfId="10246"/>
    <cellStyle name="Normal 2 3 2 8 2 3 2 2" xfId="40125"/>
    <cellStyle name="Normal 2 3 2 8 2 3 3" xfId="10247"/>
    <cellStyle name="Normal 2 3 2 8 2 3 3 2" xfId="40126"/>
    <cellStyle name="Normal 2 3 2 8 2 3 4" xfId="40127"/>
    <cellStyle name="Normal 2 3 2 8 2 4" xfId="10248"/>
    <cellStyle name="Normal 2 3 2 8 2 4 2" xfId="10249"/>
    <cellStyle name="Normal 2 3 2 8 2 4 2 2" xfId="40128"/>
    <cellStyle name="Normal 2 3 2 8 2 4 3" xfId="40129"/>
    <cellStyle name="Normal 2 3 2 8 2 5" xfId="10250"/>
    <cellStyle name="Normal 2 3 2 8 2 5 2" xfId="40130"/>
    <cellStyle name="Normal 2 3 2 8 2 6" xfId="10251"/>
    <cellStyle name="Normal 2 3 2 8 2 6 2" xfId="40131"/>
    <cellStyle name="Normal 2 3 2 8 2 7" xfId="40132"/>
    <cellStyle name="Normal 2 3 2 8 2 7 2" xfId="40133"/>
    <cellStyle name="Normal 2 3 2 8 2 8" xfId="40134"/>
    <cellStyle name="Normal 2 3 2 8 2 9" xfId="40135"/>
    <cellStyle name="Normal 2 3 2 8 3" xfId="10252"/>
    <cellStyle name="Normal 2 3 2 8 3 2" xfId="10253"/>
    <cellStyle name="Normal 2 3 2 8 3 2 2" xfId="10254"/>
    <cellStyle name="Normal 2 3 2 8 3 2 2 2" xfId="40136"/>
    <cellStyle name="Normal 2 3 2 8 3 2 3" xfId="10255"/>
    <cellStyle name="Normal 2 3 2 8 3 2 3 2" xfId="40137"/>
    <cellStyle name="Normal 2 3 2 8 3 2 4" xfId="40138"/>
    <cellStyle name="Normal 2 3 2 8 3 3" xfId="10256"/>
    <cellStyle name="Normal 2 3 2 8 3 3 2" xfId="40139"/>
    <cellStyle name="Normal 2 3 2 8 3 4" xfId="10257"/>
    <cellStyle name="Normal 2 3 2 8 3 4 2" xfId="40140"/>
    <cellStyle name="Normal 2 3 2 8 3 5" xfId="10258"/>
    <cellStyle name="Normal 2 3 2 8 3 5 2" xfId="40141"/>
    <cellStyle name="Normal 2 3 2 8 3 6" xfId="40142"/>
    <cellStyle name="Normal 2 3 2 8 3 6 2" xfId="40143"/>
    <cellStyle name="Normal 2 3 2 8 3 7" xfId="40144"/>
    <cellStyle name="Normal 2 3 2 8 4" xfId="10259"/>
    <cellStyle name="Normal 2 3 2 8 4 2" xfId="10260"/>
    <cellStyle name="Normal 2 3 2 8 4 2 2" xfId="40145"/>
    <cellStyle name="Normal 2 3 2 8 4 3" xfId="10261"/>
    <cellStyle name="Normal 2 3 2 8 4 3 2" xfId="40146"/>
    <cellStyle name="Normal 2 3 2 8 4 4" xfId="40147"/>
    <cellStyle name="Normal 2 3 2 8 5" xfId="10262"/>
    <cellStyle name="Normal 2 3 2 8 5 2" xfId="10263"/>
    <cellStyle name="Normal 2 3 2 8 5 2 2" xfId="40148"/>
    <cellStyle name="Normal 2 3 2 8 5 3" xfId="40149"/>
    <cellStyle name="Normal 2 3 2 8 6" xfId="10264"/>
    <cellStyle name="Normal 2 3 2 8 6 2" xfId="40150"/>
    <cellStyle name="Normal 2 3 2 8 7" xfId="10265"/>
    <cellStyle name="Normal 2 3 2 8 7 2" xfId="40151"/>
    <cellStyle name="Normal 2 3 2 8 8" xfId="40152"/>
    <cellStyle name="Normal 2 3 2 8 8 2" xfId="40153"/>
    <cellStyle name="Normal 2 3 2 8 9" xfId="40154"/>
    <cellStyle name="Normal 2 3 2 9" xfId="10266"/>
    <cellStyle name="Normal 2 3 2 9 10" xfId="40155"/>
    <cellStyle name="Normal 2 3 2 9 11" xfId="40156"/>
    <cellStyle name="Normal 2 3 2 9 2" xfId="10267"/>
    <cellStyle name="Normal 2 3 2 9 2 10" xfId="40157"/>
    <cellStyle name="Normal 2 3 2 9 2 2" xfId="10268"/>
    <cellStyle name="Normal 2 3 2 9 2 2 2" xfId="10269"/>
    <cellStyle name="Normal 2 3 2 9 2 2 2 2" xfId="10270"/>
    <cellStyle name="Normal 2 3 2 9 2 2 2 2 2" xfId="40158"/>
    <cellStyle name="Normal 2 3 2 9 2 2 2 3" xfId="10271"/>
    <cellStyle name="Normal 2 3 2 9 2 2 2 3 2" xfId="40159"/>
    <cellStyle name="Normal 2 3 2 9 2 2 2 4" xfId="40160"/>
    <cellStyle name="Normal 2 3 2 9 2 2 3" xfId="10272"/>
    <cellStyle name="Normal 2 3 2 9 2 2 3 2" xfId="40161"/>
    <cellStyle name="Normal 2 3 2 9 2 2 4" xfId="10273"/>
    <cellStyle name="Normal 2 3 2 9 2 2 4 2" xfId="40162"/>
    <cellStyle name="Normal 2 3 2 9 2 2 5" xfId="10274"/>
    <cellStyle name="Normal 2 3 2 9 2 2 5 2" xfId="40163"/>
    <cellStyle name="Normal 2 3 2 9 2 2 6" xfId="40164"/>
    <cellStyle name="Normal 2 3 2 9 2 2 6 2" xfId="40165"/>
    <cellStyle name="Normal 2 3 2 9 2 2 7" xfId="40166"/>
    <cellStyle name="Normal 2 3 2 9 2 3" xfId="10275"/>
    <cellStyle name="Normal 2 3 2 9 2 3 2" xfId="10276"/>
    <cellStyle name="Normal 2 3 2 9 2 3 2 2" xfId="40167"/>
    <cellStyle name="Normal 2 3 2 9 2 3 3" xfId="10277"/>
    <cellStyle name="Normal 2 3 2 9 2 3 3 2" xfId="40168"/>
    <cellStyle name="Normal 2 3 2 9 2 3 4" xfId="40169"/>
    <cellStyle name="Normal 2 3 2 9 2 4" xfId="10278"/>
    <cellStyle name="Normal 2 3 2 9 2 4 2" xfId="10279"/>
    <cellStyle name="Normal 2 3 2 9 2 4 2 2" xfId="40170"/>
    <cellStyle name="Normal 2 3 2 9 2 4 3" xfId="40171"/>
    <cellStyle name="Normal 2 3 2 9 2 5" xfId="10280"/>
    <cellStyle name="Normal 2 3 2 9 2 5 2" xfId="40172"/>
    <cellStyle name="Normal 2 3 2 9 2 6" xfId="10281"/>
    <cellStyle name="Normal 2 3 2 9 2 6 2" xfId="40173"/>
    <cellStyle name="Normal 2 3 2 9 2 7" xfId="40174"/>
    <cellStyle name="Normal 2 3 2 9 2 7 2" xfId="40175"/>
    <cellStyle name="Normal 2 3 2 9 2 8" xfId="40176"/>
    <cellStyle name="Normal 2 3 2 9 2 9" xfId="40177"/>
    <cellStyle name="Normal 2 3 2 9 3" xfId="10282"/>
    <cellStyle name="Normal 2 3 2 9 3 2" xfId="10283"/>
    <cellStyle name="Normal 2 3 2 9 3 2 2" xfId="10284"/>
    <cellStyle name="Normal 2 3 2 9 3 2 2 2" xfId="40178"/>
    <cellStyle name="Normal 2 3 2 9 3 2 3" xfId="10285"/>
    <cellStyle name="Normal 2 3 2 9 3 2 3 2" xfId="40179"/>
    <cellStyle name="Normal 2 3 2 9 3 2 4" xfId="40180"/>
    <cellStyle name="Normal 2 3 2 9 3 3" xfId="10286"/>
    <cellStyle name="Normal 2 3 2 9 3 3 2" xfId="40181"/>
    <cellStyle name="Normal 2 3 2 9 3 4" xfId="10287"/>
    <cellStyle name="Normal 2 3 2 9 3 4 2" xfId="40182"/>
    <cellStyle name="Normal 2 3 2 9 3 5" xfId="10288"/>
    <cellStyle name="Normal 2 3 2 9 3 5 2" xfId="40183"/>
    <cellStyle name="Normal 2 3 2 9 3 6" xfId="40184"/>
    <cellStyle name="Normal 2 3 2 9 3 6 2" xfId="40185"/>
    <cellStyle name="Normal 2 3 2 9 3 7" xfId="40186"/>
    <cellStyle name="Normal 2 3 2 9 4" xfId="10289"/>
    <cellStyle name="Normal 2 3 2 9 4 2" xfId="10290"/>
    <cellStyle name="Normal 2 3 2 9 4 2 2" xfId="40187"/>
    <cellStyle name="Normal 2 3 2 9 4 3" xfId="10291"/>
    <cellStyle name="Normal 2 3 2 9 4 3 2" xfId="40188"/>
    <cellStyle name="Normal 2 3 2 9 4 4" xfId="40189"/>
    <cellStyle name="Normal 2 3 2 9 5" xfId="10292"/>
    <cellStyle name="Normal 2 3 2 9 5 2" xfId="10293"/>
    <cellStyle name="Normal 2 3 2 9 5 2 2" xfId="40190"/>
    <cellStyle name="Normal 2 3 2 9 5 3" xfId="40191"/>
    <cellStyle name="Normal 2 3 2 9 6" xfId="10294"/>
    <cellStyle name="Normal 2 3 2 9 6 2" xfId="40192"/>
    <cellStyle name="Normal 2 3 2 9 7" xfId="10295"/>
    <cellStyle name="Normal 2 3 2 9 7 2" xfId="40193"/>
    <cellStyle name="Normal 2 3 2 9 8" xfId="40194"/>
    <cellStyle name="Normal 2 3 2 9 8 2" xfId="40195"/>
    <cellStyle name="Normal 2 3 2 9 9" xfId="40196"/>
    <cellStyle name="Normal 2 3 20" xfId="10296"/>
    <cellStyle name="Normal 2 3 20 10" xfId="40197"/>
    <cellStyle name="Normal 2 3 20 11" xfId="40198"/>
    <cellStyle name="Normal 2 3 20 2" xfId="10297"/>
    <cellStyle name="Normal 2 3 20 2 10" xfId="40199"/>
    <cellStyle name="Normal 2 3 20 2 2" xfId="10298"/>
    <cellStyle name="Normal 2 3 20 2 2 2" xfId="10299"/>
    <cellStyle name="Normal 2 3 20 2 2 2 2" xfId="10300"/>
    <cellStyle name="Normal 2 3 20 2 2 2 2 2" xfId="40200"/>
    <cellStyle name="Normal 2 3 20 2 2 2 3" xfId="10301"/>
    <cellStyle name="Normal 2 3 20 2 2 2 3 2" xfId="40201"/>
    <cellStyle name="Normal 2 3 20 2 2 2 4" xfId="40202"/>
    <cellStyle name="Normal 2 3 20 2 2 3" xfId="10302"/>
    <cellStyle name="Normal 2 3 20 2 2 3 2" xfId="40203"/>
    <cellStyle name="Normal 2 3 20 2 2 4" xfId="10303"/>
    <cellStyle name="Normal 2 3 20 2 2 4 2" xfId="40204"/>
    <cellStyle name="Normal 2 3 20 2 2 5" xfId="10304"/>
    <cellStyle name="Normal 2 3 20 2 2 5 2" xfId="40205"/>
    <cellStyle name="Normal 2 3 20 2 2 6" xfId="40206"/>
    <cellStyle name="Normal 2 3 20 2 2 6 2" xfId="40207"/>
    <cellStyle name="Normal 2 3 20 2 2 7" xfId="40208"/>
    <cellStyle name="Normal 2 3 20 2 3" xfId="10305"/>
    <cellStyle name="Normal 2 3 20 2 3 2" xfId="10306"/>
    <cellStyle name="Normal 2 3 20 2 3 2 2" xfId="40209"/>
    <cellStyle name="Normal 2 3 20 2 3 3" xfId="10307"/>
    <cellStyle name="Normal 2 3 20 2 3 3 2" xfId="40210"/>
    <cellStyle name="Normal 2 3 20 2 3 4" xfId="40211"/>
    <cellStyle name="Normal 2 3 20 2 4" xfId="10308"/>
    <cellStyle name="Normal 2 3 20 2 4 2" xfId="10309"/>
    <cellStyle name="Normal 2 3 20 2 4 2 2" xfId="40212"/>
    <cellStyle name="Normal 2 3 20 2 4 3" xfId="40213"/>
    <cellStyle name="Normal 2 3 20 2 5" xfId="10310"/>
    <cellStyle name="Normal 2 3 20 2 5 2" xfId="40214"/>
    <cellStyle name="Normal 2 3 20 2 6" xfId="10311"/>
    <cellStyle name="Normal 2 3 20 2 6 2" xfId="40215"/>
    <cellStyle name="Normal 2 3 20 2 7" xfId="40216"/>
    <cellStyle name="Normal 2 3 20 2 7 2" xfId="40217"/>
    <cellStyle name="Normal 2 3 20 2 8" xfId="40218"/>
    <cellStyle name="Normal 2 3 20 2 9" xfId="40219"/>
    <cellStyle name="Normal 2 3 20 3" xfId="10312"/>
    <cellStyle name="Normal 2 3 20 3 2" xfId="10313"/>
    <cellStyle name="Normal 2 3 20 3 2 2" xfId="10314"/>
    <cellStyle name="Normal 2 3 20 3 2 2 2" xfId="40220"/>
    <cellStyle name="Normal 2 3 20 3 2 3" xfId="10315"/>
    <cellStyle name="Normal 2 3 20 3 2 3 2" xfId="40221"/>
    <cellStyle name="Normal 2 3 20 3 2 4" xfId="40222"/>
    <cellStyle name="Normal 2 3 20 3 3" xfId="10316"/>
    <cellStyle name="Normal 2 3 20 3 3 2" xfId="40223"/>
    <cellStyle name="Normal 2 3 20 3 4" xfId="10317"/>
    <cellStyle name="Normal 2 3 20 3 4 2" xfId="40224"/>
    <cellStyle name="Normal 2 3 20 3 5" xfId="10318"/>
    <cellStyle name="Normal 2 3 20 3 5 2" xfId="40225"/>
    <cellStyle name="Normal 2 3 20 3 6" xfId="40226"/>
    <cellStyle name="Normal 2 3 20 3 6 2" xfId="40227"/>
    <cellStyle name="Normal 2 3 20 3 7" xfId="40228"/>
    <cellStyle name="Normal 2 3 20 4" xfId="10319"/>
    <cellStyle name="Normal 2 3 20 4 2" xfId="10320"/>
    <cellStyle name="Normal 2 3 20 4 2 2" xfId="40229"/>
    <cellStyle name="Normal 2 3 20 4 3" xfId="10321"/>
    <cellStyle name="Normal 2 3 20 4 3 2" xfId="40230"/>
    <cellStyle name="Normal 2 3 20 4 4" xfId="40231"/>
    <cellStyle name="Normal 2 3 20 5" xfId="10322"/>
    <cellStyle name="Normal 2 3 20 5 2" xfId="10323"/>
    <cellStyle name="Normal 2 3 20 5 2 2" xfId="40232"/>
    <cellStyle name="Normal 2 3 20 5 3" xfId="40233"/>
    <cellStyle name="Normal 2 3 20 6" xfId="10324"/>
    <cellStyle name="Normal 2 3 20 6 2" xfId="40234"/>
    <cellStyle name="Normal 2 3 20 7" xfId="10325"/>
    <cellStyle name="Normal 2 3 20 7 2" xfId="40235"/>
    <cellStyle name="Normal 2 3 20 8" xfId="40236"/>
    <cellStyle name="Normal 2 3 20 8 2" xfId="40237"/>
    <cellStyle name="Normal 2 3 20 9" xfId="40238"/>
    <cellStyle name="Normal 2 3 21" xfId="10326"/>
    <cellStyle name="Normal 2 3 21 10" xfId="40239"/>
    <cellStyle name="Normal 2 3 21 11" xfId="40240"/>
    <cellStyle name="Normal 2 3 21 2" xfId="10327"/>
    <cellStyle name="Normal 2 3 21 2 10" xfId="40241"/>
    <cellStyle name="Normal 2 3 21 2 2" xfId="10328"/>
    <cellStyle name="Normal 2 3 21 2 2 2" xfId="10329"/>
    <cellStyle name="Normal 2 3 21 2 2 2 2" xfId="10330"/>
    <cellStyle name="Normal 2 3 21 2 2 2 2 2" xfId="40242"/>
    <cellStyle name="Normal 2 3 21 2 2 2 3" xfId="10331"/>
    <cellStyle name="Normal 2 3 21 2 2 2 3 2" xfId="40243"/>
    <cellStyle name="Normal 2 3 21 2 2 2 4" xfId="40244"/>
    <cellStyle name="Normal 2 3 21 2 2 3" xfId="10332"/>
    <cellStyle name="Normal 2 3 21 2 2 3 2" xfId="40245"/>
    <cellStyle name="Normal 2 3 21 2 2 4" xfId="10333"/>
    <cellStyle name="Normal 2 3 21 2 2 4 2" xfId="40246"/>
    <cellStyle name="Normal 2 3 21 2 2 5" xfId="10334"/>
    <cellStyle name="Normal 2 3 21 2 2 5 2" xfId="40247"/>
    <cellStyle name="Normal 2 3 21 2 2 6" xfId="40248"/>
    <cellStyle name="Normal 2 3 21 2 2 6 2" xfId="40249"/>
    <cellStyle name="Normal 2 3 21 2 2 7" xfId="40250"/>
    <cellStyle name="Normal 2 3 21 2 3" xfId="10335"/>
    <cellStyle name="Normal 2 3 21 2 3 2" xfId="10336"/>
    <cellStyle name="Normal 2 3 21 2 3 2 2" xfId="40251"/>
    <cellStyle name="Normal 2 3 21 2 3 3" xfId="10337"/>
    <cellStyle name="Normal 2 3 21 2 3 3 2" xfId="40252"/>
    <cellStyle name="Normal 2 3 21 2 3 4" xfId="40253"/>
    <cellStyle name="Normal 2 3 21 2 4" xfId="10338"/>
    <cellStyle name="Normal 2 3 21 2 4 2" xfId="10339"/>
    <cellStyle name="Normal 2 3 21 2 4 2 2" xfId="40254"/>
    <cellStyle name="Normal 2 3 21 2 4 3" xfId="40255"/>
    <cellStyle name="Normal 2 3 21 2 5" xfId="10340"/>
    <cellStyle name="Normal 2 3 21 2 5 2" xfId="40256"/>
    <cellStyle name="Normal 2 3 21 2 6" xfId="10341"/>
    <cellStyle name="Normal 2 3 21 2 6 2" xfId="40257"/>
    <cellStyle name="Normal 2 3 21 2 7" xfId="40258"/>
    <cellStyle name="Normal 2 3 21 2 7 2" xfId="40259"/>
    <cellStyle name="Normal 2 3 21 2 8" xfId="40260"/>
    <cellStyle name="Normal 2 3 21 2 9" xfId="40261"/>
    <cellStyle name="Normal 2 3 21 3" xfId="10342"/>
    <cellStyle name="Normal 2 3 21 3 2" xfId="10343"/>
    <cellStyle name="Normal 2 3 21 3 2 2" xfId="10344"/>
    <cellStyle name="Normal 2 3 21 3 2 2 2" xfId="40262"/>
    <cellStyle name="Normal 2 3 21 3 2 3" xfId="10345"/>
    <cellStyle name="Normal 2 3 21 3 2 3 2" xfId="40263"/>
    <cellStyle name="Normal 2 3 21 3 2 4" xfId="40264"/>
    <cellStyle name="Normal 2 3 21 3 3" xfId="10346"/>
    <cellStyle name="Normal 2 3 21 3 3 2" xfId="40265"/>
    <cellStyle name="Normal 2 3 21 3 4" xfId="10347"/>
    <cellStyle name="Normal 2 3 21 3 4 2" xfId="40266"/>
    <cellStyle name="Normal 2 3 21 3 5" xfId="10348"/>
    <cellStyle name="Normal 2 3 21 3 5 2" xfId="40267"/>
    <cellStyle name="Normal 2 3 21 3 6" xfId="40268"/>
    <cellStyle name="Normal 2 3 21 3 6 2" xfId="40269"/>
    <cellStyle name="Normal 2 3 21 3 7" xfId="40270"/>
    <cellStyle name="Normal 2 3 21 4" xfId="10349"/>
    <cellStyle name="Normal 2 3 21 4 2" xfId="10350"/>
    <cellStyle name="Normal 2 3 21 4 2 2" xfId="40271"/>
    <cellStyle name="Normal 2 3 21 4 3" xfId="10351"/>
    <cellStyle name="Normal 2 3 21 4 3 2" xfId="40272"/>
    <cellStyle name="Normal 2 3 21 4 4" xfId="40273"/>
    <cellStyle name="Normal 2 3 21 5" xfId="10352"/>
    <cellStyle name="Normal 2 3 21 5 2" xfId="10353"/>
    <cellStyle name="Normal 2 3 21 5 2 2" xfId="40274"/>
    <cellStyle name="Normal 2 3 21 5 3" xfId="40275"/>
    <cellStyle name="Normal 2 3 21 6" xfId="10354"/>
    <cellStyle name="Normal 2 3 21 6 2" xfId="40276"/>
    <cellStyle name="Normal 2 3 21 7" xfId="10355"/>
    <cellStyle name="Normal 2 3 21 7 2" xfId="40277"/>
    <cellStyle name="Normal 2 3 21 8" xfId="40278"/>
    <cellStyle name="Normal 2 3 21 8 2" xfId="40279"/>
    <cellStyle name="Normal 2 3 21 9" xfId="40280"/>
    <cellStyle name="Normal 2 3 22" xfId="10356"/>
    <cellStyle name="Normal 2 3 22 10" xfId="40281"/>
    <cellStyle name="Normal 2 3 22 11" xfId="40282"/>
    <cellStyle name="Normal 2 3 22 2" xfId="10357"/>
    <cellStyle name="Normal 2 3 22 2 10" xfId="40283"/>
    <cellStyle name="Normal 2 3 22 2 2" xfId="10358"/>
    <cellStyle name="Normal 2 3 22 2 2 2" xfId="10359"/>
    <cellStyle name="Normal 2 3 22 2 2 2 2" xfId="10360"/>
    <cellStyle name="Normal 2 3 22 2 2 2 2 2" xfId="40284"/>
    <cellStyle name="Normal 2 3 22 2 2 2 3" xfId="10361"/>
    <cellStyle name="Normal 2 3 22 2 2 2 3 2" xfId="40285"/>
    <cellStyle name="Normal 2 3 22 2 2 2 4" xfId="40286"/>
    <cellStyle name="Normal 2 3 22 2 2 3" xfId="10362"/>
    <cellStyle name="Normal 2 3 22 2 2 3 2" xfId="40287"/>
    <cellStyle name="Normal 2 3 22 2 2 4" xfId="10363"/>
    <cellStyle name="Normal 2 3 22 2 2 4 2" xfId="40288"/>
    <cellStyle name="Normal 2 3 22 2 2 5" xfId="10364"/>
    <cellStyle name="Normal 2 3 22 2 2 5 2" xfId="40289"/>
    <cellStyle name="Normal 2 3 22 2 2 6" xfId="40290"/>
    <cellStyle name="Normal 2 3 22 2 2 6 2" xfId="40291"/>
    <cellStyle name="Normal 2 3 22 2 2 7" xfId="40292"/>
    <cellStyle name="Normal 2 3 22 2 3" xfId="10365"/>
    <cellStyle name="Normal 2 3 22 2 3 2" xfId="10366"/>
    <cellStyle name="Normal 2 3 22 2 3 2 2" xfId="40293"/>
    <cellStyle name="Normal 2 3 22 2 3 3" xfId="10367"/>
    <cellStyle name="Normal 2 3 22 2 3 3 2" xfId="40294"/>
    <cellStyle name="Normal 2 3 22 2 3 4" xfId="40295"/>
    <cellStyle name="Normal 2 3 22 2 4" xfId="10368"/>
    <cellStyle name="Normal 2 3 22 2 4 2" xfId="10369"/>
    <cellStyle name="Normal 2 3 22 2 4 2 2" xfId="40296"/>
    <cellStyle name="Normal 2 3 22 2 4 3" xfId="40297"/>
    <cellStyle name="Normal 2 3 22 2 5" xfId="10370"/>
    <cellStyle name="Normal 2 3 22 2 5 2" xfId="40298"/>
    <cellStyle name="Normal 2 3 22 2 6" xfId="10371"/>
    <cellStyle name="Normal 2 3 22 2 6 2" xfId="40299"/>
    <cellStyle name="Normal 2 3 22 2 7" xfId="40300"/>
    <cellStyle name="Normal 2 3 22 2 7 2" xfId="40301"/>
    <cellStyle name="Normal 2 3 22 2 8" xfId="40302"/>
    <cellStyle name="Normal 2 3 22 2 9" xfId="40303"/>
    <cellStyle name="Normal 2 3 22 3" xfId="10372"/>
    <cellStyle name="Normal 2 3 22 3 2" xfId="10373"/>
    <cellStyle name="Normal 2 3 22 3 2 2" xfId="10374"/>
    <cellStyle name="Normal 2 3 22 3 2 2 2" xfId="40304"/>
    <cellStyle name="Normal 2 3 22 3 2 3" xfId="10375"/>
    <cellStyle name="Normal 2 3 22 3 2 3 2" xfId="40305"/>
    <cellStyle name="Normal 2 3 22 3 2 4" xfId="40306"/>
    <cellStyle name="Normal 2 3 22 3 3" xfId="10376"/>
    <cellStyle name="Normal 2 3 22 3 3 2" xfId="40307"/>
    <cellStyle name="Normal 2 3 22 3 4" xfId="10377"/>
    <cellStyle name="Normal 2 3 22 3 4 2" xfId="40308"/>
    <cellStyle name="Normal 2 3 22 3 5" xfId="10378"/>
    <cellStyle name="Normal 2 3 22 3 5 2" xfId="40309"/>
    <cellStyle name="Normal 2 3 22 3 6" xfId="40310"/>
    <cellStyle name="Normal 2 3 22 3 6 2" xfId="40311"/>
    <cellStyle name="Normal 2 3 22 3 7" xfId="40312"/>
    <cellStyle name="Normal 2 3 22 4" xfId="10379"/>
    <cellStyle name="Normal 2 3 22 4 2" xfId="10380"/>
    <cellStyle name="Normal 2 3 22 4 2 2" xfId="40313"/>
    <cellStyle name="Normal 2 3 22 4 3" xfId="10381"/>
    <cellStyle name="Normal 2 3 22 4 3 2" xfId="40314"/>
    <cellStyle name="Normal 2 3 22 4 4" xfId="40315"/>
    <cellStyle name="Normal 2 3 22 5" xfId="10382"/>
    <cellStyle name="Normal 2 3 22 5 2" xfId="10383"/>
    <cellStyle name="Normal 2 3 22 5 2 2" xfId="40316"/>
    <cellStyle name="Normal 2 3 22 5 3" xfId="40317"/>
    <cellStyle name="Normal 2 3 22 6" xfId="10384"/>
    <cellStyle name="Normal 2 3 22 6 2" xfId="40318"/>
    <cellStyle name="Normal 2 3 22 7" xfId="10385"/>
    <cellStyle name="Normal 2 3 22 7 2" xfId="40319"/>
    <cellStyle name="Normal 2 3 22 8" xfId="40320"/>
    <cellStyle name="Normal 2 3 22 8 2" xfId="40321"/>
    <cellStyle name="Normal 2 3 22 9" xfId="40322"/>
    <cellStyle name="Normal 2 3 23" xfId="10386"/>
    <cellStyle name="Normal 2 3 23 10" xfId="40323"/>
    <cellStyle name="Normal 2 3 23 11" xfId="40324"/>
    <cellStyle name="Normal 2 3 23 2" xfId="10387"/>
    <cellStyle name="Normal 2 3 23 2 10" xfId="40325"/>
    <cellStyle name="Normal 2 3 23 2 2" xfId="10388"/>
    <cellStyle name="Normal 2 3 23 2 2 2" xfId="10389"/>
    <cellStyle name="Normal 2 3 23 2 2 2 2" xfId="10390"/>
    <cellStyle name="Normal 2 3 23 2 2 2 2 2" xfId="40326"/>
    <cellStyle name="Normal 2 3 23 2 2 2 3" xfId="10391"/>
    <cellStyle name="Normal 2 3 23 2 2 2 3 2" xfId="40327"/>
    <cellStyle name="Normal 2 3 23 2 2 2 4" xfId="40328"/>
    <cellStyle name="Normal 2 3 23 2 2 3" xfId="10392"/>
    <cellStyle name="Normal 2 3 23 2 2 3 2" xfId="40329"/>
    <cellStyle name="Normal 2 3 23 2 2 4" xfId="10393"/>
    <cellStyle name="Normal 2 3 23 2 2 4 2" xfId="40330"/>
    <cellStyle name="Normal 2 3 23 2 2 5" xfId="10394"/>
    <cellStyle name="Normal 2 3 23 2 2 5 2" xfId="40331"/>
    <cellStyle name="Normal 2 3 23 2 2 6" xfId="40332"/>
    <cellStyle name="Normal 2 3 23 2 2 6 2" xfId="40333"/>
    <cellStyle name="Normal 2 3 23 2 2 7" xfId="40334"/>
    <cellStyle name="Normal 2 3 23 2 3" xfId="10395"/>
    <cellStyle name="Normal 2 3 23 2 3 2" xfId="10396"/>
    <cellStyle name="Normal 2 3 23 2 3 2 2" xfId="40335"/>
    <cellStyle name="Normal 2 3 23 2 3 3" xfId="10397"/>
    <cellStyle name="Normal 2 3 23 2 3 3 2" xfId="40336"/>
    <cellStyle name="Normal 2 3 23 2 3 4" xfId="40337"/>
    <cellStyle name="Normal 2 3 23 2 4" xfId="10398"/>
    <cellStyle name="Normal 2 3 23 2 4 2" xfId="10399"/>
    <cellStyle name="Normal 2 3 23 2 4 2 2" xfId="40338"/>
    <cellStyle name="Normal 2 3 23 2 4 3" xfId="40339"/>
    <cellStyle name="Normal 2 3 23 2 5" xfId="10400"/>
    <cellStyle name="Normal 2 3 23 2 5 2" xfId="40340"/>
    <cellStyle name="Normal 2 3 23 2 6" xfId="10401"/>
    <cellStyle name="Normal 2 3 23 2 6 2" xfId="40341"/>
    <cellStyle name="Normal 2 3 23 2 7" xfId="40342"/>
    <cellStyle name="Normal 2 3 23 2 7 2" xfId="40343"/>
    <cellStyle name="Normal 2 3 23 2 8" xfId="40344"/>
    <cellStyle name="Normal 2 3 23 2 9" xfId="40345"/>
    <cellStyle name="Normal 2 3 23 3" xfId="10402"/>
    <cellStyle name="Normal 2 3 23 3 2" xfId="10403"/>
    <cellStyle name="Normal 2 3 23 3 2 2" xfId="10404"/>
    <cellStyle name="Normal 2 3 23 3 2 2 2" xfId="40346"/>
    <cellStyle name="Normal 2 3 23 3 2 3" xfId="10405"/>
    <cellStyle name="Normal 2 3 23 3 2 3 2" xfId="40347"/>
    <cellStyle name="Normal 2 3 23 3 2 4" xfId="40348"/>
    <cellStyle name="Normal 2 3 23 3 3" xfId="10406"/>
    <cellStyle name="Normal 2 3 23 3 3 2" xfId="40349"/>
    <cellStyle name="Normal 2 3 23 3 4" xfId="10407"/>
    <cellStyle name="Normal 2 3 23 3 4 2" xfId="40350"/>
    <cellStyle name="Normal 2 3 23 3 5" xfId="10408"/>
    <cellStyle name="Normal 2 3 23 3 5 2" xfId="40351"/>
    <cellStyle name="Normal 2 3 23 3 6" xfId="40352"/>
    <cellStyle name="Normal 2 3 23 3 6 2" xfId="40353"/>
    <cellStyle name="Normal 2 3 23 3 7" xfId="40354"/>
    <cellStyle name="Normal 2 3 23 4" xfId="10409"/>
    <cellStyle name="Normal 2 3 23 4 2" xfId="10410"/>
    <cellStyle name="Normal 2 3 23 4 2 2" xfId="40355"/>
    <cellStyle name="Normal 2 3 23 4 3" xfId="10411"/>
    <cellStyle name="Normal 2 3 23 4 3 2" xfId="40356"/>
    <cellStyle name="Normal 2 3 23 4 4" xfId="40357"/>
    <cellStyle name="Normal 2 3 23 5" xfId="10412"/>
    <cellStyle name="Normal 2 3 23 5 2" xfId="10413"/>
    <cellStyle name="Normal 2 3 23 5 2 2" xfId="40358"/>
    <cellStyle name="Normal 2 3 23 5 3" xfId="40359"/>
    <cellStyle name="Normal 2 3 23 6" xfId="10414"/>
    <cellStyle name="Normal 2 3 23 6 2" xfId="40360"/>
    <cellStyle name="Normal 2 3 23 7" xfId="10415"/>
    <cellStyle name="Normal 2 3 23 7 2" xfId="40361"/>
    <cellStyle name="Normal 2 3 23 8" xfId="40362"/>
    <cellStyle name="Normal 2 3 23 8 2" xfId="40363"/>
    <cellStyle name="Normal 2 3 23 9" xfId="40364"/>
    <cellStyle name="Normal 2 3 24" xfId="10416"/>
    <cellStyle name="Normal 2 3 24 10" xfId="40365"/>
    <cellStyle name="Normal 2 3 24 11" xfId="40366"/>
    <cellStyle name="Normal 2 3 24 2" xfId="10417"/>
    <cellStyle name="Normal 2 3 24 2 10" xfId="40367"/>
    <cellStyle name="Normal 2 3 24 2 2" xfId="10418"/>
    <cellStyle name="Normal 2 3 24 2 2 2" xfId="10419"/>
    <cellStyle name="Normal 2 3 24 2 2 2 2" xfId="10420"/>
    <cellStyle name="Normal 2 3 24 2 2 2 2 2" xfId="40368"/>
    <cellStyle name="Normal 2 3 24 2 2 2 3" xfId="10421"/>
    <cellStyle name="Normal 2 3 24 2 2 2 3 2" xfId="40369"/>
    <cellStyle name="Normal 2 3 24 2 2 2 4" xfId="40370"/>
    <cellStyle name="Normal 2 3 24 2 2 3" xfId="10422"/>
    <cellStyle name="Normal 2 3 24 2 2 3 2" xfId="40371"/>
    <cellStyle name="Normal 2 3 24 2 2 4" xfId="10423"/>
    <cellStyle name="Normal 2 3 24 2 2 4 2" xfId="40372"/>
    <cellStyle name="Normal 2 3 24 2 2 5" xfId="10424"/>
    <cellStyle name="Normal 2 3 24 2 2 5 2" xfId="40373"/>
    <cellStyle name="Normal 2 3 24 2 2 6" xfId="40374"/>
    <cellStyle name="Normal 2 3 24 2 2 6 2" xfId="40375"/>
    <cellStyle name="Normal 2 3 24 2 2 7" xfId="40376"/>
    <cellStyle name="Normal 2 3 24 2 3" xfId="10425"/>
    <cellStyle name="Normal 2 3 24 2 3 2" xfId="10426"/>
    <cellStyle name="Normal 2 3 24 2 3 2 2" xfId="40377"/>
    <cellStyle name="Normal 2 3 24 2 3 3" xfId="10427"/>
    <cellStyle name="Normal 2 3 24 2 3 3 2" xfId="40378"/>
    <cellStyle name="Normal 2 3 24 2 3 4" xfId="40379"/>
    <cellStyle name="Normal 2 3 24 2 4" xfId="10428"/>
    <cellStyle name="Normal 2 3 24 2 4 2" xfId="10429"/>
    <cellStyle name="Normal 2 3 24 2 4 2 2" xfId="40380"/>
    <cellStyle name="Normal 2 3 24 2 4 3" xfId="40381"/>
    <cellStyle name="Normal 2 3 24 2 5" xfId="10430"/>
    <cellStyle name="Normal 2 3 24 2 5 2" xfId="40382"/>
    <cellStyle name="Normal 2 3 24 2 6" xfId="10431"/>
    <cellStyle name="Normal 2 3 24 2 6 2" xfId="40383"/>
    <cellStyle name="Normal 2 3 24 2 7" xfId="40384"/>
    <cellStyle name="Normal 2 3 24 2 7 2" xfId="40385"/>
    <cellStyle name="Normal 2 3 24 2 8" xfId="40386"/>
    <cellStyle name="Normal 2 3 24 2 9" xfId="40387"/>
    <cellStyle name="Normal 2 3 24 3" xfId="10432"/>
    <cellStyle name="Normal 2 3 24 3 2" xfId="10433"/>
    <cellStyle name="Normal 2 3 24 3 2 2" xfId="10434"/>
    <cellStyle name="Normal 2 3 24 3 2 2 2" xfId="40388"/>
    <cellStyle name="Normal 2 3 24 3 2 3" xfId="10435"/>
    <cellStyle name="Normal 2 3 24 3 2 3 2" xfId="40389"/>
    <cellStyle name="Normal 2 3 24 3 2 4" xfId="40390"/>
    <cellStyle name="Normal 2 3 24 3 3" xfId="10436"/>
    <cellStyle name="Normal 2 3 24 3 3 2" xfId="40391"/>
    <cellStyle name="Normal 2 3 24 3 4" xfId="10437"/>
    <cellStyle name="Normal 2 3 24 3 4 2" xfId="40392"/>
    <cellStyle name="Normal 2 3 24 3 5" xfId="10438"/>
    <cellStyle name="Normal 2 3 24 3 5 2" xfId="40393"/>
    <cellStyle name="Normal 2 3 24 3 6" xfId="40394"/>
    <cellStyle name="Normal 2 3 24 3 6 2" xfId="40395"/>
    <cellStyle name="Normal 2 3 24 3 7" xfId="40396"/>
    <cellStyle name="Normal 2 3 24 4" xfId="10439"/>
    <cellStyle name="Normal 2 3 24 4 2" xfId="10440"/>
    <cellStyle name="Normal 2 3 24 4 2 2" xfId="40397"/>
    <cellStyle name="Normal 2 3 24 4 3" xfId="10441"/>
    <cellStyle name="Normal 2 3 24 4 3 2" xfId="40398"/>
    <cellStyle name="Normal 2 3 24 4 4" xfId="40399"/>
    <cellStyle name="Normal 2 3 24 5" xfId="10442"/>
    <cellStyle name="Normal 2 3 24 5 2" xfId="10443"/>
    <cellStyle name="Normal 2 3 24 5 2 2" xfId="40400"/>
    <cellStyle name="Normal 2 3 24 5 3" xfId="40401"/>
    <cellStyle name="Normal 2 3 24 6" xfId="10444"/>
    <cellStyle name="Normal 2 3 24 6 2" xfId="40402"/>
    <cellStyle name="Normal 2 3 24 7" xfId="10445"/>
    <cellStyle name="Normal 2 3 24 7 2" xfId="40403"/>
    <cellStyle name="Normal 2 3 24 8" xfId="40404"/>
    <cellStyle name="Normal 2 3 24 8 2" xfId="40405"/>
    <cellStyle name="Normal 2 3 24 9" xfId="40406"/>
    <cellStyle name="Normal 2 3 25" xfId="10446"/>
    <cellStyle name="Normal 2 3 25 10" xfId="40407"/>
    <cellStyle name="Normal 2 3 25 11" xfId="40408"/>
    <cellStyle name="Normal 2 3 25 2" xfId="10447"/>
    <cellStyle name="Normal 2 3 25 2 10" xfId="40409"/>
    <cellStyle name="Normal 2 3 25 2 2" xfId="10448"/>
    <cellStyle name="Normal 2 3 25 2 2 2" xfId="10449"/>
    <cellStyle name="Normal 2 3 25 2 2 2 2" xfId="10450"/>
    <cellStyle name="Normal 2 3 25 2 2 2 2 2" xfId="40410"/>
    <cellStyle name="Normal 2 3 25 2 2 2 3" xfId="10451"/>
    <cellStyle name="Normal 2 3 25 2 2 2 3 2" xfId="40411"/>
    <cellStyle name="Normal 2 3 25 2 2 2 4" xfId="40412"/>
    <cellStyle name="Normal 2 3 25 2 2 3" xfId="10452"/>
    <cellStyle name="Normal 2 3 25 2 2 3 2" xfId="40413"/>
    <cellStyle name="Normal 2 3 25 2 2 4" xfId="10453"/>
    <cellStyle name="Normal 2 3 25 2 2 4 2" xfId="40414"/>
    <cellStyle name="Normal 2 3 25 2 2 5" xfId="10454"/>
    <cellStyle name="Normal 2 3 25 2 2 5 2" xfId="40415"/>
    <cellStyle name="Normal 2 3 25 2 2 6" xfId="40416"/>
    <cellStyle name="Normal 2 3 25 2 2 6 2" xfId="40417"/>
    <cellStyle name="Normal 2 3 25 2 2 7" xfId="40418"/>
    <cellStyle name="Normal 2 3 25 2 3" xfId="10455"/>
    <cellStyle name="Normal 2 3 25 2 3 2" xfId="10456"/>
    <cellStyle name="Normal 2 3 25 2 3 2 2" xfId="40419"/>
    <cellStyle name="Normal 2 3 25 2 3 3" xfId="10457"/>
    <cellStyle name="Normal 2 3 25 2 3 3 2" xfId="40420"/>
    <cellStyle name="Normal 2 3 25 2 3 4" xfId="40421"/>
    <cellStyle name="Normal 2 3 25 2 4" xfId="10458"/>
    <cellStyle name="Normal 2 3 25 2 4 2" xfId="10459"/>
    <cellStyle name="Normal 2 3 25 2 4 2 2" xfId="40422"/>
    <cellStyle name="Normal 2 3 25 2 4 3" xfId="40423"/>
    <cellStyle name="Normal 2 3 25 2 5" xfId="10460"/>
    <cellStyle name="Normal 2 3 25 2 5 2" xfId="40424"/>
    <cellStyle name="Normal 2 3 25 2 6" xfId="10461"/>
    <cellStyle name="Normal 2 3 25 2 6 2" xfId="40425"/>
    <cellStyle name="Normal 2 3 25 2 7" xfId="40426"/>
    <cellStyle name="Normal 2 3 25 2 7 2" xfId="40427"/>
    <cellStyle name="Normal 2 3 25 2 8" xfId="40428"/>
    <cellStyle name="Normal 2 3 25 2 9" xfId="40429"/>
    <cellStyle name="Normal 2 3 25 3" xfId="10462"/>
    <cellStyle name="Normal 2 3 25 3 2" xfId="10463"/>
    <cellStyle name="Normal 2 3 25 3 2 2" xfId="10464"/>
    <cellStyle name="Normal 2 3 25 3 2 2 2" xfId="40430"/>
    <cellStyle name="Normal 2 3 25 3 2 3" xfId="10465"/>
    <cellStyle name="Normal 2 3 25 3 2 3 2" xfId="40431"/>
    <cellStyle name="Normal 2 3 25 3 2 4" xfId="40432"/>
    <cellStyle name="Normal 2 3 25 3 3" xfId="10466"/>
    <cellStyle name="Normal 2 3 25 3 3 2" xfId="40433"/>
    <cellStyle name="Normal 2 3 25 3 4" xfId="10467"/>
    <cellStyle name="Normal 2 3 25 3 4 2" xfId="40434"/>
    <cellStyle name="Normal 2 3 25 3 5" xfId="10468"/>
    <cellStyle name="Normal 2 3 25 3 5 2" xfId="40435"/>
    <cellStyle name="Normal 2 3 25 3 6" xfId="40436"/>
    <cellStyle name="Normal 2 3 25 3 6 2" xfId="40437"/>
    <cellStyle name="Normal 2 3 25 3 7" xfId="40438"/>
    <cellStyle name="Normal 2 3 25 4" xfId="10469"/>
    <cellStyle name="Normal 2 3 25 4 2" xfId="10470"/>
    <cellStyle name="Normal 2 3 25 4 2 2" xfId="40439"/>
    <cellStyle name="Normal 2 3 25 4 3" xfId="10471"/>
    <cellStyle name="Normal 2 3 25 4 3 2" xfId="40440"/>
    <cellStyle name="Normal 2 3 25 4 4" xfId="40441"/>
    <cellStyle name="Normal 2 3 25 5" xfId="10472"/>
    <cellStyle name="Normal 2 3 25 5 2" xfId="10473"/>
    <cellStyle name="Normal 2 3 25 5 2 2" xfId="40442"/>
    <cellStyle name="Normal 2 3 25 5 3" xfId="40443"/>
    <cellStyle name="Normal 2 3 25 6" xfId="10474"/>
    <cellStyle name="Normal 2 3 25 6 2" xfId="40444"/>
    <cellStyle name="Normal 2 3 25 7" xfId="10475"/>
    <cellStyle name="Normal 2 3 25 7 2" xfId="40445"/>
    <cellStyle name="Normal 2 3 25 8" xfId="40446"/>
    <cellStyle name="Normal 2 3 25 8 2" xfId="40447"/>
    <cellStyle name="Normal 2 3 25 9" xfId="40448"/>
    <cellStyle name="Normal 2 3 26" xfId="10476"/>
    <cellStyle name="Normal 2 3 26 10" xfId="40449"/>
    <cellStyle name="Normal 2 3 26 11" xfId="40450"/>
    <cellStyle name="Normal 2 3 26 2" xfId="10477"/>
    <cellStyle name="Normal 2 3 26 2 10" xfId="40451"/>
    <cellStyle name="Normal 2 3 26 2 2" xfId="10478"/>
    <cellStyle name="Normal 2 3 26 2 2 2" xfId="10479"/>
    <cellStyle name="Normal 2 3 26 2 2 2 2" xfId="10480"/>
    <cellStyle name="Normal 2 3 26 2 2 2 2 2" xfId="40452"/>
    <cellStyle name="Normal 2 3 26 2 2 2 3" xfId="10481"/>
    <cellStyle name="Normal 2 3 26 2 2 2 3 2" xfId="40453"/>
    <cellStyle name="Normal 2 3 26 2 2 2 4" xfId="40454"/>
    <cellStyle name="Normal 2 3 26 2 2 3" xfId="10482"/>
    <cellStyle name="Normal 2 3 26 2 2 3 2" xfId="40455"/>
    <cellStyle name="Normal 2 3 26 2 2 4" xfId="10483"/>
    <cellStyle name="Normal 2 3 26 2 2 4 2" xfId="40456"/>
    <cellStyle name="Normal 2 3 26 2 2 5" xfId="10484"/>
    <cellStyle name="Normal 2 3 26 2 2 5 2" xfId="40457"/>
    <cellStyle name="Normal 2 3 26 2 2 6" xfId="40458"/>
    <cellStyle name="Normal 2 3 26 2 2 6 2" xfId="40459"/>
    <cellStyle name="Normal 2 3 26 2 2 7" xfId="40460"/>
    <cellStyle name="Normal 2 3 26 2 3" xfId="10485"/>
    <cellStyle name="Normal 2 3 26 2 3 2" xfId="10486"/>
    <cellStyle name="Normal 2 3 26 2 3 2 2" xfId="40461"/>
    <cellStyle name="Normal 2 3 26 2 3 3" xfId="10487"/>
    <cellStyle name="Normal 2 3 26 2 3 3 2" xfId="40462"/>
    <cellStyle name="Normal 2 3 26 2 3 4" xfId="40463"/>
    <cellStyle name="Normal 2 3 26 2 4" xfId="10488"/>
    <cellStyle name="Normal 2 3 26 2 4 2" xfId="10489"/>
    <cellStyle name="Normal 2 3 26 2 4 2 2" xfId="40464"/>
    <cellStyle name="Normal 2 3 26 2 4 3" xfId="40465"/>
    <cellStyle name="Normal 2 3 26 2 5" xfId="10490"/>
    <cellStyle name="Normal 2 3 26 2 5 2" xfId="40466"/>
    <cellStyle name="Normal 2 3 26 2 6" xfId="10491"/>
    <cellStyle name="Normal 2 3 26 2 6 2" xfId="40467"/>
    <cellStyle name="Normal 2 3 26 2 7" xfId="40468"/>
    <cellStyle name="Normal 2 3 26 2 7 2" xfId="40469"/>
    <cellStyle name="Normal 2 3 26 2 8" xfId="40470"/>
    <cellStyle name="Normal 2 3 26 2 9" xfId="40471"/>
    <cellStyle name="Normal 2 3 26 3" xfId="10492"/>
    <cellStyle name="Normal 2 3 26 3 2" xfId="10493"/>
    <cellStyle name="Normal 2 3 26 3 2 2" xfId="10494"/>
    <cellStyle name="Normal 2 3 26 3 2 2 2" xfId="40472"/>
    <cellStyle name="Normal 2 3 26 3 2 3" xfId="10495"/>
    <cellStyle name="Normal 2 3 26 3 2 3 2" xfId="40473"/>
    <cellStyle name="Normal 2 3 26 3 2 4" xfId="40474"/>
    <cellStyle name="Normal 2 3 26 3 3" xfId="10496"/>
    <cellStyle name="Normal 2 3 26 3 3 2" xfId="40475"/>
    <cellStyle name="Normal 2 3 26 3 4" xfId="10497"/>
    <cellStyle name="Normal 2 3 26 3 4 2" xfId="40476"/>
    <cellStyle name="Normal 2 3 26 3 5" xfId="10498"/>
    <cellStyle name="Normal 2 3 26 3 5 2" xfId="40477"/>
    <cellStyle name="Normal 2 3 26 3 6" xfId="40478"/>
    <cellStyle name="Normal 2 3 26 3 6 2" xfId="40479"/>
    <cellStyle name="Normal 2 3 26 3 7" xfId="40480"/>
    <cellStyle name="Normal 2 3 26 4" xfId="10499"/>
    <cellStyle name="Normal 2 3 26 4 2" xfId="10500"/>
    <cellStyle name="Normal 2 3 26 4 2 2" xfId="40481"/>
    <cellStyle name="Normal 2 3 26 4 3" xfId="10501"/>
    <cellStyle name="Normal 2 3 26 4 3 2" xfId="40482"/>
    <cellStyle name="Normal 2 3 26 4 4" xfId="40483"/>
    <cellStyle name="Normal 2 3 26 5" xfId="10502"/>
    <cellStyle name="Normal 2 3 26 5 2" xfId="10503"/>
    <cellStyle name="Normal 2 3 26 5 2 2" xfId="40484"/>
    <cellStyle name="Normal 2 3 26 5 3" xfId="40485"/>
    <cellStyle name="Normal 2 3 26 6" xfId="10504"/>
    <cellStyle name="Normal 2 3 26 6 2" xfId="40486"/>
    <cellStyle name="Normal 2 3 26 7" xfId="10505"/>
    <cellStyle name="Normal 2 3 26 7 2" xfId="40487"/>
    <cellStyle name="Normal 2 3 26 8" xfId="40488"/>
    <cellStyle name="Normal 2 3 26 8 2" xfId="40489"/>
    <cellStyle name="Normal 2 3 26 9" xfId="40490"/>
    <cellStyle name="Normal 2 3 27" xfId="10506"/>
    <cellStyle name="Normal 2 3 27 10" xfId="40491"/>
    <cellStyle name="Normal 2 3 27 11" xfId="40492"/>
    <cellStyle name="Normal 2 3 27 2" xfId="10507"/>
    <cellStyle name="Normal 2 3 27 2 10" xfId="40493"/>
    <cellStyle name="Normal 2 3 27 2 2" xfId="10508"/>
    <cellStyle name="Normal 2 3 27 2 2 2" xfId="10509"/>
    <cellStyle name="Normal 2 3 27 2 2 2 2" xfId="10510"/>
    <cellStyle name="Normal 2 3 27 2 2 2 2 2" xfId="40494"/>
    <cellStyle name="Normal 2 3 27 2 2 2 3" xfId="10511"/>
    <cellStyle name="Normal 2 3 27 2 2 2 3 2" xfId="40495"/>
    <cellStyle name="Normal 2 3 27 2 2 2 4" xfId="40496"/>
    <cellStyle name="Normal 2 3 27 2 2 3" xfId="10512"/>
    <cellStyle name="Normal 2 3 27 2 2 3 2" xfId="40497"/>
    <cellStyle name="Normal 2 3 27 2 2 4" xfId="10513"/>
    <cellStyle name="Normal 2 3 27 2 2 4 2" xfId="40498"/>
    <cellStyle name="Normal 2 3 27 2 2 5" xfId="10514"/>
    <cellStyle name="Normal 2 3 27 2 2 5 2" xfId="40499"/>
    <cellStyle name="Normal 2 3 27 2 2 6" xfId="40500"/>
    <cellStyle name="Normal 2 3 27 2 2 6 2" xfId="40501"/>
    <cellStyle name="Normal 2 3 27 2 2 7" xfId="40502"/>
    <cellStyle name="Normal 2 3 27 2 3" xfId="10515"/>
    <cellStyle name="Normal 2 3 27 2 3 2" xfId="10516"/>
    <cellStyle name="Normal 2 3 27 2 3 2 2" xfId="40503"/>
    <cellStyle name="Normal 2 3 27 2 3 3" xfId="10517"/>
    <cellStyle name="Normal 2 3 27 2 3 3 2" xfId="40504"/>
    <cellStyle name="Normal 2 3 27 2 3 4" xfId="40505"/>
    <cellStyle name="Normal 2 3 27 2 4" xfId="10518"/>
    <cellStyle name="Normal 2 3 27 2 4 2" xfId="10519"/>
    <cellStyle name="Normal 2 3 27 2 4 2 2" xfId="40506"/>
    <cellStyle name="Normal 2 3 27 2 4 3" xfId="40507"/>
    <cellStyle name="Normal 2 3 27 2 5" xfId="10520"/>
    <cellStyle name="Normal 2 3 27 2 5 2" xfId="40508"/>
    <cellStyle name="Normal 2 3 27 2 6" xfId="10521"/>
    <cellStyle name="Normal 2 3 27 2 6 2" xfId="40509"/>
    <cellStyle name="Normal 2 3 27 2 7" xfId="40510"/>
    <cellStyle name="Normal 2 3 27 2 7 2" xfId="40511"/>
    <cellStyle name="Normal 2 3 27 2 8" xfId="40512"/>
    <cellStyle name="Normal 2 3 27 2 9" xfId="40513"/>
    <cellStyle name="Normal 2 3 27 3" xfId="10522"/>
    <cellStyle name="Normal 2 3 27 3 2" xfId="10523"/>
    <cellStyle name="Normal 2 3 27 3 2 2" xfId="10524"/>
    <cellStyle name="Normal 2 3 27 3 2 2 2" xfId="40514"/>
    <cellStyle name="Normal 2 3 27 3 2 3" xfId="10525"/>
    <cellStyle name="Normal 2 3 27 3 2 3 2" xfId="40515"/>
    <cellStyle name="Normal 2 3 27 3 2 4" xfId="40516"/>
    <cellStyle name="Normal 2 3 27 3 3" xfId="10526"/>
    <cellStyle name="Normal 2 3 27 3 3 2" xfId="40517"/>
    <cellStyle name="Normal 2 3 27 3 4" xfId="10527"/>
    <cellStyle name="Normal 2 3 27 3 4 2" xfId="40518"/>
    <cellStyle name="Normal 2 3 27 3 5" xfId="10528"/>
    <cellStyle name="Normal 2 3 27 3 5 2" xfId="40519"/>
    <cellStyle name="Normal 2 3 27 3 6" xfId="40520"/>
    <cellStyle name="Normal 2 3 27 3 6 2" xfId="40521"/>
    <cellStyle name="Normal 2 3 27 3 7" xfId="40522"/>
    <cellStyle name="Normal 2 3 27 4" xfId="10529"/>
    <cellStyle name="Normal 2 3 27 4 2" xfId="10530"/>
    <cellStyle name="Normal 2 3 27 4 2 2" xfId="40523"/>
    <cellStyle name="Normal 2 3 27 4 3" xfId="10531"/>
    <cellStyle name="Normal 2 3 27 4 3 2" xfId="40524"/>
    <cellStyle name="Normal 2 3 27 4 4" xfId="40525"/>
    <cellStyle name="Normal 2 3 27 5" xfId="10532"/>
    <cellStyle name="Normal 2 3 27 5 2" xfId="10533"/>
    <cellStyle name="Normal 2 3 27 5 2 2" xfId="40526"/>
    <cellStyle name="Normal 2 3 27 5 3" xfId="40527"/>
    <cellStyle name="Normal 2 3 27 6" xfId="10534"/>
    <cellStyle name="Normal 2 3 27 6 2" xfId="40528"/>
    <cellStyle name="Normal 2 3 27 7" xfId="10535"/>
    <cellStyle name="Normal 2 3 27 7 2" xfId="40529"/>
    <cellStyle name="Normal 2 3 27 8" xfId="40530"/>
    <cellStyle name="Normal 2 3 27 8 2" xfId="40531"/>
    <cellStyle name="Normal 2 3 27 9" xfId="40532"/>
    <cellStyle name="Normal 2 3 28" xfId="10536"/>
    <cellStyle name="Normal 2 3 28 10" xfId="40533"/>
    <cellStyle name="Normal 2 3 28 11" xfId="40534"/>
    <cellStyle name="Normal 2 3 28 2" xfId="10537"/>
    <cellStyle name="Normal 2 3 28 2 10" xfId="40535"/>
    <cellStyle name="Normal 2 3 28 2 2" xfId="10538"/>
    <cellStyle name="Normal 2 3 28 2 2 2" xfId="10539"/>
    <cellStyle name="Normal 2 3 28 2 2 2 2" xfId="10540"/>
    <cellStyle name="Normal 2 3 28 2 2 2 2 2" xfId="40536"/>
    <cellStyle name="Normal 2 3 28 2 2 2 3" xfId="10541"/>
    <cellStyle name="Normal 2 3 28 2 2 2 3 2" xfId="40537"/>
    <cellStyle name="Normal 2 3 28 2 2 2 4" xfId="40538"/>
    <cellStyle name="Normal 2 3 28 2 2 3" xfId="10542"/>
    <cellStyle name="Normal 2 3 28 2 2 3 2" xfId="40539"/>
    <cellStyle name="Normal 2 3 28 2 2 4" xfId="10543"/>
    <cellStyle name="Normal 2 3 28 2 2 4 2" xfId="40540"/>
    <cellStyle name="Normal 2 3 28 2 2 5" xfId="10544"/>
    <cellStyle name="Normal 2 3 28 2 2 5 2" xfId="40541"/>
    <cellStyle name="Normal 2 3 28 2 2 6" xfId="40542"/>
    <cellStyle name="Normal 2 3 28 2 2 6 2" xfId="40543"/>
    <cellStyle name="Normal 2 3 28 2 2 7" xfId="40544"/>
    <cellStyle name="Normal 2 3 28 2 3" xfId="10545"/>
    <cellStyle name="Normal 2 3 28 2 3 2" xfId="10546"/>
    <cellStyle name="Normal 2 3 28 2 3 2 2" xfId="40545"/>
    <cellStyle name="Normal 2 3 28 2 3 3" xfId="10547"/>
    <cellStyle name="Normal 2 3 28 2 3 3 2" xfId="40546"/>
    <cellStyle name="Normal 2 3 28 2 3 4" xfId="40547"/>
    <cellStyle name="Normal 2 3 28 2 4" xfId="10548"/>
    <cellStyle name="Normal 2 3 28 2 4 2" xfId="10549"/>
    <cellStyle name="Normal 2 3 28 2 4 2 2" xfId="40548"/>
    <cellStyle name="Normal 2 3 28 2 4 3" xfId="40549"/>
    <cellStyle name="Normal 2 3 28 2 5" xfId="10550"/>
    <cellStyle name="Normal 2 3 28 2 5 2" xfId="40550"/>
    <cellStyle name="Normal 2 3 28 2 6" xfId="10551"/>
    <cellStyle name="Normal 2 3 28 2 6 2" xfId="40551"/>
    <cellStyle name="Normal 2 3 28 2 7" xfId="40552"/>
    <cellStyle name="Normal 2 3 28 2 7 2" xfId="40553"/>
    <cellStyle name="Normal 2 3 28 2 8" xfId="40554"/>
    <cellStyle name="Normal 2 3 28 2 9" xfId="40555"/>
    <cellStyle name="Normal 2 3 28 3" xfId="10552"/>
    <cellStyle name="Normal 2 3 28 3 2" xfId="10553"/>
    <cellStyle name="Normal 2 3 28 3 2 2" xfId="10554"/>
    <cellStyle name="Normal 2 3 28 3 2 2 2" xfId="40556"/>
    <cellStyle name="Normal 2 3 28 3 2 3" xfId="10555"/>
    <cellStyle name="Normal 2 3 28 3 2 3 2" xfId="40557"/>
    <cellStyle name="Normal 2 3 28 3 2 4" xfId="40558"/>
    <cellStyle name="Normal 2 3 28 3 3" xfId="10556"/>
    <cellStyle name="Normal 2 3 28 3 3 2" xfId="40559"/>
    <cellStyle name="Normal 2 3 28 3 4" xfId="10557"/>
    <cellStyle name="Normal 2 3 28 3 4 2" xfId="40560"/>
    <cellStyle name="Normal 2 3 28 3 5" xfId="10558"/>
    <cellStyle name="Normal 2 3 28 3 5 2" xfId="40561"/>
    <cellStyle name="Normal 2 3 28 3 6" xfId="40562"/>
    <cellStyle name="Normal 2 3 28 3 6 2" xfId="40563"/>
    <cellStyle name="Normal 2 3 28 3 7" xfId="40564"/>
    <cellStyle name="Normal 2 3 28 4" xfId="10559"/>
    <cellStyle name="Normal 2 3 28 4 2" xfId="10560"/>
    <cellStyle name="Normal 2 3 28 4 2 2" xfId="40565"/>
    <cellStyle name="Normal 2 3 28 4 3" xfId="10561"/>
    <cellStyle name="Normal 2 3 28 4 3 2" xfId="40566"/>
    <cellStyle name="Normal 2 3 28 4 4" xfId="40567"/>
    <cellStyle name="Normal 2 3 28 5" xfId="10562"/>
    <cellStyle name="Normal 2 3 28 5 2" xfId="10563"/>
    <cellStyle name="Normal 2 3 28 5 2 2" xfId="40568"/>
    <cellStyle name="Normal 2 3 28 5 3" xfId="40569"/>
    <cellStyle name="Normal 2 3 28 6" xfId="10564"/>
    <cellStyle name="Normal 2 3 28 6 2" xfId="40570"/>
    <cellStyle name="Normal 2 3 28 7" xfId="10565"/>
    <cellStyle name="Normal 2 3 28 7 2" xfId="40571"/>
    <cellStyle name="Normal 2 3 28 8" xfId="40572"/>
    <cellStyle name="Normal 2 3 28 8 2" xfId="40573"/>
    <cellStyle name="Normal 2 3 28 9" xfId="40574"/>
    <cellStyle name="Normal 2 3 29" xfId="10566"/>
    <cellStyle name="Normal 2 3 29 10" xfId="40575"/>
    <cellStyle name="Normal 2 3 29 11" xfId="40576"/>
    <cellStyle name="Normal 2 3 29 2" xfId="10567"/>
    <cellStyle name="Normal 2 3 29 2 10" xfId="40577"/>
    <cellStyle name="Normal 2 3 29 2 2" xfId="10568"/>
    <cellStyle name="Normal 2 3 29 2 2 2" xfId="10569"/>
    <cellStyle name="Normal 2 3 29 2 2 2 2" xfId="10570"/>
    <cellStyle name="Normal 2 3 29 2 2 2 2 2" xfId="40578"/>
    <cellStyle name="Normal 2 3 29 2 2 2 3" xfId="10571"/>
    <cellStyle name="Normal 2 3 29 2 2 2 3 2" xfId="40579"/>
    <cellStyle name="Normal 2 3 29 2 2 2 4" xfId="40580"/>
    <cellStyle name="Normal 2 3 29 2 2 3" xfId="10572"/>
    <cellStyle name="Normal 2 3 29 2 2 3 2" xfId="40581"/>
    <cellStyle name="Normal 2 3 29 2 2 4" xfId="10573"/>
    <cellStyle name="Normal 2 3 29 2 2 4 2" xfId="40582"/>
    <cellStyle name="Normal 2 3 29 2 2 5" xfId="10574"/>
    <cellStyle name="Normal 2 3 29 2 2 5 2" xfId="40583"/>
    <cellStyle name="Normal 2 3 29 2 2 6" xfId="40584"/>
    <cellStyle name="Normal 2 3 29 2 2 6 2" xfId="40585"/>
    <cellStyle name="Normal 2 3 29 2 2 7" xfId="40586"/>
    <cellStyle name="Normal 2 3 29 2 3" xfId="10575"/>
    <cellStyle name="Normal 2 3 29 2 3 2" xfId="10576"/>
    <cellStyle name="Normal 2 3 29 2 3 2 2" xfId="40587"/>
    <cellStyle name="Normal 2 3 29 2 3 3" xfId="10577"/>
    <cellStyle name="Normal 2 3 29 2 3 3 2" xfId="40588"/>
    <cellStyle name="Normal 2 3 29 2 3 4" xfId="40589"/>
    <cellStyle name="Normal 2 3 29 2 4" xfId="10578"/>
    <cellStyle name="Normal 2 3 29 2 4 2" xfId="10579"/>
    <cellStyle name="Normal 2 3 29 2 4 2 2" xfId="40590"/>
    <cellStyle name="Normal 2 3 29 2 4 3" xfId="40591"/>
    <cellStyle name="Normal 2 3 29 2 5" xfId="10580"/>
    <cellStyle name="Normal 2 3 29 2 5 2" xfId="40592"/>
    <cellStyle name="Normal 2 3 29 2 6" xfId="10581"/>
    <cellStyle name="Normal 2 3 29 2 6 2" xfId="40593"/>
    <cellStyle name="Normal 2 3 29 2 7" xfId="40594"/>
    <cellStyle name="Normal 2 3 29 2 7 2" xfId="40595"/>
    <cellStyle name="Normal 2 3 29 2 8" xfId="40596"/>
    <cellStyle name="Normal 2 3 29 2 9" xfId="40597"/>
    <cellStyle name="Normal 2 3 29 3" xfId="10582"/>
    <cellStyle name="Normal 2 3 29 3 2" xfId="10583"/>
    <cellStyle name="Normal 2 3 29 3 2 2" xfId="10584"/>
    <cellStyle name="Normal 2 3 29 3 2 2 2" xfId="40598"/>
    <cellStyle name="Normal 2 3 29 3 2 3" xfId="10585"/>
    <cellStyle name="Normal 2 3 29 3 2 3 2" xfId="40599"/>
    <cellStyle name="Normal 2 3 29 3 2 4" xfId="40600"/>
    <cellStyle name="Normal 2 3 29 3 3" xfId="10586"/>
    <cellStyle name="Normal 2 3 29 3 3 2" xfId="40601"/>
    <cellStyle name="Normal 2 3 29 3 4" xfId="10587"/>
    <cellStyle name="Normal 2 3 29 3 4 2" xfId="40602"/>
    <cellStyle name="Normal 2 3 29 3 5" xfId="10588"/>
    <cellStyle name="Normal 2 3 29 3 5 2" xfId="40603"/>
    <cellStyle name="Normal 2 3 29 3 6" xfId="40604"/>
    <cellStyle name="Normal 2 3 29 3 6 2" xfId="40605"/>
    <cellStyle name="Normal 2 3 29 3 7" xfId="40606"/>
    <cellStyle name="Normal 2 3 29 4" xfId="10589"/>
    <cellStyle name="Normal 2 3 29 4 2" xfId="10590"/>
    <cellStyle name="Normal 2 3 29 4 2 2" xfId="40607"/>
    <cellStyle name="Normal 2 3 29 4 3" xfId="10591"/>
    <cellStyle name="Normal 2 3 29 4 3 2" xfId="40608"/>
    <cellStyle name="Normal 2 3 29 4 4" xfId="40609"/>
    <cellStyle name="Normal 2 3 29 5" xfId="10592"/>
    <cellStyle name="Normal 2 3 29 5 2" xfId="10593"/>
    <cellStyle name="Normal 2 3 29 5 2 2" xfId="40610"/>
    <cellStyle name="Normal 2 3 29 5 3" xfId="40611"/>
    <cellStyle name="Normal 2 3 29 6" xfId="10594"/>
    <cellStyle name="Normal 2 3 29 6 2" xfId="40612"/>
    <cellStyle name="Normal 2 3 29 7" xfId="10595"/>
    <cellStyle name="Normal 2 3 29 7 2" xfId="40613"/>
    <cellStyle name="Normal 2 3 29 8" xfId="40614"/>
    <cellStyle name="Normal 2 3 29 8 2" xfId="40615"/>
    <cellStyle name="Normal 2 3 29 9" xfId="40616"/>
    <cellStyle name="Normal 2 3 3" xfId="10596"/>
    <cellStyle name="Normal 2 3 3 10" xfId="10597"/>
    <cellStyle name="Normal 2 3 3 10 10" xfId="40617"/>
    <cellStyle name="Normal 2 3 3 10 11" xfId="40618"/>
    <cellStyle name="Normal 2 3 3 10 2" xfId="10598"/>
    <cellStyle name="Normal 2 3 3 10 2 10" xfId="40619"/>
    <cellStyle name="Normal 2 3 3 10 2 2" xfId="10599"/>
    <cellStyle name="Normal 2 3 3 10 2 2 2" xfId="10600"/>
    <cellStyle name="Normal 2 3 3 10 2 2 2 2" xfId="10601"/>
    <cellStyle name="Normal 2 3 3 10 2 2 2 2 2" xfId="40620"/>
    <cellStyle name="Normal 2 3 3 10 2 2 2 3" xfId="10602"/>
    <cellStyle name="Normal 2 3 3 10 2 2 2 3 2" xfId="40621"/>
    <cellStyle name="Normal 2 3 3 10 2 2 2 4" xfId="40622"/>
    <cellStyle name="Normal 2 3 3 10 2 2 3" xfId="10603"/>
    <cellStyle name="Normal 2 3 3 10 2 2 3 2" xfId="40623"/>
    <cellStyle name="Normal 2 3 3 10 2 2 4" xfId="10604"/>
    <cellStyle name="Normal 2 3 3 10 2 2 4 2" xfId="40624"/>
    <cellStyle name="Normal 2 3 3 10 2 2 5" xfId="10605"/>
    <cellStyle name="Normal 2 3 3 10 2 2 5 2" xfId="40625"/>
    <cellStyle name="Normal 2 3 3 10 2 2 6" xfId="40626"/>
    <cellStyle name="Normal 2 3 3 10 2 2 6 2" xfId="40627"/>
    <cellStyle name="Normal 2 3 3 10 2 2 7" xfId="40628"/>
    <cellStyle name="Normal 2 3 3 10 2 3" xfId="10606"/>
    <cellStyle name="Normal 2 3 3 10 2 3 2" xfId="10607"/>
    <cellStyle name="Normal 2 3 3 10 2 3 2 2" xfId="40629"/>
    <cellStyle name="Normal 2 3 3 10 2 3 3" xfId="10608"/>
    <cellStyle name="Normal 2 3 3 10 2 3 3 2" xfId="40630"/>
    <cellStyle name="Normal 2 3 3 10 2 3 4" xfId="40631"/>
    <cellStyle name="Normal 2 3 3 10 2 4" xfId="10609"/>
    <cellStyle name="Normal 2 3 3 10 2 4 2" xfId="10610"/>
    <cellStyle name="Normal 2 3 3 10 2 4 2 2" xfId="40632"/>
    <cellStyle name="Normal 2 3 3 10 2 4 3" xfId="40633"/>
    <cellStyle name="Normal 2 3 3 10 2 5" xfId="10611"/>
    <cellStyle name="Normal 2 3 3 10 2 5 2" xfId="40634"/>
    <cellStyle name="Normal 2 3 3 10 2 6" xfId="10612"/>
    <cellStyle name="Normal 2 3 3 10 2 6 2" xfId="40635"/>
    <cellStyle name="Normal 2 3 3 10 2 7" xfId="40636"/>
    <cellStyle name="Normal 2 3 3 10 2 7 2" xfId="40637"/>
    <cellStyle name="Normal 2 3 3 10 2 8" xfId="40638"/>
    <cellStyle name="Normal 2 3 3 10 2 9" xfId="40639"/>
    <cellStyle name="Normal 2 3 3 10 3" xfId="10613"/>
    <cellStyle name="Normal 2 3 3 10 3 2" xfId="10614"/>
    <cellStyle name="Normal 2 3 3 10 3 2 2" xfId="10615"/>
    <cellStyle name="Normal 2 3 3 10 3 2 2 2" xfId="40640"/>
    <cellStyle name="Normal 2 3 3 10 3 2 3" xfId="10616"/>
    <cellStyle name="Normal 2 3 3 10 3 2 3 2" xfId="40641"/>
    <cellStyle name="Normal 2 3 3 10 3 2 4" xfId="40642"/>
    <cellStyle name="Normal 2 3 3 10 3 3" xfId="10617"/>
    <cellStyle name="Normal 2 3 3 10 3 3 2" xfId="40643"/>
    <cellStyle name="Normal 2 3 3 10 3 4" xfId="10618"/>
    <cellStyle name="Normal 2 3 3 10 3 4 2" xfId="40644"/>
    <cellStyle name="Normal 2 3 3 10 3 5" xfId="10619"/>
    <cellStyle name="Normal 2 3 3 10 3 5 2" xfId="40645"/>
    <cellStyle name="Normal 2 3 3 10 3 6" xfId="40646"/>
    <cellStyle name="Normal 2 3 3 10 3 6 2" xfId="40647"/>
    <cellStyle name="Normal 2 3 3 10 3 7" xfId="40648"/>
    <cellStyle name="Normal 2 3 3 10 4" xfId="10620"/>
    <cellStyle name="Normal 2 3 3 10 4 2" xfId="10621"/>
    <cellStyle name="Normal 2 3 3 10 4 2 2" xfId="40649"/>
    <cellStyle name="Normal 2 3 3 10 4 3" xfId="10622"/>
    <cellStyle name="Normal 2 3 3 10 4 3 2" xfId="40650"/>
    <cellStyle name="Normal 2 3 3 10 4 4" xfId="40651"/>
    <cellStyle name="Normal 2 3 3 10 5" xfId="10623"/>
    <cellStyle name="Normal 2 3 3 10 5 2" xfId="10624"/>
    <cellStyle name="Normal 2 3 3 10 5 2 2" xfId="40652"/>
    <cellStyle name="Normal 2 3 3 10 5 3" xfId="40653"/>
    <cellStyle name="Normal 2 3 3 10 6" xfId="10625"/>
    <cellStyle name="Normal 2 3 3 10 6 2" xfId="40654"/>
    <cellStyle name="Normal 2 3 3 10 7" xfId="10626"/>
    <cellStyle name="Normal 2 3 3 10 7 2" xfId="40655"/>
    <cellStyle name="Normal 2 3 3 10 8" xfId="40656"/>
    <cellStyle name="Normal 2 3 3 10 8 2" xfId="40657"/>
    <cellStyle name="Normal 2 3 3 10 9" xfId="40658"/>
    <cellStyle name="Normal 2 3 3 11" xfId="10627"/>
    <cellStyle name="Normal 2 3 3 11 10" xfId="40659"/>
    <cellStyle name="Normal 2 3 3 11 11" xfId="40660"/>
    <cellStyle name="Normal 2 3 3 11 2" xfId="10628"/>
    <cellStyle name="Normal 2 3 3 11 2 10" xfId="40661"/>
    <cellStyle name="Normal 2 3 3 11 2 2" xfId="10629"/>
    <cellStyle name="Normal 2 3 3 11 2 2 2" xfId="10630"/>
    <cellStyle name="Normal 2 3 3 11 2 2 2 2" xfId="10631"/>
    <cellStyle name="Normal 2 3 3 11 2 2 2 2 2" xfId="40662"/>
    <cellStyle name="Normal 2 3 3 11 2 2 2 3" xfId="10632"/>
    <cellStyle name="Normal 2 3 3 11 2 2 2 3 2" xfId="40663"/>
    <cellStyle name="Normal 2 3 3 11 2 2 2 4" xfId="40664"/>
    <cellStyle name="Normal 2 3 3 11 2 2 3" xfId="10633"/>
    <cellStyle name="Normal 2 3 3 11 2 2 3 2" xfId="40665"/>
    <cellStyle name="Normal 2 3 3 11 2 2 4" xfId="10634"/>
    <cellStyle name="Normal 2 3 3 11 2 2 4 2" xfId="40666"/>
    <cellStyle name="Normal 2 3 3 11 2 2 5" xfId="10635"/>
    <cellStyle name="Normal 2 3 3 11 2 2 5 2" xfId="40667"/>
    <cellStyle name="Normal 2 3 3 11 2 2 6" xfId="40668"/>
    <cellStyle name="Normal 2 3 3 11 2 2 6 2" xfId="40669"/>
    <cellStyle name="Normal 2 3 3 11 2 2 7" xfId="40670"/>
    <cellStyle name="Normal 2 3 3 11 2 3" xfId="10636"/>
    <cellStyle name="Normal 2 3 3 11 2 3 2" xfId="10637"/>
    <cellStyle name="Normal 2 3 3 11 2 3 2 2" xfId="40671"/>
    <cellStyle name="Normal 2 3 3 11 2 3 3" xfId="10638"/>
    <cellStyle name="Normal 2 3 3 11 2 3 3 2" xfId="40672"/>
    <cellStyle name="Normal 2 3 3 11 2 3 4" xfId="40673"/>
    <cellStyle name="Normal 2 3 3 11 2 4" xfId="10639"/>
    <cellStyle name="Normal 2 3 3 11 2 4 2" xfId="10640"/>
    <cellStyle name="Normal 2 3 3 11 2 4 2 2" xfId="40674"/>
    <cellStyle name="Normal 2 3 3 11 2 4 3" xfId="40675"/>
    <cellStyle name="Normal 2 3 3 11 2 5" xfId="10641"/>
    <cellStyle name="Normal 2 3 3 11 2 5 2" xfId="40676"/>
    <cellStyle name="Normal 2 3 3 11 2 6" xfId="10642"/>
    <cellStyle name="Normal 2 3 3 11 2 6 2" xfId="40677"/>
    <cellStyle name="Normal 2 3 3 11 2 7" xfId="40678"/>
    <cellStyle name="Normal 2 3 3 11 2 7 2" xfId="40679"/>
    <cellStyle name="Normal 2 3 3 11 2 8" xfId="40680"/>
    <cellStyle name="Normal 2 3 3 11 2 9" xfId="40681"/>
    <cellStyle name="Normal 2 3 3 11 3" xfId="10643"/>
    <cellStyle name="Normal 2 3 3 11 3 2" xfId="10644"/>
    <cellStyle name="Normal 2 3 3 11 3 2 2" xfId="10645"/>
    <cellStyle name="Normal 2 3 3 11 3 2 2 2" xfId="40682"/>
    <cellStyle name="Normal 2 3 3 11 3 2 3" xfId="10646"/>
    <cellStyle name="Normal 2 3 3 11 3 2 3 2" xfId="40683"/>
    <cellStyle name="Normal 2 3 3 11 3 2 4" xfId="40684"/>
    <cellStyle name="Normal 2 3 3 11 3 3" xfId="10647"/>
    <cellStyle name="Normal 2 3 3 11 3 3 2" xfId="40685"/>
    <cellStyle name="Normal 2 3 3 11 3 4" xfId="10648"/>
    <cellStyle name="Normal 2 3 3 11 3 4 2" xfId="40686"/>
    <cellStyle name="Normal 2 3 3 11 3 5" xfId="10649"/>
    <cellStyle name="Normal 2 3 3 11 3 5 2" xfId="40687"/>
    <cellStyle name="Normal 2 3 3 11 3 6" xfId="40688"/>
    <cellStyle name="Normal 2 3 3 11 3 6 2" xfId="40689"/>
    <cellStyle name="Normal 2 3 3 11 3 7" xfId="40690"/>
    <cellStyle name="Normal 2 3 3 11 4" xfId="10650"/>
    <cellStyle name="Normal 2 3 3 11 4 2" xfId="10651"/>
    <cellStyle name="Normal 2 3 3 11 4 2 2" xfId="40691"/>
    <cellStyle name="Normal 2 3 3 11 4 3" xfId="10652"/>
    <cellStyle name="Normal 2 3 3 11 4 3 2" xfId="40692"/>
    <cellStyle name="Normal 2 3 3 11 4 4" xfId="40693"/>
    <cellStyle name="Normal 2 3 3 11 5" xfId="10653"/>
    <cellStyle name="Normal 2 3 3 11 5 2" xfId="10654"/>
    <cellStyle name="Normal 2 3 3 11 5 2 2" xfId="40694"/>
    <cellStyle name="Normal 2 3 3 11 5 3" xfId="40695"/>
    <cellStyle name="Normal 2 3 3 11 6" xfId="10655"/>
    <cellStyle name="Normal 2 3 3 11 6 2" xfId="40696"/>
    <cellStyle name="Normal 2 3 3 11 7" xfId="10656"/>
    <cellStyle name="Normal 2 3 3 11 7 2" xfId="40697"/>
    <cellStyle name="Normal 2 3 3 11 8" xfId="40698"/>
    <cellStyle name="Normal 2 3 3 11 8 2" xfId="40699"/>
    <cellStyle name="Normal 2 3 3 11 9" xfId="40700"/>
    <cellStyle name="Normal 2 3 3 12" xfId="10657"/>
    <cellStyle name="Normal 2 3 3 12 10" xfId="40701"/>
    <cellStyle name="Normal 2 3 3 12 11" xfId="40702"/>
    <cellStyle name="Normal 2 3 3 12 2" xfId="10658"/>
    <cellStyle name="Normal 2 3 3 12 2 10" xfId="40703"/>
    <cellStyle name="Normal 2 3 3 12 2 2" xfId="10659"/>
    <cellStyle name="Normal 2 3 3 12 2 2 2" xfId="10660"/>
    <cellStyle name="Normal 2 3 3 12 2 2 2 2" xfId="10661"/>
    <cellStyle name="Normal 2 3 3 12 2 2 2 2 2" xfId="40704"/>
    <cellStyle name="Normal 2 3 3 12 2 2 2 3" xfId="10662"/>
    <cellStyle name="Normal 2 3 3 12 2 2 2 3 2" xfId="40705"/>
    <cellStyle name="Normal 2 3 3 12 2 2 2 4" xfId="40706"/>
    <cellStyle name="Normal 2 3 3 12 2 2 3" xfId="10663"/>
    <cellStyle name="Normal 2 3 3 12 2 2 3 2" xfId="40707"/>
    <cellStyle name="Normal 2 3 3 12 2 2 4" xfId="10664"/>
    <cellStyle name="Normal 2 3 3 12 2 2 4 2" xfId="40708"/>
    <cellStyle name="Normal 2 3 3 12 2 2 5" xfId="10665"/>
    <cellStyle name="Normal 2 3 3 12 2 2 5 2" xfId="40709"/>
    <cellStyle name="Normal 2 3 3 12 2 2 6" xfId="40710"/>
    <cellStyle name="Normal 2 3 3 12 2 2 6 2" xfId="40711"/>
    <cellStyle name="Normal 2 3 3 12 2 2 7" xfId="40712"/>
    <cellStyle name="Normal 2 3 3 12 2 3" xfId="10666"/>
    <cellStyle name="Normal 2 3 3 12 2 3 2" xfId="10667"/>
    <cellStyle name="Normal 2 3 3 12 2 3 2 2" xfId="40713"/>
    <cellStyle name="Normal 2 3 3 12 2 3 3" xfId="10668"/>
    <cellStyle name="Normal 2 3 3 12 2 3 3 2" xfId="40714"/>
    <cellStyle name="Normal 2 3 3 12 2 3 4" xfId="40715"/>
    <cellStyle name="Normal 2 3 3 12 2 4" xfId="10669"/>
    <cellStyle name="Normal 2 3 3 12 2 4 2" xfId="10670"/>
    <cellStyle name="Normal 2 3 3 12 2 4 2 2" xfId="40716"/>
    <cellStyle name="Normal 2 3 3 12 2 4 3" xfId="40717"/>
    <cellStyle name="Normal 2 3 3 12 2 5" xfId="10671"/>
    <cellStyle name="Normal 2 3 3 12 2 5 2" xfId="40718"/>
    <cellStyle name="Normal 2 3 3 12 2 6" xfId="10672"/>
    <cellStyle name="Normal 2 3 3 12 2 6 2" xfId="40719"/>
    <cellStyle name="Normal 2 3 3 12 2 7" xfId="40720"/>
    <cellStyle name="Normal 2 3 3 12 2 7 2" xfId="40721"/>
    <cellStyle name="Normal 2 3 3 12 2 8" xfId="40722"/>
    <cellStyle name="Normal 2 3 3 12 2 9" xfId="40723"/>
    <cellStyle name="Normal 2 3 3 12 3" xfId="10673"/>
    <cellStyle name="Normal 2 3 3 12 3 2" xfId="10674"/>
    <cellStyle name="Normal 2 3 3 12 3 2 2" xfId="10675"/>
    <cellStyle name="Normal 2 3 3 12 3 2 2 2" xfId="40724"/>
    <cellStyle name="Normal 2 3 3 12 3 2 3" xfId="10676"/>
    <cellStyle name="Normal 2 3 3 12 3 2 3 2" xfId="40725"/>
    <cellStyle name="Normal 2 3 3 12 3 2 4" xfId="40726"/>
    <cellStyle name="Normal 2 3 3 12 3 3" xfId="10677"/>
    <cellStyle name="Normal 2 3 3 12 3 3 2" xfId="40727"/>
    <cellStyle name="Normal 2 3 3 12 3 4" xfId="10678"/>
    <cellStyle name="Normal 2 3 3 12 3 4 2" xfId="40728"/>
    <cellStyle name="Normal 2 3 3 12 3 5" xfId="10679"/>
    <cellStyle name="Normal 2 3 3 12 3 5 2" xfId="40729"/>
    <cellStyle name="Normal 2 3 3 12 3 6" xfId="40730"/>
    <cellStyle name="Normal 2 3 3 12 3 6 2" xfId="40731"/>
    <cellStyle name="Normal 2 3 3 12 3 7" xfId="40732"/>
    <cellStyle name="Normal 2 3 3 12 4" xfId="10680"/>
    <cellStyle name="Normal 2 3 3 12 4 2" xfId="10681"/>
    <cellStyle name="Normal 2 3 3 12 4 2 2" xfId="40733"/>
    <cellStyle name="Normal 2 3 3 12 4 3" xfId="10682"/>
    <cellStyle name="Normal 2 3 3 12 4 3 2" xfId="40734"/>
    <cellStyle name="Normal 2 3 3 12 4 4" xfId="40735"/>
    <cellStyle name="Normal 2 3 3 12 5" xfId="10683"/>
    <cellStyle name="Normal 2 3 3 12 5 2" xfId="10684"/>
    <cellStyle name="Normal 2 3 3 12 5 2 2" xfId="40736"/>
    <cellStyle name="Normal 2 3 3 12 5 3" xfId="40737"/>
    <cellStyle name="Normal 2 3 3 12 6" xfId="10685"/>
    <cellStyle name="Normal 2 3 3 12 6 2" xfId="40738"/>
    <cellStyle name="Normal 2 3 3 12 7" xfId="10686"/>
    <cellStyle name="Normal 2 3 3 12 7 2" xfId="40739"/>
    <cellStyle name="Normal 2 3 3 12 8" xfId="40740"/>
    <cellStyle name="Normal 2 3 3 12 8 2" xfId="40741"/>
    <cellStyle name="Normal 2 3 3 12 9" xfId="40742"/>
    <cellStyle name="Normal 2 3 3 13" xfId="10687"/>
    <cellStyle name="Normal 2 3 3 13 10" xfId="40743"/>
    <cellStyle name="Normal 2 3 3 13 11" xfId="40744"/>
    <cellStyle name="Normal 2 3 3 13 2" xfId="10688"/>
    <cellStyle name="Normal 2 3 3 13 2 10" xfId="40745"/>
    <cellStyle name="Normal 2 3 3 13 2 2" xfId="10689"/>
    <cellStyle name="Normal 2 3 3 13 2 2 2" xfId="10690"/>
    <cellStyle name="Normal 2 3 3 13 2 2 2 2" xfId="10691"/>
    <cellStyle name="Normal 2 3 3 13 2 2 2 2 2" xfId="40746"/>
    <cellStyle name="Normal 2 3 3 13 2 2 2 3" xfId="10692"/>
    <cellStyle name="Normal 2 3 3 13 2 2 2 3 2" xfId="40747"/>
    <cellStyle name="Normal 2 3 3 13 2 2 2 4" xfId="40748"/>
    <cellStyle name="Normal 2 3 3 13 2 2 3" xfId="10693"/>
    <cellStyle name="Normal 2 3 3 13 2 2 3 2" xfId="40749"/>
    <cellStyle name="Normal 2 3 3 13 2 2 4" xfId="10694"/>
    <cellStyle name="Normal 2 3 3 13 2 2 4 2" xfId="40750"/>
    <cellStyle name="Normal 2 3 3 13 2 2 5" xfId="10695"/>
    <cellStyle name="Normal 2 3 3 13 2 2 5 2" xfId="40751"/>
    <cellStyle name="Normal 2 3 3 13 2 2 6" xfId="40752"/>
    <cellStyle name="Normal 2 3 3 13 2 2 6 2" xfId="40753"/>
    <cellStyle name="Normal 2 3 3 13 2 2 7" xfId="40754"/>
    <cellStyle name="Normal 2 3 3 13 2 3" xfId="10696"/>
    <cellStyle name="Normal 2 3 3 13 2 3 2" xfId="10697"/>
    <cellStyle name="Normal 2 3 3 13 2 3 2 2" xfId="40755"/>
    <cellStyle name="Normal 2 3 3 13 2 3 3" xfId="10698"/>
    <cellStyle name="Normal 2 3 3 13 2 3 3 2" xfId="40756"/>
    <cellStyle name="Normal 2 3 3 13 2 3 4" xfId="40757"/>
    <cellStyle name="Normal 2 3 3 13 2 4" xfId="10699"/>
    <cellStyle name="Normal 2 3 3 13 2 4 2" xfId="10700"/>
    <cellStyle name="Normal 2 3 3 13 2 4 2 2" xfId="40758"/>
    <cellStyle name="Normal 2 3 3 13 2 4 3" xfId="40759"/>
    <cellStyle name="Normal 2 3 3 13 2 5" xfId="10701"/>
    <cellStyle name="Normal 2 3 3 13 2 5 2" xfId="40760"/>
    <cellStyle name="Normal 2 3 3 13 2 6" xfId="10702"/>
    <cellStyle name="Normal 2 3 3 13 2 6 2" xfId="40761"/>
    <cellStyle name="Normal 2 3 3 13 2 7" xfId="40762"/>
    <cellStyle name="Normal 2 3 3 13 2 7 2" xfId="40763"/>
    <cellStyle name="Normal 2 3 3 13 2 8" xfId="40764"/>
    <cellStyle name="Normal 2 3 3 13 2 9" xfId="40765"/>
    <cellStyle name="Normal 2 3 3 13 3" xfId="10703"/>
    <cellStyle name="Normal 2 3 3 13 3 2" xfId="10704"/>
    <cellStyle name="Normal 2 3 3 13 3 2 2" xfId="10705"/>
    <cellStyle name="Normal 2 3 3 13 3 2 2 2" xfId="40766"/>
    <cellStyle name="Normal 2 3 3 13 3 2 3" xfId="10706"/>
    <cellStyle name="Normal 2 3 3 13 3 2 3 2" xfId="40767"/>
    <cellStyle name="Normal 2 3 3 13 3 2 4" xfId="40768"/>
    <cellStyle name="Normal 2 3 3 13 3 3" xfId="10707"/>
    <cellStyle name="Normal 2 3 3 13 3 3 2" xfId="40769"/>
    <cellStyle name="Normal 2 3 3 13 3 4" xfId="10708"/>
    <cellStyle name="Normal 2 3 3 13 3 4 2" xfId="40770"/>
    <cellStyle name="Normal 2 3 3 13 3 5" xfId="10709"/>
    <cellStyle name="Normal 2 3 3 13 3 5 2" xfId="40771"/>
    <cellStyle name="Normal 2 3 3 13 3 6" xfId="40772"/>
    <cellStyle name="Normal 2 3 3 13 3 6 2" xfId="40773"/>
    <cellStyle name="Normal 2 3 3 13 3 7" xfId="40774"/>
    <cellStyle name="Normal 2 3 3 13 4" xfId="10710"/>
    <cellStyle name="Normal 2 3 3 13 4 2" xfId="10711"/>
    <cellStyle name="Normal 2 3 3 13 4 2 2" xfId="40775"/>
    <cellStyle name="Normal 2 3 3 13 4 3" xfId="10712"/>
    <cellStyle name="Normal 2 3 3 13 4 3 2" xfId="40776"/>
    <cellStyle name="Normal 2 3 3 13 4 4" xfId="40777"/>
    <cellStyle name="Normal 2 3 3 13 5" xfId="10713"/>
    <cellStyle name="Normal 2 3 3 13 5 2" xfId="10714"/>
    <cellStyle name="Normal 2 3 3 13 5 2 2" xfId="40778"/>
    <cellStyle name="Normal 2 3 3 13 5 3" xfId="40779"/>
    <cellStyle name="Normal 2 3 3 13 6" xfId="10715"/>
    <cellStyle name="Normal 2 3 3 13 6 2" xfId="40780"/>
    <cellStyle name="Normal 2 3 3 13 7" xfId="10716"/>
    <cellStyle name="Normal 2 3 3 13 7 2" xfId="40781"/>
    <cellStyle name="Normal 2 3 3 13 8" xfId="40782"/>
    <cellStyle name="Normal 2 3 3 13 8 2" xfId="40783"/>
    <cellStyle name="Normal 2 3 3 13 9" xfId="40784"/>
    <cellStyle name="Normal 2 3 3 14" xfId="10717"/>
    <cellStyle name="Normal 2 3 3 14 10" xfId="40785"/>
    <cellStyle name="Normal 2 3 3 14 11" xfId="40786"/>
    <cellStyle name="Normal 2 3 3 14 2" xfId="10718"/>
    <cellStyle name="Normal 2 3 3 14 2 10" xfId="40787"/>
    <cellStyle name="Normal 2 3 3 14 2 2" xfId="10719"/>
    <cellStyle name="Normal 2 3 3 14 2 2 2" xfId="10720"/>
    <cellStyle name="Normal 2 3 3 14 2 2 2 2" xfId="10721"/>
    <cellStyle name="Normal 2 3 3 14 2 2 2 2 2" xfId="40788"/>
    <cellStyle name="Normal 2 3 3 14 2 2 2 3" xfId="10722"/>
    <cellStyle name="Normal 2 3 3 14 2 2 2 3 2" xfId="40789"/>
    <cellStyle name="Normal 2 3 3 14 2 2 2 4" xfId="40790"/>
    <cellStyle name="Normal 2 3 3 14 2 2 3" xfId="10723"/>
    <cellStyle name="Normal 2 3 3 14 2 2 3 2" xfId="40791"/>
    <cellStyle name="Normal 2 3 3 14 2 2 4" xfId="10724"/>
    <cellStyle name="Normal 2 3 3 14 2 2 4 2" xfId="40792"/>
    <cellStyle name="Normal 2 3 3 14 2 2 5" xfId="10725"/>
    <cellStyle name="Normal 2 3 3 14 2 2 5 2" xfId="40793"/>
    <cellStyle name="Normal 2 3 3 14 2 2 6" xfId="40794"/>
    <cellStyle name="Normal 2 3 3 14 2 2 6 2" xfId="40795"/>
    <cellStyle name="Normal 2 3 3 14 2 2 7" xfId="40796"/>
    <cellStyle name="Normal 2 3 3 14 2 3" xfId="10726"/>
    <cellStyle name="Normal 2 3 3 14 2 3 2" xfId="10727"/>
    <cellStyle name="Normal 2 3 3 14 2 3 2 2" xfId="40797"/>
    <cellStyle name="Normal 2 3 3 14 2 3 3" xfId="10728"/>
    <cellStyle name="Normal 2 3 3 14 2 3 3 2" xfId="40798"/>
    <cellStyle name="Normal 2 3 3 14 2 3 4" xfId="40799"/>
    <cellStyle name="Normal 2 3 3 14 2 4" xfId="10729"/>
    <cellStyle name="Normal 2 3 3 14 2 4 2" xfId="10730"/>
    <cellStyle name="Normal 2 3 3 14 2 4 2 2" xfId="40800"/>
    <cellStyle name="Normal 2 3 3 14 2 4 3" xfId="40801"/>
    <cellStyle name="Normal 2 3 3 14 2 5" xfId="10731"/>
    <cellStyle name="Normal 2 3 3 14 2 5 2" xfId="40802"/>
    <cellStyle name="Normal 2 3 3 14 2 6" xfId="10732"/>
    <cellStyle name="Normal 2 3 3 14 2 6 2" xfId="40803"/>
    <cellStyle name="Normal 2 3 3 14 2 7" xfId="40804"/>
    <cellStyle name="Normal 2 3 3 14 2 7 2" xfId="40805"/>
    <cellStyle name="Normal 2 3 3 14 2 8" xfId="40806"/>
    <cellStyle name="Normal 2 3 3 14 2 9" xfId="40807"/>
    <cellStyle name="Normal 2 3 3 14 3" xfId="10733"/>
    <cellStyle name="Normal 2 3 3 14 3 2" xfId="10734"/>
    <cellStyle name="Normal 2 3 3 14 3 2 2" xfId="10735"/>
    <cellStyle name="Normal 2 3 3 14 3 2 2 2" xfId="40808"/>
    <cellStyle name="Normal 2 3 3 14 3 2 3" xfId="10736"/>
    <cellStyle name="Normal 2 3 3 14 3 2 3 2" xfId="40809"/>
    <cellStyle name="Normal 2 3 3 14 3 2 4" xfId="40810"/>
    <cellStyle name="Normal 2 3 3 14 3 3" xfId="10737"/>
    <cellStyle name="Normal 2 3 3 14 3 3 2" xfId="40811"/>
    <cellStyle name="Normal 2 3 3 14 3 4" xfId="10738"/>
    <cellStyle name="Normal 2 3 3 14 3 4 2" xfId="40812"/>
    <cellStyle name="Normal 2 3 3 14 3 5" xfId="10739"/>
    <cellStyle name="Normal 2 3 3 14 3 5 2" xfId="40813"/>
    <cellStyle name="Normal 2 3 3 14 3 6" xfId="40814"/>
    <cellStyle name="Normal 2 3 3 14 3 6 2" xfId="40815"/>
    <cellStyle name="Normal 2 3 3 14 3 7" xfId="40816"/>
    <cellStyle name="Normal 2 3 3 14 4" xfId="10740"/>
    <cellStyle name="Normal 2 3 3 14 4 2" xfId="10741"/>
    <cellStyle name="Normal 2 3 3 14 4 2 2" xfId="40817"/>
    <cellStyle name="Normal 2 3 3 14 4 3" xfId="10742"/>
    <cellStyle name="Normal 2 3 3 14 4 3 2" xfId="40818"/>
    <cellStyle name="Normal 2 3 3 14 4 4" xfId="40819"/>
    <cellStyle name="Normal 2 3 3 14 5" xfId="10743"/>
    <cellStyle name="Normal 2 3 3 14 5 2" xfId="10744"/>
    <cellStyle name="Normal 2 3 3 14 5 2 2" xfId="40820"/>
    <cellStyle name="Normal 2 3 3 14 5 3" xfId="40821"/>
    <cellStyle name="Normal 2 3 3 14 6" xfId="10745"/>
    <cellStyle name="Normal 2 3 3 14 6 2" xfId="40822"/>
    <cellStyle name="Normal 2 3 3 14 7" xfId="10746"/>
    <cellStyle name="Normal 2 3 3 14 7 2" xfId="40823"/>
    <cellStyle name="Normal 2 3 3 14 8" xfId="40824"/>
    <cellStyle name="Normal 2 3 3 14 8 2" xfId="40825"/>
    <cellStyle name="Normal 2 3 3 14 9" xfId="40826"/>
    <cellStyle name="Normal 2 3 3 15" xfId="10747"/>
    <cellStyle name="Normal 2 3 3 15 10" xfId="40827"/>
    <cellStyle name="Normal 2 3 3 15 11" xfId="40828"/>
    <cellStyle name="Normal 2 3 3 15 2" xfId="10748"/>
    <cellStyle name="Normal 2 3 3 15 2 10" xfId="40829"/>
    <cellStyle name="Normal 2 3 3 15 2 2" xfId="10749"/>
    <cellStyle name="Normal 2 3 3 15 2 2 2" xfId="10750"/>
    <cellStyle name="Normal 2 3 3 15 2 2 2 2" xfId="10751"/>
    <cellStyle name="Normal 2 3 3 15 2 2 2 2 2" xfId="40830"/>
    <cellStyle name="Normal 2 3 3 15 2 2 2 3" xfId="10752"/>
    <cellStyle name="Normal 2 3 3 15 2 2 2 3 2" xfId="40831"/>
    <cellStyle name="Normal 2 3 3 15 2 2 2 4" xfId="40832"/>
    <cellStyle name="Normal 2 3 3 15 2 2 3" xfId="10753"/>
    <cellStyle name="Normal 2 3 3 15 2 2 3 2" xfId="40833"/>
    <cellStyle name="Normal 2 3 3 15 2 2 4" xfId="10754"/>
    <cellStyle name="Normal 2 3 3 15 2 2 4 2" xfId="40834"/>
    <cellStyle name="Normal 2 3 3 15 2 2 5" xfId="10755"/>
    <cellStyle name="Normal 2 3 3 15 2 2 5 2" xfId="40835"/>
    <cellStyle name="Normal 2 3 3 15 2 2 6" xfId="40836"/>
    <cellStyle name="Normal 2 3 3 15 2 2 6 2" xfId="40837"/>
    <cellStyle name="Normal 2 3 3 15 2 2 7" xfId="40838"/>
    <cellStyle name="Normal 2 3 3 15 2 3" xfId="10756"/>
    <cellStyle name="Normal 2 3 3 15 2 3 2" xfId="10757"/>
    <cellStyle name="Normal 2 3 3 15 2 3 2 2" xfId="40839"/>
    <cellStyle name="Normal 2 3 3 15 2 3 3" xfId="10758"/>
    <cellStyle name="Normal 2 3 3 15 2 3 3 2" xfId="40840"/>
    <cellStyle name="Normal 2 3 3 15 2 3 4" xfId="40841"/>
    <cellStyle name="Normal 2 3 3 15 2 4" xfId="10759"/>
    <cellStyle name="Normal 2 3 3 15 2 4 2" xfId="10760"/>
    <cellStyle name="Normal 2 3 3 15 2 4 2 2" xfId="40842"/>
    <cellStyle name="Normal 2 3 3 15 2 4 3" xfId="40843"/>
    <cellStyle name="Normal 2 3 3 15 2 5" xfId="10761"/>
    <cellStyle name="Normal 2 3 3 15 2 5 2" xfId="40844"/>
    <cellStyle name="Normal 2 3 3 15 2 6" xfId="10762"/>
    <cellStyle name="Normal 2 3 3 15 2 6 2" xfId="40845"/>
    <cellStyle name="Normal 2 3 3 15 2 7" xfId="40846"/>
    <cellStyle name="Normal 2 3 3 15 2 7 2" xfId="40847"/>
    <cellStyle name="Normal 2 3 3 15 2 8" xfId="40848"/>
    <cellStyle name="Normal 2 3 3 15 2 9" xfId="40849"/>
    <cellStyle name="Normal 2 3 3 15 3" xfId="10763"/>
    <cellStyle name="Normal 2 3 3 15 3 2" xfId="10764"/>
    <cellStyle name="Normal 2 3 3 15 3 2 2" xfId="10765"/>
    <cellStyle name="Normal 2 3 3 15 3 2 2 2" xfId="40850"/>
    <cellStyle name="Normal 2 3 3 15 3 2 3" xfId="10766"/>
    <cellStyle name="Normal 2 3 3 15 3 2 3 2" xfId="40851"/>
    <cellStyle name="Normal 2 3 3 15 3 2 4" xfId="40852"/>
    <cellStyle name="Normal 2 3 3 15 3 3" xfId="10767"/>
    <cellStyle name="Normal 2 3 3 15 3 3 2" xfId="40853"/>
    <cellStyle name="Normal 2 3 3 15 3 4" xfId="10768"/>
    <cellStyle name="Normal 2 3 3 15 3 4 2" xfId="40854"/>
    <cellStyle name="Normal 2 3 3 15 3 5" xfId="10769"/>
    <cellStyle name="Normal 2 3 3 15 3 5 2" xfId="40855"/>
    <cellStyle name="Normal 2 3 3 15 3 6" xfId="40856"/>
    <cellStyle name="Normal 2 3 3 15 3 6 2" xfId="40857"/>
    <cellStyle name="Normal 2 3 3 15 3 7" xfId="40858"/>
    <cellStyle name="Normal 2 3 3 15 4" xfId="10770"/>
    <cellStyle name="Normal 2 3 3 15 4 2" xfId="10771"/>
    <cellStyle name="Normal 2 3 3 15 4 2 2" xfId="40859"/>
    <cellStyle name="Normal 2 3 3 15 4 3" xfId="10772"/>
    <cellStyle name="Normal 2 3 3 15 4 3 2" xfId="40860"/>
    <cellStyle name="Normal 2 3 3 15 4 4" xfId="40861"/>
    <cellStyle name="Normal 2 3 3 15 5" xfId="10773"/>
    <cellStyle name="Normal 2 3 3 15 5 2" xfId="10774"/>
    <cellStyle name="Normal 2 3 3 15 5 2 2" xfId="40862"/>
    <cellStyle name="Normal 2 3 3 15 5 3" xfId="40863"/>
    <cellStyle name="Normal 2 3 3 15 6" xfId="10775"/>
    <cellStyle name="Normal 2 3 3 15 6 2" xfId="40864"/>
    <cellStyle name="Normal 2 3 3 15 7" xfId="10776"/>
    <cellStyle name="Normal 2 3 3 15 7 2" xfId="40865"/>
    <cellStyle name="Normal 2 3 3 15 8" xfId="40866"/>
    <cellStyle name="Normal 2 3 3 15 8 2" xfId="40867"/>
    <cellStyle name="Normal 2 3 3 15 9" xfId="40868"/>
    <cellStyle name="Normal 2 3 3 16" xfId="10777"/>
    <cellStyle name="Normal 2 3 3 16 10" xfId="40869"/>
    <cellStyle name="Normal 2 3 3 16 11" xfId="40870"/>
    <cellStyle name="Normal 2 3 3 16 2" xfId="10778"/>
    <cellStyle name="Normal 2 3 3 16 2 10" xfId="40871"/>
    <cellStyle name="Normal 2 3 3 16 2 2" xfId="10779"/>
    <cellStyle name="Normal 2 3 3 16 2 2 2" xfId="10780"/>
    <cellStyle name="Normal 2 3 3 16 2 2 2 2" xfId="10781"/>
    <cellStyle name="Normal 2 3 3 16 2 2 2 2 2" xfId="40872"/>
    <cellStyle name="Normal 2 3 3 16 2 2 2 3" xfId="10782"/>
    <cellStyle name="Normal 2 3 3 16 2 2 2 3 2" xfId="40873"/>
    <cellStyle name="Normal 2 3 3 16 2 2 2 4" xfId="40874"/>
    <cellStyle name="Normal 2 3 3 16 2 2 3" xfId="10783"/>
    <cellStyle name="Normal 2 3 3 16 2 2 3 2" xfId="40875"/>
    <cellStyle name="Normal 2 3 3 16 2 2 4" xfId="10784"/>
    <cellStyle name="Normal 2 3 3 16 2 2 4 2" xfId="40876"/>
    <cellStyle name="Normal 2 3 3 16 2 2 5" xfId="10785"/>
    <cellStyle name="Normal 2 3 3 16 2 2 5 2" xfId="40877"/>
    <cellStyle name="Normal 2 3 3 16 2 2 6" xfId="40878"/>
    <cellStyle name="Normal 2 3 3 16 2 2 6 2" xfId="40879"/>
    <cellStyle name="Normal 2 3 3 16 2 2 7" xfId="40880"/>
    <cellStyle name="Normal 2 3 3 16 2 3" xfId="10786"/>
    <cellStyle name="Normal 2 3 3 16 2 3 2" xfId="10787"/>
    <cellStyle name="Normal 2 3 3 16 2 3 2 2" xfId="40881"/>
    <cellStyle name="Normal 2 3 3 16 2 3 3" xfId="10788"/>
    <cellStyle name="Normal 2 3 3 16 2 3 3 2" xfId="40882"/>
    <cellStyle name="Normal 2 3 3 16 2 3 4" xfId="40883"/>
    <cellStyle name="Normal 2 3 3 16 2 4" xfId="10789"/>
    <cellStyle name="Normal 2 3 3 16 2 4 2" xfId="10790"/>
    <cellStyle name="Normal 2 3 3 16 2 4 2 2" xfId="40884"/>
    <cellStyle name="Normal 2 3 3 16 2 4 3" xfId="40885"/>
    <cellStyle name="Normal 2 3 3 16 2 5" xfId="10791"/>
    <cellStyle name="Normal 2 3 3 16 2 5 2" xfId="40886"/>
    <cellStyle name="Normal 2 3 3 16 2 6" xfId="10792"/>
    <cellStyle name="Normal 2 3 3 16 2 6 2" xfId="40887"/>
    <cellStyle name="Normal 2 3 3 16 2 7" xfId="40888"/>
    <cellStyle name="Normal 2 3 3 16 2 7 2" xfId="40889"/>
    <cellStyle name="Normal 2 3 3 16 2 8" xfId="40890"/>
    <cellStyle name="Normal 2 3 3 16 2 9" xfId="40891"/>
    <cellStyle name="Normal 2 3 3 16 3" xfId="10793"/>
    <cellStyle name="Normal 2 3 3 16 3 2" xfId="10794"/>
    <cellStyle name="Normal 2 3 3 16 3 2 2" xfId="10795"/>
    <cellStyle name="Normal 2 3 3 16 3 2 2 2" xfId="40892"/>
    <cellStyle name="Normal 2 3 3 16 3 2 3" xfId="10796"/>
    <cellStyle name="Normal 2 3 3 16 3 2 3 2" xfId="40893"/>
    <cellStyle name="Normal 2 3 3 16 3 2 4" xfId="40894"/>
    <cellStyle name="Normal 2 3 3 16 3 3" xfId="10797"/>
    <cellStyle name="Normal 2 3 3 16 3 3 2" xfId="40895"/>
    <cellStyle name="Normal 2 3 3 16 3 4" xfId="10798"/>
    <cellStyle name="Normal 2 3 3 16 3 4 2" xfId="40896"/>
    <cellStyle name="Normal 2 3 3 16 3 5" xfId="10799"/>
    <cellStyle name="Normal 2 3 3 16 3 5 2" xfId="40897"/>
    <cellStyle name="Normal 2 3 3 16 3 6" xfId="40898"/>
    <cellStyle name="Normal 2 3 3 16 3 6 2" xfId="40899"/>
    <cellStyle name="Normal 2 3 3 16 3 7" xfId="40900"/>
    <cellStyle name="Normal 2 3 3 16 4" xfId="10800"/>
    <cellStyle name="Normal 2 3 3 16 4 2" xfId="10801"/>
    <cellStyle name="Normal 2 3 3 16 4 2 2" xfId="40901"/>
    <cellStyle name="Normal 2 3 3 16 4 3" xfId="10802"/>
    <cellStyle name="Normal 2 3 3 16 4 3 2" xfId="40902"/>
    <cellStyle name="Normal 2 3 3 16 4 4" xfId="40903"/>
    <cellStyle name="Normal 2 3 3 16 5" xfId="10803"/>
    <cellStyle name="Normal 2 3 3 16 5 2" xfId="10804"/>
    <cellStyle name="Normal 2 3 3 16 5 2 2" xfId="40904"/>
    <cellStyle name="Normal 2 3 3 16 5 3" xfId="40905"/>
    <cellStyle name="Normal 2 3 3 16 6" xfId="10805"/>
    <cellStyle name="Normal 2 3 3 16 6 2" xfId="40906"/>
    <cellStyle name="Normal 2 3 3 16 7" xfId="10806"/>
    <cellStyle name="Normal 2 3 3 16 7 2" xfId="40907"/>
    <cellStyle name="Normal 2 3 3 16 8" xfId="40908"/>
    <cellStyle name="Normal 2 3 3 16 8 2" xfId="40909"/>
    <cellStyle name="Normal 2 3 3 16 9" xfId="40910"/>
    <cellStyle name="Normal 2 3 3 17" xfId="10807"/>
    <cellStyle name="Normal 2 3 3 17 10" xfId="40911"/>
    <cellStyle name="Normal 2 3 3 17 11" xfId="40912"/>
    <cellStyle name="Normal 2 3 3 17 2" xfId="10808"/>
    <cellStyle name="Normal 2 3 3 17 2 10" xfId="40913"/>
    <cellStyle name="Normal 2 3 3 17 2 2" xfId="10809"/>
    <cellStyle name="Normal 2 3 3 17 2 2 2" xfId="10810"/>
    <cellStyle name="Normal 2 3 3 17 2 2 2 2" xfId="10811"/>
    <cellStyle name="Normal 2 3 3 17 2 2 2 2 2" xfId="40914"/>
    <cellStyle name="Normal 2 3 3 17 2 2 2 3" xfId="10812"/>
    <cellStyle name="Normal 2 3 3 17 2 2 2 3 2" xfId="40915"/>
    <cellStyle name="Normal 2 3 3 17 2 2 2 4" xfId="40916"/>
    <cellStyle name="Normal 2 3 3 17 2 2 3" xfId="10813"/>
    <cellStyle name="Normal 2 3 3 17 2 2 3 2" xfId="40917"/>
    <cellStyle name="Normal 2 3 3 17 2 2 4" xfId="10814"/>
    <cellStyle name="Normal 2 3 3 17 2 2 4 2" xfId="40918"/>
    <cellStyle name="Normal 2 3 3 17 2 2 5" xfId="10815"/>
    <cellStyle name="Normal 2 3 3 17 2 2 5 2" xfId="40919"/>
    <cellStyle name="Normal 2 3 3 17 2 2 6" xfId="40920"/>
    <cellStyle name="Normal 2 3 3 17 2 2 6 2" xfId="40921"/>
    <cellStyle name="Normal 2 3 3 17 2 2 7" xfId="40922"/>
    <cellStyle name="Normal 2 3 3 17 2 3" xfId="10816"/>
    <cellStyle name="Normal 2 3 3 17 2 3 2" xfId="10817"/>
    <cellStyle name="Normal 2 3 3 17 2 3 2 2" xfId="40923"/>
    <cellStyle name="Normal 2 3 3 17 2 3 3" xfId="10818"/>
    <cellStyle name="Normal 2 3 3 17 2 3 3 2" xfId="40924"/>
    <cellStyle name="Normal 2 3 3 17 2 3 4" xfId="40925"/>
    <cellStyle name="Normal 2 3 3 17 2 4" xfId="10819"/>
    <cellStyle name="Normal 2 3 3 17 2 4 2" xfId="10820"/>
    <cellStyle name="Normal 2 3 3 17 2 4 2 2" xfId="40926"/>
    <cellStyle name="Normal 2 3 3 17 2 4 3" xfId="40927"/>
    <cellStyle name="Normal 2 3 3 17 2 5" xfId="10821"/>
    <cellStyle name="Normal 2 3 3 17 2 5 2" xfId="40928"/>
    <cellStyle name="Normal 2 3 3 17 2 6" xfId="10822"/>
    <cellStyle name="Normal 2 3 3 17 2 6 2" xfId="40929"/>
    <cellStyle name="Normal 2 3 3 17 2 7" xfId="40930"/>
    <cellStyle name="Normal 2 3 3 17 2 7 2" xfId="40931"/>
    <cellStyle name="Normal 2 3 3 17 2 8" xfId="40932"/>
    <cellStyle name="Normal 2 3 3 17 2 9" xfId="40933"/>
    <cellStyle name="Normal 2 3 3 17 3" xfId="10823"/>
    <cellStyle name="Normal 2 3 3 17 3 2" xfId="10824"/>
    <cellStyle name="Normal 2 3 3 17 3 2 2" xfId="10825"/>
    <cellStyle name="Normal 2 3 3 17 3 2 2 2" xfId="40934"/>
    <cellStyle name="Normal 2 3 3 17 3 2 3" xfId="10826"/>
    <cellStyle name="Normal 2 3 3 17 3 2 3 2" xfId="40935"/>
    <cellStyle name="Normal 2 3 3 17 3 2 4" xfId="40936"/>
    <cellStyle name="Normal 2 3 3 17 3 3" xfId="10827"/>
    <cellStyle name="Normal 2 3 3 17 3 3 2" xfId="40937"/>
    <cellStyle name="Normal 2 3 3 17 3 4" xfId="10828"/>
    <cellStyle name="Normal 2 3 3 17 3 4 2" xfId="40938"/>
    <cellStyle name="Normal 2 3 3 17 3 5" xfId="10829"/>
    <cellStyle name="Normal 2 3 3 17 3 5 2" xfId="40939"/>
    <cellStyle name="Normal 2 3 3 17 3 6" xfId="40940"/>
    <cellStyle name="Normal 2 3 3 17 3 6 2" xfId="40941"/>
    <cellStyle name="Normal 2 3 3 17 3 7" xfId="40942"/>
    <cellStyle name="Normal 2 3 3 17 4" xfId="10830"/>
    <cellStyle name="Normal 2 3 3 17 4 2" xfId="10831"/>
    <cellStyle name="Normal 2 3 3 17 4 2 2" xfId="40943"/>
    <cellStyle name="Normal 2 3 3 17 4 3" xfId="10832"/>
    <cellStyle name="Normal 2 3 3 17 4 3 2" xfId="40944"/>
    <cellStyle name="Normal 2 3 3 17 4 4" xfId="40945"/>
    <cellStyle name="Normal 2 3 3 17 5" xfId="10833"/>
    <cellStyle name="Normal 2 3 3 17 5 2" xfId="10834"/>
    <cellStyle name="Normal 2 3 3 17 5 2 2" xfId="40946"/>
    <cellStyle name="Normal 2 3 3 17 5 3" xfId="40947"/>
    <cellStyle name="Normal 2 3 3 17 6" xfId="10835"/>
    <cellStyle name="Normal 2 3 3 17 6 2" xfId="40948"/>
    <cellStyle name="Normal 2 3 3 17 7" xfId="10836"/>
    <cellStyle name="Normal 2 3 3 17 7 2" xfId="40949"/>
    <cellStyle name="Normal 2 3 3 17 8" xfId="40950"/>
    <cellStyle name="Normal 2 3 3 17 8 2" xfId="40951"/>
    <cellStyle name="Normal 2 3 3 17 9" xfId="40952"/>
    <cellStyle name="Normal 2 3 3 18" xfId="10837"/>
    <cellStyle name="Normal 2 3 3 18 10" xfId="40953"/>
    <cellStyle name="Normal 2 3 3 18 11" xfId="40954"/>
    <cellStyle name="Normal 2 3 3 18 2" xfId="10838"/>
    <cellStyle name="Normal 2 3 3 18 2 10" xfId="40955"/>
    <cellStyle name="Normal 2 3 3 18 2 2" xfId="10839"/>
    <cellStyle name="Normal 2 3 3 18 2 2 2" xfId="10840"/>
    <cellStyle name="Normal 2 3 3 18 2 2 2 2" xfId="10841"/>
    <cellStyle name="Normal 2 3 3 18 2 2 2 2 2" xfId="40956"/>
    <cellStyle name="Normal 2 3 3 18 2 2 2 3" xfId="10842"/>
    <cellStyle name="Normal 2 3 3 18 2 2 2 3 2" xfId="40957"/>
    <cellStyle name="Normal 2 3 3 18 2 2 2 4" xfId="40958"/>
    <cellStyle name="Normal 2 3 3 18 2 2 3" xfId="10843"/>
    <cellStyle name="Normal 2 3 3 18 2 2 3 2" xfId="40959"/>
    <cellStyle name="Normal 2 3 3 18 2 2 4" xfId="10844"/>
    <cellStyle name="Normal 2 3 3 18 2 2 4 2" xfId="40960"/>
    <cellStyle name="Normal 2 3 3 18 2 2 5" xfId="10845"/>
    <cellStyle name="Normal 2 3 3 18 2 2 5 2" xfId="40961"/>
    <cellStyle name="Normal 2 3 3 18 2 2 6" xfId="40962"/>
    <cellStyle name="Normal 2 3 3 18 2 2 6 2" xfId="40963"/>
    <cellStyle name="Normal 2 3 3 18 2 2 7" xfId="40964"/>
    <cellStyle name="Normal 2 3 3 18 2 3" xfId="10846"/>
    <cellStyle name="Normal 2 3 3 18 2 3 2" xfId="10847"/>
    <cellStyle name="Normal 2 3 3 18 2 3 2 2" xfId="40965"/>
    <cellStyle name="Normal 2 3 3 18 2 3 3" xfId="10848"/>
    <cellStyle name="Normal 2 3 3 18 2 3 3 2" xfId="40966"/>
    <cellStyle name="Normal 2 3 3 18 2 3 4" xfId="40967"/>
    <cellStyle name="Normal 2 3 3 18 2 4" xfId="10849"/>
    <cellStyle name="Normal 2 3 3 18 2 4 2" xfId="10850"/>
    <cellStyle name="Normal 2 3 3 18 2 4 2 2" xfId="40968"/>
    <cellStyle name="Normal 2 3 3 18 2 4 3" xfId="40969"/>
    <cellStyle name="Normal 2 3 3 18 2 5" xfId="10851"/>
    <cellStyle name="Normal 2 3 3 18 2 5 2" xfId="40970"/>
    <cellStyle name="Normal 2 3 3 18 2 6" xfId="10852"/>
    <cellStyle name="Normal 2 3 3 18 2 6 2" xfId="40971"/>
    <cellStyle name="Normal 2 3 3 18 2 7" xfId="40972"/>
    <cellStyle name="Normal 2 3 3 18 2 7 2" xfId="40973"/>
    <cellStyle name="Normal 2 3 3 18 2 8" xfId="40974"/>
    <cellStyle name="Normal 2 3 3 18 2 9" xfId="40975"/>
    <cellStyle name="Normal 2 3 3 18 3" xfId="10853"/>
    <cellStyle name="Normal 2 3 3 18 3 2" xfId="10854"/>
    <cellStyle name="Normal 2 3 3 18 3 2 2" xfId="10855"/>
    <cellStyle name="Normal 2 3 3 18 3 2 2 2" xfId="40976"/>
    <cellStyle name="Normal 2 3 3 18 3 2 3" xfId="10856"/>
    <cellStyle name="Normal 2 3 3 18 3 2 3 2" xfId="40977"/>
    <cellStyle name="Normal 2 3 3 18 3 2 4" xfId="40978"/>
    <cellStyle name="Normal 2 3 3 18 3 3" xfId="10857"/>
    <cellStyle name="Normal 2 3 3 18 3 3 2" xfId="40979"/>
    <cellStyle name="Normal 2 3 3 18 3 4" xfId="10858"/>
    <cellStyle name="Normal 2 3 3 18 3 4 2" xfId="40980"/>
    <cellStyle name="Normal 2 3 3 18 3 5" xfId="10859"/>
    <cellStyle name="Normal 2 3 3 18 3 5 2" xfId="40981"/>
    <cellStyle name="Normal 2 3 3 18 3 6" xfId="40982"/>
    <cellStyle name="Normal 2 3 3 18 3 6 2" xfId="40983"/>
    <cellStyle name="Normal 2 3 3 18 3 7" xfId="40984"/>
    <cellStyle name="Normal 2 3 3 18 4" xfId="10860"/>
    <cellStyle name="Normal 2 3 3 18 4 2" xfId="10861"/>
    <cellStyle name="Normal 2 3 3 18 4 2 2" xfId="40985"/>
    <cellStyle name="Normal 2 3 3 18 4 3" xfId="10862"/>
    <cellStyle name="Normal 2 3 3 18 4 3 2" xfId="40986"/>
    <cellStyle name="Normal 2 3 3 18 4 4" xfId="40987"/>
    <cellStyle name="Normal 2 3 3 18 5" xfId="10863"/>
    <cellStyle name="Normal 2 3 3 18 5 2" xfId="10864"/>
    <cellStyle name="Normal 2 3 3 18 5 2 2" xfId="40988"/>
    <cellStyle name="Normal 2 3 3 18 5 3" xfId="40989"/>
    <cellStyle name="Normal 2 3 3 18 6" xfId="10865"/>
    <cellStyle name="Normal 2 3 3 18 6 2" xfId="40990"/>
    <cellStyle name="Normal 2 3 3 18 7" xfId="10866"/>
    <cellStyle name="Normal 2 3 3 18 7 2" xfId="40991"/>
    <cellStyle name="Normal 2 3 3 18 8" xfId="40992"/>
    <cellStyle name="Normal 2 3 3 18 8 2" xfId="40993"/>
    <cellStyle name="Normal 2 3 3 18 9" xfId="40994"/>
    <cellStyle name="Normal 2 3 3 19" xfId="10867"/>
    <cellStyle name="Normal 2 3 3 19 10" xfId="40995"/>
    <cellStyle name="Normal 2 3 3 19 11" xfId="40996"/>
    <cellStyle name="Normal 2 3 3 19 2" xfId="10868"/>
    <cellStyle name="Normal 2 3 3 19 2 10" xfId="40997"/>
    <cellStyle name="Normal 2 3 3 19 2 2" xfId="10869"/>
    <cellStyle name="Normal 2 3 3 19 2 2 2" xfId="10870"/>
    <cellStyle name="Normal 2 3 3 19 2 2 2 2" xfId="10871"/>
    <cellStyle name="Normal 2 3 3 19 2 2 2 2 2" xfId="40998"/>
    <cellStyle name="Normal 2 3 3 19 2 2 2 3" xfId="10872"/>
    <cellStyle name="Normal 2 3 3 19 2 2 2 3 2" xfId="40999"/>
    <cellStyle name="Normal 2 3 3 19 2 2 2 4" xfId="41000"/>
    <cellStyle name="Normal 2 3 3 19 2 2 3" xfId="10873"/>
    <cellStyle name="Normal 2 3 3 19 2 2 3 2" xfId="41001"/>
    <cellStyle name="Normal 2 3 3 19 2 2 4" xfId="10874"/>
    <cellStyle name="Normal 2 3 3 19 2 2 4 2" xfId="41002"/>
    <cellStyle name="Normal 2 3 3 19 2 2 5" xfId="10875"/>
    <cellStyle name="Normal 2 3 3 19 2 2 5 2" xfId="41003"/>
    <cellStyle name="Normal 2 3 3 19 2 2 6" xfId="41004"/>
    <cellStyle name="Normal 2 3 3 19 2 2 6 2" xfId="41005"/>
    <cellStyle name="Normal 2 3 3 19 2 2 7" xfId="41006"/>
    <cellStyle name="Normal 2 3 3 19 2 3" xfId="10876"/>
    <cellStyle name="Normal 2 3 3 19 2 3 2" xfId="10877"/>
    <cellStyle name="Normal 2 3 3 19 2 3 2 2" xfId="41007"/>
    <cellStyle name="Normal 2 3 3 19 2 3 3" xfId="10878"/>
    <cellStyle name="Normal 2 3 3 19 2 3 3 2" xfId="41008"/>
    <cellStyle name="Normal 2 3 3 19 2 3 4" xfId="41009"/>
    <cellStyle name="Normal 2 3 3 19 2 4" xfId="10879"/>
    <cellStyle name="Normal 2 3 3 19 2 4 2" xfId="10880"/>
    <cellStyle name="Normal 2 3 3 19 2 4 2 2" xfId="41010"/>
    <cellStyle name="Normal 2 3 3 19 2 4 3" xfId="41011"/>
    <cellStyle name="Normal 2 3 3 19 2 5" xfId="10881"/>
    <cellStyle name="Normal 2 3 3 19 2 5 2" xfId="41012"/>
    <cellStyle name="Normal 2 3 3 19 2 6" xfId="10882"/>
    <cellStyle name="Normal 2 3 3 19 2 6 2" xfId="41013"/>
    <cellStyle name="Normal 2 3 3 19 2 7" xfId="41014"/>
    <cellStyle name="Normal 2 3 3 19 2 7 2" xfId="41015"/>
    <cellStyle name="Normal 2 3 3 19 2 8" xfId="41016"/>
    <cellStyle name="Normal 2 3 3 19 2 9" xfId="41017"/>
    <cellStyle name="Normal 2 3 3 19 3" xfId="10883"/>
    <cellStyle name="Normal 2 3 3 19 3 2" xfId="10884"/>
    <cellStyle name="Normal 2 3 3 19 3 2 2" xfId="10885"/>
    <cellStyle name="Normal 2 3 3 19 3 2 2 2" xfId="41018"/>
    <cellStyle name="Normal 2 3 3 19 3 2 3" xfId="10886"/>
    <cellStyle name="Normal 2 3 3 19 3 2 3 2" xfId="41019"/>
    <cellStyle name="Normal 2 3 3 19 3 2 4" xfId="41020"/>
    <cellStyle name="Normal 2 3 3 19 3 3" xfId="10887"/>
    <cellStyle name="Normal 2 3 3 19 3 3 2" xfId="41021"/>
    <cellStyle name="Normal 2 3 3 19 3 4" xfId="10888"/>
    <cellStyle name="Normal 2 3 3 19 3 4 2" xfId="41022"/>
    <cellStyle name="Normal 2 3 3 19 3 5" xfId="10889"/>
    <cellStyle name="Normal 2 3 3 19 3 5 2" xfId="41023"/>
    <cellStyle name="Normal 2 3 3 19 3 6" xfId="41024"/>
    <cellStyle name="Normal 2 3 3 19 3 6 2" xfId="41025"/>
    <cellStyle name="Normal 2 3 3 19 3 7" xfId="41026"/>
    <cellStyle name="Normal 2 3 3 19 4" xfId="10890"/>
    <cellStyle name="Normal 2 3 3 19 4 2" xfId="10891"/>
    <cellStyle name="Normal 2 3 3 19 4 2 2" xfId="41027"/>
    <cellStyle name="Normal 2 3 3 19 4 3" xfId="10892"/>
    <cellStyle name="Normal 2 3 3 19 4 3 2" xfId="41028"/>
    <cellStyle name="Normal 2 3 3 19 4 4" xfId="41029"/>
    <cellStyle name="Normal 2 3 3 19 5" xfId="10893"/>
    <cellStyle name="Normal 2 3 3 19 5 2" xfId="10894"/>
    <cellStyle name="Normal 2 3 3 19 5 2 2" xfId="41030"/>
    <cellStyle name="Normal 2 3 3 19 5 3" xfId="41031"/>
    <cellStyle name="Normal 2 3 3 19 6" xfId="10895"/>
    <cellStyle name="Normal 2 3 3 19 6 2" xfId="41032"/>
    <cellStyle name="Normal 2 3 3 19 7" xfId="10896"/>
    <cellStyle name="Normal 2 3 3 19 7 2" xfId="41033"/>
    <cellStyle name="Normal 2 3 3 19 8" xfId="41034"/>
    <cellStyle name="Normal 2 3 3 19 8 2" xfId="41035"/>
    <cellStyle name="Normal 2 3 3 19 9" xfId="41036"/>
    <cellStyle name="Normal 2 3 3 2" xfId="10897"/>
    <cellStyle name="Normal 2 3 3 2 10" xfId="41037"/>
    <cellStyle name="Normal 2 3 3 2 11" xfId="41038"/>
    <cellStyle name="Normal 2 3 3 2 2" xfId="10898"/>
    <cellStyle name="Normal 2 3 3 2 2 10" xfId="41039"/>
    <cellStyle name="Normal 2 3 3 2 2 2" xfId="10899"/>
    <cellStyle name="Normal 2 3 3 2 2 2 2" xfId="10900"/>
    <cellStyle name="Normal 2 3 3 2 2 2 2 2" xfId="10901"/>
    <cellStyle name="Normal 2 3 3 2 2 2 2 2 2" xfId="41040"/>
    <cellStyle name="Normal 2 3 3 2 2 2 2 3" xfId="10902"/>
    <cellStyle name="Normal 2 3 3 2 2 2 2 3 2" xfId="41041"/>
    <cellStyle name="Normal 2 3 3 2 2 2 2 4" xfId="41042"/>
    <cellStyle name="Normal 2 3 3 2 2 2 3" xfId="10903"/>
    <cellStyle name="Normal 2 3 3 2 2 2 3 2" xfId="41043"/>
    <cellStyle name="Normal 2 3 3 2 2 2 4" xfId="10904"/>
    <cellStyle name="Normal 2 3 3 2 2 2 4 2" xfId="41044"/>
    <cellStyle name="Normal 2 3 3 2 2 2 5" xfId="10905"/>
    <cellStyle name="Normal 2 3 3 2 2 2 5 2" xfId="41045"/>
    <cellStyle name="Normal 2 3 3 2 2 2 6" xfId="41046"/>
    <cellStyle name="Normal 2 3 3 2 2 2 6 2" xfId="41047"/>
    <cellStyle name="Normal 2 3 3 2 2 2 7" xfId="41048"/>
    <cellStyle name="Normal 2 3 3 2 2 3" xfId="10906"/>
    <cellStyle name="Normal 2 3 3 2 2 3 2" xfId="10907"/>
    <cellStyle name="Normal 2 3 3 2 2 3 2 2" xfId="41049"/>
    <cellStyle name="Normal 2 3 3 2 2 3 3" xfId="10908"/>
    <cellStyle name="Normal 2 3 3 2 2 3 3 2" xfId="41050"/>
    <cellStyle name="Normal 2 3 3 2 2 3 4" xfId="41051"/>
    <cellStyle name="Normal 2 3 3 2 2 4" xfId="10909"/>
    <cellStyle name="Normal 2 3 3 2 2 4 2" xfId="10910"/>
    <cellStyle name="Normal 2 3 3 2 2 4 2 2" xfId="41052"/>
    <cellStyle name="Normal 2 3 3 2 2 4 3" xfId="41053"/>
    <cellStyle name="Normal 2 3 3 2 2 5" xfId="10911"/>
    <cellStyle name="Normal 2 3 3 2 2 5 2" xfId="41054"/>
    <cellStyle name="Normal 2 3 3 2 2 6" xfId="10912"/>
    <cellStyle name="Normal 2 3 3 2 2 6 2" xfId="41055"/>
    <cellStyle name="Normal 2 3 3 2 2 7" xfId="41056"/>
    <cellStyle name="Normal 2 3 3 2 2 7 2" xfId="41057"/>
    <cellStyle name="Normal 2 3 3 2 2 8" xfId="41058"/>
    <cellStyle name="Normal 2 3 3 2 2 9" xfId="41059"/>
    <cellStyle name="Normal 2 3 3 2 3" xfId="10913"/>
    <cellStyle name="Normal 2 3 3 2 3 2" xfId="10914"/>
    <cellStyle name="Normal 2 3 3 2 3 2 2" xfId="10915"/>
    <cellStyle name="Normal 2 3 3 2 3 2 2 2" xfId="41060"/>
    <cellStyle name="Normal 2 3 3 2 3 2 3" xfId="10916"/>
    <cellStyle name="Normal 2 3 3 2 3 2 3 2" xfId="41061"/>
    <cellStyle name="Normal 2 3 3 2 3 2 4" xfId="41062"/>
    <cellStyle name="Normal 2 3 3 2 3 3" xfId="10917"/>
    <cellStyle name="Normal 2 3 3 2 3 3 2" xfId="41063"/>
    <cellStyle name="Normal 2 3 3 2 3 4" xfId="10918"/>
    <cellStyle name="Normal 2 3 3 2 3 4 2" xfId="41064"/>
    <cellStyle name="Normal 2 3 3 2 3 5" xfId="10919"/>
    <cellStyle name="Normal 2 3 3 2 3 5 2" xfId="41065"/>
    <cellStyle name="Normal 2 3 3 2 3 6" xfId="41066"/>
    <cellStyle name="Normal 2 3 3 2 3 6 2" xfId="41067"/>
    <cellStyle name="Normal 2 3 3 2 3 7" xfId="41068"/>
    <cellStyle name="Normal 2 3 3 2 4" xfId="10920"/>
    <cellStyle name="Normal 2 3 3 2 4 2" xfId="10921"/>
    <cellStyle name="Normal 2 3 3 2 4 2 2" xfId="41069"/>
    <cellStyle name="Normal 2 3 3 2 4 3" xfId="10922"/>
    <cellStyle name="Normal 2 3 3 2 4 3 2" xfId="41070"/>
    <cellStyle name="Normal 2 3 3 2 4 4" xfId="41071"/>
    <cellStyle name="Normal 2 3 3 2 5" xfId="10923"/>
    <cellStyle name="Normal 2 3 3 2 5 2" xfId="10924"/>
    <cellStyle name="Normal 2 3 3 2 5 2 2" xfId="41072"/>
    <cellStyle name="Normal 2 3 3 2 5 3" xfId="41073"/>
    <cellStyle name="Normal 2 3 3 2 6" xfId="10925"/>
    <cellStyle name="Normal 2 3 3 2 6 2" xfId="41074"/>
    <cellStyle name="Normal 2 3 3 2 7" xfId="10926"/>
    <cellStyle name="Normal 2 3 3 2 7 2" xfId="41075"/>
    <cellStyle name="Normal 2 3 3 2 8" xfId="41076"/>
    <cellStyle name="Normal 2 3 3 2 8 2" xfId="41077"/>
    <cellStyle name="Normal 2 3 3 2 9" xfId="41078"/>
    <cellStyle name="Normal 2 3 3 20" xfId="10927"/>
    <cellStyle name="Normal 2 3 3 20 10" xfId="41079"/>
    <cellStyle name="Normal 2 3 3 20 11" xfId="41080"/>
    <cellStyle name="Normal 2 3 3 20 2" xfId="10928"/>
    <cellStyle name="Normal 2 3 3 20 2 10" xfId="41081"/>
    <cellStyle name="Normal 2 3 3 20 2 2" xfId="10929"/>
    <cellStyle name="Normal 2 3 3 20 2 2 2" xfId="10930"/>
    <cellStyle name="Normal 2 3 3 20 2 2 2 2" xfId="10931"/>
    <cellStyle name="Normal 2 3 3 20 2 2 2 2 2" xfId="41082"/>
    <cellStyle name="Normal 2 3 3 20 2 2 2 3" xfId="10932"/>
    <cellStyle name="Normal 2 3 3 20 2 2 2 3 2" xfId="41083"/>
    <cellStyle name="Normal 2 3 3 20 2 2 2 4" xfId="41084"/>
    <cellStyle name="Normal 2 3 3 20 2 2 3" xfId="10933"/>
    <cellStyle name="Normal 2 3 3 20 2 2 3 2" xfId="41085"/>
    <cellStyle name="Normal 2 3 3 20 2 2 4" xfId="10934"/>
    <cellStyle name="Normal 2 3 3 20 2 2 4 2" xfId="41086"/>
    <cellStyle name="Normal 2 3 3 20 2 2 5" xfId="10935"/>
    <cellStyle name="Normal 2 3 3 20 2 2 5 2" xfId="41087"/>
    <cellStyle name="Normal 2 3 3 20 2 2 6" xfId="41088"/>
    <cellStyle name="Normal 2 3 3 20 2 2 6 2" xfId="41089"/>
    <cellStyle name="Normal 2 3 3 20 2 2 7" xfId="41090"/>
    <cellStyle name="Normal 2 3 3 20 2 3" xfId="10936"/>
    <cellStyle name="Normal 2 3 3 20 2 3 2" xfId="10937"/>
    <cellStyle name="Normal 2 3 3 20 2 3 2 2" xfId="41091"/>
    <cellStyle name="Normal 2 3 3 20 2 3 3" xfId="10938"/>
    <cellStyle name="Normal 2 3 3 20 2 3 3 2" xfId="41092"/>
    <cellStyle name="Normal 2 3 3 20 2 3 4" xfId="41093"/>
    <cellStyle name="Normal 2 3 3 20 2 4" xfId="10939"/>
    <cellStyle name="Normal 2 3 3 20 2 4 2" xfId="10940"/>
    <cellStyle name="Normal 2 3 3 20 2 4 2 2" xfId="41094"/>
    <cellStyle name="Normal 2 3 3 20 2 4 3" xfId="41095"/>
    <cellStyle name="Normal 2 3 3 20 2 5" xfId="10941"/>
    <cellStyle name="Normal 2 3 3 20 2 5 2" xfId="41096"/>
    <cellStyle name="Normal 2 3 3 20 2 6" xfId="10942"/>
    <cellStyle name="Normal 2 3 3 20 2 6 2" xfId="41097"/>
    <cellStyle name="Normal 2 3 3 20 2 7" xfId="41098"/>
    <cellStyle name="Normal 2 3 3 20 2 7 2" xfId="41099"/>
    <cellStyle name="Normal 2 3 3 20 2 8" xfId="41100"/>
    <cellStyle name="Normal 2 3 3 20 2 9" xfId="41101"/>
    <cellStyle name="Normal 2 3 3 20 3" xfId="10943"/>
    <cellStyle name="Normal 2 3 3 20 3 2" xfId="10944"/>
    <cellStyle name="Normal 2 3 3 20 3 2 2" xfId="10945"/>
    <cellStyle name="Normal 2 3 3 20 3 2 2 2" xfId="41102"/>
    <cellStyle name="Normal 2 3 3 20 3 2 3" xfId="10946"/>
    <cellStyle name="Normal 2 3 3 20 3 2 3 2" xfId="41103"/>
    <cellStyle name="Normal 2 3 3 20 3 2 4" xfId="41104"/>
    <cellStyle name="Normal 2 3 3 20 3 3" xfId="10947"/>
    <cellStyle name="Normal 2 3 3 20 3 3 2" xfId="41105"/>
    <cellStyle name="Normal 2 3 3 20 3 4" xfId="10948"/>
    <cellStyle name="Normal 2 3 3 20 3 4 2" xfId="41106"/>
    <cellStyle name="Normal 2 3 3 20 3 5" xfId="10949"/>
    <cellStyle name="Normal 2 3 3 20 3 5 2" xfId="41107"/>
    <cellStyle name="Normal 2 3 3 20 3 6" xfId="41108"/>
    <cellStyle name="Normal 2 3 3 20 3 6 2" xfId="41109"/>
    <cellStyle name="Normal 2 3 3 20 3 7" xfId="41110"/>
    <cellStyle name="Normal 2 3 3 20 4" xfId="10950"/>
    <cellStyle name="Normal 2 3 3 20 4 2" xfId="10951"/>
    <cellStyle name="Normal 2 3 3 20 4 2 2" xfId="41111"/>
    <cellStyle name="Normal 2 3 3 20 4 3" xfId="10952"/>
    <cellStyle name="Normal 2 3 3 20 4 3 2" xfId="41112"/>
    <cellStyle name="Normal 2 3 3 20 4 4" xfId="41113"/>
    <cellStyle name="Normal 2 3 3 20 5" xfId="10953"/>
    <cellStyle name="Normal 2 3 3 20 5 2" xfId="10954"/>
    <cellStyle name="Normal 2 3 3 20 5 2 2" xfId="41114"/>
    <cellStyle name="Normal 2 3 3 20 5 3" xfId="41115"/>
    <cellStyle name="Normal 2 3 3 20 6" xfId="10955"/>
    <cellStyle name="Normal 2 3 3 20 6 2" xfId="41116"/>
    <cellStyle name="Normal 2 3 3 20 7" xfId="10956"/>
    <cellStyle name="Normal 2 3 3 20 7 2" xfId="41117"/>
    <cellStyle name="Normal 2 3 3 20 8" xfId="41118"/>
    <cellStyle name="Normal 2 3 3 20 8 2" xfId="41119"/>
    <cellStyle name="Normal 2 3 3 20 9" xfId="41120"/>
    <cellStyle name="Normal 2 3 3 21" xfId="10957"/>
    <cellStyle name="Normal 2 3 3 21 10" xfId="41121"/>
    <cellStyle name="Normal 2 3 3 21 11" xfId="41122"/>
    <cellStyle name="Normal 2 3 3 21 2" xfId="10958"/>
    <cellStyle name="Normal 2 3 3 21 2 10" xfId="41123"/>
    <cellStyle name="Normal 2 3 3 21 2 2" xfId="10959"/>
    <cellStyle name="Normal 2 3 3 21 2 2 2" xfId="10960"/>
    <cellStyle name="Normal 2 3 3 21 2 2 2 2" xfId="10961"/>
    <cellStyle name="Normal 2 3 3 21 2 2 2 2 2" xfId="41124"/>
    <cellStyle name="Normal 2 3 3 21 2 2 2 3" xfId="10962"/>
    <cellStyle name="Normal 2 3 3 21 2 2 2 3 2" xfId="41125"/>
    <cellStyle name="Normal 2 3 3 21 2 2 2 4" xfId="41126"/>
    <cellStyle name="Normal 2 3 3 21 2 2 3" xfId="10963"/>
    <cellStyle name="Normal 2 3 3 21 2 2 3 2" xfId="41127"/>
    <cellStyle name="Normal 2 3 3 21 2 2 4" xfId="10964"/>
    <cellStyle name="Normal 2 3 3 21 2 2 4 2" xfId="41128"/>
    <cellStyle name="Normal 2 3 3 21 2 2 5" xfId="10965"/>
    <cellStyle name="Normal 2 3 3 21 2 2 5 2" xfId="41129"/>
    <cellStyle name="Normal 2 3 3 21 2 2 6" xfId="41130"/>
    <cellStyle name="Normal 2 3 3 21 2 2 6 2" xfId="41131"/>
    <cellStyle name="Normal 2 3 3 21 2 2 7" xfId="41132"/>
    <cellStyle name="Normal 2 3 3 21 2 3" xfId="10966"/>
    <cellStyle name="Normal 2 3 3 21 2 3 2" xfId="10967"/>
    <cellStyle name="Normal 2 3 3 21 2 3 2 2" xfId="41133"/>
    <cellStyle name="Normal 2 3 3 21 2 3 3" xfId="10968"/>
    <cellStyle name="Normal 2 3 3 21 2 3 3 2" xfId="41134"/>
    <cellStyle name="Normal 2 3 3 21 2 3 4" xfId="41135"/>
    <cellStyle name="Normal 2 3 3 21 2 4" xfId="10969"/>
    <cellStyle name="Normal 2 3 3 21 2 4 2" xfId="10970"/>
    <cellStyle name="Normal 2 3 3 21 2 4 2 2" xfId="41136"/>
    <cellStyle name="Normal 2 3 3 21 2 4 3" xfId="41137"/>
    <cellStyle name="Normal 2 3 3 21 2 5" xfId="10971"/>
    <cellStyle name="Normal 2 3 3 21 2 5 2" xfId="41138"/>
    <cellStyle name="Normal 2 3 3 21 2 6" xfId="10972"/>
    <cellStyle name="Normal 2 3 3 21 2 6 2" xfId="41139"/>
    <cellStyle name="Normal 2 3 3 21 2 7" xfId="41140"/>
    <cellStyle name="Normal 2 3 3 21 2 7 2" xfId="41141"/>
    <cellStyle name="Normal 2 3 3 21 2 8" xfId="41142"/>
    <cellStyle name="Normal 2 3 3 21 2 9" xfId="41143"/>
    <cellStyle name="Normal 2 3 3 21 3" xfId="10973"/>
    <cellStyle name="Normal 2 3 3 21 3 2" xfId="10974"/>
    <cellStyle name="Normal 2 3 3 21 3 2 2" xfId="10975"/>
    <cellStyle name="Normal 2 3 3 21 3 2 2 2" xfId="41144"/>
    <cellStyle name="Normal 2 3 3 21 3 2 3" xfId="10976"/>
    <cellStyle name="Normal 2 3 3 21 3 2 3 2" xfId="41145"/>
    <cellStyle name="Normal 2 3 3 21 3 2 4" xfId="41146"/>
    <cellStyle name="Normal 2 3 3 21 3 3" xfId="10977"/>
    <cellStyle name="Normal 2 3 3 21 3 3 2" xfId="41147"/>
    <cellStyle name="Normal 2 3 3 21 3 4" xfId="10978"/>
    <cellStyle name="Normal 2 3 3 21 3 4 2" xfId="41148"/>
    <cellStyle name="Normal 2 3 3 21 3 5" xfId="10979"/>
    <cellStyle name="Normal 2 3 3 21 3 5 2" xfId="41149"/>
    <cellStyle name="Normal 2 3 3 21 3 6" xfId="41150"/>
    <cellStyle name="Normal 2 3 3 21 3 6 2" xfId="41151"/>
    <cellStyle name="Normal 2 3 3 21 3 7" xfId="41152"/>
    <cellStyle name="Normal 2 3 3 21 4" xfId="10980"/>
    <cellStyle name="Normal 2 3 3 21 4 2" xfId="10981"/>
    <cellStyle name="Normal 2 3 3 21 4 2 2" xfId="41153"/>
    <cellStyle name="Normal 2 3 3 21 4 3" xfId="10982"/>
    <cellStyle name="Normal 2 3 3 21 4 3 2" xfId="41154"/>
    <cellStyle name="Normal 2 3 3 21 4 4" xfId="41155"/>
    <cellStyle name="Normal 2 3 3 21 5" xfId="10983"/>
    <cellStyle name="Normal 2 3 3 21 5 2" xfId="10984"/>
    <cellStyle name="Normal 2 3 3 21 5 2 2" xfId="41156"/>
    <cellStyle name="Normal 2 3 3 21 5 3" xfId="41157"/>
    <cellStyle name="Normal 2 3 3 21 6" xfId="10985"/>
    <cellStyle name="Normal 2 3 3 21 6 2" xfId="41158"/>
    <cellStyle name="Normal 2 3 3 21 7" xfId="10986"/>
    <cellStyle name="Normal 2 3 3 21 7 2" xfId="41159"/>
    <cellStyle name="Normal 2 3 3 21 8" xfId="41160"/>
    <cellStyle name="Normal 2 3 3 21 8 2" xfId="41161"/>
    <cellStyle name="Normal 2 3 3 21 9" xfId="41162"/>
    <cellStyle name="Normal 2 3 3 22" xfId="10987"/>
    <cellStyle name="Normal 2 3 3 22 10" xfId="41163"/>
    <cellStyle name="Normal 2 3 3 22 11" xfId="41164"/>
    <cellStyle name="Normal 2 3 3 22 2" xfId="10988"/>
    <cellStyle name="Normal 2 3 3 22 2 10" xfId="41165"/>
    <cellStyle name="Normal 2 3 3 22 2 2" xfId="10989"/>
    <cellStyle name="Normal 2 3 3 22 2 2 2" xfId="10990"/>
    <cellStyle name="Normal 2 3 3 22 2 2 2 2" xfId="10991"/>
    <cellStyle name="Normal 2 3 3 22 2 2 2 2 2" xfId="41166"/>
    <cellStyle name="Normal 2 3 3 22 2 2 2 3" xfId="10992"/>
    <cellStyle name="Normal 2 3 3 22 2 2 2 3 2" xfId="41167"/>
    <cellStyle name="Normal 2 3 3 22 2 2 2 4" xfId="41168"/>
    <cellStyle name="Normal 2 3 3 22 2 2 3" xfId="10993"/>
    <cellStyle name="Normal 2 3 3 22 2 2 3 2" xfId="41169"/>
    <cellStyle name="Normal 2 3 3 22 2 2 4" xfId="10994"/>
    <cellStyle name="Normal 2 3 3 22 2 2 4 2" xfId="41170"/>
    <cellStyle name="Normal 2 3 3 22 2 2 5" xfId="10995"/>
    <cellStyle name="Normal 2 3 3 22 2 2 5 2" xfId="41171"/>
    <cellStyle name="Normal 2 3 3 22 2 2 6" xfId="41172"/>
    <cellStyle name="Normal 2 3 3 22 2 2 6 2" xfId="41173"/>
    <cellStyle name="Normal 2 3 3 22 2 2 7" xfId="41174"/>
    <cellStyle name="Normal 2 3 3 22 2 3" xfId="10996"/>
    <cellStyle name="Normal 2 3 3 22 2 3 2" xfId="10997"/>
    <cellStyle name="Normal 2 3 3 22 2 3 2 2" xfId="41175"/>
    <cellStyle name="Normal 2 3 3 22 2 3 3" xfId="10998"/>
    <cellStyle name="Normal 2 3 3 22 2 3 3 2" xfId="41176"/>
    <cellStyle name="Normal 2 3 3 22 2 3 4" xfId="41177"/>
    <cellStyle name="Normal 2 3 3 22 2 4" xfId="10999"/>
    <cellStyle name="Normal 2 3 3 22 2 4 2" xfId="11000"/>
    <cellStyle name="Normal 2 3 3 22 2 4 2 2" xfId="41178"/>
    <cellStyle name="Normal 2 3 3 22 2 4 3" xfId="41179"/>
    <cellStyle name="Normal 2 3 3 22 2 5" xfId="11001"/>
    <cellStyle name="Normal 2 3 3 22 2 5 2" xfId="41180"/>
    <cellStyle name="Normal 2 3 3 22 2 6" xfId="11002"/>
    <cellStyle name="Normal 2 3 3 22 2 6 2" xfId="41181"/>
    <cellStyle name="Normal 2 3 3 22 2 7" xfId="41182"/>
    <cellStyle name="Normal 2 3 3 22 2 7 2" xfId="41183"/>
    <cellStyle name="Normal 2 3 3 22 2 8" xfId="41184"/>
    <cellStyle name="Normal 2 3 3 22 2 9" xfId="41185"/>
    <cellStyle name="Normal 2 3 3 22 3" xfId="11003"/>
    <cellStyle name="Normal 2 3 3 22 3 2" xfId="11004"/>
    <cellStyle name="Normal 2 3 3 22 3 2 2" xfId="11005"/>
    <cellStyle name="Normal 2 3 3 22 3 2 2 2" xfId="41186"/>
    <cellStyle name="Normal 2 3 3 22 3 2 3" xfId="11006"/>
    <cellStyle name="Normal 2 3 3 22 3 2 3 2" xfId="41187"/>
    <cellStyle name="Normal 2 3 3 22 3 2 4" xfId="41188"/>
    <cellStyle name="Normal 2 3 3 22 3 3" xfId="11007"/>
    <cellStyle name="Normal 2 3 3 22 3 3 2" xfId="41189"/>
    <cellStyle name="Normal 2 3 3 22 3 4" xfId="11008"/>
    <cellStyle name="Normal 2 3 3 22 3 4 2" xfId="41190"/>
    <cellStyle name="Normal 2 3 3 22 3 5" xfId="11009"/>
    <cellStyle name="Normal 2 3 3 22 3 5 2" xfId="41191"/>
    <cellStyle name="Normal 2 3 3 22 3 6" xfId="41192"/>
    <cellStyle name="Normal 2 3 3 22 3 6 2" xfId="41193"/>
    <cellStyle name="Normal 2 3 3 22 3 7" xfId="41194"/>
    <cellStyle name="Normal 2 3 3 22 4" xfId="11010"/>
    <cellStyle name="Normal 2 3 3 22 4 2" xfId="11011"/>
    <cellStyle name="Normal 2 3 3 22 4 2 2" xfId="41195"/>
    <cellStyle name="Normal 2 3 3 22 4 3" xfId="11012"/>
    <cellStyle name="Normal 2 3 3 22 4 3 2" xfId="41196"/>
    <cellStyle name="Normal 2 3 3 22 4 4" xfId="41197"/>
    <cellStyle name="Normal 2 3 3 22 5" xfId="11013"/>
    <cellStyle name="Normal 2 3 3 22 5 2" xfId="11014"/>
    <cellStyle name="Normal 2 3 3 22 5 2 2" xfId="41198"/>
    <cellStyle name="Normal 2 3 3 22 5 3" xfId="41199"/>
    <cellStyle name="Normal 2 3 3 22 6" xfId="11015"/>
    <cellStyle name="Normal 2 3 3 22 6 2" xfId="41200"/>
    <cellStyle name="Normal 2 3 3 22 7" xfId="11016"/>
    <cellStyle name="Normal 2 3 3 22 7 2" xfId="41201"/>
    <cellStyle name="Normal 2 3 3 22 8" xfId="41202"/>
    <cellStyle name="Normal 2 3 3 22 8 2" xfId="41203"/>
    <cellStyle name="Normal 2 3 3 22 9" xfId="41204"/>
    <cellStyle name="Normal 2 3 3 23" xfId="11017"/>
    <cellStyle name="Normal 2 3 3 23 10" xfId="41205"/>
    <cellStyle name="Normal 2 3 3 23 11" xfId="41206"/>
    <cellStyle name="Normal 2 3 3 23 2" xfId="11018"/>
    <cellStyle name="Normal 2 3 3 23 2 10" xfId="41207"/>
    <cellStyle name="Normal 2 3 3 23 2 2" xfId="11019"/>
    <cellStyle name="Normal 2 3 3 23 2 2 2" xfId="11020"/>
    <cellStyle name="Normal 2 3 3 23 2 2 2 2" xfId="11021"/>
    <cellStyle name="Normal 2 3 3 23 2 2 2 2 2" xfId="41208"/>
    <cellStyle name="Normal 2 3 3 23 2 2 2 3" xfId="11022"/>
    <cellStyle name="Normal 2 3 3 23 2 2 2 3 2" xfId="41209"/>
    <cellStyle name="Normal 2 3 3 23 2 2 2 4" xfId="41210"/>
    <cellStyle name="Normal 2 3 3 23 2 2 3" xfId="11023"/>
    <cellStyle name="Normal 2 3 3 23 2 2 3 2" xfId="41211"/>
    <cellStyle name="Normal 2 3 3 23 2 2 4" xfId="11024"/>
    <cellStyle name="Normal 2 3 3 23 2 2 4 2" xfId="41212"/>
    <cellStyle name="Normal 2 3 3 23 2 2 5" xfId="11025"/>
    <cellStyle name="Normal 2 3 3 23 2 2 5 2" xfId="41213"/>
    <cellStyle name="Normal 2 3 3 23 2 2 6" xfId="41214"/>
    <cellStyle name="Normal 2 3 3 23 2 2 6 2" xfId="41215"/>
    <cellStyle name="Normal 2 3 3 23 2 2 7" xfId="41216"/>
    <cellStyle name="Normal 2 3 3 23 2 3" xfId="11026"/>
    <cellStyle name="Normal 2 3 3 23 2 3 2" xfId="11027"/>
    <cellStyle name="Normal 2 3 3 23 2 3 2 2" xfId="41217"/>
    <cellStyle name="Normal 2 3 3 23 2 3 3" xfId="11028"/>
    <cellStyle name="Normal 2 3 3 23 2 3 3 2" xfId="41218"/>
    <cellStyle name="Normal 2 3 3 23 2 3 4" xfId="41219"/>
    <cellStyle name="Normal 2 3 3 23 2 4" xfId="11029"/>
    <cellStyle name="Normal 2 3 3 23 2 4 2" xfId="11030"/>
    <cellStyle name="Normal 2 3 3 23 2 4 2 2" xfId="41220"/>
    <cellStyle name="Normal 2 3 3 23 2 4 3" xfId="41221"/>
    <cellStyle name="Normal 2 3 3 23 2 5" xfId="11031"/>
    <cellStyle name="Normal 2 3 3 23 2 5 2" xfId="41222"/>
    <cellStyle name="Normal 2 3 3 23 2 6" xfId="11032"/>
    <cellStyle name="Normal 2 3 3 23 2 6 2" xfId="41223"/>
    <cellStyle name="Normal 2 3 3 23 2 7" xfId="41224"/>
    <cellStyle name="Normal 2 3 3 23 2 7 2" xfId="41225"/>
    <cellStyle name="Normal 2 3 3 23 2 8" xfId="41226"/>
    <cellStyle name="Normal 2 3 3 23 2 9" xfId="41227"/>
    <cellStyle name="Normal 2 3 3 23 3" xfId="11033"/>
    <cellStyle name="Normal 2 3 3 23 3 2" xfId="11034"/>
    <cellStyle name="Normal 2 3 3 23 3 2 2" xfId="11035"/>
    <cellStyle name="Normal 2 3 3 23 3 2 2 2" xfId="41228"/>
    <cellStyle name="Normal 2 3 3 23 3 2 3" xfId="11036"/>
    <cellStyle name="Normal 2 3 3 23 3 2 3 2" xfId="41229"/>
    <cellStyle name="Normal 2 3 3 23 3 2 4" xfId="41230"/>
    <cellStyle name="Normal 2 3 3 23 3 3" xfId="11037"/>
    <cellStyle name="Normal 2 3 3 23 3 3 2" xfId="41231"/>
    <cellStyle name="Normal 2 3 3 23 3 4" xfId="11038"/>
    <cellStyle name="Normal 2 3 3 23 3 4 2" xfId="41232"/>
    <cellStyle name="Normal 2 3 3 23 3 5" xfId="11039"/>
    <cellStyle name="Normal 2 3 3 23 3 5 2" xfId="41233"/>
    <cellStyle name="Normal 2 3 3 23 3 6" xfId="41234"/>
    <cellStyle name="Normal 2 3 3 23 3 6 2" xfId="41235"/>
    <cellStyle name="Normal 2 3 3 23 3 7" xfId="41236"/>
    <cellStyle name="Normal 2 3 3 23 4" xfId="11040"/>
    <cellStyle name="Normal 2 3 3 23 4 2" xfId="11041"/>
    <cellStyle name="Normal 2 3 3 23 4 2 2" xfId="41237"/>
    <cellStyle name="Normal 2 3 3 23 4 3" xfId="11042"/>
    <cellStyle name="Normal 2 3 3 23 4 3 2" xfId="41238"/>
    <cellStyle name="Normal 2 3 3 23 4 4" xfId="41239"/>
    <cellStyle name="Normal 2 3 3 23 5" xfId="11043"/>
    <cellStyle name="Normal 2 3 3 23 5 2" xfId="11044"/>
    <cellStyle name="Normal 2 3 3 23 5 2 2" xfId="41240"/>
    <cellStyle name="Normal 2 3 3 23 5 3" xfId="41241"/>
    <cellStyle name="Normal 2 3 3 23 6" xfId="11045"/>
    <cellStyle name="Normal 2 3 3 23 6 2" xfId="41242"/>
    <cellStyle name="Normal 2 3 3 23 7" xfId="11046"/>
    <cellStyle name="Normal 2 3 3 23 7 2" xfId="41243"/>
    <cellStyle name="Normal 2 3 3 23 8" xfId="41244"/>
    <cellStyle name="Normal 2 3 3 23 8 2" xfId="41245"/>
    <cellStyle name="Normal 2 3 3 23 9" xfId="41246"/>
    <cellStyle name="Normal 2 3 3 24" xfId="11047"/>
    <cellStyle name="Normal 2 3 3 24 10" xfId="41247"/>
    <cellStyle name="Normal 2 3 3 24 11" xfId="41248"/>
    <cellStyle name="Normal 2 3 3 24 2" xfId="11048"/>
    <cellStyle name="Normal 2 3 3 24 2 10" xfId="41249"/>
    <cellStyle name="Normal 2 3 3 24 2 2" xfId="11049"/>
    <cellStyle name="Normal 2 3 3 24 2 2 2" xfId="11050"/>
    <cellStyle name="Normal 2 3 3 24 2 2 2 2" xfId="11051"/>
    <cellStyle name="Normal 2 3 3 24 2 2 2 2 2" xfId="41250"/>
    <cellStyle name="Normal 2 3 3 24 2 2 2 3" xfId="11052"/>
    <cellStyle name="Normal 2 3 3 24 2 2 2 3 2" xfId="41251"/>
    <cellStyle name="Normal 2 3 3 24 2 2 2 4" xfId="41252"/>
    <cellStyle name="Normal 2 3 3 24 2 2 3" xfId="11053"/>
    <cellStyle name="Normal 2 3 3 24 2 2 3 2" xfId="41253"/>
    <cellStyle name="Normal 2 3 3 24 2 2 4" xfId="11054"/>
    <cellStyle name="Normal 2 3 3 24 2 2 4 2" xfId="41254"/>
    <cellStyle name="Normal 2 3 3 24 2 2 5" xfId="11055"/>
    <cellStyle name="Normal 2 3 3 24 2 2 5 2" xfId="41255"/>
    <cellStyle name="Normal 2 3 3 24 2 2 6" xfId="41256"/>
    <cellStyle name="Normal 2 3 3 24 2 2 6 2" xfId="41257"/>
    <cellStyle name="Normal 2 3 3 24 2 2 7" xfId="41258"/>
    <cellStyle name="Normal 2 3 3 24 2 3" xfId="11056"/>
    <cellStyle name="Normal 2 3 3 24 2 3 2" xfId="11057"/>
    <cellStyle name="Normal 2 3 3 24 2 3 2 2" xfId="41259"/>
    <cellStyle name="Normal 2 3 3 24 2 3 3" xfId="11058"/>
    <cellStyle name="Normal 2 3 3 24 2 3 3 2" xfId="41260"/>
    <cellStyle name="Normal 2 3 3 24 2 3 4" xfId="41261"/>
    <cellStyle name="Normal 2 3 3 24 2 4" xfId="11059"/>
    <cellStyle name="Normal 2 3 3 24 2 4 2" xfId="11060"/>
    <cellStyle name="Normal 2 3 3 24 2 4 2 2" xfId="41262"/>
    <cellStyle name="Normal 2 3 3 24 2 4 3" xfId="41263"/>
    <cellStyle name="Normal 2 3 3 24 2 5" xfId="11061"/>
    <cellStyle name="Normal 2 3 3 24 2 5 2" xfId="41264"/>
    <cellStyle name="Normal 2 3 3 24 2 6" xfId="11062"/>
    <cellStyle name="Normal 2 3 3 24 2 6 2" xfId="41265"/>
    <cellStyle name="Normal 2 3 3 24 2 7" xfId="41266"/>
    <cellStyle name="Normal 2 3 3 24 2 7 2" xfId="41267"/>
    <cellStyle name="Normal 2 3 3 24 2 8" xfId="41268"/>
    <cellStyle name="Normal 2 3 3 24 2 9" xfId="41269"/>
    <cellStyle name="Normal 2 3 3 24 3" xfId="11063"/>
    <cellStyle name="Normal 2 3 3 24 3 2" xfId="11064"/>
    <cellStyle name="Normal 2 3 3 24 3 2 2" xfId="11065"/>
    <cellStyle name="Normal 2 3 3 24 3 2 2 2" xfId="41270"/>
    <cellStyle name="Normal 2 3 3 24 3 2 3" xfId="11066"/>
    <cellStyle name="Normal 2 3 3 24 3 2 3 2" xfId="41271"/>
    <cellStyle name="Normal 2 3 3 24 3 2 4" xfId="41272"/>
    <cellStyle name="Normal 2 3 3 24 3 3" xfId="11067"/>
    <cellStyle name="Normal 2 3 3 24 3 3 2" xfId="41273"/>
    <cellStyle name="Normal 2 3 3 24 3 4" xfId="11068"/>
    <cellStyle name="Normal 2 3 3 24 3 4 2" xfId="41274"/>
    <cellStyle name="Normal 2 3 3 24 3 5" xfId="11069"/>
    <cellStyle name="Normal 2 3 3 24 3 5 2" xfId="41275"/>
    <cellStyle name="Normal 2 3 3 24 3 6" xfId="41276"/>
    <cellStyle name="Normal 2 3 3 24 3 6 2" xfId="41277"/>
    <cellStyle name="Normal 2 3 3 24 3 7" xfId="41278"/>
    <cellStyle name="Normal 2 3 3 24 4" xfId="11070"/>
    <cellStyle name="Normal 2 3 3 24 4 2" xfId="11071"/>
    <cellStyle name="Normal 2 3 3 24 4 2 2" xfId="41279"/>
    <cellStyle name="Normal 2 3 3 24 4 3" xfId="11072"/>
    <cellStyle name="Normal 2 3 3 24 4 3 2" xfId="41280"/>
    <cellStyle name="Normal 2 3 3 24 4 4" xfId="41281"/>
    <cellStyle name="Normal 2 3 3 24 5" xfId="11073"/>
    <cellStyle name="Normal 2 3 3 24 5 2" xfId="11074"/>
    <cellStyle name="Normal 2 3 3 24 5 2 2" xfId="41282"/>
    <cellStyle name="Normal 2 3 3 24 5 3" xfId="41283"/>
    <cellStyle name="Normal 2 3 3 24 6" xfId="11075"/>
    <cellStyle name="Normal 2 3 3 24 6 2" xfId="41284"/>
    <cellStyle name="Normal 2 3 3 24 7" xfId="11076"/>
    <cellStyle name="Normal 2 3 3 24 7 2" xfId="41285"/>
    <cellStyle name="Normal 2 3 3 24 8" xfId="41286"/>
    <cellStyle name="Normal 2 3 3 24 8 2" xfId="41287"/>
    <cellStyle name="Normal 2 3 3 24 9" xfId="41288"/>
    <cellStyle name="Normal 2 3 3 25" xfId="11077"/>
    <cellStyle name="Normal 2 3 3 25 10" xfId="41289"/>
    <cellStyle name="Normal 2 3 3 25 11" xfId="41290"/>
    <cellStyle name="Normal 2 3 3 25 2" xfId="11078"/>
    <cellStyle name="Normal 2 3 3 25 2 10" xfId="41291"/>
    <cellStyle name="Normal 2 3 3 25 2 2" xfId="11079"/>
    <cellStyle name="Normal 2 3 3 25 2 2 2" xfId="11080"/>
    <cellStyle name="Normal 2 3 3 25 2 2 2 2" xfId="11081"/>
    <cellStyle name="Normal 2 3 3 25 2 2 2 2 2" xfId="41292"/>
    <cellStyle name="Normal 2 3 3 25 2 2 2 3" xfId="11082"/>
    <cellStyle name="Normal 2 3 3 25 2 2 2 3 2" xfId="41293"/>
    <cellStyle name="Normal 2 3 3 25 2 2 2 4" xfId="41294"/>
    <cellStyle name="Normal 2 3 3 25 2 2 3" xfId="11083"/>
    <cellStyle name="Normal 2 3 3 25 2 2 3 2" xfId="41295"/>
    <cellStyle name="Normal 2 3 3 25 2 2 4" xfId="11084"/>
    <cellStyle name="Normal 2 3 3 25 2 2 4 2" xfId="41296"/>
    <cellStyle name="Normal 2 3 3 25 2 2 5" xfId="11085"/>
    <cellStyle name="Normal 2 3 3 25 2 2 5 2" xfId="41297"/>
    <cellStyle name="Normal 2 3 3 25 2 2 6" xfId="41298"/>
    <cellStyle name="Normal 2 3 3 25 2 2 6 2" xfId="41299"/>
    <cellStyle name="Normal 2 3 3 25 2 2 7" xfId="41300"/>
    <cellStyle name="Normal 2 3 3 25 2 3" xfId="11086"/>
    <cellStyle name="Normal 2 3 3 25 2 3 2" xfId="11087"/>
    <cellStyle name="Normal 2 3 3 25 2 3 2 2" xfId="41301"/>
    <cellStyle name="Normal 2 3 3 25 2 3 3" xfId="11088"/>
    <cellStyle name="Normal 2 3 3 25 2 3 3 2" xfId="41302"/>
    <cellStyle name="Normal 2 3 3 25 2 3 4" xfId="41303"/>
    <cellStyle name="Normal 2 3 3 25 2 4" xfId="11089"/>
    <cellStyle name="Normal 2 3 3 25 2 4 2" xfId="11090"/>
    <cellStyle name="Normal 2 3 3 25 2 4 2 2" xfId="41304"/>
    <cellStyle name="Normal 2 3 3 25 2 4 3" xfId="41305"/>
    <cellStyle name="Normal 2 3 3 25 2 5" xfId="11091"/>
    <cellStyle name="Normal 2 3 3 25 2 5 2" xfId="41306"/>
    <cellStyle name="Normal 2 3 3 25 2 6" xfId="11092"/>
    <cellStyle name="Normal 2 3 3 25 2 6 2" xfId="41307"/>
    <cellStyle name="Normal 2 3 3 25 2 7" xfId="41308"/>
    <cellStyle name="Normal 2 3 3 25 2 7 2" xfId="41309"/>
    <cellStyle name="Normal 2 3 3 25 2 8" xfId="41310"/>
    <cellStyle name="Normal 2 3 3 25 2 9" xfId="41311"/>
    <cellStyle name="Normal 2 3 3 25 3" xfId="11093"/>
    <cellStyle name="Normal 2 3 3 25 3 2" xfId="11094"/>
    <cellStyle name="Normal 2 3 3 25 3 2 2" xfId="11095"/>
    <cellStyle name="Normal 2 3 3 25 3 2 2 2" xfId="41312"/>
    <cellStyle name="Normal 2 3 3 25 3 2 3" xfId="11096"/>
    <cellStyle name="Normal 2 3 3 25 3 2 3 2" xfId="41313"/>
    <cellStyle name="Normal 2 3 3 25 3 2 4" xfId="41314"/>
    <cellStyle name="Normal 2 3 3 25 3 3" xfId="11097"/>
    <cellStyle name="Normal 2 3 3 25 3 3 2" xfId="41315"/>
    <cellStyle name="Normal 2 3 3 25 3 4" xfId="11098"/>
    <cellStyle name="Normal 2 3 3 25 3 4 2" xfId="41316"/>
    <cellStyle name="Normal 2 3 3 25 3 5" xfId="11099"/>
    <cellStyle name="Normal 2 3 3 25 3 5 2" xfId="41317"/>
    <cellStyle name="Normal 2 3 3 25 3 6" xfId="41318"/>
    <cellStyle name="Normal 2 3 3 25 3 6 2" xfId="41319"/>
    <cellStyle name="Normal 2 3 3 25 3 7" xfId="41320"/>
    <cellStyle name="Normal 2 3 3 25 4" xfId="11100"/>
    <cellStyle name="Normal 2 3 3 25 4 2" xfId="11101"/>
    <cellStyle name="Normal 2 3 3 25 4 2 2" xfId="41321"/>
    <cellStyle name="Normal 2 3 3 25 4 3" xfId="11102"/>
    <cellStyle name="Normal 2 3 3 25 4 3 2" xfId="41322"/>
    <cellStyle name="Normal 2 3 3 25 4 4" xfId="41323"/>
    <cellStyle name="Normal 2 3 3 25 5" xfId="11103"/>
    <cellStyle name="Normal 2 3 3 25 5 2" xfId="11104"/>
    <cellStyle name="Normal 2 3 3 25 5 2 2" xfId="41324"/>
    <cellStyle name="Normal 2 3 3 25 5 3" xfId="41325"/>
    <cellStyle name="Normal 2 3 3 25 6" xfId="11105"/>
    <cellStyle name="Normal 2 3 3 25 6 2" xfId="41326"/>
    <cellStyle name="Normal 2 3 3 25 7" xfId="11106"/>
    <cellStyle name="Normal 2 3 3 25 7 2" xfId="41327"/>
    <cellStyle name="Normal 2 3 3 25 8" xfId="41328"/>
    <cellStyle name="Normal 2 3 3 25 8 2" xfId="41329"/>
    <cellStyle name="Normal 2 3 3 25 9" xfId="41330"/>
    <cellStyle name="Normal 2 3 3 26" xfId="11107"/>
    <cellStyle name="Normal 2 3 3 26 10" xfId="41331"/>
    <cellStyle name="Normal 2 3 3 26 11" xfId="41332"/>
    <cellStyle name="Normal 2 3 3 26 2" xfId="11108"/>
    <cellStyle name="Normal 2 3 3 26 2 10" xfId="41333"/>
    <cellStyle name="Normal 2 3 3 26 2 2" xfId="11109"/>
    <cellStyle name="Normal 2 3 3 26 2 2 2" xfId="11110"/>
    <cellStyle name="Normal 2 3 3 26 2 2 2 2" xfId="11111"/>
    <cellStyle name="Normal 2 3 3 26 2 2 2 2 2" xfId="41334"/>
    <cellStyle name="Normal 2 3 3 26 2 2 2 3" xfId="11112"/>
    <cellStyle name="Normal 2 3 3 26 2 2 2 3 2" xfId="41335"/>
    <cellStyle name="Normal 2 3 3 26 2 2 2 4" xfId="41336"/>
    <cellStyle name="Normal 2 3 3 26 2 2 3" xfId="11113"/>
    <cellStyle name="Normal 2 3 3 26 2 2 3 2" xfId="41337"/>
    <cellStyle name="Normal 2 3 3 26 2 2 4" xfId="11114"/>
    <cellStyle name="Normal 2 3 3 26 2 2 4 2" xfId="41338"/>
    <cellStyle name="Normal 2 3 3 26 2 2 5" xfId="11115"/>
    <cellStyle name="Normal 2 3 3 26 2 2 5 2" xfId="41339"/>
    <cellStyle name="Normal 2 3 3 26 2 2 6" xfId="41340"/>
    <cellStyle name="Normal 2 3 3 26 2 2 6 2" xfId="41341"/>
    <cellStyle name="Normal 2 3 3 26 2 2 7" xfId="41342"/>
    <cellStyle name="Normal 2 3 3 26 2 3" xfId="11116"/>
    <cellStyle name="Normal 2 3 3 26 2 3 2" xfId="11117"/>
    <cellStyle name="Normal 2 3 3 26 2 3 2 2" xfId="41343"/>
    <cellStyle name="Normal 2 3 3 26 2 3 3" xfId="11118"/>
    <cellStyle name="Normal 2 3 3 26 2 3 3 2" xfId="41344"/>
    <cellStyle name="Normal 2 3 3 26 2 3 4" xfId="41345"/>
    <cellStyle name="Normal 2 3 3 26 2 4" xfId="11119"/>
    <cellStyle name="Normal 2 3 3 26 2 4 2" xfId="11120"/>
    <cellStyle name="Normal 2 3 3 26 2 4 2 2" xfId="41346"/>
    <cellStyle name="Normal 2 3 3 26 2 4 3" xfId="41347"/>
    <cellStyle name="Normal 2 3 3 26 2 5" xfId="11121"/>
    <cellStyle name="Normal 2 3 3 26 2 5 2" xfId="41348"/>
    <cellStyle name="Normal 2 3 3 26 2 6" xfId="11122"/>
    <cellStyle name="Normal 2 3 3 26 2 6 2" xfId="41349"/>
    <cellStyle name="Normal 2 3 3 26 2 7" xfId="41350"/>
    <cellStyle name="Normal 2 3 3 26 2 7 2" xfId="41351"/>
    <cellStyle name="Normal 2 3 3 26 2 8" xfId="41352"/>
    <cellStyle name="Normal 2 3 3 26 2 9" xfId="41353"/>
    <cellStyle name="Normal 2 3 3 26 3" xfId="11123"/>
    <cellStyle name="Normal 2 3 3 26 3 2" xfId="11124"/>
    <cellStyle name="Normal 2 3 3 26 3 2 2" xfId="11125"/>
    <cellStyle name="Normal 2 3 3 26 3 2 2 2" xfId="41354"/>
    <cellStyle name="Normal 2 3 3 26 3 2 3" xfId="11126"/>
    <cellStyle name="Normal 2 3 3 26 3 2 3 2" xfId="41355"/>
    <cellStyle name="Normal 2 3 3 26 3 2 4" xfId="41356"/>
    <cellStyle name="Normal 2 3 3 26 3 3" xfId="11127"/>
    <cellStyle name="Normal 2 3 3 26 3 3 2" xfId="41357"/>
    <cellStyle name="Normal 2 3 3 26 3 4" xfId="11128"/>
    <cellStyle name="Normal 2 3 3 26 3 4 2" xfId="41358"/>
    <cellStyle name="Normal 2 3 3 26 3 5" xfId="11129"/>
    <cellStyle name="Normal 2 3 3 26 3 5 2" xfId="41359"/>
    <cellStyle name="Normal 2 3 3 26 3 6" xfId="41360"/>
    <cellStyle name="Normal 2 3 3 26 3 6 2" xfId="41361"/>
    <cellStyle name="Normal 2 3 3 26 3 7" xfId="41362"/>
    <cellStyle name="Normal 2 3 3 26 4" xfId="11130"/>
    <cellStyle name="Normal 2 3 3 26 4 2" xfId="11131"/>
    <cellStyle name="Normal 2 3 3 26 4 2 2" xfId="41363"/>
    <cellStyle name="Normal 2 3 3 26 4 3" xfId="11132"/>
    <cellStyle name="Normal 2 3 3 26 4 3 2" xfId="41364"/>
    <cellStyle name="Normal 2 3 3 26 4 4" xfId="41365"/>
    <cellStyle name="Normal 2 3 3 26 5" xfId="11133"/>
    <cellStyle name="Normal 2 3 3 26 5 2" xfId="11134"/>
    <cellStyle name="Normal 2 3 3 26 5 2 2" xfId="41366"/>
    <cellStyle name="Normal 2 3 3 26 5 3" xfId="41367"/>
    <cellStyle name="Normal 2 3 3 26 6" xfId="11135"/>
    <cellStyle name="Normal 2 3 3 26 6 2" xfId="41368"/>
    <cellStyle name="Normal 2 3 3 26 7" xfId="11136"/>
    <cellStyle name="Normal 2 3 3 26 7 2" xfId="41369"/>
    <cellStyle name="Normal 2 3 3 26 8" xfId="41370"/>
    <cellStyle name="Normal 2 3 3 26 8 2" xfId="41371"/>
    <cellStyle name="Normal 2 3 3 26 9" xfId="41372"/>
    <cellStyle name="Normal 2 3 3 27" xfId="11137"/>
    <cellStyle name="Normal 2 3 3 27 10" xfId="41373"/>
    <cellStyle name="Normal 2 3 3 27 11" xfId="41374"/>
    <cellStyle name="Normal 2 3 3 27 2" xfId="11138"/>
    <cellStyle name="Normal 2 3 3 27 2 10" xfId="41375"/>
    <cellStyle name="Normal 2 3 3 27 2 2" xfId="11139"/>
    <cellStyle name="Normal 2 3 3 27 2 2 2" xfId="11140"/>
    <cellStyle name="Normal 2 3 3 27 2 2 2 2" xfId="11141"/>
    <cellStyle name="Normal 2 3 3 27 2 2 2 2 2" xfId="41376"/>
    <cellStyle name="Normal 2 3 3 27 2 2 2 3" xfId="11142"/>
    <cellStyle name="Normal 2 3 3 27 2 2 2 3 2" xfId="41377"/>
    <cellStyle name="Normal 2 3 3 27 2 2 2 4" xfId="41378"/>
    <cellStyle name="Normal 2 3 3 27 2 2 3" xfId="11143"/>
    <cellStyle name="Normal 2 3 3 27 2 2 3 2" xfId="41379"/>
    <cellStyle name="Normal 2 3 3 27 2 2 4" xfId="11144"/>
    <cellStyle name="Normal 2 3 3 27 2 2 4 2" xfId="41380"/>
    <cellStyle name="Normal 2 3 3 27 2 2 5" xfId="11145"/>
    <cellStyle name="Normal 2 3 3 27 2 2 5 2" xfId="41381"/>
    <cellStyle name="Normal 2 3 3 27 2 2 6" xfId="41382"/>
    <cellStyle name="Normal 2 3 3 27 2 2 6 2" xfId="41383"/>
    <cellStyle name="Normal 2 3 3 27 2 2 7" xfId="41384"/>
    <cellStyle name="Normal 2 3 3 27 2 3" xfId="11146"/>
    <cellStyle name="Normal 2 3 3 27 2 3 2" xfId="11147"/>
    <cellStyle name="Normal 2 3 3 27 2 3 2 2" xfId="41385"/>
    <cellStyle name="Normal 2 3 3 27 2 3 3" xfId="11148"/>
    <cellStyle name="Normal 2 3 3 27 2 3 3 2" xfId="41386"/>
    <cellStyle name="Normal 2 3 3 27 2 3 4" xfId="41387"/>
    <cellStyle name="Normal 2 3 3 27 2 4" xfId="11149"/>
    <cellStyle name="Normal 2 3 3 27 2 4 2" xfId="11150"/>
    <cellStyle name="Normal 2 3 3 27 2 4 2 2" xfId="41388"/>
    <cellStyle name="Normal 2 3 3 27 2 4 3" xfId="41389"/>
    <cellStyle name="Normal 2 3 3 27 2 5" xfId="11151"/>
    <cellStyle name="Normal 2 3 3 27 2 5 2" xfId="41390"/>
    <cellStyle name="Normal 2 3 3 27 2 6" xfId="11152"/>
    <cellStyle name="Normal 2 3 3 27 2 6 2" xfId="41391"/>
    <cellStyle name="Normal 2 3 3 27 2 7" xfId="41392"/>
    <cellStyle name="Normal 2 3 3 27 2 7 2" xfId="41393"/>
    <cellStyle name="Normal 2 3 3 27 2 8" xfId="41394"/>
    <cellStyle name="Normal 2 3 3 27 2 9" xfId="41395"/>
    <cellStyle name="Normal 2 3 3 27 3" xfId="11153"/>
    <cellStyle name="Normal 2 3 3 27 3 2" xfId="11154"/>
    <cellStyle name="Normal 2 3 3 27 3 2 2" xfId="11155"/>
    <cellStyle name="Normal 2 3 3 27 3 2 2 2" xfId="41396"/>
    <cellStyle name="Normal 2 3 3 27 3 2 3" xfId="11156"/>
    <cellStyle name="Normal 2 3 3 27 3 2 3 2" xfId="41397"/>
    <cellStyle name="Normal 2 3 3 27 3 2 4" xfId="41398"/>
    <cellStyle name="Normal 2 3 3 27 3 3" xfId="11157"/>
    <cellStyle name="Normal 2 3 3 27 3 3 2" xfId="41399"/>
    <cellStyle name="Normal 2 3 3 27 3 4" xfId="11158"/>
    <cellStyle name="Normal 2 3 3 27 3 4 2" xfId="41400"/>
    <cellStyle name="Normal 2 3 3 27 3 5" xfId="11159"/>
    <cellStyle name="Normal 2 3 3 27 3 5 2" xfId="41401"/>
    <cellStyle name="Normal 2 3 3 27 3 6" xfId="41402"/>
    <cellStyle name="Normal 2 3 3 27 3 6 2" xfId="41403"/>
    <cellStyle name="Normal 2 3 3 27 3 7" xfId="41404"/>
    <cellStyle name="Normal 2 3 3 27 4" xfId="11160"/>
    <cellStyle name="Normal 2 3 3 27 4 2" xfId="11161"/>
    <cellStyle name="Normal 2 3 3 27 4 2 2" xfId="41405"/>
    <cellStyle name="Normal 2 3 3 27 4 3" xfId="11162"/>
    <cellStyle name="Normal 2 3 3 27 4 3 2" xfId="41406"/>
    <cellStyle name="Normal 2 3 3 27 4 4" xfId="41407"/>
    <cellStyle name="Normal 2 3 3 27 5" xfId="11163"/>
    <cellStyle name="Normal 2 3 3 27 5 2" xfId="11164"/>
    <cellStyle name="Normal 2 3 3 27 5 2 2" xfId="41408"/>
    <cellStyle name="Normal 2 3 3 27 5 3" xfId="41409"/>
    <cellStyle name="Normal 2 3 3 27 6" xfId="11165"/>
    <cellStyle name="Normal 2 3 3 27 6 2" xfId="41410"/>
    <cellStyle name="Normal 2 3 3 27 7" xfId="11166"/>
    <cellStyle name="Normal 2 3 3 27 7 2" xfId="41411"/>
    <cellStyle name="Normal 2 3 3 27 8" xfId="41412"/>
    <cellStyle name="Normal 2 3 3 27 8 2" xfId="41413"/>
    <cellStyle name="Normal 2 3 3 27 9" xfId="41414"/>
    <cellStyle name="Normal 2 3 3 28" xfId="11167"/>
    <cellStyle name="Normal 2 3 3 28 10" xfId="41415"/>
    <cellStyle name="Normal 2 3 3 28 11" xfId="41416"/>
    <cellStyle name="Normal 2 3 3 28 2" xfId="11168"/>
    <cellStyle name="Normal 2 3 3 28 2 10" xfId="41417"/>
    <cellStyle name="Normal 2 3 3 28 2 2" xfId="11169"/>
    <cellStyle name="Normal 2 3 3 28 2 2 2" xfId="11170"/>
    <cellStyle name="Normal 2 3 3 28 2 2 2 2" xfId="11171"/>
    <cellStyle name="Normal 2 3 3 28 2 2 2 2 2" xfId="41418"/>
    <cellStyle name="Normal 2 3 3 28 2 2 2 3" xfId="11172"/>
    <cellStyle name="Normal 2 3 3 28 2 2 2 3 2" xfId="41419"/>
    <cellStyle name="Normal 2 3 3 28 2 2 2 4" xfId="41420"/>
    <cellStyle name="Normal 2 3 3 28 2 2 3" xfId="11173"/>
    <cellStyle name="Normal 2 3 3 28 2 2 3 2" xfId="41421"/>
    <cellStyle name="Normal 2 3 3 28 2 2 4" xfId="11174"/>
    <cellStyle name="Normal 2 3 3 28 2 2 4 2" xfId="41422"/>
    <cellStyle name="Normal 2 3 3 28 2 2 5" xfId="11175"/>
    <cellStyle name="Normal 2 3 3 28 2 2 5 2" xfId="41423"/>
    <cellStyle name="Normal 2 3 3 28 2 2 6" xfId="41424"/>
    <cellStyle name="Normal 2 3 3 28 2 2 6 2" xfId="41425"/>
    <cellStyle name="Normal 2 3 3 28 2 2 7" xfId="41426"/>
    <cellStyle name="Normal 2 3 3 28 2 3" xfId="11176"/>
    <cellStyle name="Normal 2 3 3 28 2 3 2" xfId="11177"/>
    <cellStyle name="Normal 2 3 3 28 2 3 2 2" xfId="41427"/>
    <cellStyle name="Normal 2 3 3 28 2 3 3" xfId="11178"/>
    <cellStyle name="Normal 2 3 3 28 2 3 3 2" xfId="41428"/>
    <cellStyle name="Normal 2 3 3 28 2 3 4" xfId="41429"/>
    <cellStyle name="Normal 2 3 3 28 2 4" xfId="11179"/>
    <cellStyle name="Normal 2 3 3 28 2 4 2" xfId="11180"/>
    <cellStyle name="Normal 2 3 3 28 2 4 2 2" xfId="41430"/>
    <cellStyle name="Normal 2 3 3 28 2 4 3" xfId="41431"/>
    <cellStyle name="Normal 2 3 3 28 2 5" xfId="11181"/>
    <cellStyle name="Normal 2 3 3 28 2 5 2" xfId="41432"/>
    <cellStyle name="Normal 2 3 3 28 2 6" xfId="11182"/>
    <cellStyle name="Normal 2 3 3 28 2 6 2" xfId="41433"/>
    <cellStyle name="Normal 2 3 3 28 2 7" xfId="41434"/>
    <cellStyle name="Normal 2 3 3 28 2 7 2" xfId="41435"/>
    <cellStyle name="Normal 2 3 3 28 2 8" xfId="41436"/>
    <cellStyle name="Normal 2 3 3 28 2 9" xfId="41437"/>
    <cellStyle name="Normal 2 3 3 28 3" xfId="11183"/>
    <cellStyle name="Normal 2 3 3 28 3 2" xfId="11184"/>
    <cellStyle name="Normal 2 3 3 28 3 2 2" xfId="11185"/>
    <cellStyle name="Normal 2 3 3 28 3 2 2 2" xfId="41438"/>
    <cellStyle name="Normal 2 3 3 28 3 2 3" xfId="11186"/>
    <cellStyle name="Normal 2 3 3 28 3 2 3 2" xfId="41439"/>
    <cellStyle name="Normal 2 3 3 28 3 2 4" xfId="41440"/>
    <cellStyle name="Normal 2 3 3 28 3 3" xfId="11187"/>
    <cellStyle name="Normal 2 3 3 28 3 3 2" xfId="41441"/>
    <cellStyle name="Normal 2 3 3 28 3 4" xfId="11188"/>
    <cellStyle name="Normal 2 3 3 28 3 4 2" xfId="41442"/>
    <cellStyle name="Normal 2 3 3 28 3 5" xfId="11189"/>
    <cellStyle name="Normal 2 3 3 28 3 5 2" xfId="41443"/>
    <cellStyle name="Normal 2 3 3 28 3 6" xfId="41444"/>
    <cellStyle name="Normal 2 3 3 28 3 6 2" xfId="41445"/>
    <cellStyle name="Normal 2 3 3 28 3 7" xfId="41446"/>
    <cellStyle name="Normal 2 3 3 28 4" xfId="11190"/>
    <cellStyle name="Normal 2 3 3 28 4 2" xfId="11191"/>
    <cellStyle name="Normal 2 3 3 28 4 2 2" xfId="41447"/>
    <cellStyle name="Normal 2 3 3 28 4 3" xfId="11192"/>
    <cellStyle name="Normal 2 3 3 28 4 3 2" xfId="41448"/>
    <cellStyle name="Normal 2 3 3 28 4 4" xfId="41449"/>
    <cellStyle name="Normal 2 3 3 28 5" xfId="11193"/>
    <cellStyle name="Normal 2 3 3 28 5 2" xfId="11194"/>
    <cellStyle name="Normal 2 3 3 28 5 2 2" xfId="41450"/>
    <cellStyle name="Normal 2 3 3 28 5 3" xfId="41451"/>
    <cellStyle name="Normal 2 3 3 28 6" xfId="11195"/>
    <cellStyle name="Normal 2 3 3 28 6 2" xfId="41452"/>
    <cellStyle name="Normal 2 3 3 28 7" xfId="11196"/>
    <cellStyle name="Normal 2 3 3 28 7 2" xfId="41453"/>
    <cellStyle name="Normal 2 3 3 28 8" xfId="41454"/>
    <cellStyle name="Normal 2 3 3 28 8 2" xfId="41455"/>
    <cellStyle name="Normal 2 3 3 28 9" xfId="41456"/>
    <cellStyle name="Normal 2 3 3 29" xfId="11197"/>
    <cellStyle name="Normal 2 3 3 29 10" xfId="41457"/>
    <cellStyle name="Normal 2 3 3 29 11" xfId="41458"/>
    <cellStyle name="Normal 2 3 3 29 2" xfId="11198"/>
    <cellStyle name="Normal 2 3 3 29 2 10" xfId="41459"/>
    <cellStyle name="Normal 2 3 3 29 2 2" xfId="11199"/>
    <cellStyle name="Normal 2 3 3 29 2 2 2" xfId="11200"/>
    <cellStyle name="Normal 2 3 3 29 2 2 2 2" xfId="11201"/>
    <cellStyle name="Normal 2 3 3 29 2 2 2 2 2" xfId="41460"/>
    <cellStyle name="Normal 2 3 3 29 2 2 2 3" xfId="11202"/>
    <cellStyle name="Normal 2 3 3 29 2 2 2 3 2" xfId="41461"/>
    <cellStyle name="Normal 2 3 3 29 2 2 2 4" xfId="41462"/>
    <cellStyle name="Normal 2 3 3 29 2 2 3" xfId="11203"/>
    <cellStyle name="Normal 2 3 3 29 2 2 3 2" xfId="41463"/>
    <cellStyle name="Normal 2 3 3 29 2 2 4" xfId="11204"/>
    <cellStyle name="Normal 2 3 3 29 2 2 4 2" xfId="41464"/>
    <cellStyle name="Normal 2 3 3 29 2 2 5" xfId="11205"/>
    <cellStyle name="Normal 2 3 3 29 2 2 5 2" xfId="41465"/>
    <cellStyle name="Normal 2 3 3 29 2 2 6" xfId="41466"/>
    <cellStyle name="Normal 2 3 3 29 2 2 6 2" xfId="41467"/>
    <cellStyle name="Normal 2 3 3 29 2 2 7" xfId="41468"/>
    <cellStyle name="Normal 2 3 3 29 2 3" xfId="11206"/>
    <cellStyle name="Normal 2 3 3 29 2 3 2" xfId="11207"/>
    <cellStyle name="Normal 2 3 3 29 2 3 2 2" xfId="41469"/>
    <cellStyle name="Normal 2 3 3 29 2 3 3" xfId="11208"/>
    <cellStyle name="Normal 2 3 3 29 2 3 3 2" xfId="41470"/>
    <cellStyle name="Normal 2 3 3 29 2 3 4" xfId="41471"/>
    <cellStyle name="Normal 2 3 3 29 2 4" xfId="11209"/>
    <cellStyle name="Normal 2 3 3 29 2 4 2" xfId="11210"/>
    <cellStyle name="Normal 2 3 3 29 2 4 2 2" xfId="41472"/>
    <cellStyle name="Normal 2 3 3 29 2 4 3" xfId="41473"/>
    <cellStyle name="Normal 2 3 3 29 2 5" xfId="11211"/>
    <cellStyle name="Normal 2 3 3 29 2 5 2" xfId="41474"/>
    <cellStyle name="Normal 2 3 3 29 2 6" xfId="11212"/>
    <cellStyle name="Normal 2 3 3 29 2 6 2" xfId="41475"/>
    <cellStyle name="Normal 2 3 3 29 2 7" xfId="41476"/>
    <cellStyle name="Normal 2 3 3 29 2 7 2" xfId="41477"/>
    <cellStyle name="Normal 2 3 3 29 2 8" xfId="41478"/>
    <cellStyle name="Normal 2 3 3 29 2 9" xfId="41479"/>
    <cellStyle name="Normal 2 3 3 29 3" xfId="11213"/>
    <cellStyle name="Normal 2 3 3 29 3 2" xfId="11214"/>
    <cellStyle name="Normal 2 3 3 29 3 2 2" xfId="11215"/>
    <cellStyle name="Normal 2 3 3 29 3 2 2 2" xfId="41480"/>
    <cellStyle name="Normal 2 3 3 29 3 2 3" xfId="11216"/>
    <cellStyle name="Normal 2 3 3 29 3 2 3 2" xfId="41481"/>
    <cellStyle name="Normal 2 3 3 29 3 2 4" xfId="41482"/>
    <cellStyle name="Normal 2 3 3 29 3 3" xfId="11217"/>
    <cellStyle name="Normal 2 3 3 29 3 3 2" xfId="41483"/>
    <cellStyle name="Normal 2 3 3 29 3 4" xfId="11218"/>
    <cellStyle name="Normal 2 3 3 29 3 4 2" xfId="41484"/>
    <cellStyle name="Normal 2 3 3 29 3 5" xfId="11219"/>
    <cellStyle name="Normal 2 3 3 29 3 5 2" xfId="41485"/>
    <cellStyle name="Normal 2 3 3 29 3 6" xfId="41486"/>
    <cellStyle name="Normal 2 3 3 29 3 6 2" xfId="41487"/>
    <cellStyle name="Normal 2 3 3 29 3 7" xfId="41488"/>
    <cellStyle name="Normal 2 3 3 29 4" xfId="11220"/>
    <cellStyle name="Normal 2 3 3 29 4 2" xfId="11221"/>
    <cellStyle name="Normal 2 3 3 29 4 2 2" xfId="41489"/>
    <cellStyle name="Normal 2 3 3 29 4 3" xfId="11222"/>
    <cellStyle name="Normal 2 3 3 29 4 3 2" xfId="41490"/>
    <cellStyle name="Normal 2 3 3 29 4 4" xfId="41491"/>
    <cellStyle name="Normal 2 3 3 29 5" xfId="11223"/>
    <cellStyle name="Normal 2 3 3 29 5 2" xfId="11224"/>
    <cellStyle name="Normal 2 3 3 29 5 2 2" xfId="41492"/>
    <cellStyle name="Normal 2 3 3 29 5 3" xfId="41493"/>
    <cellStyle name="Normal 2 3 3 29 6" xfId="11225"/>
    <cellStyle name="Normal 2 3 3 29 6 2" xfId="41494"/>
    <cellStyle name="Normal 2 3 3 29 7" xfId="11226"/>
    <cellStyle name="Normal 2 3 3 29 7 2" xfId="41495"/>
    <cellStyle name="Normal 2 3 3 29 8" xfId="41496"/>
    <cellStyle name="Normal 2 3 3 29 8 2" xfId="41497"/>
    <cellStyle name="Normal 2 3 3 29 9" xfId="41498"/>
    <cellStyle name="Normal 2 3 3 3" xfId="11227"/>
    <cellStyle name="Normal 2 3 3 3 10" xfId="41499"/>
    <cellStyle name="Normal 2 3 3 3 11" xfId="41500"/>
    <cellStyle name="Normal 2 3 3 3 2" xfId="11228"/>
    <cellStyle name="Normal 2 3 3 3 2 10" xfId="41501"/>
    <cellStyle name="Normal 2 3 3 3 2 2" xfId="11229"/>
    <cellStyle name="Normal 2 3 3 3 2 2 2" xfId="11230"/>
    <cellStyle name="Normal 2 3 3 3 2 2 2 2" xfId="11231"/>
    <cellStyle name="Normal 2 3 3 3 2 2 2 2 2" xfId="41502"/>
    <cellStyle name="Normal 2 3 3 3 2 2 2 3" xfId="11232"/>
    <cellStyle name="Normal 2 3 3 3 2 2 2 3 2" xfId="41503"/>
    <cellStyle name="Normal 2 3 3 3 2 2 2 4" xfId="41504"/>
    <cellStyle name="Normal 2 3 3 3 2 2 3" xfId="11233"/>
    <cellStyle name="Normal 2 3 3 3 2 2 3 2" xfId="41505"/>
    <cellStyle name="Normal 2 3 3 3 2 2 4" xfId="11234"/>
    <cellStyle name="Normal 2 3 3 3 2 2 4 2" xfId="41506"/>
    <cellStyle name="Normal 2 3 3 3 2 2 5" xfId="11235"/>
    <cellStyle name="Normal 2 3 3 3 2 2 5 2" xfId="41507"/>
    <cellStyle name="Normal 2 3 3 3 2 2 6" xfId="41508"/>
    <cellStyle name="Normal 2 3 3 3 2 2 6 2" xfId="41509"/>
    <cellStyle name="Normal 2 3 3 3 2 2 7" xfId="41510"/>
    <cellStyle name="Normal 2 3 3 3 2 3" xfId="11236"/>
    <cellStyle name="Normal 2 3 3 3 2 3 2" xfId="11237"/>
    <cellStyle name="Normal 2 3 3 3 2 3 2 2" xfId="41511"/>
    <cellStyle name="Normal 2 3 3 3 2 3 3" xfId="11238"/>
    <cellStyle name="Normal 2 3 3 3 2 3 3 2" xfId="41512"/>
    <cellStyle name="Normal 2 3 3 3 2 3 4" xfId="41513"/>
    <cellStyle name="Normal 2 3 3 3 2 4" xfId="11239"/>
    <cellStyle name="Normal 2 3 3 3 2 4 2" xfId="11240"/>
    <cellStyle name="Normal 2 3 3 3 2 4 2 2" xfId="41514"/>
    <cellStyle name="Normal 2 3 3 3 2 4 3" xfId="41515"/>
    <cellStyle name="Normal 2 3 3 3 2 5" xfId="11241"/>
    <cellStyle name="Normal 2 3 3 3 2 5 2" xfId="41516"/>
    <cellStyle name="Normal 2 3 3 3 2 6" xfId="11242"/>
    <cellStyle name="Normal 2 3 3 3 2 6 2" xfId="41517"/>
    <cellStyle name="Normal 2 3 3 3 2 7" xfId="41518"/>
    <cellStyle name="Normal 2 3 3 3 2 7 2" xfId="41519"/>
    <cellStyle name="Normal 2 3 3 3 2 8" xfId="41520"/>
    <cellStyle name="Normal 2 3 3 3 2 9" xfId="41521"/>
    <cellStyle name="Normal 2 3 3 3 3" xfId="11243"/>
    <cellStyle name="Normal 2 3 3 3 3 2" xfId="11244"/>
    <cellStyle name="Normal 2 3 3 3 3 2 2" xfId="11245"/>
    <cellStyle name="Normal 2 3 3 3 3 2 2 2" xfId="41522"/>
    <cellStyle name="Normal 2 3 3 3 3 2 3" xfId="11246"/>
    <cellStyle name="Normal 2 3 3 3 3 2 3 2" xfId="41523"/>
    <cellStyle name="Normal 2 3 3 3 3 2 4" xfId="41524"/>
    <cellStyle name="Normal 2 3 3 3 3 3" xfId="11247"/>
    <cellStyle name="Normal 2 3 3 3 3 3 2" xfId="41525"/>
    <cellStyle name="Normal 2 3 3 3 3 4" xfId="11248"/>
    <cellStyle name="Normal 2 3 3 3 3 4 2" xfId="41526"/>
    <cellStyle name="Normal 2 3 3 3 3 5" xfId="11249"/>
    <cellStyle name="Normal 2 3 3 3 3 5 2" xfId="41527"/>
    <cellStyle name="Normal 2 3 3 3 3 6" xfId="41528"/>
    <cellStyle name="Normal 2 3 3 3 3 6 2" xfId="41529"/>
    <cellStyle name="Normal 2 3 3 3 3 7" xfId="41530"/>
    <cellStyle name="Normal 2 3 3 3 4" xfId="11250"/>
    <cellStyle name="Normal 2 3 3 3 4 2" xfId="11251"/>
    <cellStyle name="Normal 2 3 3 3 4 2 2" xfId="41531"/>
    <cellStyle name="Normal 2 3 3 3 4 3" xfId="11252"/>
    <cellStyle name="Normal 2 3 3 3 4 3 2" xfId="41532"/>
    <cellStyle name="Normal 2 3 3 3 4 4" xfId="41533"/>
    <cellStyle name="Normal 2 3 3 3 5" xfId="11253"/>
    <cellStyle name="Normal 2 3 3 3 5 2" xfId="11254"/>
    <cellStyle name="Normal 2 3 3 3 5 2 2" xfId="41534"/>
    <cellStyle name="Normal 2 3 3 3 5 3" xfId="41535"/>
    <cellStyle name="Normal 2 3 3 3 6" xfId="11255"/>
    <cellStyle name="Normal 2 3 3 3 6 2" xfId="41536"/>
    <cellStyle name="Normal 2 3 3 3 7" xfId="11256"/>
    <cellStyle name="Normal 2 3 3 3 7 2" xfId="41537"/>
    <cellStyle name="Normal 2 3 3 3 8" xfId="41538"/>
    <cellStyle name="Normal 2 3 3 3 8 2" xfId="41539"/>
    <cellStyle name="Normal 2 3 3 3 9" xfId="41540"/>
    <cellStyle name="Normal 2 3 3 30" xfId="11257"/>
    <cellStyle name="Normal 2 3 3 30 10" xfId="41541"/>
    <cellStyle name="Normal 2 3 3 30 11" xfId="41542"/>
    <cellStyle name="Normal 2 3 3 30 2" xfId="11258"/>
    <cellStyle name="Normal 2 3 3 30 2 10" xfId="41543"/>
    <cellStyle name="Normal 2 3 3 30 2 2" xfId="11259"/>
    <cellStyle name="Normal 2 3 3 30 2 2 2" xfId="11260"/>
    <cellStyle name="Normal 2 3 3 30 2 2 2 2" xfId="11261"/>
    <cellStyle name="Normal 2 3 3 30 2 2 2 2 2" xfId="41544"/>
    <cellStyle name="Normal 2 3 3 30 2 2 2 3" xfId="11262"/>
    <cellStyle name="Normal 2 3 3 30 2 2 2 3 2" xfId="41545"/>
    <cellStyle name="Normal 2 3 3 30 2 2 2 4" xfId="41546"/>
    <cellStyle name="Normal 2 3 3 30 2 2 3" xfId="11263"/>
    <cellStyle name="Normal 2 3 3 30 2 2 3 2" xfId="41547"/>
    <cellStyle name="Normal 2 3 3 30 2 2 4" xfId="11264"/>
    <cellStyle name="Normal 2 3 3 30 2 2 4 2" xfId="41548"/>
    <cellStyle name="Normal 2 3 3 30 2 2 5" xfId="11265"/>
    <cellStyle name="Normal 2 3 3 30 2 2 5 2" xfId="41549"/>
    <cellStyle name="Normal 2 3 3 30 2 2 6" xfId="41550"/>
    <cellStyle name="Normal 2 3 3 30 2 2 6 2" xfId="41551"/>
    <cellStyle name="Normal 2 3 3 30 2 2 7" xfId="41552"/>
    <cellStyle name="Normal 2 3 3 30 2 3" xfId="11266"/>
    <cellStyle name="Normal 2 3 3 30 2 3 2" xfId="11267"/>
    <cellStyle name="Normal 2 3 3 30 2 3 2 2" xfId="41553"/>
    <cellStyle name="Normal 2 3 3 30 2 3 3" xfId="11268"/>
    <cellStyle name="Normal 2 3 3 30 2 3 3 2" xfId="41554"/>
    <cellStyle name="Normal 2 3 3 30 2 3 4" xfId="41555"/>
    <cellStyle name="Normal 2 3 3 30 2 4" xfId="11269"/>
    <cellStyle name="Normal 2 3 3 30 2 4 2" xfId="11270"/>
    <cellStyle name="Normal 2 3 3 30 2 4 2 2" xfId="41556"/>
    <cellStyle name="Normal 2 3 3 30 2 4 3" xfId="41557"/>
    <cellStyle name="Normal 2 3 3 30 2 5" xfId="11271"/>
    <cellStyle name="Normal 2 3 3 30 2 5 2" xfId="41558"/>
    <cellStyle name="Normal 2 3 3 30 2 6" xfId="11272"/>
    <cellStyle name="Normal 2 3 3 30 2 6 2" xfId="41559"/>
    <cellStyle name="Normal 2 3 3 30 2 7" xfId="41560"/>
    <cellStyle name="Normal 2 3 3 30 2 7 2" xfId="41561"/>
    <cellStyle name="Normal 2 3 3 30 2 8" xfId="41562"/>
    <cellStyle name="Normal 2 3 3 30 2 9" xfId="41563"/>
    <cellStyle name="Normal 2 3 3 30 3" xfId="11273"/>
    <cellStyle name="Normal 2 3 3 30 3 2" xfId="11274"/>
    <cellStyle name="Normal 2 3 3 30 3 2 2" xfId="11275"/>
    <cellStyle name="Normal 2 3 3 30 3 2 2 2" xfId="41564"/>
    <cellStyle name="Normal 2 3 3 30 3 2 3" xfId="11276"/>
    <cellStyle name="Normal 2 3 3 30 3 2 3 2" xfId="41565"/>
    <cellStyle name="Normal 2 3 3 30 3 2 4" xfId="41566"/>
    <cellStyle name="Normal 2 3 3 30 3 3" xfId="11277"/>
    <cellStyle name="Normal 2 3 3 30 3 3 2" xfId="41567"/>
    <cellStyle name="Normal 2 3 3 30 3 4" xfId="11278"/>
    <cellStyle name="Normal 2 3 3 30 3 4 2" xfId="41568"/>
    <cellStyle name="Normal 2 3 3 30 3 5" xfId="11279"/>
    <cellStyle name="Normal 2 3 3 30 3 5 2" xfId="41569"/>
    <cellStyle name="Normal 2 3 3 30 3 6" xfId="41570"/>
    <cellStyle name="Normal 2 3 3 30 3 6 2" xfId="41571"/>
    <cellStyle name="Normal 2 3 3 30 3 7" xfId="41572"/>
    <cellStyle name="Normal 2 3 3 30 4" xfId="11280"/>
    <cellStyle name="Normal 2 3 3 30 4 2" xfId="11281"/>
    <cellStyle name="Normal 2 3 3 30 4 2 2" xfId="41573"/>
    <cellStyle name="Normal 2 3 3 30 4 3" xfId="11282"/>
    <cellStyle name="Normal 2 3 3 30 4 3 2" xfId="41574"/>
    <cellStyle name="Normal 2 3 3 30 4 4" xfId="41575"/>
    <cellStyle name="Normal 2 3 3 30 5" xfId="11283"/>
    <cellStyle name="Normal 2 3 3 30 5 2" xfId="11284"/>
    <cellStyle name="Normal 2 3 3 30 5 2 2" xfId="41576"/>
    <cellStyle name="Normal 2 3 3 30 5 3" xfId="41577"/>
    <cellStyle name="Normal 2 3 3 30 6" xfId="11285"/>
    <cellStyle name="Normal 2 3 3 30 6 2" xfId="41578"/>
    <cellStyle name="Normal 2 3 3 30 7" xfId="11286"/>
    <cellStyle name="Normal 2 3 3 30 7 2" xfId="41579"/>
    <cellStyle name="Normal 2 3 3 30 8" xfId="41580"/>
    <cellStyle name="Normal 2 3 3 30 8 2" xfId="41581"/>
    <cellStyle name="Normal 2 3 3 30 9" xfId="41582"/>
    <cellStyle name="Normal 2 3 3 31" xfId="11287"/>
    <cellStyle name="Normal 2 3 3 31 10" xfId="41583"/>
    <cellStyle name="Normal 2 3 3 31 2" xfId="11288"/>
    <cellStyle name="Normal 2 3 3 31 2 2" xfId="11289"/>
    <cellStyle name="Normal 2 3 3 31 2 2 2" xfId="11290"/>
    <cellStyle name="Normal 2 3 3 31 2 2 2 2" xfId="41584"/>
    <cellStyle name="Normal 2 3 3 31 2 2 3" xfId="11291"/>
    <cellStyle name="Normal 2 3 3 31 2 2 3 2" xfId="41585"/>
    <cellStyle name="Normal 2 3 3 31 2 2 4" xfId="41586"/>
    <cellStyle name="Normal 2 3 3 31 2 3" xfId="11292"/>
    <cellStyle name="Normal 2 3 3 31 2 3 2" xfId="41587"/>
    <cellStyle name="Normal 2 3 3 31 2 4" xfId="11293"/>
    <cellStyle name="Normal 2 3 3 31 2 4 2" xfId="41588"/>
    <cellStyle name="Normal 2 3 3 31 2 5" xfId="11294"/>
    <cellStyle name="Normal 2 3 3 31 2 5 2" xfId="41589"/>
    <cellStyle name="Normal 2 3 3 31 2 6" xfId="41590"/>
    <cellStyle name="Normal 2 3 3 31 2 6 2" xfId="41591"/>
    <cellStyle name="Normal 2 3 3 31 2 7" xfId="41592"/>
    <cellStyle name="Normal 2 3 3 31 3" xfId="11295"/>
    <cellStyle name="Normal 2 3 3 31 3 2" xfId="11296"/>
    <cellStyle name="Normal 2 3 3 31 3 2 2" xfId="41593"/>
    <cellStyle name="Normal 2 3 3 31 3 3" xfId="11297"/>
    <cellStyle name="Normal 2 3 3 31 3 3 2" xfId="41594"/>
    <cellStyle name="Normal 2 3 3 31 3 4" xfId="41595"/>
    <cellStyle name="Normal 2 3 3 31 4" xfId="11298"/>
    <cellStyle name="Normal 2 3 3 31 4 2" xfId="11299"/>
    <cellStyle name="Normal 2 3 3 31 4 2 2" xfId="41596"/>
    <cellStyle name="Normal 2 3 3 31 4 3" xfId="41597"/>
    <cellStyle name="Normal 2 3 3 31 5" xfId="11300"/>
    <cellStyle name="Normal 2 3 3 31 5 2" xfId="41598"/>
    <cellStyle name="Normal 2 3 3 31 6" xfId="11301"/>
    <cellStyle name="Normal 2 3 3 31 6 2" xfId="41599"/>
    <cellStyle name="Normal 2 3 3 31 7" xfId="41600"/>
    <cellStyle name="Normal 2 3 3 31 7 2" xfId="41601"/>
    <cellStyle name="Normal 2 3 3 31 8" xfId="41602"/>
    <cellStyle name="Normal 2 3 3 31 9" xfId="41603"/>
    <cellStyle name="Normal 2 3 3 32" xfId="11302"/>
    <cellStyle name="Normal 2 3 3 32 2" xfId="11303"/>
    <cellStyle name="Normal 2 3 3 32 2 2" xfId="11304"/>
    <cellStyle name="Normal 2 3 3 32 2 2 2" xfId="41604"/>
    <cellStyle name="Normal 2 3 3 32 2 3" xfId="11305"/>
    <cellStyle name="Normal 2 3 3 32 2 3 2" xfId="41605"/>
    <cellStyle name="Normal 2 3 3 32 2 4" xfId="41606"/>
    <cellStyle name="Normal 2 3 3 32 3" xfId="11306"/>
    <cellStyle name="Normal 2 3 3 32 3 2" xfId="41607"/>
    <cellStyle name="Normal 2 3 3 32 4" xfId="11307"/>
    <cellStyle name="Normal 2 3 3 32 4 2" xfId="41608"/>
    <cellStyle name="Normal 2 3 3 32 5" xfId="11308"/>
    <cellStyle name="Normal 2 3 3 32 5 2" xfId="41609"/>
    <cellStyle name="Normal 2 3 3 32 6" xfId="41610"/>
    <cellStyle name="Normal 2 3 3 32 6 2" xfId="41611"/>
    <cellStyle name="Normal 2 3 3 32 7" xfId="41612"/>
    <cellStyle name="Normal 2 3 3 33" xfId="11309"/>
    <cellStyle name="Normal 2 3 3 33 2" xfId="11310"/>
    <cellStyle name="Normal 2 3 3 33 2 2" xfId="41613"/>
    <cellStyle name="Normal 2 3 3 33 3" xfId="11311"/>
    <cellStyle name="Normal 2 3 3 33 3 2" xfId="41614"/>
    <cellStyle name="Normal 2 3 3 33 4" xfId="41615"/>
    <cellStyle name="Normal 2 3 3 34" xfId="11312"/>
    <cellStyle name="Normal 2 3 3 34 2" xfId="11313"/>
    <cellStyle name="Normal 2 3 3 34 2 2" xfId="41616"/>
    <cellStyle name="Normal 2 3 3 34 3" xfId="41617"/>
    <cellStyle name="Normal 2 3 3 35" xfId="11314"/>
    <cellStyle name="Normal 2 3 3 35 2" xfId="41618"/>
    <cellStyle name="Normal 2 3 3 36" xfId="11315"/>
    <cellStyle name="Normal 2 3 3 36 2" xfId="41619"/>
    <cellStyle name="Normal 2 3 3 37" xfId="41620"/>
    <cellStyle name="Normal 2 3 3 37 2" xfId="41621"/>
    <cellStyle name="Normal 2 3 3 38" xfId="41622"/>
    <cellStyle name="Normal 2 3 3 39" xfId="41623"/>
    <cellStyle name="Normal 2 3 3 4" xfId="11316"/>
    <cellStyle name="Normal 2 3 3 4 10" xfId="41624"/>
    <cellStyle name="Normal 2 3 3 4 11" xfId="41625"/>
    <cellStyle name="Normal 2 3 3 4 2" xfId="11317"/>
    <cellStyle name="Normal 2 3 3 4 2 10" xfId="41626"/>
    <cellStyle name="Normal 2 3 3 4 2 2" xfId="11318"/>
    <cellStyle name="Normal 2 3 3 4 2 2 2" xfId="11319"/>
    <cellStyle name="Normal 2 3 3 4 2 2 2 2" xfId="11320"/>
    <cellStyle name="Normal 2 3 3 4 2 2 2 2 2" xfId="41627"/>
    <cellStyle name="Normal 2 3 3 4 2 2 2 3" xfId="11321"/>
    <cellStyle name="Normal 2 3 3 4 2 2 2 3 2" xfId="41628"/>
    <cellStyle name="Normal 2 3 3 4 2 2 2 4" xfId="41629"/>
    <cellStyle name="Normal 2 3 3 4 2 2 3" xfId="11322"/>
    <cellStyle name="Normal 2 3 3 4 2 2 3 2" xfId="41630"/>
    <cellStyle name="Normal 2 3 3 4 2 2 4" xfId="11323"/>
    <cellStyle name="Normal 2 3 3 4 2 2 4 2" xfId="41631"/>
    <cellStyle name="Normal 2 3 3 4 2 2 5" xfId="11324"/>
    <cellStyle name="Normal 2 3 3 4 2 2 5 2" xfId="41632"/>
    <cellStyle name="Normal 2 3 3 4 2 2 6" xfId="41633"/>
    <cellStyle name="Normal 2 3 3 4 2 2 6 2" xfId="41634"/>
    <cellStyle name="Normal 2 3 3 4 2 2 7" xfId="41635"/>
    <cellStyle name="Normal 2 3 3 4 2 3" xfId="11325"/>
    <cellStyle name="Normal 2 3 3 4 2 3 2" xfId="11326"/>
    <cellStyle name="Normal 2 3 3 4 2 3 2 2" xfId="41636"/>
    <cellStyle name="Normal 2 3 3 4 2 3 3" xfId="11327"/>
    <cellStyle name="Normal 2 3 3 4 2 3 3 2" xfId="41637"/>
    <cellStyle name="Normal 2 3 3 4 2 3 4" xfId="41638"/>
    <cellStyle name="Normal 2 3 3 4 2 4" xfId="11328"/>
    <cellStyle name="Normal 2 3 3 4 2 4 2" xfId="11329"/>
    <cellStyle name="Normal 2 3 3 4 2 4 2 2" xfId="41639"/>
    <cellStyle name="Normal 2 3 3 4 2 4 3" xfId="41640"/>
    <cellStyle name="Normal 2 3 3 4 2 5" xfId="11330"/>
    <cellStyle name="Normal 2 3 3 4 2 5 2" xfId="41641"/>
    <cellStyle name="Normal 2 3 3 4 2 6" xfId="11331"/>
    <cellStyle name="Normal 2 3 3 4 2 6 2" xfId="41642"/>
    <cellStyle name="Normal 2 3 3 4 2 7" xfId="41643"/>
    <cellStyle name="Normal 2 3 3 4 2 7 2" xfId="41644"/>
    <cellStyle name="Normal 2 3 3 4 2 8" xfId="41645"/>
    <cellStyle name="Normal 2 3 3 4 2 9" xfId="41646"/>
    <cellStyle name="Normal 2 3 3 4 3" xfId="11332"/>
    <cellStyle name="Normal 2 3 3 4 3 2" xfId="11333"/>
    <cellStyle name="Normal 2 3 3 4 3 2 2" xfId="11334"/>
    <cellStyle name="Normal 2 3 3 4 3 2 2 2" xfId="41647"/>
    <cellStyle name="Normal 2 3 3 4 3 2 3" xfId="11335"/>
    <cellStyle name="Normal 2 3 3 4 3 2 3 2" xfId="41648"/>
    <cellStyle name="Normal 2 3 3 4 3 2 4" xfId="41649"/>
    <cellStyle name="Normal 2 3 3 4 3 3" xfId="11336"/>
    <cellStyle name="Normal 2 3 3 4 3 3 2" xfId="41650"/>
    <cellStyle name="Normal 2 3 3 4 3 4" xfId="11337"/>
    <cellStyle name="Normal 2 3 3 4 3 4 2" xfId="41651"/>
    <cellStyle name="Normal 2 3 3 4 3 5" xfId="11338"/>
    <cellStyle name="Normal 2 3 3 4 3 5 2" xfId="41652"/>
    <cellStyle name="Normal 2 3 3 4 3 6" xfId="41653"/>
    <cellStyle name="Normal 2 3 3 4 3 6 2" xfId="41654"/>
    <cellStyle name="Normal 2 3 3 4 3 7" xfId="41655"/>
    <cellStyle name="Normal 2 3 3 4 4" xfId="11339"/>
    <cellStyle name="Normal 2 3 3 4 4 2" xfId="11340"/>
    <cellStyle name="Normal 2 3 3 4 4 2 2" xfId="41656"/>
    <cellStyle name="Normal 2 3 3 4 4 3" xfId="11341"/>
    <cellStyle name="Normal 2 3 3 4 4 3 2" xfId="41657"/>
    <cellStyle name="Normal 2 3 3 4 4 4" xfId="41658"/>
    <cellStyle name="Normal 2 3 3 4 5" xfId="11342"/>
    <cellStyle name="Normal 2 3 3 4 5 2" xfId="11343"/>
    <cellStyle name="Normal 2 3 3 4 5 2 2" xfId="41659"/>
    <cellStyle name="Normal 2 3 3 4 5 3" xfId="41660"/>
    <cellStyle name="Normal 2 3 3 4 6" xfId="11344"/>
    <cellStyle name="Normal 2 3 3 4 6 2" xfId="41661"/>
    <cellStyle name="Normal 2 3 3 4 7" xfId="11345"/>
    <cellStyle name="Normal 2 3 3 4 7 2" xfId="41662"/>
    <cellStyle name="Normal 2 3 3 4 8" xfId="41663"/>
    <cellStyle name="Normal 2 3 3 4 8 2" xfId="41664"/>
    <cellStyle name="Normal 2 3 3 4 9" xfId="41665"/>
    <cellStyle name="Normal 2 3 3 40" xfId="41666"/>
    <cellStyle name="Normal 2 3 3 5" xfId="11346"/>
    <cellStyle name="Normal 2 3 3 5 10" xfId="41667"/>
    <cellStyle name="Normal 2 3 3 5 11" xfId="41668"/>
    <cellStyle name="Normal 2 3 3 5 2" xfId="11347"/>
    <cellStyle name="Normal 2 3 3 5 2 10" xfId="41669"/>
    <cellStyle name="Normal 2 3 3 5 2 2" xfId="11348"/>
    <cellStyle name="Normal 2 3 3 5 2 2 2" xfId="11349"/>
    <cellStyle name="Normal 2 3 3 5 2 2 2 2" xfId="11350"/>
    <cellStyle name="Normal 2 3 3 5 2 2 2 2 2" xfId="41670"/>
    <cellStyle name="Normal 2 3 3 5 2 2 2 3" xfId="11351"/>
    <cellStyle name="Normal 2 3 3 5 2 2 2 3 2" xfId="41671"/>
    <cellStyle name="Normal 2 3 3 5 2 2 2 4" xfId="41672"/>
    <cellStyle name="Normal 2 3 3 5 2 2 3" xfId="11352"/>
    <cellStyle name="Normal 2 3 3 5 2 2 3 2" xfId="41673"/>
    <cellStyle name="Normal 2 3 3 5 2 2 4" xfId="11353"/>
    <cellStyle name="Normal 2 3 3 5 2 2 4 2" xfId="41674"/>
    <cellStyle name="Normal 2 3 3 5 2 2 5" xfId="11354"/>
    <cellStyle name="Normal 2 3 3 5 2 2 5 2" xfId="41675"/>
    <cellStyle name="Normal 2 3 3 5 2 2 6" xfId="41676"/>
    <cellStyle name="Normal 2 3 3 5 2 2 6 2" xfId="41677"/>
    <cellStyle name="Normal 2 3 3 5 2 2 7" xfId="41678"/>
    <cellStyle name="Normal 2 3 3 5 2 3" xfId="11355"/>
    <cellStyle name="Normal 2 3 3 5 2 3 2" xfId="11356"/>
    <cellStyle name="Normal 2 3 3 5 2 3 2 2" xfId="41679"/>
    <cellStyle name="Normal 2 3 3 5 2 3 3" xfId="11357"/>
    <cellStyle name="Normal 2 3 3 5 2 3 3 2" xfId="41680"/>
    <cellStyle name="Normal 2 3 3 5 2 3 4" xfId="41681"/>
    <cellStyle name="Normal 2 3 3 5 2 4" xfId="11358"/>
    <cellStyle name="Normal 2 3 3 5 2 4 2" xfId="11359"/>
    <cellStyle name="Normal 2 3 3 5 2 4 2 2" xfId="41682"/>
    <cellStyle name="Normal 2 3 3 5 2 4 3" xfId="41683"/>
    <cellStyle name="Normal 2 3 3 5 2 5" xfId="11360"/>
    <cellStyle name="Normal 2 3 3 5 2 5 2" xfId="41684"/>
    <cellStyle name="Normal 2 3 3 5 2 6" xfId="11361"/>
    <cellStyle name="Normal 2 3 3 5 2 6 2" xfId="41685"/>
    <cellStyle name="Normal 2 3 3 5 2 7" xfId="41686"/>
    <cellStyle name="Normal 2 3 3 5 2 7 2" xfId="41687"/>
    <cellStyle name="Normal 2 3 3 5 2 8" xfId="41688"/>
    <cellStyle name="Normal 2 3 3 5 2 9" xfId="41689"/>
    <cellStyle name="Normal 2 3 3 5 3" xfId="11362"/>
    <cellStyle name="Normal 2 3 3 5 3 2" xfId="11363"/>
    <cellStyle name="Normal 2 3 3 5 3 2 2" xfId="11364"/>
    <cellStyle name="Normal 2 3 3 5 3 2 2 2" xfId="41690"/>
    <cellStyle name="Normal 2 3 3 5 3 2 3" xfId="11365"/>
    <cellStyle name="Normal 2 3 3 5 3 2 3 2" xfId="41691"/>
    <cellStyle name="Normal 2 3 3 5 3 2 4" xfId="41692"/>
    <cellStyle name="Normal 2 3 3 5 3 3" xfId="11366"/>
    <cellStyle name="Normal 2 3 3 5 3 3 2" xfId="41693"/>
    <cellStyle name="Normal 2 3 3 5 3 4" xfId="11367"/>
    <cellStyle name="Normal 2 3 3 5 3 4 2" xfId="41694"/>
    <cellStyle name="Normal 2 3 3 5 3 5" xfId="11368"/>
    <cellStyle name="Normal 2 3 3 5 3 5 2" xfId="41695"/>
    <cellStyle name="Normal 2 3 3 5 3 6" xfId="41696"/>
    <cellStyle name="Normal 2 3 3 5 3 6 2" xfId="41697"/>
    <cellStyle name="Normal 2 3 3 5 3 7" xfId="41698"/>
    <cellStyle name="Normal 2 3 3 5 4" xfId="11369"/>
    <cellStyle name="Normal 2 3 3 5 4 2" xfId="11370"/>
    <cellStyle name="Normal 2 3 3 5 4 2 2" xfId="41699"/>
    <cellStyle name="Normal 2 3 3 5 4 3" xfId="11371"/>
    <cellStyle name="Normal 2 3 3 5 4 3 2" xfId="41700"/>
    <cellStyle name="Normal 2 3 3 5 4 4" xfId="41701"/>
    <cellStyle name="Normal 2 3 3 5 5" xfId="11372"/>
    <cellStyle name="Normal 2 3 3 5 5 2" xfId="11373"/>
    <cellStyle name="Normal 2 3 3 5 5 2 2" xfId="41702"/>
    <cellStyle name="Normal 2 3 3 5 5 3" xfId="41703"/>
    <cellStyle name="Normal 2 3 3 5 6" xfId="11374"/>
    <cellStyle name="Normal 2 3 3 5 6 2" xfId="41704"/>
    <cellStyle name="Normal 2 3 3 5 7" xfId="11375"/>
    <cellStyle name="Normal 2 3 3 5 7 2" xfId="41705"/>
    <cellStyle name="Normal 2 3 3 5 8" xfId="41706"/>
    <cellStyle name="Normal 2 3 3 5 8 2" xfId="41707"/>
    <cellStyle name="Normal 2 3 3 5 9" xfId="41708"/>
    <cellStyle name="Normal 2 3 3 6" xfId="11376"/>
    <cellStyle name="Normal 2 3 3 6 10" xfId="41709"/>
    <cellStyle name="Normal 2 3 3 6 11" xfId="41710"/>
    <cellStyle name="Normal 2 3 3 6 2" xfId="11377"/>
    <cellStyle name="Normal 2 3 3 6 2 10" xfId="41711"/>
    <cellStyle name="Normal 2 3 3 6 2 2" xfId="11378"/>
    <cellStyle name="Normal 2 3 3 6 2 2 2" xfId="11379"/>
    <cellStyle name="Normal 2 3 3 6 2 2 2 2" xfId="11380"/>
    <cellStyle name="Normal 2 3 3 6 2 2 2 2 2" xfId="41712"/>
    <cellStyle name="Normal 2 3 3 6 2 2 2 3" xfId="11381"/>
    <cellStyle name="Normal 2 3 3 6 2 2 2 3 2" xfId="41713"/>
    <cellStyle name="Normal 2 3 3 6 2 2 2 4" xfId="41714"/>
    <cellStyle name="Normal 2 3 3 6 2 2 3" xfId="11382"/>
    <cellStyle name="Normal 2 3 3 6 2 2 3 2" xfId="41715"/>
    <cellStyle name="Normal 2 3 3 6 2 2 4" xfId="11383"/>
    <cellStyle name="Normal 2 3 3 6 2 2 4 2" xfId="41716"/>
    <cellStyle name="Normal 2 3 3 6 2 2 5" xfId="11384"/>
    <cellStyle name="Normal 2 3 3 6 2 2 5 2" xfId="41717"/>
    <cellStyle name="Normal 2 3 3 6 2 2 6" xfId="41718"/>
    <cellStyle name="Normal 2 3 3 6 2 2 6 2" xfId="41719"/>
    <cellStyle name="Normal 2 3 3 6 2 2 7" xfId="41720"/>
    <cellStyle name="Normal 2 3 3 6 2 3" xfId="11385"/>
    <cellStyle name="Normal 2 3 3 6 2 3 2" xfId="11386"/>
    <cellStyle name="Normal 2 3 3 6 2 3 2 2" xfId="41721"/>
    <cellStyle name="Normal 2 3 3 6 2 3 3" xfId="11387"/>
    <cellStyle name="Normal 2 3 3 6 2 3 3 2" xfId="41722"/>
    <cellStyle name="Normal 2 3 3 6 2 3 4" xfId="41723"/>
    <cellStyle name="Normal 2 3 3 6 2 4" xfId="11388"/>
    <cellStyle name="Normal 2 3 3 6 2 4 2" xfId="11389"/>
    <cellStyle name="Normal 2 3 3 6 2 4 2 2" xfId="41724"/>
    <cellStyle name="Normal 2 3 3 6 2 4 3" xfId="41725"/>
    <cellStyle name="Normal 2 3 3 6 2 5" xfId="11390"/>
    <cellStyle name="Normal 2 3 3 6 2 5 2" xfId="41726"/>
    <cellStyle name="Normal 2 3 3 6 2 6" xfId="11391"/>
    <cellStyle name="Normal 2 3 3 6 2 6 2" xfId="41727"/>
    <cellStyle name="Normal 2 3 3 6 2 7" xfId="41728"/>
    <cellStyle name="Normal 2 3 3 6 2 7 2" xfId="41729"/>
    <cellStyle name="Normal 2 3 3 6 2 8" xfId="41730"/>
    <cellStyle name="Normal 2 3 3 6 2 9" xfId="41731"/>
    <cellStyle name="Normal 2 3 3 6 3" xfId="11392"/>
    <cellStyle name="Normal 2 3 3 6 3 2" xfId="11393"/>
    <cellStyle name="Normal 2 3 3 6 3 2 2" xfId="11394"/>
    <cellStyle name="Normal 2 3 3 6 3 2 2 2" xfId="41732"/>
    <cellStyle name="Normal 2 3 3 6 3 2 3" xfId="11395"/>
    <cellStyle name="Normal 2 3 3 6 3 2 3 2" xfId="41733"/>
    <cellStyle name="Normal 2 3 3 6 3 2 4" xfId="41734"/>
    <cellStyle name="Normal 2 3 3 6 3 3" xfId="11396"/>
    <cellStyle name="Normal 2 3 3 6 3 3 2" xfId="41735"/>
    <cellStyle name="Normal 2 3 3 6 3 4" xfId="11397"/>
    <cellStyle name="Normal 2 3 3 6 3 4 2" xfId="41736"/>
    <cellStyle name="Normal 2 3 3 6 3 5" xfId="11398"/>
    <cellStyle name="Normal 2 3 3 6 3 5 2" xfId="41737"/>
    <cellStyle name="Normal 2 3 3 6 3 6" xfId="41738"/>
    <cellStyle name="Normal 2 3 3 6 3 6 2" xfId="41739"/>
    <cellStyle name="Normal 2 3 3 6 3 7" xfId="41740"/>
    <cellStyle name="Normal 2 3 3 6 4" xfId="11399"/>
    <cellStyle name="Normal 2 3 3 6 4 2" xfId="11400"/>
    <cellStyle name="Normal 2 3 3 6 4 2 2" xfId="41741"/>
    <cellStyle name="Normal 2 3 3 6 4 3" xfId="11401"/>
    <cellStyle name="Normal 2 3 3 6 4 3 2" xfId="41742"/>
    <cellStyle name="Normal 2 3 3 6 4 4" xfId="41743"/>
    <cellStyle name="Normal 2 3 3 6 5" xfId="11402"/>
    <cellStyle name="Normal 2 3 3 6 5 2" xfId="11403"/>
    <cellStyle name="Normal 2 3 3 6 5 2 2" xfId="41744"/>
    <cellStyle name="Normal 2 3 3 6 5 3" xfId="41745"/>
    <cellStyle name="Normal 2 3 3 6 6" xfId="11404"/>
    <cellStyle name="Normal 2 3 3 6 6 2" xfId="41746"/>
    <cellStyle name="Normal 2 3 3 6 7" xfId="11405"/>
    <cellStyle name="Normal 2 3 3 6 7 2" xfId="41747"/>
    <cellStyle name="Normal 2 3 3 6 8" xfId="41748"/>
    <cellStyle name="Normal 2 3 3 6 8 2" xfId="41749"/>
    <cellStyle name="Normal 2 3 3 6 9" xfId="41750"/>
    <cellStyle name="Normal 2 3 3 7" xfId="11406"/>
    <cellStyle name="Normal 2 3 3 7 10" xfId="41751"/>
    <cellStyle name="Normal 2 3 3 7 11" xfId="41752"/>
    <cellStyle name="Normal 2 3 3 7 2" xfId="11407"/>
    <cellStyle name="Normal 2 3 3 7 2 10" xfId="41753"/>
    <cellStyle name="Normal 2 3 3 7 2 2" xfId="11408"/>
    <cellStyle name="Normal 2 3 3 7 2 2 2" xfId="11409"/>
    <cellStyle name="Normal 2 3 3 7 2 2 2 2" xfId="11410"/>
    <cellStyle name="Normal 2 3 3 7 2 2 2 2 2" xfId="41754"/>
    <cellStyle name="Normal 2 3 3 7 2 2 2 3" xfId="11411"/>
    <cellStyle name="Normal 2 3 3 7 2 2 2 3 2" xfId="41755"/>
    <cellStyle name="Normal 2 3 3 7 2 2 2 4" xfId="41756"/>
    <cellStyle name="Normal 2 3 3 7 2 2 3" xfId="11412"/>
    <cellStyle name="Normal 2 3 3 7 2 2 3 2" xfId="41757"/>
    <cellStyle name="Normal 2 3 3 7 2 2 4" xfId="11413"/>
    <cellStyle name="Normal 2 3 3 7 2 2 4 2" xfId="41758"/>
    <cellStyle name="Normal 2 3 3 7 2 2 5" xfId="11414"/>
    <cellStyle name="Normal 2 3 3 7 2 2 5 2" xfId="41759"/>
    <cellStyle name="Normal 2 3 3 7 2 2 6" xfId="41760"/>
    <cellStyle name="Normal 2 3 3 7 2 2 6 2" xfId="41761"/>
    <cellStyle name="Normal 2 3 3 7 2 2 7" xfId="41762"/>
    <cellStyle name="Normal 2 3 3 7 2 3" xfId="11415"/>
    <cellStyle name="Normal 2 3 3 7 2 3 2" xfId="11416"/>
    <cellStyle name="Normal 2 3 3 7 2 3 2 2" xfId="41763"/>
    <cellStyle name="Normal 2 3 3 7 2 3 3" xfId="11417"/>
    <cellStyle name="Normal 2 3 3 7 2 3 3 2" xfId="41764"/>
    <cellStyle name="Normal 2 3 3 7 2 3 4" xfId="41765"/>
    <cellStyle name="Normal 2 3 3 7 2 4" xfId="11418"/>
    <cellStyle name="Normal 2 3 3 7 2 4 2" xfId="11419"/>
    <cellStyle name="Normal 2 3 3 7 2 4 2 2" xfId="41766"/>
    <cellStyle name="Normal 2 3 3 7 2 4 3" xfId="41767"/>
    <cellStyle name="Normal 2 3 3 7 2 5" xfId="11420"/>
    <cellStyle name="Normal 2 3 3 7 2 5 2" xfId="41768"/>
    <cellStyle name="Normal 2 3 3 7 2 6" xfId="11421"/>
    <cellStyle name="Normal 2 3 3 7 2 6 2" xfId="41769"/>
    <cellStyle name="Normal 2 3 3 7 2 7" xfId="41770"/>
    <cellStyle name="Normal 2 3 3 7 2 7 2" xfId="41771"/>
    <cellStyle name="Normal 2 3 3 7 2 8" xfId="41772"/>
    <cellStyle name="Normal 2 3 3 7 2 9" xfId="41773"/>
    <cellStyle name="Normal 2 3 3 7 3" xfId="11422"/>
    <cellStyle name="Normal 2 3 3 7 3 2" xfId="11423"/>
    <cellStyle name="Normal 2 3 3 7 3 2 2" xfId="11424"/>
    <cellStyle name="Normal 2 3 3 7 3 2 2 2" xfId="41774"/>
    <cellStyle name="Normal 2 3 3 7 3 2 3" xfId="11425"/>
    <cellStyle name="Normal 2 3 3 7 3 2 3 2" xfId="41775"/>
    <cellStyle name="Normal 2 3 3 7 3 2 4" xfId="41776"/>
    <cellStyle name="Normal 2 3 3 7 3 3" xfId="11426"/>
    <cellStyle name="Normal 2 3 3 7 3 3 2" xfId="41777"/>
    <cellStyle name="Normal 2 3 3 7 3 4" xfId="11427"/>
    <cellStyle name="Normal 2 3 3 7 3 4 2" xfId="41778"/>
    <cellStyle name="Normal 2 3 3 7 3 5" xfId="11428"/>
    <cellStyle name="Normal 2 3 3 7 3 5 2" xfId="41779"/>
    <cellStyle name="Normal 2 3 3 7 3 6" xfId="41780"/>
    <cellStyle name="Normal 2 3 3 7 3 6 2" xfId="41781"/>
    <cellStyle name="Normal 2 3 3 7 3 7" xfId="41782"/>
    <cellStyle name="Normal 2 3 3 7 4" xfId="11429"/>
    <cellStyle name="Normal 2 3 3 7 4 2" xfId="11430"/>
    <cellStyle name="Normal 2 3 3 7 4 2 2" xfId="41783"/>
    <cellStyle name="Normal 2 3 3 7 4 3" xfId="11431"/>
    <cellStyle name="Normal 2 3 3 7 4 3 2" xfId="41784"/>
    <cellStyle name="Normal 2 3 3 7 4 4" xfId="41785"/>
    <cellStyle name="Normal 2 3 3 7 5" xfId="11432"/>
    <cellStyle name="Normal 2 3 3 7 5 2" xfId="11433"/>
    <cellStyle name="Normal 2 3 3 7 5 2 2" xfId="41786"/>
    <cellStyle name="Normal 2 3 3 7 5 3" xfId="41787"/>
    <cellStyle name="Normal 2 3 3 7 6" xfId="11434"/>
    <cellStyle name="Normal 2 3 3 7 6 2" xfId="41788"/>
    <cellStyle name="Normal 2 3 3 7 7" xfId="11435"/>
    <cellStyle name="Normal 2 3 3 7 7 2" xfId="41789"/>
    <cellStyle name="Normal 2 3 3 7 8" xfId="41790"/>
    <cellStyle name="Normal 2 3 3 7 8 2" xfId="41791"/>
    <cellStyle name="Normal 2 3 3 7 9" xfId="41792"/>
    <cellStyle name="Normal 2 3 3 8" xfId="11436"/>
    <cellStyle name="Normal 2 3 3 8 10" xfId="41793"/>
    <cellStyle name="Normal 2 3 3 8 11" xfId="41794"/>
    <cellStyle name="Normal 2 3 3 8 2" xfId="11437"/>
    <cellStyle name="Normal 2 3 3 8 2 10" xfId="41795"/>
    <cellStyle name="Normal 2 3 3 8 2 2" xfId="11438"/>
    <cellStyle name="Normal 2 3 3 8 2 2 2" xfId="11439"/>
    <cellStyle name="Normal 2 3 3 8 2 2 2 2" xfId="11440"/>
    <cellStyle name="Normal 2 3 3 8 2 2 2 2 2" xfId="41796"/>
    <cellStyle name="Normal 2 3 3 8 2 2 2 3" xfId="11441"/>
    <cellStyle name="Normal 2 3 3 8 2 2 2 3 2" xfId="41797"/>
    <cellStyle name="Normal 2 3 3 8 2 2 2 4" xfId="41798"/>
    <cellStyle name="Normal 2 3 3 8 2 2 3" xfId="11442"/>
    <cellStyle name="Normal 2 3 3 8 2 2 3 2" xfId="41799"/>
    <cellStyle name="Normal 2 3 3 8 2 2 4" xfId="11443"/>
    <cellStyle name="Normal 2 3 3 8 2 2 4 2" xfId="41800"/>
    <cellStyle name="Normal 2 3 3 8 2 2 5" xfId="11444"/>
    <cellStyle name="Normal 2 3 3 8 2 2 5 2" xfId="41801"/>
    <cellStyle name="Normal 2 3 3 8 2 2 6" xfId="41802"/>
    <cellStyle name="Normal 2 3 3 8 2 2 6 2" xfId="41803"/>
    <cellStyle name="Normal 2 3 3 8 2 2 7" xfId="41804"/>
    <cellStyle name="Normal 2 3 3 8 2 3" xfId="11445"/>
    <cellStyle name="Normal 2 3 3 8 2 3 2" xfId="11446"/>
    <cellStyle name="Normal 2 3 3 8 2 3 2 2" xfId="41805"/>
    <cellStyle name="Normal 2 3 3 8 2 3 3" xfId="11447"/>
    <cellStyle name="Normal 2 3 3 8 2 3 3 2" xfId="41806"/>
    <cellStyle name="Normal 2 3 3 8 2 3 4" xfId="41807"/>
    <cellStyle name="Normal 2 3 3 8 2 4" xfId="11448"/>
    <cellStyle name="Normal 2 3 3 8 2 4 2" xfId="11449"/>
    <cellStyle name="Normal 2 3 3 8 2 4 2 2" xfId="41808"/>
    <cellStyle name="Normal 2 3 3 8 2 4 3" xfId="41809"/>
    <cellStyle name="Normal 2 3 3 8 2 5" xfId="11450"/>
    <cellStyle name="Normal 2 3 3 8 2 5 2" xfId="41810"/>
    <cellStyle name="Normal 2 3 3 8 2 6" xfId="11451"/>
    <cellStyle name="Normal 2 3 3 8 2 6 2" xfId="41811"/>
    <cellStyle name="Normal 2 3 3 8 2 7" xfId="41812"/>
    <cellStyle name="Normal 2 3 3 8 2 7 2" xfId="41813"/>
    <cellStyle name="Normal 2 3 3 8 2 8" xfId="41814"/>
    <cellStyle name="Normal 2 3 3 8 2 9" xfId="41815"/>
    <cellStyle name="Normal 2 3 3 8 3" xfId="11452"/>
    <cellStyle name="Normal 2 3 3 8 3 2" xfId="11453"/>
    <cellStyle name="Normal 2 3 3 8 3 2 2" xfId="11454"/>
    <cellStyle name="Normal 2 3 3 8 3 2 2 2" xfId="41816"/>
    <cellStyle name="Normal 2 3 3 8 3 2 3" xfId="11455"/>
    <cellStyle name="Normal 2 3 3 8 3 2 3 2" xfId="41817"/>
    <cellStyle name="Normal 2 3 3 8 3 2 4" xfId="41818"/>
    <cellStyle name="Normal 2 3 3 8 3 3" xfId="11456"/>
    <cellStyle name="Normal 2 3 3 8 3 3 2" xfId="41819"/>
    <cellStyle name="Normal 2 3 3 8 3 4" xfId="11457"/>
    <cellStyle name="Normal 2 3 3 8 3 4 2" xfId="41820"/>
    <cellStyle name="Normal 2 3 3 8 3 5" xfId="11458"/>
    <cellStyle name="Normal 2 3 3 8 3 5 2" xfId="41821"/>
    <cellStyle name="Normal 2 3 3 8 3 6" xfId="41822"/>
    <cellStyle name="Normal 2 3 3 8 3 6 2" xfId="41823"/>
    <cellStyle name="Normal 2 3 3 8 3 7" xfId="41824"/>
    <cellStyle name="Normal 2 3 3 8 4" xfId="11459"/>
    <cellStyle name="Normal 2 3 3 8 4 2" xfId="11460"/>
    <cellStyle name="Normal 2 3 3 8 4 2 2" xfId="41825"/>
    <cellStyle name="Normal 2 3 3 8 4 3" xfId="11461"/>
    <cellStyle name="Normal 2 3 3 8 4 3 2" xfId="41826"/>
    <cellStyle name="Normal 2 3 3 8 4 4" xfId="41827"/>
    <cellStyle name="Normal 2 3 3 8 5" xfId="11462"/>
    <cellStyle name="Normal 2 3 3 8 5 2" xfId="11463"/>
    <cellStyle name="Normal 2 3 3 8 5 2 2" xfId="41828"/>
    <cellStyle name="Normal 2 3 3 8 5 3" xfId="41829"/>
    <cellStyle name="Normal 2 3 3 8 6" xfId="11464"/>
    <cellStyle name="Normal 2 3 3 8 6 2" xfId="41830"/>
    <cellStyle name="Normal 2 3 3 8 7" xfId="11465"/>
    <cellStyle name="Normal 2 3 3 8 7 2" xfId="41831"/>
    <cellStyle name="Normal 2 3 3 8 8" xfId="41832"/>
    <cellStyle name="Normal 2 3 3 8 8 2" xfId="41833"/>
    <cellStyle name="Normal 2 3 3 8 9" xfId="41834"/>
    <cellStyle name="Normal 2 3 3 9" xfId="11466"/>
    <cellStyle name="Normal 2 3 3 9 10" xfId="41835"/>
    <cellStyle name="Normal 2 3 3 9 11" xfId="41836"/>
    <cellStyle name="Normal 2 3 3 9 2" xfId="11467"/>
    <cellStyle name="Normal 2 3 3 9 2 10" xfId="41837"/>
    <cellStyle name="Normal 2 3 3 9 2 2" xfId="11468"/>
    <cellStyle name="Normal 2 3 3 9 2 2 2" xfId="11469"/>
    <cellStyle name="Normal 2 3 3 9 2 2 2 2" xfId="11470"/>
    <cellStyle name="Normal 2 3 3 9 2 2 2 2 2" xfId="41838"/>
    <cellStyle name="Normal 2 3 3 9 2 2 2 3" xfId="11471"/>
    <cellStyle name="Normal 2 3 3 9 2 2 2 3 2" xfId="41839"/>
    <cellStyle name="Normal 2 3 3 9 2 2 2 4" xfId="41840"/>
    <cellStyle name="Normal 2 3 3 9 2 2 3" xfId="11472"/>
    <cellStyle name="Normal 2 3 3 9 2 2 3 2" xfId="41841"/>
    <cellStyle name="Normal 2 3 3 9 2 2 4" xfId="11473"/>
    <cellStyle name="Normal 2 3 3 9 2 2 4 2" xfId="41842"/>
    <cellStyle name="Normal 2 3 3 9 2 2 5" xfId="11474"/>
    <cellStyle name="Normal 2 3 3 9 2 2 5 2" xfId="41843"/>
    <cellStyle name="Normal 2 3 3 9 2 2 6" xfId="41844"/>
    <cellStyle name="Normal 2 3 3 9 2 2 6 2" xfId="41845"/>
    <cellStyle name="Normal 2 3 3 9 2 2 7" xfId="41846"/>
    <cellStyle name="Normal 2 3 3 9 2 3" xfId="11475"/>
    <cellStyle name="Normal 2 3 3 9 2 3 2" xfId="11476"/>
    <cellStyle name="Normal 2 3 3 9 2 3 2 2" xfId="41847"/>
    <cellStyle name="Normal 2 3 3 9 2 3 3" xfId="11477"/>
    <cellStyle name="Normal 2 3 3 9 2 3 3 2" xfId="41848"/>
    <cellStyle name="Normal 2 3 3 9 2 3 4" xfId="41849"/>
    <cellStyle name="Normal 2 3 3 9 2 4" xfId="11478"/>
    <cellStyle name="Normal 2 3 3 9 2 4 2" xfId="11479"/>
    <cellStyle name="Normal 2 3 3 9 2 4 2 2" xfId="41850"/>
    <cellStyle name="Normal 2 3 3 9 2 4 3" xfId="41851"/>
    <cellStyle name="Normal 2 3 3 9 2 5" xfId="11480"/>
    <cellStyle name="Normal 2 3 3 9 2 5 2" xfId="41852"/>
    <cellStyle name="Normal 2 3 3 9 2 6" xfId="11481"/>
    <cellStyle name="Normal 2 3 3 9 2 6 2" xfId="41853"/>
    <cellStyle name="Normal 2 3 3 9 2 7" xfId="41854"/>
    <cellStyle name="Normal 2 3 3 9 2 7 2" xfId="41855"/>
    <cellStyle name="Normal 2 3 3 9 2 8" xfId="41856"/>
    <cellStyle name="Normal 2 3 3 9 2 9" xfId="41857"/>
    <cellStyle name="Normal 2 3 3 9 3" xfId="11482"/>
    <cellStyle name="Normal 2 3 3 9 3 2" xfId="11483"/>
    <cellStyle name="Normal 2 3 3 9 3 2 2" xfId="11484"/>
    <cellStyle name="Normal 2 3 3 9 3 2 2 2" xfId="41858"/>
    <cellStyle name="Normal 2 3 3 9 3 2 3" xfId="11485"/>
    <cellStyle name="Normal 2 3 3 9 3 2 3 2" xfId="41859"/>
    <cellStyle name="Normal 2 3 3 9 3 2 4" xfId="41860"/>
    <cellStyle name="Normal 2 3 3 9 3 3" xfId="11486"/>
    <cellStyle name="Normal 2 3 3 9 3 3 2" xfId="41861"/>
    <cellStyle name="Normal 2 3 3 9 3 4" xfId="11487"/>
    <cellStyle name="Normal 2 3 3 9 3 4 2" xfId="41862"/>
    <cellStyle name="Normal 2 3 3 9 3 5" xfId="11488"/>
    <cellStyle name="Normal 2 3 3 9 3 5 2" xfId="41863"/>
    <cellStyle name="Normal 2 3 3 9 3 6" xfId="41864"/>
    <cellStyle name="Normal 2 3 3 9 3 6 2" xfId="41865"/>
    <cellStyle name="Normal 2 3 3 9 3 7" xfId="41866"/>
    <cellStyle name="Normal 2 3 3 9 4" xfId="11489"/>
    <cellStyle name="Normal 2 3 3 9 4 2" xfId="11490"/>
    <cellStyle name="Normal 2 3 3 9 4 2 2" xfId="41867"/>
    <cellStyle name="Normal 2 3 3 9 4 3" xfId="11491"/>
    <cellStyle name="Normal 2 3 3 9 4 3 2" xfId="41868"/>
    <cellStyle name="Normal 2 3 3 9 4 4" xfId="41869"/>
    <cellStyle name="Normal 2 3 3 9 5" xfId="11492"/>
    <cellStyle name="Normal 2 3 3 9 5 2" xfId="11493"/>
    <cellStyle name="Normal 2 3 3 9 5 2 2" xfId="41870"/>
    <cellStyle name="Normal 2 3 3 9 5 3" xfId="41871"/>
    <cellStyle name="Normal 2 3 3 9 6" xfId="11494"/>
    <cellStyle name="Normal 2 3 3 9 6 2" xfId="41872"/>
    <cellStyle name="Normal 2 3 3 9 7" xfId="11495"/>
    <cellStyle name="Normal 2 3 3 9 7 2" xfId="41873"/>
    <cellStyle name="Normal 2 3 3 9 8" xfId="41874"/>
    <cellStyle name="Normal 2 3 3 9 8 2" xfId="41875"/>
    <cellStyle name="Normal 2 3 3 9 9" xfId="41876"/>
    <cellStyle name="Normal 2 3 30" xfId="11496"/>
    <cellStyle name="Normal 2 3 30 10" xfId="41877"/>
    <cellStyle name="Normal 2 3 30 11" xfId="41878"/>
    <cellStyle name="Normal 2 3 30 2" xfId="11497"/>
    <cellStyle name="Normal 2 3 30 2 10" xfId="41879"/>
    <cellStyle name="Normal 2 3 30 2 2" xfId="11498"/>
    <cellStyle name="Normal 2 3 30 2 2 2" xfId="11499"/>
    <cellStyle name="Normal 2 3 30 2 2 2 2" xfId="11500"/>
    <cellStyle name="Normal 2 3 30 2 2 2 2 2" xfId="41880"/>
    <cellStyle name="Normal 2 3 30 2 2 2 3" xfId="11501"/>
    <cellStyle name="Normal 2 3 30 2 2 2 3 2" xfId="41881"/>
    <cellStyle name="Normal 2 3 30 2 2 2 4" xfId="41882"/>
    <cellStyle name="Normal 2 3 30 2 2 3" xfId="11502"/>
    <cellStyle name="Normal 2 3 30 2 2 3 2" xfId="41883"/>
    <cellStyle name="Normal 2 3 30 2 2 4" xfId="11503"/>
    <cellStyle name="Normal 2 3 30 2 2 4 2" xfId="41884"/>
    <cellStyle name="Normal 2 3 30 2 2 5" xfId="11504"/>
    <cellStyle name="Normal 2 3 30 2 2 5 2" xfId="41885"/>
    <cellStyle name="Normal 2 3 30 2 2 6" xfId="41886"/>
    <cellStyle name="Normal 2 3 30 2 2 6 2" xfId="41887"/>
    <cellStyle name="Normal 2 3 30 2 2 7" xfId="41888"/>
    <cellStyle name="Normal 2 3 30 2 3" xfId="11505"/>
    <cellStyle name="Normal 2 3 30 2 3 2" xfId="11506"/>
    <cellStyle name="Normal 2 3 30 2 3 2 2" xfId="41889"/>
    <cellStyle name="Normal 2 3 30 2 3 3" xfId="11507"/>
    <cellStyle name="Normal 2 3 30 2 3 3 2" xfId="41890"/>
    <cellStyle name="Normal 2 3 30 2 3 4" xfId="41891"/>
    <cellStyle name="Normal 2 3 30 2 4" xfId="11508"/>
    <cellStyle name="Normal 2 3 30 2 4 2" xfId="11509"/>
    <cellStyle name="Normal 2 3 30 2 4 2 2" xfId="41892"/>
    <cellStyle name="Normal 2 3 30 2 4 3" xfId="41893"/>
    <cellStyle name="Normal 2 3 30 2 5" xfId="11510"/>
    <cellStyle name="Normal 2 3 30 2 5 2" xfId="41894"/>
    <cellStyle name="Normal 2 3 30 2 6" xfId="11511"/>
    <cellStyle name="Normal 2 3 30 2 6 2" xfId="41895"/>
    <cellStyle name="Normal 2 3 30 2 7" xfId="41896"/>
    <cellStyle name="Normal 2 3 30 2 7 2" xfId="41897"/>
    <cellStyle name="Normal 2 3 30 2 8" xfId="41898"/>
    <cellStyle name="Normal 2 3 30 2 9" xfId="41899"/>
    <cellStyle name="Normal 2 3 30 3" xfId="11512"/>
    <cellStyle name="Normal 2 3 30 3 2" xfId="11513"/>
    <cellStyle name="Normal 2 3 30 3 2 2" xfId="11514"/>
    <cellStyle name="Normal 2 3 30 3 2 2 2" xfId="41900"/>
    <cellStyle name="Normal 2 3 30 3 2 3" xfId="11515"/>
    <cellStyle name="Normal 2 3 30 3 2 3 2" xfId="41901"/>
    <cellStyle name="Normal 2 3 30 3 2 4" xfId="41902"/>
    <cellStyle name="Normal 2 3 30 3 3" xfId="11516"/>
    <cellStyle name="Normal 2 3 30 3 3 2" xfId="41903"/>
    <cellStyle name="Normal 2 3 30 3 4" xfId="11517"/>
    <cellStyle name="Normal 2 3 30 3 4 2" xfId="41904"/>
    <cellStyle name="Normal 2 3 30 3 5" xfId="11518"/>
    <cellStyle name="Normal 2 3 30 3 5 2" xfId="41905"/>
    <cellStyle name="Normal 2 3 30 3 6" xfId="41906"/>
    <cellStyle name="Normal 2 3 30 3 6 2" xfId="41907"/>
    <cellStyle name="Normal 2 3 30 3 7" xfId="41908"/>
    <cellStyle name="Normal 2 3 30 4" xfId="11519"/>
    <cellStyle name="Normal 2 3 30 4 2" xfId="11520"/>
    <cellStyle name="Normal 2 3 30 4 2 2" xfId="41909"/>
    <cellStyle name="Normal 2 3 30 4 3" xfId="11521"/>
    <cellStyle name="Normal 2 3 30 4 3 2" xfId="41910"/>
    <cellStyle name="Normal 2 3 30 4 4" xfId="41911"/>
    <cellStyle name="Normal 2 3 30 5" xfId="11522"/>
    <cellStyle name="Normal 2 3 30 5 2" xfId="11523"/>
    <cellStyle name="Normal 2 3 30 5 2 2" xfId="41912"/>
    <cellStyle name="Normal 2 3 30 5 3" xfId="41913"/>
    <cellStyle name="Normal 2 3 30 6" xfId="11524"/>
    <cellStyle name="Normal 2 3 30 6 2" xfId="41914"/>
    <cellStyle name="Normal 2 3 30 7" xfId="11525"/>
    <cellStyle name="Normal 2 3 30 7 2" xfId="41915"/>
    <cellStyle name="Normal 2 3 30 8" xfId="41916"/>
    <cellStyle name="Normal 2 3 30 8 2" xfId="41917"/>
    <cellStyle name="Normal 2 3 30 9" xfId="41918"/>
    <cellStyle name="Normal 2 3 31" xfId="11526"/>
    <cellStyle name="Normal 2 3 31 10" xfId="41919"/>
    <cellStyle name="Normal 2 3 31 11" xfId="41920"/>
    <cellStyle name="Normal 2 3 31 2" xfId="11527"/>
    <cellStyle name="Normal 2 3 31 2 10" xfId="41921"/>
    <cellStyle name="Normal 2 3 31 2 2" xfId="11528"/>
    <cellStyle name="Normal 2 3 31 2 2 2" xfId="11529"/>
    <cellStyle name="Normal 2 3 31 2 2 2 2" xfId="11530"/>
    <cellStyle name="Normal 2 3 31 2 2 2 2 2" xfId="41922"/>
    <cellStyle name="Normal 2 3 31 2 2 2 3" xfId="11531"/>
    <cellStyle name="Normal 2 3 31 2 2 2 3 2" xfId="41923"/>
    <cellStyle name="Normal 2 3 31 2 2 2 4" xfId="41924"/>
    <cellStyle name="Normal 2 3 31 2 2 3" xfId="11532"/>
    <cellStyle name="Normal 2 3 31 2 2 3 2" xfId="41925"/>
    <cellStyle name="Normal 2 3 31 2 2 4" xfId="11533"/>
    <cellStyle name="Normal 2 3 31 2 2 4 2" xfId="41926"/>
    <cellStyle name="Normal 2 3 31 2 2 5" xfId="11534"/>
    <cellStyle name="Normal 2 3 31 2 2 5 2" xfId="41927"/>
    <cellStyle name="Normal 2 3 31 2 2 6" xfId="41928"/>
    <cellStyle name="Normal 2 3 31 2 2 6 2" xfId="41929"/>
    <cellStyle name="Normal 2 3 31 2 2 7" xfId="41930"/>
    <cellStyle name="Normal 2 3 31 2 3" xfId="11535"/>
    <cellStyle name="Normal 2 3 31 2 3 2" xfId="11536"/>
    <cellStyle name="Normal 2 3 31 2 3 2 2" xfId="41931"/>
    <cellStyle name="Normal 2 3 31 2 3 3" xfId="11537"/>
    <cellStyle name="Normal 2 3 31 2 3 3 2" xfId="41932"/>
    <cellStyle name="Normal 2 3 31 2 3 4" xfId="41933"/>
    <cellStyle name="Normal 2 3 31 2 4" xfId="11538"/>
    <cellStyle name="Normal 2 3 31 2 4 2" xfId="11539"/>
    <cellStyle name="Normal 2 3 31 2 4 2 2" xfId="41934"/>
    <cellStyle name="Normal 2 3 31 2 4 3" xfId="41935"/>
    <cellStyle name="Normal 2 3 31 2 5" xfId="11540"/>
    <cellStyle name="Normal 2 3 31 2 5 2" xfId="41936"/>
    <cellStyle name="Normal 2 3 31 2 6" xfId="11541"/>
    <cellStyle name="Normal 2 3 31 2 6 2" xfId="41937"/>
    <cellStyle name="Normal 2 3 31 2 7" xfId="41938"/>
    <cellStyle name="Normal 2 3 31 2 7 2" xfId="41939"/>
    <cellStyle name="Normal 2 3 31 2 8" xfId="41940"/>
    <cellStyle name="Normal 2 3 31 2 9" xfId="41941"/>
    <cellStyle name="Normal 2 3 31 3" xfId="11542"/>
    <cellStyle name="Normal 2 3 31 3 2" xfId="11543"/>
    <cellStyle name="Normal 2 3 31 3 2 2" xfId="11544"/>
    <cellStyle name="Normal 2 3 31 3 2 2 2" xfId="41942"/>
    <cellStyle name="Normal 2 3 31 3 2 3" xfId="11545"/>
    <cellStyle name="Normal 2 3 31 3 2 3 2" xfId="41943"/>
    <cellStyle name="Normal 2 3 31 3 2 4" xfId="41944"/>
    <cellStyle name="Normal 2 3 31 3 3" xfId="11546"/>
    <cellStyle name="Normal 2 3 31 3 3 2" xfId="41945"/>
    <cellStyle name="Normal 2 3 31 3 4" xfId="11547"/>
    <cellStyle name="Normal 2 3 31 3 4 2" xfId="41946"/>
    <cellStyle name="Normal 2 3 31 3 5" xfId="11548"/>
    <cellStyle name="Normal 2 3 31 3 5 2" xfId="41947"/>
    <cellStyle name="Normal 2 3 31 3 6" xfId="41948"/>
    <cellStyle name="Normal 2 3 31 3 6 2" xfId="41949"/>
    <cellStyle name="Normal 2 3 31 3 7" xfId="41950"/>
    <cellStyle name="Normal 2 3 31 4" xfId="11549"/>
    <cellStyle name="Normal 2 3 31 4 2" xfId="11550"/>
    <cellStyle name="Normal 2 3 31 4 2 2" xfId="41951"/>
    <cellStyle name="Normal 2 3 31 4 3" xfId="11551"/>
    <cellStyle name="Normal 2 3 31 4 3 2" xfId="41952"/>
    <cellStyle name="Normal 2 3 31 4 4" xfId="41953"/>
    <cellStyle name="Normal 2 3 31 5" xfId="11552"/>
    <cellStyle name="Normal 2 3 31 5 2" xfId="11553"/>
    <cellStyle name="Normal 2 3 31 5 2 2" xfId="41954"/>
    <cellStyle name="Normal 2 3 31 5 3" xfId="41955"/>
    <cellStyle name="Normal 2 3 31 6" xfId="11554"/>
    <cellStyle name="Normal 2 3 31 6 2" xfId="41956"/>
    <cellStyle name="Normal 2 3 31 7" xfId="11555"/>
    <cellStyle name="Normal 2 3 31 7 2" xfId="41957"/>
    <cellStyle name="Normal 2 3 31 8" xfId="41958"/>
    <cellStyle name="Normal 2 3 31 8 2" xfId="41959"/>
    <cellStyle name="Normal 2 3 31 9" xfId="41960"/>
    <cellStyle name="Normal 2 3 32" xfId="11556"/>
    <cellStyle name="Normal 2 3 32 10" xfId="41961"/>
    <cellStyle name="Normal 2 3 32 11" xfId="41962"/>
    <cellStyle name="Normal 2 3 32 2" xfId="11557"/>
    <cellStyle name="Normal 2 3 32 2 10" xfId="41963"/>
    <cellStyle name="Normal 2 3 32 2 2" xfId="11558"/>
    <cellStyle name="Normal 2 3 32 2 2 2" xfId="11559"/>
    <cellStyle name="Normal 2 3 32 2 2 2 2" xfId="11560"/>
    <cellStyle name="Normal 2 3 32 2 2 2 2 2" xfId="41964"/>
    <cellStyle name="Normal 2 3 32 2 2 2 3" xfId="11561"/>
    <cellStyle name="Normal 2 3 32 2 2 2 3 2" xfId="41965"/>
    <cellStyle name="Normal 2 3 32 2 2 2 4" xfId="41966"/>
    <cellStyle name="Normal 2 3 32 2 2 3" xfId="11562"/>
    <cellStyle name="Normal 2 3 32 2 2 3 2" xfId="41967"/>
    <cellStyle name="Normal 2 3 32 2 2 4" xfId="11563"/>
    <cellStyle name="Normal 2 3 32 2 2 4 2" xfId="41968"/>
    <cellStyle name="Normal 2 3 32 2 2 5" xfId="11564"/>
    <cellStyle name="Normal 2 3 32 2 2 5 2" xfId="41969"/>
    <cellStyle name="Normal 2 3 32 2 2 6" xfId="41970"/>
    <cellStyle name="Normal 2 3 32 2 2 6 2" xfId="41971"/>
    <cellStyle name="Normal 2 3 32 2 2 7" xfId="41972"/>
    <cellStyle name="Normal 2 3 32 2 3" xfId="11565"/>
    <cellStyle name="Normal 2 3 32 2 3 2" xfId="11566"/>
    <cellStyle name="Normal 2 3 32 2 3 2 2" xfId="41973"/>
    <cellStyle name="Normal 2 3 32 2 3 3" xfId="11567"/>
    <cellStyle name="Normal 2 3 32 2 3 3 2" xfId="41974"/>
    <cellStyle name="Normal 2 3 32 2 3 4" xfId="41975"/>
    <cellStyle name="Normal 2 3 32 2 4" xfId="11568"/>
    <cellStyle name="Normal 2 3 32 2 4 2" xfId="11569"/>
    <cellStyle name="Normal 2 3 32 2 4 2 2" xfId="41976"/>
    <cellStyle name="Normal 2 3 32 2 4 3" xfId="41977"/>
    <cellStyle name="Normal 2 3 32 2 5" xfId="11570"/>
    <cellStyle name="Normal 2 3 32 2 5 2" xfId="41978"/>
    <cellStyle name="Normal 2 3 32 2 6" xfId="11571"/>
    <cellStyle name="Normal 2 3 32 2 6 2" xfId="41979"/>
    <cellStyle name="Normal 2 3 32 2 7" xfId="41980"/>
    <cellStyle name="Normal 2 3 32 2 7 2" xfId="41981"/>
    <cellStyle name="Normal 2 3 32 2 8" xfId="41982"/>
    <cellStyle name="Normal 2 3 32 2 9" xfId="41983"/>
    <cellStyle name="Normal 2 3 32 3" xfId="11572"/>
    <cellStyle name="Normal 2 3 32 3 2" xfId="11573"/>
    <cellStyle name="Normal 2 3 32 3 2 2" xfId="11574"/>
    <cellStyle name="Normal 2 3 32 3 2 2 2" xfId="41984"/>
    <cellStyle name="Normal 2 3 32 3 2 3" xfId="11575"/>
    <cellStyle name="Normal 2 3 32 3 2 3 2" xfId="41985"/>
    <cellStyle name="Normal 2 3 32 3 2 4" xfId="41986"/>
    <cellStyle name="Normal 2 3 32 3 3" xfId="11576"/>
    <cellStyle name="Normal 2 3 32 3 3 2" xfId="41987"/>
    <cellStyle name="Normal 2 3 32 3 4" xfId="11577"/>
    <cellStyle name="Normal 2 3 32 3 4 2" xfId="41988"/>
    <cellStyle name="Normal 2 3 32 3 5" xfId="11578"/>
    <cellStyle name="Normal 2 3 32 3 5 2" xfId="41989"/>
    <cellStyle name="Normal 2 3 32 3 6" xfId="41990"/>
    <cellStyle name="Normal 2 3 32 3 6 2" xfId="41991"/>
    <cellStyle name="Normal 2 3 32 3 7" xfId="41992"/>
    <cellStyle name="Normal 2 3 32 4" xfId="11579"/>
    <cellStyle name="Normal 2 3 32 4 2" xfId="11580"/>
    <cellStyle name="Normal 2 3 32 4 2 2" xfId="41993"/>
    <cellStyle name="Normal 2 3 32 4 3" xfId="11581"/>
    <cellStyle name="Normal 2 3 32 4 3 2" xfId="41994"/>
    <cellStyle name="Normal 2 3 32 4 4" xfId="41995"/>
    <cellStyle name="Normal 2 3 32 5" xfId="11582"/>
    <cellStyle name="Normal 2 3 32 5 2" xfId="11583"/>
    <cellStyle name="Normal 2 3 32 5 2 2" xfId="41996"/>
    <cellStyle name="Normal 2 3 32 5 3" xfId="41997"/>
    <cellStyle name="Normal 2 3 32 6" xfId="11584"/>
    <cellStyle name="Normal 2 3 32 6 2" xfId="41998"/>
    <cellStyle name="Normal 2 3 32 7" xfId="11585"/>
    <cellStyle name="Normal 2 3 32 7 2" xfId="41999"/>
    <cellStyle name="Normal 2 3 32 8" xfId="42000"/>
    <cellStyle name="Normal 2 3 32 8 2" xfId="42001"/>
    <cellStyle name="Normal 2 3 32 9" xfId="42002"/>
    <cellStyle name="Normal 2 3 33" xfId="11586"/>
    <cellStyle name="Normal 2 3 33 10" xfId="42003"/>
    <cellStyle name="Normal 2 3 33 11" xfId="42004"/>
    <cellStyle name="Normal 2 3 33 2" xfId="11587"/>
    <cellStyle name="Normal 2 3 33 2 10" xfId="42005"/>
    <cellStyle name="Normal 2 3 33 2 2" xfId="11588"/>
    <cellStyle name="Normal 2 3 33 2 2 2" xfId="11589"/>
    <cellStyle name="Normal 2 3 33 2 2 2 2" xfId="11590"/>
    <cellStyle name="Normal 2 3 33 2 2 2 2 2" xfId="42006"/>
    <cellStyle name="Normal 2 3 33 2 2 2 3" xfId="11591"/>
    <cellStyle name="Normal 2 3 33 2 2 2 3 2" xfId="42007"/>
    <cellStyle name="Normal 2 3 33 2 2 2 4" xfId="42008"/>
    <cellStyle name="Normal 2 3 33 2 2 3" xfId="11592"/>
    <cellStyle name="Normal 2 3 33 2 2 3 2" xfId="42009"/>
    <cellStyle name="Normal 2 3 33 2 2 4" xfId="11593"/>
    <cellStyle name="Normal 2 3 33 2 2 4 2" xfId="42010"/>
    <cellStyle name="Normal 2 3 33 2 2 5" xfId="11594"/>
    <cellStyle name="Normal 2 3 33 2 2 5 2" xfId="42011"/>
    <cellStyle name="Normal 2 3 33 2 2 6" xfId="42012"/>
    <cellStyle name="Normal 2 3 33 2 2 6 2" xfId="42013"/>
    <cellStyle name="Normal 2 3 33 2 2 7" xfId="42014"/>
    <cellStyle name="Normal 2 3 33 2 3" xfId="11595"/>
    <cellStyle name="Normal 2 3 33 2 3 2" xfId="11596"/>
    <cellStyle name="Normal 2 3 33 2 3 2 2" xfId="42015"/>
    <cellStyle name="Normal 2 3 33 2 3 3" xfId="11597"/>
    <cellStyle name="Normal 2 3 33 2 3 3 2" xfId="42016"/>
    <cellStyle name="Normal 2 3 33 2 3 4" xfId="42017"/>
    <cellStyle name="Normal 2 3 33 2 4" xfId="11598"/>
    <cellStyle name="Normal 2 3 33 2 4 2" xfId="11599"/>
    <cellStyle name="Normal 2 3 33 2 4 2 2" xfId="42018"/>
    <cellStyle name="Normal 2 3 33 2 4 3" xfId="42019"/>
    <cellStyle name="Normal 2 3 33 2 5" xfId="11600"/>
    <cellStyle name="Normal 2 3 33 2 5 2" xfId="42020"/>
    <cellStyle name="Normal 2 3 33 2 6" xfId="11601"/>
    <cellStyle name="Normal 2 3 33 2 6 2" xfId="42021"/>
    <cellStyle name="Normal 2 3 33 2 7" xfId="42022"/>
    <cellStyle name="Normal 2 3 33 2 7 2" xfId="42023"/>
    <cellStyle name="Normal 2 3 33 2 8" xfId="42024"/>
    <cellStyle name="Normal 2 3 33 2 9" xfId="42025"/>
    <cellStyle name="Normal 2 3 33 3" xfId="11602"/>
    <cellStyle name="Normal 2 3 33 3 2" xfId="11603"/>
    <cellStyle name="Normal 2 3 33 3 2 2" xfId="11604"/>
    <cellStyle name="Normal 2 3 33 3 2 2 2" xfId="42026"/>
    <cellStyle name="Normal 2 3 33 3 2 3" xfId="11605"/>
    <cellStyle name="Normal 2 3 33 3 2 3 2" xfId="42027"/>
    <cellStyle name="Normal 2 3 33 3 2 4" xfId="42028"/>
    <cellStyle name="Normal 2 3 33 3 3" xfId="11606"/>
    <cellStyle name="Normal 2 3 33 3 3 2" xfId="42029"/>
    <cellStyle name="Normal 2 3 33 3 4" xfId="11607"/>
    <cellStyle name="Normal 2 3 33 3 4 2" xfId="42030"/>
    <cellStyle name="Normal 2 3 33 3 5" xfId="11608"/>
    <cellStyle name="Normal 2 3 33 3 5 2" xfId="42031"/>
    <cellStyle name="Normal 2 3 33 3 6" xfId="42032"/>
    <cellStyle name="Normal 2 3 33 3 6 2" xfId="42033"/>
    <cellStyle name="Normal 2 3 33 3 7" xfId="42034"/>
    <cellStyle name="Normal 2 3 33 4" xfId="11609"/>
    <cellStyle name="Normal 2 3 33 4 2" xfId="11610"/>
    <cellStyle name="Normal 2 3 33 4 2 2" xfId="42035"/>
    <cellStyle name="Normal 2 3 33 4 3" xfId="11611"/>
    <cellStyle name="Normal 2 3 33 4 3 2" xfId="42036"/>
    <cellStyle name="Normal 2 3 33 4 4" xfId="42037"/>
    <cellStyle name="Normal 2 3 33 5" xfId="11612"/>
    <cellStyle name="Normal 2 3 33 5 2" xfId="11613"/>
    <cellStyle name="Normal 2 3 33 5 2 2" xfId="42038"/>
    <cellStyle name="Normal 2 3 33 5 3" xfId="42039"/>
    <cellStyle name="Normal 2 3 33 6" xfId="11614"/>
    <cellStyle name="Normal 2 3 33 6 2" xfId="42040"/>
    <cellStyle name="Normal 2 3 33 7" xfId="11615"/>
    <cellStyle name="Normal 2 3 33 7 2" xfId="42041"/>
    <cellStyle name="Normal 2 3 33 8" xfId="42042"/>
    <cellStyle name="Normal 2 3 33 8 2" xfId="42043"/>
    <cellStyle name="Normal 2 3 33 9" xfId="42044"/>
    <cellStyle name="Normal 2 3 34" xfId="11616"/>
    <cellStyle name="Normal 2 3 34 10" xfId="42045"/>
    <cellStyle name="Normal 2 3 34 11" xfId="42046"/>
    <cellStyle name="Normal 2 3 34 2" xfId="11617"/>
    <cellStyle name="Normal 2 3 34 2 10" xfId="42047"/>
    <cellStyle name="Normal 2 3 34 2 2" xfId="11618"/>
    <cellStyle name="Normal 2 3 34 2 2 2" xfId="11619"/>
    <cellStyle name="Normal 2 3 34 2 2 2 2" xfId="11620"/>
    <cellStyle name="Normal 2 3 34 2 2 2 2 2" xfId="42048"/>
    <cellStyle name="Normal 2 3 34 2 2 2 3" xfId="11621"/>
    <cellStyle name="Normal 2 3 34 2 2 2 3 2" xfId="42049"/>
    <cellStyle name="Normal 2 3 34 2 2 2 4" xfId="42050"/>
    <cellStyle name="Normal 2 3 34 2 2 3" xfId="11622"/>
    <cellStyle name="Normal 2 3 34 2 2 3 2" xfId="42051"/>
    <cellStyle name="Normal 2 3 34 2 2 4" xfId="11623"/>
    <cellStyle name="Normal 2 3 34 2 2 4 2" xfId="42052"/>
    <cellStyle name="Normal 2 3 34 2 2 5" xfId="11624"/>
    <cellStyle name="Normal 2 3 34 2 2 5 2" xfId="42053"/>
    <cellStyle name="Normal 2 3 34 2 2 6" xfId="42054"/>
    <cellStyle name="Normal 2 3 34 2 2 6 2" xfId="42055"/>
    <cellStyle name="Normal 2 3 34 2 2 7" xfId="42056"/>
    <cellStyle name="Normal 2 3 34 2 3" xfId="11625"/>
    <cellStyle name="Normal 2 3 34 2 3 2" xfId="11626"/>
    <cellStyle name="Normal 2 3 34 2 3 2 2" xfId="42057"/>
    <cellStyle name="Normal 2 3 34 2 3 3" xfId="11627"/>
    <cellStyle name="Normal 2 3 34 2 3 3 2" xfId="42058"/>
    <cellStyle name="Normal 2 3 34 2 3 4" xfId="42059"/>
    <cellStyle name="Normal 2 3 34 2 4" xfId="11628"/>
    <cellStyle name="Normal 2 3 34 2 4 2" xfId="11629"/>
    <cellStyle name="Normal 2 3 34 2 4 2 2" xfId="42060"/>
    <cellStyle name="Normal 2 3 34 2 4 3" xfId="42061"/>
    <cellStyle name="Normal 2 3 34 2 5" xfId="11630"/>
    <cellStyle name="Normal 2 3 34 2 5 2" xfId="42062"/>
    <cellStyle name="Normal 2 3 34 2 6" xfId="11631"/>
    <cellStyle name="Normal 2 3 34 2 6 2" xfId="42063"/>
    <cellStyle name="Normal 2 3 34 2 7" xfId="42064"/>
    <cellStyle name="Normal 2 3 34 2 7 2" xfId="42065"/>
    <cellStyle name="Normal 2 3 34 2 8" xfId="42066"/>
    <cellStyle name="Normal 2 3 34 2 9" xfId="42067"/>
    <cellStyle name="Normal 2 3 34 3" xfId="11632"/>
    <cellStyle name="Normal 2 3 34 3 2" xfId="11633"/>
    <cellStyle name="Normal 2 3 34 3 2 2" xfId="11634"/>
    <cellStyle name="Normal 2 3 34 3 2 2 2" xfId="42068"/>
    <cellStyle name="Normal 2 3 34 3 2 3" xfId="11635"/>
    <cellStyle name="Normal 2 3 34 3 2 3 2" xfId="42069"/>
    <cellStyle name="Normal 2 3 34 3 2 4" xfId="42070"/>
    <cellStyle name="Normal 2 3 34 3 3" xfId="11636"/>
    <cellStyle name="Normal 2 3 34 3 3 2" xfId="42071"/>
    <cellStyle name="Normal 2 3 34 3 4" xfId="11637"/>
    <cellStyle name="Normal 2 3 34 3 4 2" xfId="42072"/>
    <cellStyle name="Normal 2 3 34 3 5" xfId="11638"/>
    <cellStyle name="Normal 2 3 34 3 5 2" xfId="42073"/>
    <cellStyle name="Normal 2 3 34 3 6" xfId="42074"/>
    <cellStyle name="Normal 2 3 34 3 6 2" xfId="42075"/>
    <cellStyle name="Normal 2 3 34 3 7" xfId="42076"/>
    <cellStyle name="Normal 2 3 34 4" xfId="11639"/>
    <cellStyle name="Normal 2 3 34 4 2" xfId="11640"/>
    <cellStyle name="Normal 2 3 34 4 2 2" xfId="42077"/>
    <cellStyle name="Normal 2 3 34 4 3" xfId="11641"/>
    <cellStyle name="Normal 2 3 34 4 3 2" xfId="42078"/>
    <cellStyle name="Normal 2 3 34 4 4" xfId="42079"/>
    <cellStyle name="Normal 2 3 34 5" xfId="11642"/>
    <cellStyle name="Normal 2 3 34 5 2" xfId="11643"/>
    <cellStyle name="Normal 2 3 34 5 2 2" xfId="42080"/>
    <cellStyle name="Normal 2 3 34 5 3" xfId="42081"/>
    <cellStyle name="Normal 2 3 34 6" xfId="11644"/>
    <cellStyle name="Normal 2 3 34 6 2" xfId="42082"/>
    <cellStyle name="Normal 2 3 34 7" xfId="11645"/>
    <cellStyle name="Normal 2 3 34 7 2" xfId="42083"/>
    <cellStyle name="Normal 2 3 34 8" xfId="42084"/>
    <cellStyle name="Normal 2 3 34 8 2" xfId="42085"/>
    <cellStyle name="Normal 2 3 34 9" xfId="42086"/>
    <cellStyle name="Normal 2 3 35" xfId="11646"/>
    <cellStyle name="Normal 2 3 35 10" xfId="42087"/>
    <cellStyle name="Normal 2 3 35 11" xfId="42088"/>
    <cellStyle name="Normal 2 3 35 2" xfId="11647"/>
    <cellStyle name="Normal 2 3 35 2 10" xfId="42089"/>
    <cellStyle name="Normal 2 3 35 2 2" xfId="11648"/>
    <cellStyle name="Normal 2 3 35 2 2 2" xfId="11649"/>
    <cellStyle name="Normal 2 3 35 2 2 2 2" xfId="11650"/>
    <cellStyle name="Normal 2 3 35 2 2 2 2 2" xfId="42090"/>
    <cellStyle name="Normal 2 3 35 2 2 2 3" xfId="11651"/>
    <cellStyle name="Normal 2 3 35 2 2 2 3 2" xfId="42091"/>
    <cellStyle name="Normal 2 3 35 2 2 2 4" xfId="42092"/>
    <cellStyle name="Normal 2 3 35 2 2 3" xfId="11652"/>
    <cellStyle name="Normal 2 3 35 2 2 3 2" xfId="42093"/>
    <cellStyle name="Normal 2 3 35 2 2 4" xfId="11653"/>
    <cellStyle name="Normal 2 3 35 2 2 4 2" xfId="42094"/>
    <cellStyle name="Normal 2 3 35 2 2 5" xfId="11654"/>
    <cellStyle name="Normal 2 3 35 2 2 5 2" xfId="42095"/>
    <cellStyle name="Normal 2 3 35 2 2 6" xfId="42096"/>
    <cellStyle name="Normal 2 3 35 2 2 6 2" xfId="42097"/>
    <cellStyle name="Normal 2 3 35 2 2 7" xfId="42098"/>
    <cellStyle name="Normal 2 3 35 2 3" xfId="11655"/>
    <cellStyle name="Normal 2 3 35 2 3 2" xfId="11656"/>
    <cellStyle name="Normal 2 3 35 2 3 2 2" xfId="42099"/>
    <cellStyle name="Normal 2 3 35 2 3 3" xfId="11657"/>
    <cellStyle name="Normal 2 3 35 2 3 3 2" xfId="42100"/>
    <cellStyle name="Normal 2 3 35 2 3 4" xfId="42101"/>
    <cellStyle name="Normal 2 3 35 2 4" xfId="11658"/>
    <cellStyle name="Normal 2 3 35 2 4 2" xfId="11659"/>
    <cellStyle name="Normal 2 3 35 2 4 2 2" xfId="42102"/>
    <cellStyle name="Normal 2 3 35 2 4 3" xfId="42103"/>
    <cellStyle name="Normal 2 3 35 2 5" xfId="11660"/>
    <cellStyle name="Normal 2 3 35 2 5 2" xfId="42104"/>
    <cellStyle name="Normal 2 3 35 2 6" xfId="11661"/>
    <cellStyle name="Normal 2 3 35 2 6 2" xfId="42105"/>
    <cellStyle name="Normal 2 3 35 2 7" xfId="42106"/>
    <cellStyle name="Normal 2 3 35 2 7 2" xfId="42107"/>
    <cellStyle name="Normal 2 3 35 2 8" xfId="42108"/>
    <cellStyle name="Normal 2 3 35 2 9" xfId="42109"/>
    <cellStyle name="Normal 2 3 35 3" xfId="11662"/>
    <cellStyle name="Normal 2 3 35 3 2" xfId="11663"/>
    <cellStyle name="Normal 2 3 35 3 2 2" xfId="11664"/>
    <cellStyle name="Normal 2 3 35 3 2 2 2" xfId="42110"/>
    <cellStyle name="Normal 2 3 35 3 2 3" xfId="11665"/>
    <cellStyle name="Normal 2 3 35 3 2 3 2" xfId="42111"/>
    <cellStyle name="Normal 2 3 35 3 2 4" xfId="42112"/>
    <cellStyle name="Normal 2 3 35 3 3" xfId="11666"/>
    <cellStyle name="Normal 2 3 35 3 3 2" xfId="42113"/>
    <cellStyle name="Normal 2 3 35 3 4" xfId="11667"/>
    <cellStyle name="Normal 2 3 35 3 4 2" xfId="42114"/>
    <cellStyle name="Normal 2 3 35 3 5" xfId="11668"/>
    <cellStyle name="Normal 2 3 35 3 5 2" xfId="42115"/>
    <cellStyle name="Normal 2 3 35 3 6" xfId="42116"/>
    <cellStyle name="Normal 2 3 35 3 6 2" xfId="42117"/>
    <cellStyle name="Normal 2 3 35 3 7" xfId="42118"/>
    <cellStyle name="Normal 2 3 35 4" xfId="11669"/>
    <cellStyle name="Normal 2 3 35 4 2" xfId="11670"/>
    <cellStyle name="Normal 2 3 35 4 2 2" xfId="42119"/>
    <cellStyle name="Normal 2 3 35 4 3" xfId="11671"/>
    <cellStyle name="Normal 2 3 35 4 3 2" xfId="42120"/>
    <cellStyle name="Normal 2 3 35 4 4" xfId="42121"/>
    <cellStyle name="Normal 2 3 35 5" xfId="11672"/>
    <cellStyle name="Normal 2 3 35 5 2" xfId="11673"/>
    <cellStyle name="Normal 2 3 35 5 2 2" xfId="42122"/>
    <cellStyle name="Normal 2 3 35 5 3" xfId="42123"/>
    <cellStyle name="Normal 2 3 35 6" xfId="11674"/>
    <cellStyle name="Normal 2 3 35 6 2" xfId="42124"/>
    <cellStyle name="Normal 2 3 35 7" xfId="11675"/>
    <cellStyle name="Normal 2 3 35 7 2" xfId="42125"/>
    <cellStyle name="Normal 2 3 35 8" xfId="42126"/>
    <cellStyle name="Normal 2 3 35 8 2" xfId="42127"/>
    <cellStyle name="Normal 2 3 35 9" xfId="42128"/>
    <cellStyle name="Normal 2 3 36" xfId="11676"/>
    <cellStyle name="Normal 2 3 36 10" xfId="42129"/>
    <cellStyle name="Normal 2 3 36 11" xfId="42130"/>
    <cellStyle name="Normal 2 3 36 2" xfId="11677"/>
    <cellStyle name="Normal 2 3 36 2 10" xfId="42131"/>
    <cellStyle name="Normal 2 3 36 2 2" xfId="11678"/>
    <cellStyle name="Normal 2 3 36 2 2 2" xfId="11679"/>
    <cellStyle name="Normal 2 3 36 2 2 2 2" xfId="11680"/>
    <cellStyle name="Normal 2 3 36 2 2 2 2 2" xfId="42132"/>
    <cellStyle name="Normal 2 3 36 2 2 2 3" xfId="11681"/>
    <cellStyle name="Normal 2 3 36 2 2 2 3 2" xfId="42133"/>
    <cellStyle name="Normal 2 3 36 2 2 2 4" xfId="42134"/>
    <cellStyle name="Normal 2 3 36 2 2 3" xfId="11682"/>
    <cellStyle name="Normal 2 3 36 2 2 3 2" xfId="42135"/>
    <cellStyle name="Normal 2 3 36 2 2 4" xfId="11683"/>
    <cellStyle name="Normal 2 3 36 2 2 4 2" xfId="42136"/>
    <cellStyle name="Normal 2 3 36 2 2 5" xfId="11684"/>
    <cellStyle name="Normal 2 3 36 2 2 5 2" xfId="42137"/>
    <cellStyle name="Normal 2 3 36 2 2 6" xfId="42138"/>
    <cellStyle name="Normal 2 3 36 2 2 6 2" xfId="42139"/>
    <cellStyle name="Normal 2 3 36 2 2 7" xfId="42140"/>
    <cellStyle name="Normal 2 3 36 2 3" xfId="11685"/>
    <cellStyle name="Normal 2 3 36 2 3 2" xfId="11686"/>
    <cellStyle name="Normal 2 3 36 2 3 2 2" xfId="42141"/>
    <cellStyle name="Normal 2 3 36 2 3 3" xfId="11687"/>
    <cellStyle name="Normal 2 3 36 2 3 3 2" xfId="42142"/>
    <cellStyle name="Normal 2 3 36 2 3 4" xfId="42143"/>
    <cellStyle name="Normal 2 3 36 2 4" xfId="11688"/>
    <cellStyle name="Normal 2 3 36 2 4 2" xfId="11689"/>
    <cellStyle name="Normal 2 3 36 2 4 2 2" xfId="42144"/>
    <cellStyle name="Normal 2 3 36 2 4 3" xfId="42145"/>
    <cellStyle name="Normal 2 3 36 2 5" xfId="11690"/>
    <cellStyle name="Normal 2 3 36 2 5 2" xfId="42146"/>
    <cellStyle name="Normal 2 3 36 2 6" xfId="11691"/>
    <cellStyle name="Normal 2 3 36 2 6 2" xfId="42147"/>
    <cellStyle name="Normal 2 3 36 2 7" xfId="42148"/>
    <cellStyle name="Normal 2 3 36 2 7 2" xfId="42149"/>
    <cellStyle name="Normal 2 3 36 2 8" xfId="42150"/>
    <cellStyle name="Normal 2 3 36 2 9" xfId="42151"/>
    <cellStyle name="Normal 2 3 36 3" xfId="11692"/>
    <cellStyle name="Normal 2 3 36 3 2" xfId="11693"/>
    <cellStyle name="Normal 2 3 36 3 2 2" xfId="11694"/>
    <cellStyle name="Normal 2 3 36 3 2 2 2" xfId="42152"/>
    <cellStyle name="Normal 2 3 36 3 2 3" xfId="11695"/>
    <cellStyle name="Normal 2 3 36 3 2 3 2" xfId="42153"/>
    <cellStyle name="Normal 2 3 36 3 2 4" xfId="42154"/>
    <cellStyle name="Normal 2 3 36 3 3" xfId="11696"/>
    <cellStyle name="Normal 2 3 36 3 3 2" xfId="42155"/>
    <cellStyle name="Normal 2 3 36 3 4" xfId="11697"/>
    <cellStyle name="Normal 2 3 36 3 4 2" xfId="42156"/>
    <cellStyle name="Normal 2 3 36 3 5" xfId="11698"/>
    <cellStyle name="Normal 2 3 36 3 5 2" xfId="42157"/>
    <cellStyle name="Normal 2 3 36 3 6" xfId="42158"/>
    <cellStyle name="Normal 2 3 36 3 6 2" xfId="42159"/>
    <cellStyle name="Normal 2 3 36 3 7" xfId="42160"/>
    <cellStyle name="Normal 2 3 36 4" xfId="11699"/>
    <cellStyle name="Normal 2 3 36 4 2" xfId="11700"/>
    <cellStyle name="Normal 2 3 36 4 2 2" xfId="42161"/>
    <cellStyle name="Normal 2 3 36 4 3" xfId="11701"/>
    <cellStyle name="Normal 2 3 36 4 3 2" xfId="42162"/>
    <cellStyle name="Normal 2 3 36 4 4" xfId="42163"/>
    <cellStyle name="Normal 2 3 36 5" xfId="11702"/>
    <cellStyle name="Normal 2 3 36 5 2" xfId="11703"/>
    <cellStyle name="Normal 2 3 36 5 2 2" xfId="42164"/>
    <cellStyle name="Normal 2 3 36 5 3" xfId="42165"/>
    <cellStyle name="Normal 2 3 36 6" xfId="11704"/>
    <cellStyle name="Normal 2 3 36 6 2" xfId="42166"/>
    <cellStyle name="Normal 2 3 36 7" xfId="11705"/>
    <cellStyle name="Normal 2 3 36 7 2" xfId="42167"/>
    <cellStyle name="Normal 2 3 36 8" xfId="42168"/>
    <cellStyle name="Normal 2 3 36 8 2" xfId="42169"/>
    <cellStyle name="Normal 2 3 36 9" xfId="42170"/>
    <cellStyle name="Normal 2 3 37" xfId="11706"/>
    <cellStyle name="Normal 2 3 37 10" xfId="42171"/>
    <cellStyle name="Normal 2 3 37 11" xfId="42172"/>
    <cellStyle name="Normal 2 3 37 2" xfId="11707"/>
    <cellStyle name="Normal 2 3 37 2 10" xfId="42173"/>
    <cellStyle name="Normal 2 3 37 2 2" xfId="11708"/>
    <cellStyle name="Normal 2 3 37 2 2 2" xfId="11709"/>
    <cellStyle name="Normal 2 3 37 2 2 2 2" xfId="11710"/>
    <cellStyle name="Normal 2 3 37 2 2 2 2 2" xfId="42174"/>
    <cellStyle name="Normal 2 3 37 2 2 2 3" xfId="11711"/>
    <cellStyle name="Normal 2 3 37 2 2 2 3 2" xfId="42175"/>
    <cellStyle name="Normal 2 3 37 2 2 2 4" xfId="42176"/>
    <cellStyle name="Normal 2 3 37 2 2 3" xfId="11712"/>
    <cellStyle name="Normal 2 3 37 2 2 3 2" xfId="42177"/>
    <cellStyle name="Normal 2 3 37 2 2 4" xfId="11713"/>
    <cellStyle name="Normal 2 3 37 2 2 4 2" xfId="42178"/>
    <cellStyle name="Normal 2 3 37 2 2 5" xfId="11714"/>
    <cellStyle name="Normal 2 3 37 2 2 5 2" xfId="42179"/>
    <cellStyle name="Normal 2 3 37 2 2 6" xfId="42180"/>
    <cellStyle name="Normal 2 3 37 2 2 6 2" xfId="42181"/>
    <cellStyle name="Normal 2 3 37 2 2 7" xfId="42182"/>
    <cellStyle name="Normal 2 3 37 2 3" xfId="11715"/>
    <cellStyle name="Normal 2 3 37 2 3 2" xfId="11716"/>
    <cellStyle name="Normal 2 3 37 2 3 2 2" xfId="42183"/>
    <cellStyle name="Normal 2 3 37 2 3 3" xfId="11717"/>
    <cellStyle name="Normal 2 3 37 2 3 3 2" xfId="42184"/>
    <cellStyle name="Normal 2 3 37 2 3 4" xfId="42185"/>
    <cellStyle name="Normal 2 3 37 2 4" xfId="11718"/>
    <cellStyle name="Normal 2 3 37 2 4 2" xfId="11719"/>
    <cellStyle name="Normal 2 3 37 2 4 2 2" xfId="42186"/>
    <cellStyle name="Normal 2 3 37 2 4 3" xfId="42187"/>
    <cellStyle name="Normal 2 3 37 2 5" xfId="11720"/>
    <cellStyle name="Normal 2 3 37 2 5 2" xfId="42188"/>
    <cellStyle name="Normal 2 3 37 2 6" xfId="11721"/>
    <cellStyle name="Normal 2 3 37 2 6 2" xfId="42189"/>
    <cellStyle name="Normal 2 3 37 2 7" xfId="42190"/>
    <cellStyle name="Normal 2 3 37 2 7 2" xfId="42191"/>
    <cellStyle name="Normal 2 3 37 2 8" xfId="42192"/>
    <cellStyle name="Normal 2 3 37 2 9" xfId="42193"/>
    <cellStyle name="Normal 2 3 37 3" xfId="11722"/>
    <cellStyle name="Normal 2 3 37 3 2" xfId="11723"/>
    <cellStyle name="Normal 2 3 37 3 2 2" xfId="11724"/>
    <cellStyle name="Normal 2 3 37 3 2 2 2" xfId="42194"/>
    <cellStyle name="Normal 2 3 37 3 2 3" xfId="11725"/>
    <cellStyle name="Normal 2 3 37 3 2 3 2" xfId="42195"/>
    <cellStyle name="Normal 2 3 37 3 2 4" xfId="42196"/>
    <cellStyle name="Normal 2 3 37 3 3" xfId="11726"/>
    <cellStyle name="Normal 2 3 37 3 3 2" xfId="42197"/>
    <cellStyle name="Normal 2 3 37 3 4" xfId="11727"/>
    <cellStyle name="Normal 2 3 37 3 4 2" xfId="42198"/>
    <cellStyle name="Normal 2 3 37 3 5" xfId="11728"/>
    <cellStyle name="Normal 2 3 37 3 5 2" xfId="42199"/>
    <cellStyle name="Normal 2 3 37 3 6" xfId="42200"/>
    <cellStyle name="Normal 2 3 37 3 6 2" xfId="42201"/>
    <cellStyle name="Normal 2 3 37 3 7" xfId="42202"/>
    <cellStyle name="Normal 2 3 37 4" xfId="11729"/>
    <cellStyle name="Normal 2 3 37 4 2" xfId="11730"/>
    <cellStyle name="Normal 2 3 37 4 2 2" xfId="42203"/>
    <cellStyle name="Normal 2 3 37 4 3" xfId="11731"/>
    <cellStyle name="Normal 2 3 37 4 3 2" xfId="42204"/>
    <cellStyle name="Normal 2 3 37 4 4" xfId="42205"/>
    <cellStyle name="Normal 2 3 37 5" xfId="11732"/>
    <cellStyle name="Normal 2 3 37 5 2" xfId="11733"/>
    <cellStyle name="Normal 2 3 37 5 2 2" xfId="42206"/>
    <cellStyle name="Normal 2 3 37 5 3" xfId="42207"/>
    <cellStyle name="Normal 2 3 37 6" xfId="11734"/>
    <cellStyle name="Normal 2 3 37 6 2" xfId="42208"/>
    <cellStyle name="Normal 2 3 37 7" xfId="11735"/>
    <cellStyle name="Normal 2 3 37 7 2" xfId="42209"/>
    <cellStyle name="Normal 2 3 37 8" xfId="42210"/>
    <cellStyle name="Normal 2 3 37 8 2" xfId="42211"/>
    <cellStyle name="Normal 2 3 37 9" xfId="42212"/>
    <cellStyle name="Normal 2 3 38" xfId="11736"/>
    <cellStyle name="Normal 2 3 38 10" xfId="42213"/>
    <cellStyle name="Normal 2 3 38 11" xfId="42214"/>
    <cellStyle name="Normal 2 3 38 2" xfId="11737"/>
    <cellStyle name="Normal 2 3 38 2 10" xfId="42215"/>
    <cellStyle name="Normal 2 3 38 2 2" xfId="11738"/>
    <cellStyle name="Normal 2 3 38 2 2 2" xfId="11739"/>
    <cellStyle name="Normal 2 3 38 2 2 2 2" xfId="11740"/>
    <cellStyle name="Normal 2 3 38 2 2 2 2 2" xfId="42216"/>
    <cellStyle name="Normal 2 3 38 2 2 2 3" xfId="11741"/>
    <cellStyle name="Normal 2 3 38 2 2 2 3 2" xfId="42217"/>
    <cellStyle name="Normal 2 3 38 2 2 2 4" xfId="42218"/>
    <cellStyle name="Normal 2 3 38 2 2 3" xfId="11742"/>
    <cellStyle name="Normal 2 3 38 2 2 3 2" xfId="42219"/>
    <cellStyle name="Normal 2 3 38 2 2 4" xfId="11743"/>
    <cellStyle name="Normal 2 3 38 2 2 4 2" xfId="42220"/>
    <cellStyle name="Normal 2 3 38 2 2 5" xfId="11744"/>
    <cellStyle name="Normal 2 3 38 2 2 5 2" xfId="42221"/>
    <cellStyle name="Normal 2 3 38 2 2 6" xfId="42222"/>
    <cellStyle name="Normal 2 3 38 2 2 6 2" xfId="42223"/>
    <cellStyle name="Normal 2 3 38 2 2 7" xfId="42224"/>
    <cellStyle name="Normal 2 3 38 2 3" xfId="11745"/>
    <cellStyle name="Normal 2 3 38 2 3 2" xfId="11746"/>
    <cellStyle name="Normal 2 3 38 2 3 2 2" xfId="42225"/>
    <cellStyle name="Normal 2 3 38 2 3 3" xfId="11747"/>
    <cellStyle name="Normal 2 3 38 2 3 3 2" xfId="42226"/>
    <cellStyle name="Normal 2 3 38 2 3 4" xfId="42227"/>
    <cellStyle name="Normal 2 3 38 2 4" xfId="11748"/>
    <cellStyle name="Normal 2 3 38 2 4 2" xfId="11749"/>
    <cellStyle name="Normal 2 3 38 2 4 2 2" xfId="42228"/>
    <cellStyle name="Normal 2 3 38 2 4 3" xfId="42229"/>
    <cellStyle name="Normal 2 3 38 2 5" xfId="11750"/>
    <cellStyle name="Normal 2 3 38 2 5 2" xfId="42230"/>
    <cellStyle name="Normal 2 3 38 2 6" xfId="11751"/>
    <cellStyle name="Normal 2 3 38 2 6 2" xfId="42231"/>
    <cellStyle name="Normal 2 3 38 2 7" xfId="42232"/>
    <cellStyle name="Normal 2 3 38 2 7 2" xfId="42233"/>
    <cellStyle name="Normal 2 3 38 2 8" xfId="42234"/>
    <cellStyle name="Normal 2 3 38 2 9" xfId="42235"/>
    <cellStyle name="Normal 2 3 38 3" xfId="11752"/>
    <cellStyle name="Normal 2 3 38 3 2" xfId="11753"/>
    <cellStyle name="Normal 2 3 38 3 2 2" xfId="11754"/>
    <cellStyle name="Normal 2 3 38 3 2 2 2" xfId="42236"/>
    <cellStyle name="Normal 2 3 38 3 2 3" xfId="11755"/>
    <cellStyle name="Normal 2 3 38 3 2 3 2" xfId="42237"/>
    <cellStyle name="Normal 2 3 38 3 2 4" xfId="42238"/>
    <cellStyle name="Normal 2 3 38 3 3" xfId="11756"/>
    <cellStyle name="Normal 2 3 38 3 3 2" xfId="42239"/>
    <cellStyle name="Normal 2 3 38 3 4" xfId="11757"/>
    <cellStyle name="Normal 2 3 38 3 4 2" xfId="42240"/>
    <cellStyle name="Normal 2 3 38 3 5" xfId="11758"/>
    <cellStyle name="Normal 2 3 38 3 5 2" xfId="42241"/>
    <cellStyle name="Normal 2 3 38 3 6" xfId="42242"/>
    <cellStyle name="Normal 2 3 38 3 6 2" xfId="42243"/>
    <cellStyle name="Normal 2 3 38 3 7" xfId="42244"/>
    <cellStyle name="Normal 2 3 38 4" xfId="11759"/>
    <cellStyle name="Normal 2 3 38 4 2" xfId="11760"/>
    <cellStyle name="Normal 2 3 38 4 2 2" xfId="42245"/>
    <cellStyle name="Normal 2 3 38 4 3" xfId="11761"/>
    <cellStyle name="Normal 2 3 38 4 3 2" xfId="42246"/>
    <cellStyle name="Normal 2 3 38 4 4" xfId="42247"/>
    <cellStyle name="Normal 2 3 38 5" xfId="11762"/>
    <cellStyle name="Normal 2 3 38 5 2" xfId="11763"/>
    <cellStyle name="Normal 2 3 38 5 2 2" xfId="42248"/>
    <cellStyle name="Normal 2 3 38 5 3" xfId="42249"/>
    <cellStyle name="Normal 2 3 38 6" xfId="11764"/>
    <cellStyle name="Normal 2 3 38 6 2" xfId="42250"/>
    <cellStyle name="Normal 2 3 38 7" xfId="11765"/>
    <cellStyle name="Normal 2 3 38 7 2" xfId="42251"/>
    <cellStyle name="Normal 2 3 38 8" xfId="42252"/>
    <cellStyle name="Normal 2 3 38 8 2" xfId="42253"/>
    <cellStyle name="Normal 2 3 38 9" xfId="42254"/>
    <cellStyle name="Normal 2 3 39" xfId="11766"/>
    <cellStyle name="Normal 2 3 39 10" xfId="42255"/>
    <cellStyle name="Normal 2 3 39 2" xfId="11767"/>
    <cellStyle name="Normal 2 3 39 2 2" xfId="11768"/>
    <cellStyle name="Normal 2 3 39 2 2 2" xfId="11769"/>
    <cellStyle name="Normal 2 3 39 2 2 2 2" xfId="42256"/>
    <cellStyle name="Normal 2 3 39 2 2 3" xfId="11770"/>
    <cellStyle name="Normal 2 3 39 2 2 3 2" xfId="42257"/>
    <cellStyle name="Normal 2 3 39 2 2 4" xfId="42258"/>
    <cellStyle name="Normal 2 3 39 2 3" xfId="11771"/>
    <cellStyle name="Normal 2 3 39 2 3 2" xfId="42259"/>
    <cellStyle name="Normal 2 3 39 2 4" xfId="11772"/>
    <cellStyle name="Normal 2 3 39 2 4 2" xfId="42260"/>
    <cellStyle name="Normal 2 3 39 2 5" xfId="11773"/>
    <cellStyle name="Normal 2 3 39 2 5 2" xfId="42261"/>
    <cellStyle name="Normal 2 3 39 2 6" xfId="42262"/>
    <cellStyle name="Normal 2 3 39 2 6 2" xfId="42263"/>
    <cellStyle name="Normal 2 3 39 2 7" xfId="42264"/>
    <cellStyle name="Normal 2 3 39 3" xfId="11774"/>
    <cellStyle name="Normal 2 3 39 3 2" xfId="11775"/>
    <cellStyle name="Normal 2 3 39 3 2 2" xfId="42265"/>
    <cellStyle name="Normal 2 3 39 3 3" xfId="11776"/>
    <cellStyle name="Normal 2 3 39 3 3 2" xfId="42266"/>
    <cellStyle name="Normal 2 3 39 3 4" xfId="42267"/>
    <cellStyle name="Normal 2 3 39 4" xfId="11777"/>
    <cellStyle name="Normal 2 3 39 4 2" xfId="11778"/>
    <cellStyle name="Normal 2 3 39 4 2 2" xfId="42268"/>
    <cellStyle name="Normal 2 3 39 4 3" xfId="42269"/>
    <cellStyle name="Normal 2 3 39 5" xfId="11779"/>
    <cellStyle name="Normal 2 3 39 5 2" xfId="42270"/>
    <cellStyle name="Normal 2 3 39 6" xfId="11780"/>
    <cellStyle name="Normal 2 3 39 6 2" xfId="42271"/>
    <cellStyle name="Normal 2 3 39 7" xfId="42272"/>
    <cellStyle name="Normal 2 3 39 7 2" xfId="42273"/>
    <cellStyle name="Normal 2 3 39 8" xfId="42274"/>
    <cellStyle name="Normal 2 3 39 9" xfId="42275"/>
    <cellStyle name="Normal 2 3 4" xfId="11781"/>
    <cellStyle name="Normal 2 3 4 10" xfId="11782"/>
    <cellStyle name="Normal 2 3 4 10 10" xfId="42276"/>
    <cellStyle name="Normal 2 3 4 10 11" xfId="42277"/>
    <cellStyle name="Normal 2 3 4 10 2" xfId="11783"/>
    <cellStyle name="Normal 2 3 4 10 2 10" xfId="42278"/>
    <cellStyle name="Normal 2 3 4 10 2 2" xfId="11784"/>
    <cellStyle name="Normal 2 3 4 10 2 2 2" xfId="11785"/>
    <cellStyle name="Normal 2 3 4 10 2 2 2 2" xfId="11786"/>
    <cellStyle name="Normal 2 3 4 10 2 2 2 2 2" xfId="42279"/>
    <cellStyle name="Normal 2 3 4 10 2 2 2 3" xfId="11787"/>
    <cellStyle name="Normal 2 3 4 10 2 2 2 3 2" xfId="42280"/>
    <cellStyle name="Normal 2 3 4 10 2 2 2 4" xfId="42281"/>
    <cellStyle name="Normal 2 3 4 10 2 2 3" xfId="11788"/>
    <cellStyle name="Normal 2 3 4 10 2 2 3 2" xfId="42282"/>
    <cellStyle name="Normal 2 3 4 10 2 2 4" xfId="11789"/>
    <cellStyle name="Normal 2 3 4 10 2 2 4 2" xfId="42283"/>
    <cellStyle name="Normal 2 3 4 10 2 2 5" xfId="11790"/>
    <cellStyle name="Normal 2 3 4 10 2 2 5 2" xfId="42284"/>
    <cellStyle name="Normal 2 3 4 10 2 2 6" xfId="42285"/>
    <cellStyle name="Normal 2 3 4 10 2 2 6 2" xfId="42286"/>
    <cellStyle name="Normal 2 3 4 10 2 2 7" xfId="42287"/>
    <cellStyle name="Normal 2 3 4 10 2 3" xfId="11791"/>
    <cellStyle name="Normal 2 3 4 10 2 3 2" xfId="11792"/>
    <cellStyle name="Normal 2 3 4 10 2 3 2 2" xfId="42288"/>
    <cellStyle name="Normal 2 3 4 10 2 3 3" xfId="11793"/>
    <cellStyle name="Normal 2 3 4 10 2 3 3 2" xfId="42289"/>
    <cellStyle name="Normal 2 3 4 10 2 3 4" xfId="42290"/>
    <cellStyle name="Normal 2 3 4 10 2 4" xfId="11794"/>
    <cellStyle name="Normal 2 3 4 10 2 4 2" xfId="11795"/>
    <cellStyle name="Normal 2 3 4 10 2 4 2 2" xfId="42291"/>
    <cellStyle name="Normal 2 3 4 10 2 4 3" xfId="42292"/>
    <cellStyle name="Normal 2 3 4 10 2 5" xfId="11796"/>
    <cellStyle name="Normal 2 3 4 10 2 5 2" xfId="42293"/>
    <cellStyle name="Normal 2 3 4 10 2 6" xfId="11797"/>
    <cellStyle name="Normal 2 3 4 10 2 6 2" xfId="42294"/>
    <cellStyle name="Normal 2 3 4 10 2 7" xfId="42295"/>
    <cellStyle name="Normal 2 3 4 10 2 7 2" xfId="42296"/>
    <cellStyle name="Normal 2 3 4 10 2 8" xfId="42297"/>
    <cellStyle name="Normal 2 3 4 10 2 9" xfId="42298"/>
    <cellStyle name="Normal 2 3 4 10 3" xfId="11798"/>
    <cellStyle name="Normal 2 3 4 10 3 2" xfId="11799"/>
    <cellStyle name="Normal 2 3 4 10 3 2 2" xfId="11800"/>
    <cellStyle name="Normal 2 3 4 10 3 2 2 2" xfId="42299"/>
    <cellStyle name="Normal 2 3 4 10 3 2 3" xfId="11801"/>
    <cellStyle name="Normal 2 3 4 10 3 2 3 2" xfId="42300"/>
    <cellStyle name="Normal 2 3 4 10 3 2 4" xfId="42301"/>
    <cellStyle name="Normal 2 3 4 10 3 3" xfId="11802"/>
    <cellStyle name="Normal 2 3 4 10 3 3 2" xfId="42302"/>
    <cellStyle name="Normal 2 3 4 10 3 4" xfId="11803"/>
    <cellStyle name="Normal 2 3 4 10 3 4 2" xfId="42303"/>
    <cellStyle name="Normal 2 3 4 10 3 5" xfId="11804"/>
    <cellStyle name="Normal 2 3 4 10 3 5 2" xfId="42304"/>
    <cellStyle name="Normal 2 3 4 10 3 6" xfId="42305"/>
    <cellStyle name="Normal 2 3 4 10 3 6 2" xfId="42306"/>
    <cellStyle name="Normal 2 3 4 10 3 7" xfId="42307"/>
    <cellStyle name="Normal 2 3 4 10 4" xfId="11805"/>
    <cellStyle name="Normal 2 3 4 10 4 2" xfId="11806"/>
    <cellStyle name="Normal 2 3 4 10 4 2 2" xfId="42308"/>
    <cellStyle name="Normal 2 3 4 10 4 3" xfId="11807"/>
    <cellStyle name="Normal 2 3 4 10 4 3 2" xfId="42309"/>
    <cellStyle name="Normal 2 3 4 10 4 4" xfId="42310"/>
    <cellStyle name="Normal 2 3 4 10 5" xfId="11808"/>
    <cellStyle name="Normal 2 3 4 10 5 2" xfId="11809"/>
    <cellStyle name="Normal 2 3 4 10 5 2 2" xfId="42311"/>
    <cellStyle name="Normal 2 3 4 10 5 3" xfId="42312"/>
    <cellStyle name="Normal 2 3 4 10 6" xfId="11810"/>
    <cellStyle name="Normal 2 3 4 10 6 2" xfId="42313"/>
    <cellStyle name="Normal 2 3 4 10 7" xfId="11811"/>
    <cellStyle name="Normal 2 3 4 10 7 2" xfId="42314"/>
    <cellStyle name="Normal 2 3 4 10 8" xfId="42315"/>
    <cellStyle name="Normal 2 3 4 10 8 2" xfId="42316"/>
    <cellStyle name="Normal 2 3 4 10 9" xfId="42317"/>
    <cellStyle name="Normal 2 3 4 11" xfId="11812"/>
    <cellStyle name="Normal 2 3 4 11 10" xfId="42318"/>
    <cellStyle name="Normal 2 3 4 11 11" xfId="42319"/>
    <cellStyle name="Normal 2 3 4 11 2" xfId="11813"/>
    <cellStyle name="Normal 2 3 4 11 2 10" xfId="42320"/>
    <cellStyle name="Normal 2 3 4 11 2 2" xfId="11814"/>
    <cellStyle name="Normal 2 3 4 11 2 2 2" xfId="11815"/>
    <cellStyle name="Normal 2 3 4 11 2 2 2 2" xfId="11816"/>
    <cellStyle name="Normal 2 3 4 11 2 2 2 2 2" xfId="42321"/>
    <cellStyle name="Normal 2 3 4 11 2 2 2 3" xfId="11817"/>
    <cellStyle name="Normal 2 3 4 11 2 2 2 3 2" xfId="42322"/>
    <cellStyle name="Normal 2 3 4 11 2 2 2 4" xfId="42323"/>
    <cellStyle name="Normal 2 3 4 11 2 2 3" xfId="11818"/>
    <cellStyle name="Normal 2 3 4 11 2 2 3 2" xfId="42324"/>
    <cellStyle name="Normal 2 3 4 11 2 2 4" xfId="11819"/>
    <cellStyle name="Normal 2 3 4 11 2 2 4 2" xfId="42325"/>
    <cellStyle name="Normal 2 3 4 11 2 2 5" xfId="11820"/>
    <cellStyle name="Normal 2 3 4 11 2 2 5 2" xfId="42326"/>
    <cellStyle name="Normal 2 3 4 11 2 2 6" xfId="42327"/>
    <cellStyle name="Normal 2 3 4 11 2 2 6 2" xfId="42328"/>
    <cellStyle name="Normal 2 3 4 11 2 2 7" xfId="42329"/>
    <cellStyle name="Normal 2 3 4 11 2 3" xfId="11821"/>
    <cellStyle name="Normal 2 3 4 11 2 3 2" xfId="11822"/>
    <cellStyle name="Normal 2 3 4 11 2 3 2 2" xfId="42330"/>
    <cellStyle name="Normal 2 3 4 11 2 3 3" xfId="11823"/>
    <cellStyle name="Normal 2 3 4 11 2 3 3 2" xfId="42331"/>
    <cellStyle name="Normal 2 3 4 11 2 3 4" xfId="42332"/>
    <cellStyle name="Normal 2 3 4 11 2 4" xfId="11824"/>
    <cellStyle name="Normal 2 3 4 11 2 4 2" xfId="11825"/>
    <cellStyle name="Normal 2 3 4 11 2 4 2 2" xfId="42333"/>
    <cellStyle name="Normal 2 3 4 11 2 4 3" xfId="42334"/>
    <cellStyle name="Normal 2 3 4 11 2 5" xfId="11826"/>
    <cellStyle name="Normal 2 3 4 11 2 5 2" xfId="42335"/>
    <cellStyle name="Normal 2 3 4 11 2 6" xfId="11827"/>
    <cellStyle name="Normal 2 3 4 11 2 6 2" xfId="42336"/>
    <cellStyle name="Normal 2 3 4 11 2 7" xfId="42337"/>
    <cellStyle name="Normal 2 3 4 11 2 7 2" xfId="42338"/>
    <cellStyle name="Normal 2 3 4 11 2 8" xfId="42339"/>
    <cellStyle name="Normal 2 3 4 11 2 9" xfId="42340"/>
    <cellStyle name="Normal 2 3 4 11 3" xfId="11828"/>
    <cellStyle name="Normal 2 3 4 11 3 2" xfId="11829"/>
    <cellStyle name="Normal 2 3 4 11 3 2 2" xfId="11830"/>
    <cellStyle name="Normal 2 3 4 11 3 2 2 2" xfId="42341"/>
    <cellStyle name="Normal 2 3 4 11 3 2 3" xfId="11831"/>
    <cellStyle name="Normal 2 3 4 11 3 2 3 2" xfId="42342"/>
    <cellStyle name="Normal 2 3 4 11 3 2 4" xfId="42343"/>
    <cellStyle name="Normal 2 3 4 11 3 3" xfId="11832"/>
    <cellStyle name="Normal 2 3 4 11 3 3 2" xfId="42344"/>
    <cellStyle name="Normal 2 3 4 11 3 4" xfId="11833"/>
    <cellStyle name="Normal 2 3 4 11 3 4 2" xfId="42345"/>
    <cellStyle name="Normal 2 3 4 11 3 5" xfId="11834"/>
    <cellStyle name="Normal 2 3 4 11 3 5 2" xfId="42346"/>
    <cellStyle name="Normal 2 3 4 11 3 6" xfId="42347"/>
    <cellStyle name="Normal 2 3 4 11 3 6 2" xfId="42348"/>
    <cellStyle name="Normal 2 3 4 11 3 7" xfId="42349"/>
    <cellStyle name="Normal 2 3 4 11 4" xfId="11835"/>
    <cellStyle name="Normal 2 3 4 11 4 2" xfId="11836"/>
    <cellStyle name="Normal 2 3 4 11 4 2 2" xfId="42350"/>
    <cellStyle name="Normal 2 3 4 11 4 3" xfId="11837"/>
    <cellStyle name="Normal 2 3 4 11 4 3 2" xfId="42351"/>
    <cellStyle name="Normal 2 3 4 11 4 4" xfId="42352"/>
    <cellStyle name="Normal 2 3 4 11 5" xfId="11838"/>
    <cellStyle name="Normal 2 3 4 11 5 2" xfId="11839"/>
    <cellStyle name="Normal 2 3 4 11 5 2 2" xfId="42353"/>
    <cellStyle name="Normal 2 3 4 11 5 3" xfId="42354"/>
    <cellStyle name="Normal 2 3 4 11 6" xfId="11840"/>
    <cellStyle name="Normal 2 3 4 11 6 2" xfId="42355"/>
    <cellStyle name="Normal 2 3 4 11 7" xfId="11841"/>
    <cellStyle name="Normal 2 3 4 11 7 2" xfId="42356"/>
    <cellStyle name="Normal 2 3 4 11 8" xfId="42357"/>
    <cellStyle name="Normal 2 3 4 11 8 2" xfId="42358"/>
    <cellStyle name="Normal 2 3 4 11 9" xfId="42359"/>
    <cellStyle name="Normal 2 3 4 12" xfId="11842"/>
    <cellStyle name="Normal 2 3 4 12 10" xfId="42360"/>
    <cellStyle name="Normal 2 3 4 12 11" xfId="42361"/>
    <cellStyle name="Normal 2 3 4 12 2" xfId="11843"/>
    <cellStyle name="Normal 2 3 4 12 2 10" xfId="42362"/>
    <cellStyle name="Normal 2 3 4 12 2 2" xfId="11844"/>
    <cellStyle name="Normal 2 3 4 12 2 2 2" xfId="11845"/>
    <cellStyle name="Normal 2 3 4 12 2 2 2 2" xfId="11846"/>
    <cellStyle name="Normal 2 3 4 12 2 2 2 2 2" xfId="42363"/>
    <cellStyle name="Normal 2 3 4 12 2 2 2 3" xfId="11847"/>
    <cellStyle name="Normal 2 3 4 12 2 2 2 3 2" xfId="42364"/>
    <cellStyle name="Normal 2 3 4 12 2 2 2 4" xfId="42365"/>
    <cellStyle name="Normal 2 3 4 12 2 2 3" xfId="11848"/>
    <cellStyle name="Normal 2 3 4 12 2 2 3 2" xfId="42366"/>
    <cellStyle name="Normal 2 3 4 12 2 2 4" xfId="11849"/>
    <cellStyle name="Normal 2 3 4 12 2 2 4 2" xfId="42367"/>
    <cellStyle name="Normal 2 3 4 12 2 2 5" xfId="11850"/>
    <cellStyle name="Normal 2 3 4 12 2 2 5 2" xfId="42368"/>
    <cellStyle name="Normal 2 3 4 12 2 2 6" xfId="42369"/>
    <cellStyle name="Normal 2 3 4 12 2 2 6 2" xfId="42370"/>
    <cellStyle name="Normal 2 3 4 12 2 2 7" xfId="42371"/>
    <cellStyle name="Normal 2 3 4 12 2 3" xfId="11851"/>
    <cellStyle name="Normal 2 3 4 12 2 3 2" xfId="11852"/>
    <cellStyle name="Normal 2 3 4 12 2 3 2 2" xfId="42372"/>
    <cellStyle name="Normal 2 3 4 12 2 3 3" xfId="11853"/>
    <cellStyle name="Normal 2 3 4 12 2 3 3 2" xfId="42373"/>
    <cellStyle name="Normal 2 3 4 12 2 3 4" xfId="42374"/>
    <cellStyle name="Normal 2 3 4 12 2 4" xfId="11854"/>
    <cellStyle name="Normal 2 3 4 12 2 4 2" xfId="11855"/>
    <cellStyle name="Normal 2 3 4 12 2 4 2 2" xfId="42375"/>
    <cellStyle name="Normal 2 3 4 12 2 4 3" xfId="42376"/>
    <cellStyle name="Normal 2 3 4 12 2 5" xfId="11856"/>
    <cellStyle name="Normal 2 3 4 12 2 5 2" xfId="42377"/>
    <cellStyle name="Normal 2 3 4 12 2 6" xfId="11857"/>
    <cellStyle name="Normal 2 3 4 12 2 6 2" xfId="42378"/>
    <cellStyle name="Normal 2 3 4 12 2 7" xfId="42379"/>
    <cellStyle name="Normal 2 3 4 12 2 7 2" xfId="42380"/>
    <cellStyle name="Normal 2 3 4 12 2 8" xfId="42381"/>
    <cellStyle name="Normal 2 3 4 12 2 9" xfId="42382"/>
    <cellStyle name="Normal 2 3 4 12 3" xfId="11858"/>
    <cellStyle name="Normal 2 3 4 12 3 2" xfId="11859"/>
    <cellStyle name="Normal 2 3 4 12 3 2 2" xfId="11860"/>
    <cellStyle name="Normal 2 3 4 12 3 2 2 2" xfId="42383"/>
    <cellStyle name="Normal 2 3 4 12 3 2 3" xfId="11861"/>
    <cellStyle name="Normal 2 3 4 12 3 2 3 2" xfId="42384"/>
    <cellStyle name="Normal 2 3 4 12 3 2 4" xfId="42385"/>
    <cellStyle name="Normal 2 3 4 12 3 3" xfId="11862"/>
    <cellStyle name="Normal 2 3 4 12 3 3 2" xfId="42386"/>
    <cellStyle name="Normal 2 3 4 12 3 4" xfId="11863"/>
    <cellStyle name="Normal 2 3 4 12 3 4 2" xfId="42387"/>
    <cellStyle name="Normal 2 3 4 12 3 5" xfId="11864"/>
    <cellStyle name="Normal 2 3 4 12 3 5 2" xfId="42388"/>
    <cellStyle name="Normal 2 3 4 12 3 6" xfId="42389"/>
    <cellStyle name="Normal 2 3 4 12 3 6 2" xfId="42390"/>
    <cellStyle name="Normal 2 3 4 12 3 7" xfId="42391"/>
    <cellStyle name="Normal 2 3 4 12 4" xfId="11865"/>
    <cellStyle name="Normal 2 3 4 12 4 2" xfId="11866"/>
    <cellStyle name="Normal 2 3 4 12 4 2 2" xfId="42392"/>
    <cellStyle name="Normal 2 3 4 12 4 3" xfId="11867"/>
    <cellStyle name="Normal 2 3 4 12 4 3 2" xfId="42393"/>
    <cellStyle name="Normal 2 3 4 12 4 4" xfId="42394"/>
    <cellStyle name="Normal 2 3 4 12 5" xfId="11868"/>
    <cellStyle name="Normal 2 3 4 12 5 2" xfId="11869"/>
    <cellStyle name="Normal 2 3 4 12 5 2 2" xfId="42395"/>
    <cellStyle name="Normal 2 3 4 12 5 3" xfId="42396"/>
    <cellStyle name="Normal 2 3 4 12 6" xfId="11870"/>
    <cellStyle name="Normal 2 3 4 12 6 2" xfId="42397"/>
    <cellStyle name="Normal 2 3 4 12 7" xfId="11871"/>
    <cellStyle name="Normal 2 3 4 12 7 2" xfId="42398"/>
    <cellStyle name="Normal 2 3 4 12 8" xfId="42399"/>
    <cellStyle name="Normal 2 3 4 12 8 2" xfId="42400"/>
    <cellStyle name="Normal 2 3 4 12 9" xfId="42401"/>
    <cellStyle name="Normal 2 3 4 13" xfId="11872"/>
    <cellStyle name="Normal 2 3 4 13 10" xfId="42402"/>
    <cellStyle name="Normal 2 3 4 13 11" xfId="42403"/>
    <cellStyle name="Normal 2 3 4 13 2" xfId="11873"/>
    <cellStyle name="Normal 2 3 4 13 2 10" xfId="42404"/>
    <cellStyle name="Normal 2 3 4 13 2 2" xfId="11874"/>
    <cellStyle name="Normal 2 3 4 13 2 2 2" xfId="11875"/>
    <cellStyle name="Normal 2 3 4 13 2 2 2 2" xfId="11876"/>
    <cellStyle name="Normal 2 3 4 13 2 2 2 2 2" xfId="42405"/>
    <cellStyle name="Normal 2 3 4 13 2 2 2 3" xfId="11877"/>
    <cellStyle name="Normal 2 3 4 13 2 2 2 3 2" xfId="42406"/>
    <cellStyle name="Normal 2 3 4 13 2 2 2 4" xfId="42407"/>
    <cellStyle name="Normal 2 3 4 13 2 2 3" xfId="11878"/>
    <cellStyle name="Normal 2 3 4 13 2 2 3 2" xfId="42408"/>
    <cellStyle name="Normal 2 3 4 13 2 2 4" xfId="11879"/>
    <cellStyle name="Normal 2 3 4 13 2 2 4 2" xfId="42409"/>
    <cellStyle name="Normal 2 3 4 13 2 2 5" xfId="11880"/>
    <cellStyle name="Normal 2 3 4 13 2 2 5 2" xfId="42410"/>
    <cellStyle name="Normal 2 3 4 13 2 2 6" xfId="42411"/>
    <cellStyle name="Normal 2 3 4 13 2 2 6 2" xfId="42412"/>
    <cellStyle name="Normal 2 3 4 13 2 2 7" xfId="42413"/>
    <cellStyle name="Normal 2 3 4 13 2 3" xfId="11881"/>
    <cellStyle name="Normal 2 3 4 13 2 3 2" xfId="11882"/>
    <cellStyle name="Normal 2 3 4 13 2 3 2 2" xfId="42414"/>
    <cellStyle name="Normal 2 3 4 13 2 3 3" xfId="11883"/>
    <cellStyle name="Normal 2 3 4 13 2 3 3 2" xfId="42415"/>
    <cellStyle name="Normal 2 3 4 13 2 3 4" xfId="42416"/>
    <cellStyle name="Normal 2 3 4 13 2 4" xfId="11884"/>
    <cellStyle name="Normal 2 3 4 13 2 4 2" xfId="11885"/>
    <cellStyle name="Normal 2 3 4 13 2 4 2 2" xfId="42417"/>
    <cellStyle name="Normal 2 3 4 13 2 4 3" xfId="42418"/>
    <cellStyle name="Normal 2 3 4 13 2 5" xfId="11886"/>
    <cellStyle name="Normal 2 3 4 13 2 5 2" xfId="42419"/>
    <cellStyle name="Normal 2 3 4 13 2 6" xfId="11887"/>
    <cellStyle name="Normal 2 3 4 13 2 6 2" xfId="42420"/>
    <cellStyle name="Normal 2 3 4 13 2 7" xfId="42421"/>
    <cellStyle name="Normal 2 3 4 13 2 7 2" xfId="42422"/>
    <cellStyle name="Normal 2 3 4 13 2 8" xfId="42423"/>
    <cellStyle name="Normal 2 3 4 13 2 9" xfId="42424"/>
    <cellStyle name="Normal 2 3 4 13 3" xfId="11888"/>
    <cellStyle name="Normal 2 3 4 13 3 2" xfId="11889"/>
    <cellStyle name="Normal 2 3 4 13 3 2 2" xfId="11890"/>
    <cellStyle name="Normal 2 3 4 13 3 2 2 2" xfId="42425"/>
    <cellStyle name="Normal 2 3 4 13 3 2 3" xfId="11891"/>
    <cellStyle name="Normal 2 3 4 13 3 2 3 2" xfId="42426"/>
    <cellStyle name="Normal 2 3 4 13 3 2 4" xfId="42427"/>
    <cellStyle name="Normal 2 3 4 13 3 3" xfId="11892"/>
    <cellStyle name="Normal 2 3 4 13 3 3 2" xfId="42428"/>
    <cellStyle name="Normal 2 3 4 13 3 4" xfId="11893"/>
    <cellStyle name="Normal 2 3 4 13 3 4 2" xfId="42429"/>
    <cellStyle name="Normal 2 3 4 13 3 5" xfId="11894"/>
    <cellStyle name="Normal 2 3 4 13 3 5 2" xfId="42430"/>
    <cellStyle name="Normal 2 3 4 13 3 6" xfId="42431"/>
    <cellStyle name="Normal 2 3 4 13 3 6 2" xfId="42432"/>
    <cellStyle name="Normal 2 3 4 13 3 7" xfId="42433"/>
    <cellStyle name="Normal 2 3 4 13 4" xfId="11895"/>
    <cellStyle name="Normal 2 3 4 13 4 2" xfId="11896"/>
    <cellStyle name="Normal 2 3 4 13 4 2 2" xfId="42434"/>
    <cellStyle name="Normal 2 3 4 13 4 3" xfId="11897"/>
    <cellStyle name="Normal 2 3 4 13 4 3 2" xfId="42435"/>
    <cellStyle name="Normal 2 3 4 13 4 4" xfId="42436"/>
    <cellStyle name="Normal 2 3 4 13 5" xfId="11898"/>
    <cellStyle name="Normal 2 3 4 13 5 2" xfId="11899"/>
    <cellStyle name="Normal 2 3 4 13 5 2 2" xfId="42437"/>
    <cellStyle name="Normal 2 3 4 13 5 3" xfId="42438"/>
    <cellStyle name="Normal 2 3 4 13 6" xfId="11900"/>
    <cellStyle name="Normal 2 3 4 13 6 2" xfId="42439"/>
    <cellStyle name="Normal 2 3 4 13 7" xfId="11901"/>
    <cellStyle name="Normal 2 3 4 13 7 2" xfId="42440"/>
    <cellStyle name="Normal 2 3 4 13 8" xfId="42441"/>
    <cellStyle name="Normal 2 3 4 13 8 2" xfId="42442"/>
    <cellStyle name="Normal 2 3 4 13 9" xfId="42443"/>
    <cellStyle name="Normal 2 3 4 14" xfId="11902"/>
    <cellStyle name="Normal 2 3 4 14 10" xfId="42444"/>
    <cellStyle name="Normal 2 3 4 14 11" xfId="42445"/>
    <cellStyle name="Normal 2 3 4 14 2" xfId="11903"/>
    <cellStyle name="Normal 2 3 4 14 2 10" xfId="42446"/>
    <cellStyle name="Normal 2 3 4 14 2 2" xfId="11904"/>
    <cellStyle name="Normal 2 3 4 14 2 2 2" xfId="11905"/>
    <cellStyle name="Normal 2 3 4 14 2 2 2 2" xfId="11906"/>
    <cellStyle name="Normal 2 3 4 14 2 2 2 2 2" xfId="42447"/>
    <cellStyle name="Normal 2 3 4 14 2 2 2 3" xfId="11907"/>
    <cellStyle name="Normal 2 3 4 14 2 2 2 3 2" xfId="42448"/>
    <cellStyle name="Normal 2 3 4 14 2 2 2 4" xfId="42449"/>
    <cellStyle name="Normal 2 3 4 14 2 2 3" xfId="11908"/>
    <cellStyle name="Normal 2 3 4 14 2 2 3 2" xfId="42450"/>
    <cellStyle name="Normal 2 3 4 14 2 2 4" xfId="11909"/>
    <cellStyle name="Normal 2 3 4 14 2 2 4 2" xfId="42451"/>
    <cellStyle name="Normal 2 3 4 14 2 2 5" xfId="11910"/>
    <cellStyle name="Normal 2 3 4 14 2 2 5 2" xfId="42452"/>
    <cellStyle name="Normal 2 3 4 14 2 2 6" xfId="42453"/>
    <cellStyle name="Normal 2 3 4 14 2 2 6 2" xfId="42454"/>
    <cellStyle name="Normal 2 3 4 14 2 2 7" xfId="42455"/>
    <cellStyle name="Normal 2 3 4 14 2 3" xfId="11911"/>
    <cellStyle name="Normal 2 3 4 14 2 3 2" xfId="11912"/>
    <cellStyle name="Normal 2 3 4 14 2 3 2 2" xfId="42456"/>
    <cellStyle name="Normal 2 3 4 14 2 3 3" xfId="11913"/>
    <cellStyle name="Normal 2 3 4 14 2 3 3 2" xfId="42457"/>
    <cellStyle name="Normal 2 3 4 14 2 3 4" xfId="42458"/>
    <cellStyle name="Normal 2 3 4 14 2 4" xfId="11914"/>
    <cellStyle name="Normal 2 3 4 14 2 4 2" xfId="11915"/>
    <cellStyle name="Normal 2 3 4 14 2 4 2 2" xfId="42459"/>
    <cellStyle name="Normal 2 3 4 14 2 4 3" xfId="42460"/>
    <cellStyle name="Normal 2 3 4 14 2 5" xfId="11916"/>
    <cellStyle name="Normal 2 3 4 14 2 5 2" xfId="42461"/>
    <cellStyle name="Normal 2 3 4 14 2 6" xfId="11917"/>
    <cellStyle name="Normal 2 3 4 14 2 6 2" xfId="42462"/>
    <cellStyle name="Normal 2 3 4 14 2 7" xfId="42463"/>
    <cellStyle name="Normal 2 3 4 14 2 7 2" xfId="42464"/>
    <cellStyle name="Normal 2 3 4 14 2 8" xfId="42465"/>
    <cellStyle name="Normal 2 3 4 14 2 9" xfId="42466"/>
    <cellStyle name="Normal 2 3 4 14 3" xfId="11918"/>
    <cellStyle name="Normal 2 3 4 14 3 2" xfId="11919"/>
    <cellStyle name="Normal 2 3 4 14 3 2 2" xfId="11920"/>
    <cellStyle name="Normal 2 3 4 14 3 2 2 2" xfId="42467"/>
    <cellStyle name="Normal 2 3 4 14 3 2 3" xfId="11921"/>
    <cellStyle name="Normal 2 3 4 14 3 2 3 2" xfId="42468"/>
    <cellStyle name="Normal 2 3 4 14 3 2 4" xfId="42469"/>
    <cellStyle name="Normal 2 3 4 14 3 3" xfId="11922"/>
    <cellStyle name="Normal 2 3 4 14 3 3 2" xfId="42470"/>
    <cellStyle name="Normal 2 3 4 14 3 4" xfId="11923"/>
    <cellStyle name="Normal 2 3 4 14 3 4 2" xfId="42471"/>
    <cellStyle name="Normal 2 3 4 14 3 5" xfId="11924"/>
    <cellStyle name="Normal 2 3 4 14 3 5 2" xfId="42472"/>
    <cellStyle name="Normal 2 3 4 14 3 6" xfId="42473"/>
    <cellStyle name="Normal 2 3 4 14 3 6 2" xfId="42474"/>
    <cellStyle name="Normal 2 3 4 14 3 7" xfId="42475"/>
    <cellStyle name="Normal 2 3 4 14 4" xfId="11925"/>
    <cellStyle name="Normal 2 3 4 14 4 2" xfId="11926"/>
    <cellStyle name="Normal 2 3 4 14 4 2 2" xfId="42476"/>
    <cellStyle name="Normal 2 3 4 14 4 3" xfId="11927"/>
    <cellStyle name="Normal 2 3 4 14 4 3 2" xfId="42477"/>
    <cellStyle name="Normal 2 3 4 14 4 4" xfId="42478"/>
    <cellStyle name="Normal 2 3 4 14 5" xfId="11928"/>
    <cellStyle name="Normal 2 3 4 14 5 2" xfId="11929"/>
    <cellStyle name="Normal 2 3 4 14 5 2 2" xfId="42479"/>
    <cellStyle name="Normal 2 3 4 14 5 3" xfId="42480"/>
    <cellStyle name="Normal 2 3 4 14 6" xfId="11930"/>
    <cellStyle name="Normal 2 3 4 14 6 2" xfId="42481"/>
    <cellStyle name="Normal 2 3 4 14 7" xfId="11931"/>
    <cellStyle name="Normal 2 3 4 14 7 2" xfId="42482"/>
    <cellStyle name="Normal 2 3 4 14 8" xfId="42483"/>
    <cellStyle name="Normal 2 3 4 14 8 2" xfId="42484"/>
    <cellStyle name="Normal 2 3 4 14 9" xfId="42485"/>
    <cellStyle name="Normal 2 3 4 15" xfId="11932"/>
    <cellStyle name="Normal 2 3 4 15 10" xfId="42486"/>
    <cellStyle name="Normal 2 3 4 15 11" xfId="42487"/>
    <cellStyle name="Normal 2 3 4 15 2" xfId="11933"/>
    <cellStyle name="Normal 2 3 4 15 2 10" xfId="42488"/>
    <cellStyle name="Normal 2 3 4 15 2 2" xfId="11934"/>
    <cellStyle name="Normal 2 3 4 15 2 2 2" xfId="11935"/>
    <cellStyle name="Normal 2 3 4 15 2 2 2 2" xfId="11936"/>
    <cellStyle name="Normal 2 3 4 15 2 2 2 2 2" xfId="42489"/>
    <cellStyle name="Normal 2 3 4 15 2 2 2 3" xfId="11937"/>
    <cellStyle name="Normal 2 3 4 15 2 2 2 3 2" xfId="42490"/>
    <cellStyle name="Normal 2 3 4 15 2 2 2 4" xfId="42491"/>
    <cellStyle name="Normal 2 3 4 15 2 2 3" xfId="11938"/>
    <cellStyle name="Normal 2 3 4 15 2 2 3 2" xfId="42492"/>
    <cellStyle name="Normal 2 3 4 15 2 2 4" xfId="11939"/>
    <cellStyle name="Normal 2 3 4 15 2 2 4 2" xfId="42493"/>
    <cellStyle name="Normal 2 3 4 15 2 2 5" xfId="11940"/>
    <cellStyle name="Normal 2 3 4 15 2 2 5 2" xfId="42494"/>
    <cellStyle name="Normal 2 3 4 15 2 2 6" xfId="42495"/>
    <cellStyle name="Normal 2 3 4 15 2 2 6 2" xfId="42496"/>
    <cellStyle name="Normal 2 3 4 15 2 2 7" xfId="42497"/>
    <cellStyle name="Normal 2 3 4 15 2 3" xfId="11941"/>
    <cellStyle name="Normal 2 3 4 15 2 3 2" xfId="11942"/>
    <cellStyle name="Normal 2 3 4 15 2 3 2 2" xfId="42498"/>
    <cellStyle name="Normal 2 3 4 15 2 3 3" xfId="11943"/>
    <cellStyle name="Normal 2 3 4 15 2 3 3 2" xfId="42499"/>
    <cellStyle name="Normal 2 3 4 15 2 3 4" xfId="42500"/>
    <cellStyle name="Normal 2 3 4 15 2 4" xfId="11944"/>
    <cellStyle name="Normal 2 3 4 15 2 4 2" xfId="11945"/>
    <cellStyle name="Normal 2 3 4 15 2 4 2 2" xfId="42501"/>
    <cellStyle name="Normal 2 3 4 15 2 4 3" xfId="42502"/>
    <cellStyle name="Normal 2 3 4 15 2 5" xfId="11946"/>
    <cellStyle name="Normal 2 3 4 15 2 5 2" xfId="42503"/>
    <cellStyle name="Normal 2 3 4 15 2 6" xfId="11947"/>
    <cellStyle name="Normal 2 3 4 15 2 6 2" xfId="42504"/>
    <cellStyle name="Normal 2 3 4 15 2 7" xfId="42505"/>
    <cellStyle name="Normal 2 3 4 15 2 7 2" xfId="42506"/>
    <cellStyle name="Normal 2 3 4 15 2 8" xfId="42507"/>
    <cellStyle name="Normal 2 3 4 15 2 9" xfId="42508"/>
    <cellStyle name="Normal 2 3 4 15 3" xfId="11948"/>
    <cellStyle name="Normal 2 3 4 15 3 2" xfId="11949"/>
    <cellStyle name="Normal 2 3 4 15 3 2 2" xfId="11950"/>
    <cellStyle name="Normal 2 3 4 15 3 2 2 2" xfId="42509"/>
    <cellStyle name="Normal 2 3 4 15 3 2 3" xfId="11951"/>
    <cellStyle name="Normal 2 3 4 15 3 2 3 2" xfId="42510"/>
    <cellStyle name="Normal 2 3 4 15 3 2 4" xfId="42511"/>
    <cellStyle name="Normal 2 3 4 15 3 3" xfId="11952"/>
    <cellStyle name="Normal 2 3 4 15 3 3 2" xfId="42512"/>
    <cellStyle name="Normal 2 3 4 15 3 4" xfId="11953"/>
    <cellStyle name="Normal 2 3 4 15 3 4 2" xfId="42513"/>
    <cellStyle name="Normal 2 3 4 15 3 5" xfId="11954"/>
    <cellStyle name="Normal 2 3 4 15 3 5 2" xfId="42514"/>
    <cellStyle name="Normal 2 3 4 15 3 6" xfId="42515"/>
    <cellStyle name="Normal 2 3 4 15 3 6 2" xfId="42516"/>
    <cellStyle name="Normal 2 3 4 15 3 7" xfId="42517"/>
    <cellStyle name="Normal 2 3 4 15 4" xfId="11955"/>
    <cellStyle name="Normal 2 3 4 15 4 2" xfId="11956"/>
    <cellStyle name="Normal 2 3 4 15 4 2 2" xfId="42518"/>
    <cellStyle name="Normal 2 3 4 15 4 3" xfId="11957"/>
    <cellStyle name="Normal 2 3 4 15 4 3 2" xfId="42519"/>
    <cellStyle name="Normal 2 3 4 15 4 4" xfId="42520"/>
    <cellStyle name="Normal 2 3 4 15 5" xfId="11958"/>
    <cellStyle name="Normal 2 3 4 15 5 2" xfId="11959"/>
    <cellStyle name="Normal 2 3 4 15 5 2 2" xfId="42521"/>
    <cellStyle name="Normal 2 3 4 15 5 3" xfId="42522"/>
    <cellStyle name="Normal 2 3 4 15 6" xfId="11960"/>
    <cellStyle name="Normal 2 3 4 15 6 2" xfId="42523"/>
    <cellStyle name="Normal 2 3 4 15 7" xfId="11961"/>
    <cellStyle name="Normal 2 3 4 15 7 2" xfId="42524"/>
    <cellStyle name="Normal 2 3 4 15 8" xfId="42525"/>
    <cellStyle name="Normal 2 3 4 15 8 2" xfId="42526"/>
    <cellStyle name="Normal 2 3 4 15 9" xfId="42527"/>
    <cellStyle name="Normal 2 3 4 16" xfId="11962"/>
    <cellStyle name="Normal 2 3 4 16 10" xfId="42528"/>
    <cellStyle name="Normal 2 3 4 16 11" xfId="42529"/>
    <cellStyle name="Normal 2 3 4 16 2" xfId="11963"/>
    <cellStyle name="Normal 2 3 4 16 2 10" xfId="42530"/>
    <cellStyle name="Normal 2 3 4 16 2 2" xfId="11964"/>
    <cellStyle name="Normal 2 3 4 16 2 2 2" xfId="11965"/>
    <cellStyle name="Normal 2 3 4 16 2 2 2 2" xfId="11966"/>
    <cellStyle name="Normal 2 3 4 16 2 2 2 2 2" xfId="42531"/>
    <cellStyle name="Normal 2 3 4 16 2 2 2 3" xfId="11967"/>
    <cellStyle name="Normal 2 3 4 16 2 2 2 3 2" xfId="42532"/>
    <cellStyle name="Normal 2 3 4 16 2 2 2 4" xfId="42533"/>
    <cellStyle name="Normal 2 3 4 16 2 2 3" xfId="11968"/>
    <cellStyle name="Normal 2 3 4 16 2 2 3 2" xfId="42534"/>
    <cellStyle name="Normal 2 3 4 16 2 2 4" xfId="11969"/>
    <cellStyle name="Normal 2 3 4 16 2 2 4 2" xfId="42535"/>
    <cellStyle name="Normal 2 3 4 16 2 2 5" xfId="11970"/>
    <cellStyle name="Normal 2 3 4 16 2 2 5 2" xfId="42536"/>
    <cellStyle name="Normal 2 3 4 16 2 2 6" xfId="42537"/>
    <cellStyle name="Normal 2 3 4 16 2 2 6 2" xfId="42538"/>
    <cellStyle name="Normal 2 3 4 16 2 2 7" xfId="42539"/>
    <cellStyle name="Normal 2 3 4 16 2 3" xfId="11971"/>
    <cellStyle name="Normal 2 3 4 16 2 3 2" xfId="11972"/>
    <cellStyle name="Normal 2 3 4 16 2 3 2 2" xfId="42540"/>
    <cellStyle name="Normal 2 3 4 16 2 3 3" xfId="11973"/>
    <cellStyle name="Normal 2 3 4 16 2 3 3 2" xfId="42541"/>
    <cellStyle name="Normal 2 3 4 16 2 3 4" xfId="42542"/>
    <cellStyle name="Normal 2 3 4 16 2 4" xfId="11974"/>
    <cellStyle name="Normal 2 3 4 16 2 4 2" xfId="11975"/>
    <cellStyle name="Normal 2 3 4 16 2 4 2 2" xfId="42543"/>
    <cellStyle name="Normal 2 3 4 16 2 4 3" xfId="42544"/>
    <cellStyle name="Normal 2 3 4 16 2 5" xfId="11976"/>
    <cellStyle name="Normal 2 3 4 16 2 5 2" xfId="42545"/>
    <cellStyle name="Normal 2 3 4 16 2 6" xfId="11977"/>
    <cellStyle name="Normal 2 3 4 16 2 6 2" xfId="42546"/>
    <cellStyle name="Normal 2 3 4 16 2 7" xfId="42547"/>
    <cellStyle name="Normal 2 3 4 16 2 7 2" xfId="42548"/>
    <cellStyle name="Normal 2 3 4 16 2 8" xfId="42549"/>
    <cellStyle name="Normal 2 3 4 16 2 9" xfId="42550"/>
    <cellStyle name="Normal 2 3 4 16 3" xfId="11978"/>
    <cellStyle name="Normal 2 3 4 16 3 2" xfId="11979"/>
    <cellStyle name="Normal 2 3 4 16 3 2 2" xfId="11980"/>
    <cellStyle name="Normal 2 3 4 16 3 2 2 2" xfId="42551"/>
    <cellStyle name="Normal 2 3 4 16 3 2 3" xfId="11981"/>
    <cellStyle name="Normal 2 3 4 16 3 2 3 2" xfId="42552"/>
    <cellStyle name="Normal 2 3 4 16 3 2 4" xfId="42553"/>
    <cellStyle name="Normal 2 3 4 16 3 3" xfId="11982"/>
    <cellStyle name="Normal 2 3 4 16 3 3 2" xfId="42554"/>
    <cellStyle name="Normal 2 3 4 16 3 4" xfId="11983"/>
    <cellStyle name="Normal 2 3 4 16 3 4 2" xfId="42555"/>
    <cellStyle name="Normal 2 3 4 16 3 5" xfId="11984"/>
    <cellStyle name="Normal 2 3 4 16 3 5 2" xfId="42556"/>
    <cellStyle name="Normal 2 3 4 16 3 6" xfId="42557"/>
    <cellStyle name="Normal 2 3 4 16 3 6 2" xfId="42558"/>
    <cellStyle name="Normal 2 3 4 16 3 7" xfId="42559"/>
    <cellStyle name="Normal 2 3 4 16 4" xfId="11985"/>
    <cellStyle name="Normal 2 3 4 16 4 2" xfId="11986"/>
    <cellStyle name="Normal 2 3 4 16 4 2 2" xfId="42560"/>
    <cellStyle name="Normal 2 3 4 16 4 3" xfId="11987"/>
    <cellStyle name="Normal 2 3 4 16 4 3 2" xfId="42561"/>
    <cellStyle name="Normal 2 3 4 16 4 4" xfId="42562"/>
    <cellStyle name="Normal 2 3 4 16 5" xfId="11988"/>
    <cellStyle name="Normal 2 3 4 16 5 2" xfId="11989"/>
    <cellStyle name="Normal 2 3 4 16 5 2 2" xfId="42563"/>
    <cellStyle name="Normal 2 3 4 16 5 3" xfId="42564"/>
    <cellStyle name="Normal 2 3 4 16 6" xfId="11990"/>
    <cellStyle name="Normal 2 3 4 16 6 2" xfId="42565"/>
    <cellStyle name="Normal 2 3 4 16 7" xfId="11991"/>
    <cellStyle name="Normal 2 3 4 16 7 2" xfId="42566"/>
    <cellStyle name="Normal 2 3 4 16 8" xfId="42567"/>
    <cellStyle name="Normal 2 3 4 16 8 2" xfId="42568"/>
    <cellStyle name="Normal 2 3 4 16 9" xfId="42569"/>
    <cellStyle name="Normal 2 3 4 17" xfId="11992"/>
    <cellStyle name="Normal 2 3 4 17 10" xfId="42570"/>
    <cellStyle name="Normal 2 3 4 17 11" xfId="42571"/>
    <cellStyle name="Normal 2 3 4 17 2" xfId="11993"/>
    <cellStyle name="Normal 2 3 4 17 2 10" xfId="42572"/>
    <cellStyle name="Normal 2 3 4 17 2 2" xfId="11994"/>
    <cellStyle name="Normal 2 3 4 17 2 2 2" xfId="11995"/>
    <cellStyle name="Normal 2 3 4 17 2 2 2 2" xfId="11996"/>
    <cellStyle name="Normal 2 3 4 17 2 2 2 2 2" xfId="42573"/>
    <cellStyle name="Normal 2 3 4 17 2 2 2 3" xfId="11997"/>
    <cellStyle name="Normal 2 3 4 17 2 2 2 3 2" xfId="42574"/>
    <cellStyle name="Normal 2 3 4 17 2 2 2 4" xfId="42575"/>
    <cellStyle name="Normal 2 3 4 17 2 2 3" xfId="11998"/>
    <cellStyle name="Normal 2 3 4 17 2 2 3 2" xfId="42576"/>
    <cellStyle name="Normal 2 3 4 17 2 2 4" xfId="11999"/>
    <cellStyle name="Normal 2 3 4 17 2 2 4 2" xfId="42577"/>
    <cellStyle name="Normal 2 3 4 17 2 2 5" xfId="12000"/>
    <cellStyle name="Normal 2 3 4 17 2 2 5 2" xfId="42578"/>
    <cellStyle name="Normal 2 3 4 17 2 2 6" xfId="42579"/>
    <cellStyle name="Normal 2 3 4 17 2 2 6 2" xfId="42580"/>
    <cellStyle name="Normal 2 3 4 17 2 2 7" xfId="42581"/>
    <cellStyle name="Normal 2 3 4 17 2 3" xfId="12001"/>
    <cellStyle name="Normal 2 3 4 17 2 3 2" xfId="12002"/>
    <cellStyle name="Normal 2 3 4 17 2 3 2 2" xfId="42582"/>
    <cellStyle name="Normal 2 3 4 17 2 3 3" xfId="12003"/>
    <cellStyle name="Normal 2 3 4 17 2 3 3 2" xfId="42583"/>
    <cellStyle name="Normal 2 3 4 17 2 3 4" xfId="42584"/>
    <cellStyle name="Normal 2 3 4 17 2 4" xfId="12004"/>
    <cellStyle name="Normal 2 3 4 17 2 4 2" xfId="12005"/>
    <cellStyle name="Normal 2 3 4 17 2 4 2 2" xfId="42585"/>
    <cellStyle name="Normal 2 3 4 17 2 4 3" xfId="42586"/>
    <cellStyle name="Normal 2 3 4 17 2 5" xfId="12006"/>
    <cellStyle name="Normal 2 3 4 17 2 5 2" xfId="42587"/>
    <cellStyle name="Normal 2 3 4 17 2 6" xfId="12007"/>
    <cellStyle name="Normal 2 3 4 17 2 6 2" xfId="42588"/>
    <cellStyle name="Normal 2 3 4 17 2 7" xfId="42589"/>
    <cellStyle name="Normal 2 3 4 17 2 7 2" xfId="42590"/>
    <cellStyle name="Normal 2 3 4 17 2 8" xfId="42591"/>
    <cellStyle name="Normal 2 3 4 17 2 9" xfId="42592"/>
    <cellStyle name="Normal 2 3 4 17 3" xfId="12008"/>
    <cellStyle name="Normal 2 3 4 17 3 2" xfId="12009"/>
    <cellStyle name="Normal 2 3 4 17 3 2 2" xfId="12010"/>
    <cellStyle name="Normal 2 3 4 17 3 2 2 2" xfId="42593"/>
    <cellStyle name="Normal 2 3 4 17 3 2 3" xfId="12011"/>
    <cellStyle name="Normal 2 3 4 17 3 2 3 2" xfId="42594"/>
    <cellStyle name="Normal 2 3 4 17 3 2 4" xfId="42595"/>
    <cellStyle name="Normal 2 3 4 17 3 3" xfId="12012"/>
    <cellStyle name="Normal 2 3 4 17 3 3 2" xfId="42596"/>
    <cellStyle name="Normal 2 3 4 17 3 4" xfId="12013"/>
    <cellStyle name="Normal 2 3 4 17 3 4 2" xfId="42597"/>
    <cellStyle name="Normal 2 3 4 17 3 5" xfId="12014"/>
    <cellStyle name="Normal 2 3 4 17 3 5 2" xfId="42598"/>
    <cellStyle name="Normal 2 3 4 17 3 6" xfId="42599"/>
    <cellStyle name="Normal 2 3 4 17 3 6 2" xfId="42600"/>
    <cellStyle name="Normal 2 3 4 17 3 7" xfId="42601"/>
    <cellStyle name="Normal 2 3 4 17 4" xfId="12015"/>
    <cellStyle name="Normal 2 3 4 17 4 2" xfId="12016"/>
    <cellStyle name="Normal 2 3 4 17 4 2 2" xfId="42602"/>
    <cellStyle name="Normal 2 3 4 17 4 3" xfId="12017"/>
    <cellStyle name="Normal 2 3 4 17 4 3 2" xfId="42603"/>
    <cellStyle name="Normal 2 3 4 17 4 4" xfId="42604"/>
    <cellStyle name="Normal 2 3 4 17 5" xfId="12018"/>
    <cellStyle name="Normal 2 3 4 17 5 2" xfId="12019"/>
    <cellStyle name="Normal 2 3 4 17 5 2 2" xfId="42605"/>
    <cellStyle name="Normal 2 3 4 17 5 3" xfId="42606"/>
    <cellStyle name="Normal 2 3 4 17 6" xfId="12020"/>
    <cellStyle name="Normal 2 3 4 17 6 2" xfId="42607"/>
    <cellStyle name="Normal 2 3 4 17 7" xfId="12021"/>
    <cellStyle name="Normal 2 3 4 17 7 2" xfId="42608"/>
    <cellStyle name="Normal 2 3 4 17 8" xfId="42609"/>
    <cellStyle name="Normal 2 3 4 17 8 2" xfId="42610"/>
    <cellStyle name="Normal 2 3 4 17 9" xfId="42611"/>
    <cellStyle name="Normal 2 3 4 18" xfId="12022"/>
    <cellStyle name="Normal 2 3 4 18 10" xfId="42612"/>
    <cellStyle name="Normal 2 3 4 18 11" xfId="42613"/>
    <cellStyle name="Normal 2 3 4 18 2" xfId="12023"/>
    <cellStyle name="Normal 2 3 4 18 2 10" xfId="42614"/>
    <cellStyle name="Normal 2 3 4 18 2 2" xfId="12024"/>
    <cellStyle name="Normal 2 3 4 18 2 2 2" xfId="12025"/>
    <cellStyle name="Normal 2 3 4 18 2 2 2 2" xfId="12026"/>
    <cellStyle name="Normal 2 3 4 18 2 2 2 2 2" xfId="42615"/>
    <cellStyle name="Normal 2 3 4 18 2 2 2 3" xfId="12027"/>
    <cellStyle name="Normal 2 3 4 18 2 2 2 3 2" xfId="42616"/>
    <cellStyle name="Normal 2 3 4 18 2 2 2 4" xfId="42617"/>
    <cellStyle name="Normal 2 3 4 18 2 2 3" xfId="12028"/>
    <cellStyle name="Normal 2 3 4 18 2 2 3 2" xfId="42618"/>
    <cellStyle name="Normal 2 3 4 18 2 2 4" xfId="12029"/>
    <cellStyle name="Normal 2 3 4 18 2 2 4 2" xfId="42619"/>
    <cellStyle name="Normal 2 3 4 18 2 2 5" xfId="12030"/>
    <cellStyle name="Normal 2 3 4 18 2 2 5 2" xfId="42620"/>
    <cellStyle name="Normal 2 3 4 18 2 2 6" xfId="42621"/>
    <cellStyle name="Normal 2 3 4 18 2 2 6 2" xfId="42622"/>
    <cellStyle name="Normal 2 3 4 18 2 2 7" xfId="42623"/>
    <cellStyle name="Normal 2 3 4 18 2 3" xfId="12031"/>
    <cellStyle name="Normal 2 3 4 18 2 3 2" xfId="12032"/>
    <cellStyle name="Normal 2 3 4 18 2 3 2 2" xfId="42624"/>
    <cellStyle name="Normal 2 3 4 18 2 3 3" xfId="12033"/>
    <cellStyle name="Normal 2 3 4 18 2 3 3 2" xfId="42625"/>
    <cellStyle name="Normal 2 3 4 18 2 3 4" xfId="42626"/>
    <cellStyle name="Normal 2 3 4 18 2 4" xfId="12034"/>
    <cellStyle name="Normal 2 3 4 18 2 4 2" xfId="12035"/>
    <cellStyle name="Normal 2 3 4 18 2 4 2 2" xfId="42627"/>
    <cellStyle name="Normal 2 3 4 18 2 4 3" xfId="42628"/>
    <cellStyle name="Normal 2 3 4 18 2 5" xfId="12036"/>
    <cellStyle name="Normal 2 3 4 18 2 5 2" xfId="42629"/>
    <cellStyle name="Normal 2 3 4 18 2 6" xfId="12037"/>
    <cellStyle name="Normal 2 3 4 18 2 6 2" xfId="42630"/>
    <cellStyle name="Normal 2 3 4 18 2 7" xfId="42631"/>
    <cellStyle name="Normal 2 3 4 18 2 7 2" xfId="42632"/>
    <cellStyle name="Normal 2 3 4 18 2 8" xfId="42633"/>
    <cellStyle name="Normal 2 3 4 18 2 9" xfId="42634"/>
    <cellStyle name="Normal 2 3 4 18 3" xfId="12038"/>
    <cellStyle name="Normal 2 3 4 18 3 2" xfId="12039"/>
    <cellStyle name="Normal 2 3 4 18 3 2 2" xfId="12040"/>
    <cellStyle name="Normal 2 3 4 18 3 2 2 2" xfId="42635"/>
    <cellStyle name="Normal 2 3 4 18 3 2 3" xfId="12041"/>
    <cellStyle name="Normal 2 3 4 18 3 2 3 2" xfId="42636"/>
    <cellStyle name="Normal 2 3 4 18 3 2 4" xfId="42637"/>
    <cellStyle name="Normal 2 3 4 18 3 3" xfId="12042"/>
    <cellStyle name="Normal 2 3 4 18 3 3 2" xfId="42638"/>
    <cellStyle name="Normal 2 3 4 18 3 4" xfId="12043"/>
    <cellStyle name="Normal 2 3 4 18 3 4 2" xfId="42639"/>
    <cellStyle name="Normal 2 3 4 18 3 5" xfId="12044"/>
    <cellStyle name="Normal 2 3 4 18 3 5 2" xfId="42640"/>
    <cellStyle name="Normal 2 3 4 18 3 6" xfId="42641"/>
    <cellStyle name="Normal 2 3 4 18 3 6 2" xfId="42642"/>
    <cellStyle name="Normal 2 3 4 18 3 7" xfId="42643"/>
    <cellStyle name="Normal 2 3 4 18 4" xfId="12045"/>
    <cellStyle name="Normal 2 3 4 18 4 2" xfId="12046"/>
    <cellStyle name="Normal 2 3 4 18 4 2 2" xfId="42644"/>
    <cellStyle name="Normal 2 3 4 18 4 3" xfId="12047"/>
    <cellStyle name="Normal 2 3 4 18 4 3 2" xfId="42645"/>
    <cellStyle name="Normal 2 3 4 18 4 4" xfId="42646"/>
    <cellStyle name="Normal 2 3 4 18 5" xfId="12048"/>
    <cellStyle name="Normal 2 3 4 18 5 2" xfId="12049"/>
    <cellStyle name="Normal 2 3 4 18 5 2 2" xfId="42647"/>
    <cellStyle name="Normal 2 3 4 18 5 3" xfId="42648"/>
    <cellStyle name="Normal 2 3 4 18 6" xfId="12050"/>
    <cellStyle name="Normal 2 3 4 18 6 2" xfId="42649"/>
    <cellStyle name="Normal 2 3 4 18 7" xfId="12051"/>
    <cellStyle name="Normal 2 3 4 18 7 2" xfId="42650"/>
    <cellStyle name="Normal 2 3 4 18 8" xfId="42651"/>
    <cellStyle name="Normal 2 3 4 18 8 2" xfId="42652"/>
    <cellStyle name="Normal 2 3 4 18 9" xfId="42653"/>
    <cellStyle name="Normal 2 3 4 19" xfId="12052"/>
    <cellStyle name="Normal 2 3 4 19 10" xfId="42654"/>
    <cellStyle name="Normal 2 3 4 19 11" xfId="42655"/>
    <cellStyle name="Normal 2 3 4 19 2" xfId="12053"/>
    <cellStyle name="Normal 2 3 4 19 2 10" xfId="42656"/>
    <cellStyle name="Normal 2 3 4 19 2 2" xfId="12054"/>
    <cellStyle name="Normal 2 3 4 19 2 2 2" xfId="12055"/>
    <cellStyle name="Normal 2 3 4 19 2 2 2 2" xfId="12056"/>
    <cellStyle name="Normal 2 3 4 19 2 2 2 2 2" xfId="42657"/>
    <cellStyle name="Normal 2 3 4 19 2 2 2 3" xfId="12057"/>
    <cellStyle name="Normal 2 3 4 19 2 2 2 3 2" xfId="42658"/>
    <cellStyle name="Normal 2 3 4 19 2 2 2 4" xfId="42659"/>
    <cellStyle name="Normal 2 3 4 19 2 2 3" xfId="12058"/>
    <cellStyle name="Normal 2 3 4 19 2 2 3 2" xfId="42660"/>
    <cellStyle name="Normal 2 3 4 19 2 2 4" xfId="12059"/>
    <cellStyle name="Normal 2 3 4 19 2 2 4 2" xfId="42661"/>
    <cellStyle name="Normal 2 3 4 19 2 2 5" xfId="12060"/>
    <cellStyle name="Normal 2 3 4 19 2 2 5 2" xfId="42662"/>
    <cellStyle name="Normal 2 3 4 19 2 2 6" xfId="42663"/>
    <cellStyle name="Normal 2 3 4 19 2 2 6 2" xfId="42664"/>
    <cellStyle name="Normal 2 3 4 19 2 2 7" xfId="42665"/>
    <cellStyle name="Normal 2 3 4 19 2 3" xfId="12061"/>
    <cellStyle name="Normal 2 3 4 19 2 3 2" xfId="12062"/>
    <cellStyle name="Normal 2 3 4 19 2 3 2 2" xfId="42666"/>
    <cellStyle name="Normal 2 3 4 19 2 3 3" xfId="12063"/>
    <cellStyle name="Normal 2 3 4 19 2 3 3 2" xfId="42667"/>
    <cellStyle name="Normal 2 3 4 19 2 3 4" xfId="42668"/>
    <cellStyle name="Normal 2 3 4 19 2 4" xfId="12064"/>
    <cellStyle name="Normal 2 3 4 19 2 4 2" xfId="12065"/>
    <cellStyle name="Normal 2 3 4 19 2 4 2 2" xfId="42669"/>
    <cellStyle name="Normal 2 3 4 19 2 4 3" xfId="42670"/>
    <cellStyle name="Normal 2 3 4 19 2 5" xfId="12066"/>
    <cellStyle name="Normal 2 3 4 19 2 5 2" xfId="42671"/>
    <cellStyle name="Normal 2 3 4 19 2 6" xfId="12067"/>
    <cellStyle name="Normal 2 3 4 19 2 6 2" xfId="42672"/>
    <cellStyle name="Normal 2 3 4 19 2 7" xfId="42673"/>
    <cellStyle name="Normal 2 3 4 19 2 7 2" xfId="42674"/>
    <cellStyle name="Normal 2 3 4 19 2 8" xfId="42675"/>
    <cellStyle name="Normal 2 3 4 19 2 9" xfId="42676"/>
    <cellStyle name="Normal 2 3 4 19 3" xfId="12068"/>
    <cellStyle name="Normal 2 3 4 19 3 2" xfId="12069"/>
    <cellStyle name="Normal 2 3 4 19 3 2 2" xfId="12070"/>
    <cellStyle name="Normal 2 3 4 19 3 2 2 2" xfId="42677"/>
    <cellStyle name="Normal 2 3 4 19 3 2 3" xfId="12071"/>
    <cellStyle name="Normal 2 3 4 19 3 2 3 2" xfId="42678"/>
    <cellStyle name="Normal 2 3 4 19 3 2 4" xfId="42679"/>
    <cellStyle name="Normal 2 3 4 19 3 3" xfId="12072"/>
    <cellStyle name="Normal 2 3 4 19 3 3 2" xfId="42680"/>
    <cellStyle name="Normal 2 3 4 19 3 4" xfId="12073"/>
    <cellStyle name="Normal 2 3 4 19 3 4 2" xfId="42681"/>
    <cellStyle name="Normal 2 3 4 19 3 5" xfId="12074"/>
    <cellStyle name="Normal 2 3 4 19 3 5 2" xfId="42682"/>
    <cellStyle name="Normal 2 3 4 19 3 6" xfId="42683"/>
    <cellStyle name="Normal 2 3 4 19 3 6 2" xfId="42684"/>
    <cellStyle name="Normal 2 3 4 19 3 7" xfId="42685"/>
    <cellStyle name="Normal 2 3 4 19 4" xfId="12075"/>
    <cellStyle name="Normal 2 3 4 19 4 2" xfId="12076"/>
    <cellStyle name="Normal 2 3 4 19 4 2 2" xfId="42686"/>
    <cellStyle name="Normal 2 3 4 19 4 3" xfId="12077"/>
    <cellStyle name="Normal 2 3 4 19 4 3 2" xfId="42687"/>
    <cellStyle name="Normal 2 3 4 19 4 4" xfId="42688"/>
    <cellStyle name="Normal 2 3 4 19 5" xfId="12078"/>
    <cellStyle name="Normal 2 3 4 19 5 2" xfId="12079"/>
    <cellStyle name="Normal 2 3 4 19 5 2 2" xfId="42689"/>
    <cellStyle name="Normal 2 3 4 19 5 3" xfId="42690"/>
    <cellStyle name="Normal 2 3 4 19 6" xfId="12080"/>
    <cellStyle name="Normal 2 3 4 19 6 2" xfId="42691"/>
    <cellStyle name="Normal 2 3 4 19 7" xfId="12081"/>
    <cellStyle name="Normal 2 3 4 19 7 2" xfId="42692"/>
    <cellStyle name="Normal 2 3 4 19 8" xfId="42693"/>
    <cellStyle name="Normal 2 3 4 19 8 2" xfId="42694"/>
    <cellStyle name="Normal 2 3 4 19 9" xfId="42695"/>
    <cellStyle name="Normal 2 3 4 2" xfId="12082"/>
    <cellStyle name="Normal 2 3 4 2 10" xfId="42696"/>
    <cellStyle name="Normal 2 3 4 2 11" xfId="42697"/>
    <cellStyle name="Normal 2 3 4 2 2" xfId="12083"/>
    <cellStyle name="Normal 2 3 4 2 2 10" xfId="42698"/>
    <cellStyle name="Normal 2 3 4 2 2 2" xfId="12084"/>
    <cellStyle name="Normal 2 3 4 2 2 2 2" xfId="12085"/>
    <cellStyle name="Normal 2 3 4 2 2 2 2 2" xfId="12086"/>
    <cellStyle name="Normal 2 3 4 2 2 2 2 2 2" xfId="42699"/>
    <cellStyle name="Normal 2 3 4 2 2 2 2 3" xfId="12087"/>
    <cellStyle name="Normal 2 3 4 2 2 2 2 3 2" xfId="42700"/>
    <cellStyle name="Normal 2 3 4 2 2 2 2 4" xfId="42701"/>
    <cellStyle name="Normal 2 3 4 2 2 2 3" xfId="12088"/>
    <cellStyle name="Normal 2 3 4 2 2 2 3 2" xfId="42702"/>
    <cellStyle name="Normal 2 3 4 2 2 2 4" xfId="12089"/>
    <cellStyle name="Normal 2 3 4 2 2 2 4 2" xfId="42703"/>
    <cellStyle name="Normal 2 3 4 2 2 2 5" xfId="12090"/>
    <cellStyle name="Normal 2 3 4 2 2 2 5 2" xfId="42704"/>
    <cellStyle name="Normal 2 3 4 2 2 2 6" xfId="42705"/>
    <cellStyle name="Normal 2 3 4 2 2 2 6 2" xfId="42706"/>
    <cellStyle name="Normal 2 3 4 2 2 2 7" xfId="42707"/>
    <cellStyle name="Normal 2 3 4 2 2 3" xfId="12091"/>
    <cellStyle name="Normal 2 3 4 2 2 3 2" xfId="12092"/>
    <cellStyle name="Normal 2 3 4 2 2 3 2 2" xfId="42708"/>
    <cellStyle name="Normal 2 3 4 2 2 3 3" xfId="12093"/>
    <cellStyle name="Normal 2 3 4 2 2 3 3 2" xfId="42709"/>
    <cellStyle name="Normal 2 3 4 2 2 3 4" xfId="42710"/>
    <cellStyle name="Normal 2 3 4 2 2 4" xfId="12094"/>
    <cellStyle name="Normal 2 3 4 2 2 4 2" xfId="12095"/>
    <cellStyle name="Normal 2 3 4 2 2 4 2 2" xfId="42711"/>
    <cellStyle name="Normal 2 3 4 2 2 4 3" xfId="42712"/>
    <cellStyle name="Normal 2 3 4 2 2 5" xfId="12096"/>
    <cellStyle name="Normal 2 3 4 2 2 5 2" xfId="42713"/>
    <cellStyle name="Normal 2 3 4 2 2 6" xfId="12097"/>
    <cellStyle name="Normal 2 3 4 2 2 6 2" xfId="42714"/>
    <cellStyle name="Normal 2 3 4 2 2 7" xfId="42715"/>
    <cellStyle name="Normal 2 3 4 2 2 7 2" xfId="42716"/>
    <cellStyle name="Normal 2 3 4 2 2 8" xfId="42717"/>
    <cellStyle name="Normal 2 3 4 2 2 9" xfId="42718"/>
    <cellStyle name="Normal 2 3 4 2 3" xfId="12098"/>
    <cellStyle name="Normal 2 3 4 2 3 2" xfId="12099"/>
    <cellStyle name="Normal 2 3 4 2 3 2 2" xfId="12100"/>
    <cellStyle name="Normal 2 3 4 2 3 2 2 2" xfId="42719"/>
    <cellStyle name="Normal 2 3 4 2 3 2 3" xfId="12101"/>
    <cellStyle name="Normal 2 3 4 2 3 2 3 2" xfId="42720"/>
    <cellStyle name="Normal 2 3 4 2 3 2 4" xfId="42721"/>
    <cellStyle name="Normal 2 3 4 2 3 3" xfId="12102"/>
    <cellStyle name="Normal 2 3 4 2 3 3 2" xfId="42722"/>
    <cellStyle name="Normal 2 3 4 2 3 4" xfId="12103"/>
    <cellStyle name="Normal 2 3 4 2 3 4 2" xfId="42723"/>
    <cellStyle name="Normal 2 3 4 2 3 5" xfId="12104"/>
    <cellStyle name="Normal 2 3 4 2 3 5 2" xfId="42724"/>
    <cellStyle name="Normal 2 3 4 2 3 6" xfId="42725"/>
    <cellStyle name="Normal 2 3 4 2 3 6 2" xfId="42726"/>
    <cellStyle name="Normal 2 3 4 2 3 7" xfId="42727"/>
    <cellStyle name="Normal 2 3 4 2 4" xfId="12105"/>
    <cellStyle name="Normal 2 3 4 2 4 2" xfId="12106"/>
    <cellStyle name="Normal 2 3 4 2 4 2 2" xfId="42728"/>
    <cellStyle name="Normal 2 3 4 2 4 3" xfId="12107"/>
    <cellStyle name="Normal 2 3 4 2 4 3 2" xfId="42729"/>
    <cellStyle name="Normal 2 3 4 2 4 4" xfId="42730"/>
    <cellStyle name="Normal 2 3 4 2 5" xfId="12108"/>
    <cellStyle name="Normal 2 3 4 2 5 2" xfId="12109"/>
    <cellStyle name="Normal 2 3 4 2 5 2 2" xfId="42731"/>
    <cellStyle name="Normal 2 3 4 2 5 3" xfId="42732"/>
    <cellStyle name="Normal 2 3 4 2 6" xfId="12110"/>
    <cellStyle name="Normal 2 3 4 2 6 2" xfId="42733"/>
    <cellStyle name="Normal 2 3 4 2 7" xfId="12111"/>
    <cellStyle name="Normal 2 3 4 2 7 2" xfId="42734"/>
    <cellStyle name="Normal 2 3 4 2 8" xfId="42735"/>
    <cellStyle name="Normal 2 3 4 2 8 2" xfId="42736"/>
    <cellStyle name="Normal 2 3 4 2 9" xfId="42737"/>
    <cellStyle name="Normal 2 3 4 20" xfId="12112"/>
    <cellStyle name="Normal 2 3 4 20 10" xfId="42738"/>
    <cellStyle name="Normal 2 3 4 20 11" xfId="42739"/>
    <cellStyle name="Normal 2 3 4 20 2" xfId="12113"/>
    <cellStyle name="Normal 2 3 4 20 2 10" xfId="42740"/>
    <cellStyle name="Normal 2 3 4 20 2 2" xfId="12114"/>
    <cellStyle name="Normal 2 3 4 20 2 2 2" xfId="12115"/>
    <cellStyle name="Normal 2 3 4 20 2 2 2 2" xfId="12116"/>
    <cellStyle name="Normal 2 3 4 20 2 2 2 2 2" xfId="42741"/>
    <cellStyle name="Normal 2 3 4 20 2 2 2 3" xfId="12117"/>
    <cellStyle name="Normal 2 3 4 20 2 2 2 3 2" xfId="42742"/>
    <cellStyle name="Normal 2 3 4 20 2 2 2 4" xfId="42743"/>
    <cellStyle name="Normal 2 3 4 20 2 2 3" xfId="12118"/>
    <cellStyle name="Normal 2 3 4 20 2 2 3 2" xfId="42744"/>
    <cellStyle name="Normal 2 3 4 20 2 2 4" xfId="12119"/>
    <cellStyle name="Normal 2 3 4 20 2 2 4 2" xfId="42745"/>
    <cellStyle name="Normal 2 3 4 20 2 2 5" xfId="12120"/>
    <cellStyle name="Normal 2 3 4 20 2 2 5 2" xfId="42746"/>
    <cellStyle name="Normal 2 3 4 20 2 2 6" xfId="42747"/>
    <cellStyle name="Normal 2 3 4 20 2 2 6 2" xfId="42748"/>
    <cellStyle name="Normal 2 3 4 20 2 2 7" xfId="42749"/>
    <cellStyle name="Normal 2 3 4 20 2 3" xfId="12121"/>
    <cellStyle name="Normal 2 3 4 20 2 3 2" xfId="12122"/>
    <cellStyle name="Normal 2 3 4 20 2 3 2 2" xfId="42750"/>
    <cellStyle name="Normal 2 3 4 20 2 3 3" xfId="12123"/>
    <cellStyle name="Normal 2 3 4 20 2 3 3 2" xfId="42751"/>
    <cellStyle name="Normal 2 3 4 20 2 3 4" xfId="42752"/>
    <cellStyle name="Normal 2 3 4 20 2 4" xfId="12124"/>
    <cellStyle name="Normal 2 3 4 20 2 4 2" xfId="12125"/>
    <cellStyle name="Normal 2 3 4 20 2 4 2 2" xfId="42753"/>
    <cellStyle name="Normal 2 3 4 20 2 4 3" xfId="42754"/>
    <cellStyle name="Normal 2 3 4 20 2 5" xfId="12126"/>
    <cellStyle name="Normal 2 3 4 20 2 5 2" xfId="42755"/>
    <cellStyle name="Normal 2 3 4 20 2 6" xfId="12127"/>
    <cellStyle name="Normal 2 3 4 20 2 6 2" xfId="42756"/>
    <cellStyle name="Normal 2 3 4 20 2 7" xfId="42757"/>
    <cellStyle name="Normal 2 3 4 20 2 7 2" xfId="42758"/>
    <cellStyle name="Normal 2 3 4 20 2 8" xfId="42759"/>
    <cellStyle name="Normal 2 3 4 20 2 9" xfId="42760"/>
    <cellStyle name="Normal 2 3 4 20 3" xfId="12128"/>
    <cellStyle name="Normal 2 3 4 20 3 2" xfId="12129"/>
    <cellStyle name="Normal 2 3 4 20 3 2 2" xfId="12130"/>
    <cellStyle name="Normal 2 3 4 20 3 2 2 2" xfId="42761"/>
    <cellStyle name="Normal 2 3 4 20 3 2 3" xfId="12131"/>
    <cellStyle name="Normal 2 3 4 20 3 2 3 2" xfId="42762"/>
    <cellStyle name="Normal 2 3 4 20 3 2 4" xfId="42763"/>
    <cellStyle name="Normal 2 3 4 20 3 3" xfId="12132"/>
    <cellStyle name="Normal 2 3 4 20 3 3 2" xfId="42764"/>
    <cellStyle name="Normal 2 3 4 20 3 4" xfId="12133"/>
    <cellStyle name="Normal 2 3 4 20 3 4 2" xfId="42765"/>
    <cellStyle name="Normal 2 3 4 20 3 5" xfId="12134"/>
    <cellStyle name="Normal 2 3 4 20 3 5 2" xfId="42766"/>
    <cellStyle name="Normal 2 3 4 20 3 6" xfId="42767"/>
    <cellStyle name="Normal 2 3 4 20 3 6 2" xfId="42768"/>
    <cellStyle name="Normal 2 3 4 20 3 7" xfId="42769"/>
    <cellStyle name="Normal 2 3 4 20 4" xfId="12135"/>
    <cellStyle name="Normal 2 3 4 20 4 2" xfId="12136"/>
    <cellStyle name="Normal 2 3 4 20 4 2 2" xfId="42770"/>
    <cellStyle name="Normal 2 3 4 20 4 3" xfId="12137"/>
    <cellStyle name="Normal 2 3 4 20 4 3 2" xfId="42771"/>
    <cellStyle name="Normal 2 3 4 20 4 4" xfId="42772"/>
    <cellStyle name="Normal 2 3 4 20 5" xfId="12138"/>
    <cellStyle name="Normal 2 3 4 20 5 2" xfId="12139"/>
    <cellStyle name="Normal 2 3 4 20 5 2 2" xfId="42773"/>
    <cellStyle name="Normal 2 3 4 20 5 3" xfId="42774"/>
    <cellStyle name="Normal 2 3 4 20 6" xfId="12140"/>
    <cellStyle name="Normal 2 3 4 20 6 2" xfId="42775"/>
    <cellStyle name="Normal 2 3 4 20 7" xfId="12141"/>
    <cellStyle name="Normal 2 3 4 20 7 2" xfId="42776"/>
    <cellStyle name="Normal 2 3 4 20 8" xfId="42777"/>
    <cellStyle name="Normal 2 3 4 20 8 2" xfId="42778"/>
    <cellStyle name="Normal 2 3 4 20 9" xfId="42779"/>
    <cellStyle name="Normal 2 3 4 21" xfId="12142"/>
    <cellStyle name="Normal 2 3 4 21 10" xfId="42780"/>
    <cellStyle name="Normal 2 3 4 21 11" xfId="42781"/>
    <cellStyle name="Normal 2 3 4 21 2" xfId="12143"/>
    <cellStyle name="Normal 2 3 4 21 2 10" xfId="42782"/>
    <cellStyle name="Normal 2 3 4 21 2 2" xfId="12144"/>
    <cellStyle name="Normal 2 3 4 21 2 2 2" xfId="12145"/>
    <cellStyle name="Normal 2 3 4 21 2 2 2 2" xfId="12146"/>
    <cellStyle name="Normal 2 3 4 21 2 2 2 2 2" xfId="42783"/>
    <cellStyle name="Normal 2 3 4 21 2 2 2 3" xfId="12147"/>
    <cellStyle name="Normal 2 3 4 21 2 2 2 3 2" xfId="42784"/>
    <cellStyle name="Normal 2 3 4 21 2 2 2 4" xfId="42785"/>
    <cellStyle name="Normal 2 3 4 21 2 2 3" xfId="12148"/>
    <cellStyle name="Normal 2 3 4 21 2 2 3 2" xfId="42786"/>
    <cellStyle name="Normal 2 3 4 21 2 2 4" xfId="12149"/>
    <cellStyle name="Normal 2 3 4 21 2 2 4 2" xfId="42787"/>
    <cellStyle name="Normal 2 3 4 21 2 2 5" xfId="12150"/>
    <cellStyle name="Normal 2 3 4 21 2 2 5 2" xfId="42788"/>
    <cellStyle name="Normal 2 3 4 21 2 2 6" xfId="42789"/>
    <cellStyle name="Normal 2 3 4 21 2 2 6 2" xfId="42790"/>
    <cellStyle name="Normal 2 3 4 21 2 2 7" xfId="42791"/>
    <cellStyle name="Normal 2 3 4 21 2 3" xfId="12151"/>
    <cellStyle name="Normal 2 3 4 21 2 3 2" xfId="12152"/>
    <cellStyle name="Normal 2 3 4 21 2 3 2 2" xfId="42792"/>
    <cellStyle name="Normal 2 3 4 21 2 3 3" xfId="12153"/>
    <cellStyle name="Normal 2 3 4 21 2 3 3 2" xfId="42793"/>
    <cellStyle name="Normal 2 3 4 21 2 3 4" xfId="42794"/>
    <cellStyle name="Normal 2 3 4 21 2 4" xfId="12154"/>
    <cellStyle name="Normal 2 3 4 21 2 4 2" xfId="12155"/>
    <cellStyle name="Normal 2 3 4 21 2 4 2 2" xfId="42795"/>
    <cellStyle name="Normal 2 3 4 21 2 4 3" xfId="42796"/>
    <cellStyle name="Normal 2 3 4 21 2 5" xfId="12156"/>
    <cellStyle name="Normal 2 3 4 21 2 5 2" xfId="42797"/>
    <cellStyle name="Normal 2 3 4 21 2 6" xfId="12157"/>
    <cellStyle name="Normal 2 3 4 21 2 6 2" xfId="42798"/>
    <cellStyle name="Normal 2 3 4 21 2 7" xfId="42799"/>
    <cellStyle name="Normal 2 3 4 21 2 7 2" xfId="42800"/>
    <cellStyle name="Normal 2 3 4 21 2 8" xfId="42801"/>
    <cellStyle name="Normal 2 3 4 21 2 9" xfId="42802"/>
    <cellStyle name="Normal 2 3 4 21 3" xfId="12158"/>
    <cellStyle name="Normal 2 3 4 21 3 2" xfId="12159"/>
    <cellStyle name="Normal 2 3 4 21 3 2 2" xfId="12160"/>
    <cellStyle name="Normal 2 3 4 21 3 2 2 2" xfId="42803"/>
    <cellStyle name="Normal 2 3 4 21 3 2 3" xfId="12161"/>
    <cellStyle name="Normal 2 3 4 21 3 2 3 2" xfId="42804"/>
    <cellStyle name="Normal 2 3 4 21 3 2 4" xfId="42805"/>
    <cellStyle name="Normal 2 3 4 21 3 3" xfId="12162"/>
    <cellStyle name="Normal 2 3 4 21 3 3 2" xfId="42806"/>
    <cellStyle name="Normal 2 3 4 21 3 4" xfId="12163"/>
    <cellStyle name="Normal 2 3 4 21 3 4 2" xfId="42807"/>
    <cellStyle name="Normal 2 3 4 21 3 5" xfId="12164"/>
    <cellStyle name="Normal 2 3 4 21 3 5 2" xfId="42808"/>
    <cellStyle name="Normal 2 3 4 21 3 6" xfId="42809"/>
    <cellStyle name="Normal 2 3 4 21 3 6 2" xfId="42810"/>
    <cellStyle name="Normal 2 3 4 21 3 7" xfId="42811"/>
    <cellStyle name="Normal 2 3 4 21 4" xfId="12165"/>
    <cellStyle name="Normal 2 3 4 21 4 2" xfId="12166"/>
    <cellStyle name="Normal 2 3 4 21 4 2 2" xfId="42812"/>
    <cellStyle name="Normal 2 3 4 21 4 3" xfId="12167"/>
    <cellStyle name="Normal 2 3 4 21 4 3 2" xfId="42813"/>
    <cellStyle name="Normal 2 3 4 21 4 4" xfId="42814"/>
    <cellStyle name="Normal 2 3 4 21 5" xfId="12168"/>
    <cellStyle name="Normal 2 3 4 21 5 2" xfId="12169"/>
    <cellStyle name="Normal 2 3 4 21 5 2 2" xfId="42815"/>
    <cellStyle name="Normal 2 3 4 21 5 3" xfId="42816"/>
    <cellStyle name="Normal 2 3 4 21 6" xfId="12170"/>
    <cellStyle name="Normal 2 3 4 21 6 2" xfId="42817"/>
    <cellStyle name="Normal 2 3 4 21 7" xfId="12171"/>
    <cellStyle name="Normal 2 3 4 21 7 2" xfId="42818"/>
    <cellStyle name="Normal 2 3 4 21 8" xfId="42819"/>
    <cellStyle name="Normal 2 3 4 21 8 2" xfId="42820"/>
    <cellStyle name="Normal 2 3 4 21 9" xfId="42821"/>
    <cellStyle name="Normal 2 3 4 22" xfId="12172"/>
    <cellStyle name="Normal 2 3 4 22 10" xfId="42822"/>
    <cellStyle name="Normal 2 3 4 22 11" xfId="42823"/>
    <cellStyle name="Normal 2 3 4 22 2" xfId="12173"/>
    <cellStyle name="Normal 2 3 4 22 2 10" xfId="42824"/>
    <cellStyle name="Normal 2 3 4 22 2 2" xfId="12174"/>
    <cellStyle name="Normal 2 3 4 22 2 2 2" xfId="12175"/>
    <cellStyle name="Normal 2 3 4 22 2 2 2 2" xfId="12176"/>
    <cellStyle name="Normal 2 3 4 22 2 2 2 2 2" xfId="42825"/>
    <cellStyle name="Normal 2 3 4 22 2 2 2 3" xfId="12177"/>
    <cellStyle name="Normal 2 3 4 22 2 2 2 3 2" xfId="42826"/>
    <cellStyle name="Normal 2 3 4 22 2 2 2 4" xfId="42827"/>
    <cellStyle name="Normal 2 3 4 22 2 2 3" xfId="12178"/>
    <cellStyle name="Normal 2 3 4 22 2 2 3 2" xfId="42828"/>
    <cellStyle name="Normal 2 3 4 22 2 2 4" xfId="12179"/>
    <cellStyle name="Normal 2 3 4 22 2 2 4 2" xfId="42829"/>
    <cellStyle name="Normal 2 3 4 22 2 2 5" xfId="12180"/>
    <cellStyle name="Normal 2 3 4 22 2 2 5 2" xfId="42830"/>
    <cellStyle name="Normal 2 3 4 22 2 2 6" xfId="42831"/>
    <cellStyle name="Normal 2 3 4 22 2 2 6 2" xfId="42832"/>
    <cellStyle name="Normal 2 3 4 22 2 2 7" xfId="42833"/>
    <cellStyle name="Normal 2 3 4 22 2 3" xfId="12181"/>
    <cellStyle name="Normal 2 3 4 22 2 3 2" xfId="12182"/>
    <cellStyle name="Normal 2 3 4 22 2 3 2 2" xfId="42834"/>
    <cellStyle name="Normal 2 3 4 22 2 3 3" xfId="12183"/>
    <cellStyle name="Normal 2 3 4 22 2 3 3 2" xfId="42835"/>
    <cellStyle name="Normal 2 3 4 22 2 3 4" xfId="42836"/>
    <cellStyle name="Normal 2 3 4 22 2 4" xfId="12184"/>
    <cellStyle name="Normal 2 3 4 22 2 4 2" xfId="12185"/>
    <cellStyle name="Normal 2 3 4 22 2 4 2 2" xfId="42837"/>
    <cellStyle name="Normal 2 3 4 22 2 4 3" xfId="42838"/>
    <cellStyle name="Normal 2 3 4 22 2 5" xfId="12186"/>
    <cellStyle name="Normal 2 3 4 22 2 5 2" xfId="42839"/>
    <cellStyle name="Normal 2 3 4 22 2 6" xfId="12187"/>
    <cellStyle name="Normal 2 3 4 22 2 6 2" xfId="42840"/>
    <cellStyle name="Normal 2 3 4 22 2 7" xfId="42841"/>
    <cellStyle name="Normal 2 3 4 22 2 7 2" xfId="42842"/>
    <cellStyle name="Normal 2 3 4 22 2 8" xfId="42843"/>
    <cellStyle name="Normal 2 3 4 22 2 9" xfId="42844"/>
    <cellStyle name="Normal 2 3 4 22 3" xfId="12188"/>
    <cellStyle name="Normal 2 3 4 22 3 2" xfId="12189"/>
    <cellStyle name="Normal 2 3 4 22 3 2 2" xfId="12190"/>
    <cellStyle name="Normal 2 3 4 22 3 2 2 2" xfId="42845"/>
    <cellStyle name="Normal 2 3 4 22 3 2 3" xfId="12191"/>
    <cellStyle name="Normal 2 3 4 22 3 2 3 2" xfId="42846"/>
    <cellStyle name="Normal 2 3 4 22 3 2 4" xfId="42847"/>
    <cellStyle name="Normal 2 3 4 22 3 3" xfId="12192"/>
    <cellStyle name="Normal 2 3 4 22 3 3 2" xfId="42848"/>
    <cellStyle name="Normal 2 3 4 22 3 4" xfId="12193"/>
    <cellStyle name="Normal 2 3 4 22 3 4 2" xfId="42849"/>
    <cellStyle name="Normal 2 3 4 22 3 5" xfId="12194"/>
    <cellStyle name="Normal 2 3 4 22 3 5 2" xfId="42850"/>
    <cellStyle name="Normal 2 3 4 22 3 6" xfId="42851"/>
    <cellStyle name="Normal 2 3 4 22 3 6 2" xfId="42852"/>
    <cellStyle name="Normal 2 3 4 22 3 7" xfId="42853"/>
    <cellStyle name="Normal 2 3 4 22 4" xfId="12195"/>
    <cellStyle name="Normal 2 3 4 22 4 2" xfId="12196"/>
    <cellStyle name="Normal 2 3 4 22 4 2 2" xfId="42854"/>
    <cellStyle name="Normal 2 3 4 22 4 3" xfId="12197"/>
    <cellStyle name="Normal 2 3 4 22 4 3 2" xfId="42855"/>
    <cellStyle name="Normal 2 3 4 22 4 4" xfId="42856"/>
    <cellStyle name="Normal 2 3 4 22 5" xfId="12198"/>
    <cellStyle name="Normal 2 3 4 22 5 2" xfId="12199"/>
    <cellStyle name="Normal 2 3 4 22 5 2 2" xfId="42857"/>
    <cellStyle name="Normal 2 3 4 22 5 3" xfId="42858"/>
    <cellStyle name="Normal 2 3 4 22 6" xfId="12200"/>
    <cellStyle name="Normal 2 3 4 22 6 2" xfId="42859"/>
    <cellStyle name="Normal 2 3 4 22 7" xfId="12201"/>
    <cellStyle name="Normal 2 3 4 22 7 2" xfId="42860"/>
    <cellStyle name="Normal 2 3 4 22 8" xfId="42861"/>
    <cellStyle name="Normal 2 3 4 22 8 2" xfId="42862"/>
    <cellStyle name="Normal 2 3 4 22 9" xfId="42863"/>
    <cellStyle name="Normal 2 3 4 23" xfId="12202"/>
    <cellStyle name="Normal 2 3 4 23 10" xfId="42864"/>
    <cellStyle name="Normal 2 3 4 23 11" xfId="42865"/>
    <cellStyle name="Normal 2 3 4 23 2" xfId="12203"/>
    <cellStyle name="Normal 2 3 4 23 2 10" xfId="42866"/>
    <cellStyle name="Normal 2 3 4 23 2 2" xfId="12204"/>
    <cellStyle name="Normal 2 3 4 23 2 2 2" xfId="12205"/>
    <cellStyle name="Normal 2 3 4 23 2 2 2 2" xfId="12206"/>
    <cellStyle name="Normal 2 3 4 23 2 2 2 2 2" xfId="42867"/>
    <cellStyle name="Normal 2 3 4 23 2 2 2 3" xfId="12207"/>
    <cellStyle name="Normal 2 3 4 23 2 2 2 3 2" xfId="42868"/>
    <cellStyle name="Normal 2 3 4 23 2 2 2 4" xfId="42869"/>
    <cellStyle name="Normal 2 3 4 23 2 2 3" xfId="12208"/>
    <cellStyle name="Normal 2 3 4 23 2 2 3 2" xfId="42870"/>
    <cellStyle name="Normal 2 3 4 23 2 2 4" xfId="12209"/>
    <cellStyle name="Normal 2 3 4 23 2 2 4 2" xfId="42871"/>
    <cellStyle name="Normal 2 3 4 23 2 2 5" xfId="12210"/>
    <cellStyle name="Normal 2 3 4 23 2 2 5 2" xfId="42872"/>
    <cellStyle name="Normal 2 3 4 23 2 2 6" xfId="42873"/>
    <cellStyle name="Normal 2 3 4 23 2 2 6 2" xfId="42874"/>
    <cellStyle name="Normal 2 3 4 23 2 2 7" xfId="42875"/>
    <cellStyle name="Normal 2 3 4 23 2 3" xfId="12211"/>
    <cellStyle name="Normal 2 3 4 23 2 3 2" xfId="12212"/>
    <cellStyle name="Normal 2 3 4 23 2 3 2 2" xfId="42876"/>
    <cellStyle name="Normal 2 3 4 23 2 3 3" xfId="12213"/>
    <cellStyle name="Normal 2 3 4 23 2 3 3 2" xfId="42877"/>
    <cellStyle name="Normal 2 3 4 23 2 3 4" xfId="42878"/>
    <cellStyle name="Normal 2 3 4 23 2 4" xfId="12214"/>
    <cellStyle name="Normal 2 3 4 23 2 4 2" xfId="12215"/>
    <cellStyle name="Normal 2 3 4 23 2 4 2 2" xfId="42879"/>
    <cellStyle name="Normal 2 3 4 23 2 4 3" xfId="42880"/>
    <cellStyle name="Normal 2 3 4 23 2 5" xfId="12216"/>
    <cellStyle name="Normal 2 3 4 23 2 5 2" xfId="42881"/>
    <cellStyle name="Normal 2 3 4 23 2 6" xfId="12217"/>
    <cellStyle name="Normal 2 3 4 23 2 6 2" xfId="42882"/>
    <cellStyle name="Normal 2 3 4 23 2 7" xfId="42883"/>
    <cellStyle name="Normal 2 3 4 23 2 7 2" xfId="42884"/>
    <cellStyle name="Normal 2 3 4 23 2 8" xfId="42885"/>
    <cellStyle name="Normal 2 3 4 23 2 9" xfId="42886"/>
    <cellStyle name="Normal 2 3 4 23 3" xfId="12218"/>
    <cellStyle name="Normal 2 3 4 23 3 2" xfId="12219"/>
    <cellStyle name="Normal 2 3 4 23 3 2 2" xfId="12220"/>
    <cellStyle name="Normal 2 3 4 23 3 2 2 2" xfId="42887"/>
    <cellStyle name="Normal 2 3 4 23 3 2 3" xfId="12221"/>
    <cellStyle name="Normal 2 3 4 23 3 2 3 2" xfId="42888"/>
    <cellStyle name="Normal 2 3 4 23 3 2 4" xfId="42889"/>
    <cellStyle name="Normal 2 3 4 23 3 3" xfId="12222"/>
    <cellStyle name="Normal 2 3 4 23 3 3 2" xfId="42890"/>
    <cellStyle name="Normal 2 3 4 23 3 4" xfId="12223"/>
    <cellStyle name="Normal 2 3 4 23 3 4 2" xfId="42891"/>
    <cellStyle name="Normal 2 3 4 23 3 5" xfId="12224"/>
    <cellStyle name="Normal 2 3 4 23 3 5 2" xfId="42892"/>
    <cellStyle name="Normal 2 3 4 23 3 6" xfId="42893"/>
    <cellStyle name="Normal 2 3 4 23 3 6 2" xfId="42894"/>
    <cellStyle name="Normal 2 3 4 23 3 7" xfId="42895"/>
    <cellStyle name="Normal 2 3 4 23 4" xfId="12225"/>
    <cellStyle name="Normal 2 3 4 23 4 2" xfId="12226"/>
    <cellStyle name="Normal 2 3 4 23 4 2 2" xfId="42896"/>
    <cellStyle name="Normal 2 3 4 23 4 3" xfId="12227"/>
    <cellStyle name="Normal 2 3 4 23 4 3 2" xfId="42897"/>
    <cellStyle name="Normal 2 3 4 23 4 4" xfId="42898"/>
    <cellStyle name="Normal 2 3 4 23 5" xfId="12228"/>
    <cellStyle name="Normal 2 3 4 23 5 2" xfId="12229"/>
    <cellStyle name="Normal 2 3 4 23 5 2 2" xfId="42899"/>
    <cellStyle name="Normal 2 3 4 23 5 3" xfId="42900"/>
    <cellStyle name="Normal 2 3 4 23 6" xfId="12230"/>
    <cellStyle name="Normal 2 3 4 23 6 2" xfId="42901"/>
    <cellStyle name="Normal 2 3 4 23 7" xfId="12231"/>
    <cellStyle name="Normal 2 3 4 23 7 2" xfId="42902"/>
    <cellStyle name="Normal 2 3 4 23 8" xfId="42903"/>
    <cellStyle name="Normal 2 3 4 23 8 2" xfId="42904"/>
    <cellStyle name="Normal 2 3 4 23 9" xfId="42905"/>
    <cellStyle name="Normal 2 3 4 24" xfId="12232"/>
    <cellStyle name="Normal 2 3 4 24 10" xfId="42906"/>
    <cellStyle name="Normal 2 3 4 24 11" xfId="42907"/>
    <cellStyle name="Normal 2 3 4 24 2" xfId="12233"/>
    <cellStyle name="Normal 2 3 4 24 2 10" xfId="42908"/>
    <cellStyle name="Normal 2 3 4 24 2 2" xfId="12234"/>
    <cellStyle name="Normal 2 3 4 24 2 2 2" xfId="12235"/>
    <cellStyle name="Normal 2 3 4 24 2 2 2 2" xfId="12236"/>
    <cellStyle name="Normal 2 3 4 24 2 2 2 2 2" xfId="42909"/>
    <cellStyle name="Normal 2 3 4 24 2 2 2 3" xfId="12237"/>
    <cellStyle name="Normal 2 3 4 24 2 2 2 3 2" xfId="42910"/>
    <cellStyle name="Normal 2 3 4 24 2 2 2 4" xfId="42911"/>
    <cellStyle name="Normal 2 3 4 24 2 2 3" xfId="12238"/>
    <cellStyle name="Normal 2 3 4 24 2 2 3 2" xfId="42912"/>
    <cellStyle name="Normal 2 3 4 24 2 2 4" xfId="12239"/>
    <cellStyle name="Normal 2 3 4 24 2 2 4 2" xfId="42913"/>
    <cellStyle name="Normal 2 3 4 24 2 2 5" xfId="12240"/>
    <cellStyle name="Normal 2 3 4 24 2 2 5 2" xfId="42914"/>
    <cellStyle name="Normal 2 3 4 24 2 2 6" xfId="42915"/>
    <cellStyle name="Normal 2 3 4 24 2 2 6 2" xfId="42916"/>
    <cellStyle name="Normal 2 3 4 24 2 2 7" xfId="42917"/>
    <cellStyle name="Normal 2 3 4 24 2 3" xfId="12241"/>
    <cellStyle name="Normal 2 3 4 24 2 3 2" xfId="12242"/>
    <cellStyle name="Normal 2 3 4 24 2 3 2 2" xfId="42918"/>
    <cellStyle name="Normal 2 3 4 24 2 3 3" xfId="12243"/>
    <cellStyle name="Normal 2 3 4 24 2 3 3 2" xfId="42919"/>
    <cellStyle name="Normal 2 3 4 24 2 3 4" xfId="42920"/>
    <cellStyle name="Normal 2 3 4 24 2 4" xfId="12244"/>
    <cellStyle name="Normal 2 3 4 24 2 4 2" xfId="12245"/>
    <cellStyle name="Normal 2 3 4 24 2 4 2 2" xfId="42921"/>
    <cellStyle name="Normal 2 3 4 24 2 4 3" xfId="42922"/>
    <cellStyle name="Normal 2 3 4 24 2 5" xfId="12246"/>
    <cellStyle name="Normal 2 3 4 24 2 5 2" xfId="42923"/>
    <cellStyle name="Normal 2 3 4 24 2 6" xfId="12247"/>
    <cellStyle name="Normal 2 3 4 24 2 6 2" xfId="42924"/>
    <cellStyle name="Normal 2 3 4 24 2 7" xfId="42925"/>
    <cellStyle name="Normal 2 3 4 24 2 7 2" xfId="42926"/>
    <cellStyle name="Normal 2 3 4 24 2 8" xfId="42927"/>
    <cellStyle name="Normal 2 3 4 24 2 9" xfId="42928"/>
    <cellStyle name="Normal 2 3 4 24 3" xfId="12248"/>
    <cellStyle name="Normal 2 3 4 24 3 2" xfId="12249"/>
    <cellStyle name="Normal 2 3 4 24 3 2 2" xfId="12250"/>
    <cellStyle name="Normal 2 3 4 24 3 2 2 2" xfId="42929"/>
    <cellStyle name="Normal 2 3 4 24 3 2 3" xfId="12251"/>
    <cellStyle name="Normal 2 3 4 24 3 2 3 2" xfId="42930"/>
    <cellStyle name="Normal 2 3 4 24 3 2 4" xfId="42931"/>
    <cellStyle name="Normal 2 3 4 24 3 3" xfId="12252"/>
    <cellStyle name="Normal 2 3 4 24 3 3 2" xfId="42932"/>
    <cellStyle name="Normal 2 3 4 24 3 4" xfId="12253"/>
    <cellStyle name="Normal 2 3 4 24 3 4 2" xfId="42933"/>
    <cellStyle name="Normal 2 3 4 24 3 5" xfId="12254"/>
    <cellStyle name="Normal 2 3 4 24 3 5 2" xfId="42934"/>
    <cellStyle name="Normal 2 3 4 24 3 6" xfId="42935"/>
    <cellStyle name="Normal 2 3 4 24 3 6 2" xfId="42936"/>
    <cellStyle name="Normal 2 3 4 24 3 7" xfId="42937"/>
    <cellStyle name="Normal 2 3 4 24 4" xfId="12255"/>
    <cellStyle name="Normal 2 3 4 24 4 2" xfId="12256"/>
    <cellStyle name="Normal 2 3 4 24 4 2 2" xfId="42938"/>
    <cellStyle name="Normal 2 3 4 24 4 3" xfId="12257"/>
    <cellStyle name="Normal 2 3 4 24 4 3 2" xfId="42939"/>
    <cellStyle name="Normal 2 3 4 24 4 4" xfId="42940"/>
    <cellStyle name="Normal 2 3 4 24 5" xfId="12258"/>
    <cellStyle name="Normal 2 3 4 24 5 2" xfId="12259"/>
    <cellStyle name="Normal 2 3 4 24 5 2 2" xfId="42941"/>
    <cellStyle name="Normal 2 3 4 24 5 3" xfId="42942"/>
    <cellStyle name="Normal 2 3 4 24 6" xfId="12260"/>
    <cellStyle name="Normal 2 3 4 24 6 2" xfId="42943"/>
    <cellStyle name="Normal 2 3 4 24 7" xfId="12261"/>
    <cellStyle name="Normal 2 3 4 24 7 2" xfId="42944"/>
    <cellStyle name="Normal 2 3 4 24 8" xfId="42945"/>
    <cellStyle name="Normal 2 3 4 24 8 2" xfId="42946"/>
    <cellStyle name="Normal 2 3 4 24 9" xfId="42947"/>
    <cellStyle name="Normal 2 3 4 25" xfId="12262"/>
    <cellStyle name="Normal 2 3 4 25 10" xfId="42948"/>
    <cellStyle name="Normal 2 3 4 25 11" xfId="42949"/>
    <cellStyle name="Normal 2 3 4 25 2" xfId="12263"/>
    <cellStyle name="Normal 2 3 4 25 2 10" xfId="42950"/>
    <cellStyle name="Normal 2 3 4 25 2 2" xfId="12264"/>
    <cellStyle name="Normal 2 3 4 25 2 2 2" xfId="12265"/>
    <cellStyle name="Normal 2 3 4 25 2 2 2 2" xfId="12266"/>
    <cellStyle name="Normal 2 3 4 25 2 2 2 2 2" xfId="42951"/>
    <cellStyle name="Normal 2 3 4 25 2 2 2 3" xfId="12267"/>
    <cellStyle name="Normal 2 3 4 25 2 2 2 3 2" xfId="42952"/>
    <cellStyle name="Normal 2 3 4 25 2 2 2 4" xfId="42953"/>
    <cellStyle name="Normal 2 3 4 25 2 2 3" xfId="12268"/>
    <cellStyle name="Normal 2 3 4 25 2 2 3 2" xfId="42954"/>
    <cellStyle name="Normal 2 3 4 25 2 2 4" xfId="12269"/>
    <cellStyle name="Normal 2 3 4 25 2 2 4 2" xfId="42955"/>
    <cellStyle name="Normal 2 3 4 25 2 2 5" xfId="12270"/>
    <cellStyle name="Normal 2 3 4 25 2 2 5 2" xfId="42956"/>
    <cellStyle name="Normal 2 3 4 25 2 2 6" xfId="42957"/>
    <cellStyle name="Normal 2 3 4 25 2 2 6 2" xfId="42958"/>
    <cellStyle name="Normal 2 3 4 25 2 2 7" xfId="42959"/>
    <cellStyle name="Normal 2 3 4 25 2 3" xfId="12271"/>
    <cellStyle name="Normal 2 3 4 25 2 3 2" xfId="12272"/>
    <cellStyle name="Normal 2 3 4 25 2 3 2 2" xfId="42960"/>
    <cellStyle name="Normal 2 3 4 25 2 3 3" xfId="12273"/>
    <cellStyle name="Normal 2 3 4 25 2 3 3 2" xfId="42961"/>
    <cellStyle name="Normal 2 3 4 25 2 3 4" xfId="42962"/>
    <cellStyle name="Normal 2 3 4 25 2 4" xfId="12274"/>
    <cellStyle name="Normal 2 3 4 25 2 4 2" xfId="12275"/>
    <cellStyle name="Normal 2 3 4 25 2 4 2 2" xfId="42963"/>
    <cellStyle name="Normal 2 3 4 25 2 4 3" xfId="42964"/>
    <cellStyle name="Normal 2 3 4 25 2 5" xfId="12276"/>
    <cellStyle name="Normal 2 3 4 25 2 5 2" xfId="42965"/>
    <cellStyle name="Normal 2 3 4 25 2 6" xfId="12277"/>
    <cellStyle name="Normal 2 3 4 25 2 6 2" xfId="42966"/>
    <cellStyle name="Normal 2 3 4 25 2 7" xfId="42967"/>
    <cellStyle name="Normal 2 3 4 25 2 7 2" xfId="42968"/>
    <cellStyle name="Normal 2 3 4 25 2 8" xfId="42969"/>
    <cellStyle name="Normal 2 3 4 25 2 9" xfId="42970"/>
    <cellStyle name="Normal 2 3 4 25 3" xfId="12278"/>
    <cellStyle name="Normal 2 3 4 25 3 2" xfId="12279"/>
    <cellStyle name="Normal 2 3 4 25 3 2 2" xfId="12280"/>
    <cellStyle name="Normal 2 3 4 25 3 2 2 2" xfId="42971"/>
    <cellStyle name="Normal 2 3 4 25 3 2 3" xfId="12281"/>
    <cellStyle name="Normal 2 3 4 25 3 2 3 2" xfId="42972"/>
    <cellStyle name="Normal 2 3 4 25 3 2 4" xfId="42973"/>
    <cellStyle name="Normal 2 3 4 25 3 3" xfId="12282"/>
    <cellStyle name="Normal 2 3 4 25 3 3 2" xfId="42974"/>
    <cellStyle name="Normal 2 3 4 25 3 4" xfId="12283"/>
    <cellStyle name="Normal 2 3 4 25 3 4 2" xfId="42975"/>
    <cellStyle name="Normal 2 3 4 25 3 5" xfId="12284"/>
    <cellStyle name="Normal 2 3 4 25 3 5 2" xfId="42976"/>
    <cellStyle name="Normal 2 3 4 25 3 6" xfId="42977"/>
    <cellStyle name="Normal 2 3 4 25 3 6 2" xfId="42978"/>
    <cellStyle name="Normal 2 3 4 25 3 7" xfId="42979"/>
    <cellStyle name="Normal 2 3 4 25 4" xfId="12285"/>
    <cellStyle name="Normal 2 3 4 25 4 2" xfId="12286"/>
    <cellStyle name="Normal 2 3 4 25 4 2 2" xfId="42980"/>
    <cellStyle name="Normal 2 3 4 25 4 3" xfId="12287"/>
    <cellStyle name="Normal 2 3 4 25 4 3 2" xfId="42981"/>
    <cellStyle name="Normal 2 3 4 25 4 4" xfId="42982"/>
    <cellStyle name="Normal 2 3 4 25 5" xfId="12288"/>
    <cellStyle name="Normal 2 3 4 25 5 2" xfId="12289"/>
    <cellStyle name="Normal 2 3 4 25 5 2 2" xfId="42983"/>
    <cellStyle name="Normal 2 3 4 25 5 3" xfId="42984"/>
    <cellStyle name="Normal 2 3 4 25 6" xfId="12290"/>
    <cellStyle name="Normal 2 3 4 25 6 2" xfId="42985"/>
    <cellStyle name="Normal 2 3 4 25 7" xfId="12291"/>
    <cellStyle name="Normal 2 3 4 25 7 2" xfId="42986"/>
    <cellStyle name="Normal 2 3 4 25 8" xfId="42987"/>
    <cellStyle name="Normal 2 3 4 25 8 2" xfId="42988"/>
    <cellStyle name="Normal 2 3 4 25 9" xfId="42989"/>
    <cellStyle name="Normal 2 3 4 26" xfId="12292"/>
    <cellStyle name="Normal 2 3 4 26 10" xfId="42990"/>
    <cellStyle name="Normal 2 3 4 26 11" xfId="42991"/>
    <cellStyle name="Normal 2 3 4 26 2" xfId="12293"/>
    <cellStyle name="Normal 2 3 4 26 2 10" xfId="42992"/>
    <cellStyle name="Normal 2 3 4 26 2 2" xfId="12294"/>
    <cellStyle name="Normal 2 3 4 26 2 2 2" xfId="12295"/>
    <cellStyle name="Normal 2 3 4 26 2 2 2 2" xfId="12296"/>
    <cellStyle name="Normal 2 3 4 26 2 2 2 2 2" xfId="42993"/>
    <cellStyle name="Normal 2 3 4 26 2 2 2 3" xfId="12297"/>
    <cellStyle name="Normal 2 3 4 26 2 2 2 3 2" xfId="42994"/>
    <cellStyle name="Normal 2 3 4 26 2 2 2 4" xfId="42995"/>
    <cellStyle name="Normal 2 3 4 26 2 2 3" xfId="12298"/>
    <cellStyle name="Normal 2 3 4 26 2 2 3 2" xfId="42996"/>
    <cellStyle name="Normal 2 3 4 26 2 2 4" xfId="12299"/>
    <cellStyle name="Normal 2 3 4 26 2 2 4 2" xfId="42997"/>
    <cellStyle name="Normal 2 3 4 26 2 2 5" xfId="12300"/>
    <cellStyle name="Normal 2 3 4 26 2 2 5 2" xfId="42998"/>
    <cellStyle name="Normal 2 3 4 26 2 2 6" xfId="42999"/>
    <cellStyle name="Normal 2 3 4 26 2 2 6 2" xfId="43000"/>
    <cellStyle name="Normal 2 3 4 26 2 2 7" xfId="43001"/>
    <cellStyle name="Normal 2 3 4 26 2 3" xfId="12301"/>
    <cellStyle name="Normal 2 3 4 26 2 3 2" xfId="12302"/>
    <cellStyle name="Normal 2 3 4 26 2 3 2 2" xfId="43002"/>
    <cellStyle name="Normal 2 3 4 26 2 3 3" xfId="12303"/>
    <cellStyle name="Normal 2 3 4 26 2 3 3 2" xfId="43003"/>
    <cellStyle name="Normal 2 3 4 26 2 3 4" xfId="43004"/>
    <cellStyle name="Normal 2 3 4 26 2 4" xfId="12304"/>
    <cellStyle name="Normal 2 3 4 26 2 4 2" xfId="12305"/>
    <cellStyle name="Normal 2 3 4 26 2 4 2 2" xfId="43005"/>
    <cellStyle name="Normal 2 3 4 26 2 4 3" xfId="43006"/>
    <cellStyle name="Normal 2 3 4 26 2 5" xfId="12306"/>
    <cellStyle name="Normal 2 3 4 26 2 5 2" xfId="43007"/>
    <cellStyle name="Normal 2 3 4 26 2 6" xfId="12307"/>
    <cellStyle name="Normal 2 3 4 26 2 6 2" xfId="43008"/>
    <cellStyle name="Normal 2 3 4 26 2 7" xfId="43009"/>
    <cellStyle name="Normal 2 3 4 26 2 7 2" xfId="43010"/>
    <cellStyle name="Normal 2 3 4 26 2 8" xfId="43011"/>
    <cellStyle name="Normal 2 3 4 26 2 9" xfId="43012"/>
    <cellStyle name="Normal 2 3 4 26 3" xfId="12308"/>
    <cellStyle name="Normal 2 3 4 26 3 2" xfId="12309"/>
    <cellStyle name="Normal 2 3 4 26 3 2 2" xfId="12310"/>
    <cellStyle name="Normal 2 3 4 26 3 2 2 2" xfId="43013"/>
    <cellStyle name="Normal 2 3 4 26 3 2 3" xfId="12311"/>
    <cellStyle name="Normal 2 3 4 26 3 2 3 2" xfId="43014"/>
    <cellStyle name="Normal 2 3 4 26 3 2 4" xfId="43015"/>
    <cellStyle name="Normal 2 3 4 26 3 3" xfId="12312"/>
    <cellStyle name="Normal 2 3 4 26 3 3 2" xfId="43016"/>
    <cellStyle name="Normal 2 3 4 26 3 4" xfId="12313"/>
    <cellStyle name="Normal 2 3 4 26 3 4 2" xfId="43017"/>
    <cellStyle name="Normal 2 3 4 26 3 5" xfId="12314"/>
    <cellStyle name="Normal 2 3 4 26 3 5 2" xfId="43018"/>
    <cellStyle name="Normal 2 3 4 26 3 6" xfId="43019"/>
    <cellStyle name="Normal 2 3 4 26 3 6 2" xfId="43020"/>
    <cellStyle name="Normal 2 3 4 26 3 7" xfId="43021"/>
    <cellStyle name="Normal 2 3 4 26 4" xfId="12315"/>
    <cellStyle name="Normal 2 3 4 26 4 2" xfId="12316"/>
    <cellStyle name="Normal 2 3 4 26 4 2 2" xfId="43022"/>
    <cellStyle name="Normal 2 3 4 26 4 3" xfId="12317"/>
    <cellStyle name="Normal 2 3 4 26 4 3 2" xfId="43023"/>
    <cellStyle name="Normal 2 3 4 26 4 4" xfId="43024"/>
    <cellStyle name="Normal 2 3 4 26 5" xfId="12318"/>
    <cellStyle name="Normal 2 3 4 26 5 2" xfId="12319"/>
    <cellStyle name="Normal 2 3 4 26 5 2 2" xfId="43025"/>
    <cellStyle name="Normal 2 3 4 26 5 3" xfId="43026"/>
    <cellStyle name="Normal 2 3 4 26 6" xfId="12320"/>
    <cellStyle name="Normal 2 3 4 26 6 2" xfId="43027"/>
    <cellStyle name="Normal 2 3 4 26 7" xfId="12321"/>
    <cellStyle name="Normal 2 3 4 26 7 2" xfId="43028"/>
    <cellStyle name="Normal 2 3 4 26 8" xfId="43029"/>
    <cellStyle name="Normal 2 3 4 26 8 2" xfId="43030"/>
    <cellStyle name="Normal 2 3 4 26 9" xfId="43031"/>
    <cellStyle name="Normal 2 3 4 27" xfId="12322"/>
    <cellStyle name="Normal 2 3 4 27 10" xfId="43032"/>
    <cellStyle name="Normal 2 3 4 27 11" xfId="43033"/>
    <cellStyle name="Normal 2 3 4 27 2" xfId="12323"/>
    <cellStyle name="Normal 2 3 4 27 2 10" xfId="43034"/>
    <cellStyle name="Normal 2 3 4 27 2 2" xfId="12324"/>
    <cellStyle name="Normal 2 3 4 27 2 2 2" xfId="12325"/>
    <cellStyle name="Normal 2 3 4 27 2 2 2 2" xfId="12326"/>
    <cellStyle name="Normal 2 3 4 27 2 2 2 2 2" xfId="43035"/>
    <cellStyle name="Normal 2 3 4 27 2 2 2 3" xfId="12327"/>
    <cellStyle name="Normal 2 3 4 27 2 2 2 3 2" xfId="43036"/>
    <cellStyle name="Normal 2 3 4 27 2 2 2 4" xfId="43037"/>
    <cellStyle name="Normal 2 3 4 27 2 2 3" xfId="12328"/>
    <cellStyle name="Normal 2 3 4 27 2 2 3 2" xfId="43038"/>
    <cellStyle name="Normal 2 3 4 27 2 2 4" xfId="12329"/>
    <cellStyle name="Normal 2 3 4 27 2 2 4 2" xfId="43039"/>
    <cellStyle name="Normal 2 3 4 27 2 2 5" xfId="12330"/>
    <cellStyle name="Normal 2 3 4 27 2 2 5 2" xfId="43040"/>
    <cellStyle name="Normal 2 3 4 27 2 2 6" xfId="43041"/>
    <cellStyle name="Normal 2 3 4 27 2 2 6 2" xfId="43042"/>
    <cellStyle name="Normal 2 3 4 27 2 2 7" xfId="43043"/>
    <cellStyle name="Normal 2 3 4 27 2 3" xfId="12331"/>
    <cellStyle name="Normal 2 3 4 27 2 3 2" xfId="12332"/>
    <cellStyle name="Normal 2 3 4 27 2 3 2 2" xfId="43044"/>
    <cellStyle name="Normal 2 3 4 27 2 3 3" xfId="12333"/>
    <cellStyle name="Normal 2 3 4 27 2 3 3 2" xfId="43045"/>
    <cellStyle name="Normal 2 3 4 27 2 3 4" xfId="43046"/>
    <cellStyle name="Normal 2 3 4 27 2 4" xfId="12334"/>
    <cellStyle name="Normal 2 3 4 27 2 4 2" xfId="12335"/>
    <cellStyle name="Normal 2 3 4 27 2 4 2 2" xfId="43047"/>
    <cellStyle name="Normal 2 3 4 27 2 4 3" xfId="43048"/>
    <cellStyle name="Normal 2 3 4 27 2 5" xfId="12336"/>
    <cellStyle name="Normal 2 3 4 27 2 5 2" xfId="43049"/>
    <cellStyle name="Normal 2 3 4 27 2 6" xfId="12337"/>
    <cellStyle name="Normal 2 3 4 27 2 6 2" xfId="43050"/>
    <cellStyle name="Normal 2 3 4 27 2 7" xfId="43051"/>
    <cellStyle name="Normal 2 3 4 27 2 7 2" xfId="43052"/>
    <cellStyle name="Normal 2 3 4 27 2 8" xfId="43053"/>
    <cellStyle name="Normal 2 3 4 27 2 9" xfId="43054"/>
    <cellStyle name="Normal 2 3 4 27 3" xfId="12338"/>
    <cellStyle name="Normal 2 3 4 27 3 2" xfId="12339"/>
    <cellStyle name="Normal 2 3 4 27 3 2 2" xfId="12340"/>
    <cellStyle name="Normal 2 3 4 27 3 2 2 2" xfId="43055"/>
    <cellStyle name="Normal 2 3 4 27 3 2 3" xfId="12341"/>
    <cellStyle name="Normal 2 3 4 27 3 2 3 2" xfId="43056"/>
    <cellStyle name="Normal 2 3 4 27 3 2 4" xfId="43057"/>
    <cellStyle name="Normal 2 3 4 27 3 3" xfId="12342"/>
    <cellStyle name="Normal 2 3 4 27 3 3 2" xfId="43058"/>
    <cellStyle name="Normal 2 3 4 27 3 4" xfId="12343"/>
    <cellStyle name="Normal 2 3 4 27 3 4 2" xfId="43059"/>
    <cellStyle name="Normal 2 3 4 27 3 5" xfId="12344"/>
    <cellStyle name="Normal 2 3 4 27 3 5 2" xfId="43060"/>
    <cellStyle name="Normal 2 3 4 27 3 6" xfId="43061"/>
    <cellStyle name="Normal 2 3 4 27 3 6 2" xfId="43062"/>
    <cellStyle name="Normal 2 3 4 27 3 7" xfId="43063"/>
    <cellStyle name="Normal 2 3 4 27 4" xfId="12345"/>
    <cellStyle name="Normal 2 3 4 27 4 2" xfId="12346"/>
    <cellStyle name="Normal 2 3 4 27 4 2 2" xfId="43064"/>
    <cellStyle name="Normal 2 3 4 27 4 3" xfId="12347"/>
    <cellStyle name="Normal 2 3 4 27 4 3 2" xfId="43065"/>
    <cellStyle name="Normal 2 3 4 27 4 4" xfId="43066"/>
    <cellStyle name="Normal 2 3 4 27 5" xfId="12348"/>
    <cellStyle name="Normal 2 3 4 27 5 2" xfId="12349"/>
    <cellStyle name="Normal 2 3 4 27 5 2 2" xfId="43067"/>
    <cellStyle name="Normal 2 3 4 27 5 3" xfId="43068"/>
    <cellStyle name="Normal 2 3 4 27 6" xfId="12350"/>
    <cellStyle name="Normal 2 3 4 27 6 2" xfId="43069"/>
    <cellStyle name="Normal 2 3 4 27 7" xfId="12351"/>
    <cellStyle name="Normal 2 3 4 27 7 2" xfId="43070"/>
    <cellStyle name="Normal 2 3 4 27 8" xfId="43071"/>
    <cellStyle name="Normal 2 3 4 27 8 2" xfId="43072"/>
    <cellStyle name="Normal 2 3 4 27 9" xfId="43073"/>
    <cellStyle name="Normal 2 3 4 28" xfId="12352"/>
    <cellStyle name="Normal 2 3 4 28 10" xfId="43074"/>
    <cellStyle name="Normal 2 3 4 28 11" xfId="43075"/>
    <cellStyle name="Normal 2 3 4 28 2" xfId="12353"/>
    <cellStyle name="Normal 2 3 4 28 2 10" xfId="43076"/>
    <cellStyle name="Normal 2 3 4 28 2 2" xfId="12354"/>
    <cellStyle name="Normal 2 3 4 28 2 2 2" xfId="12355"/>
    <cellStyle name="Normal 2 3 4 28 2 2 2 2" xfId="12356"/>
    <cellStyle name="Normal 2 3 4 28 2 2 2 2 2" xfId="43077"/>
    <cellStyle name="Normal 2 3 4 28 2 2 2 3" xfId="12357"/>
    <cellStyle name="Normal 2 3 4 28 2 2 2 3 2" xfId="43078"/>
    <cellStyle name="Normal 2 3 4 28 2 2 2 4" xfId="43079"/>
    <cellStyle name="Normal 2 3 4 28 2 2 3" xfId="12358"/>
    <cellStyle name="Normal 2 3 4 28 2 2 3 2" xfId="43080"/>
    <cellStyle name="Normal 2 3 4 28 2 2 4" xfId="12359"/>
    <cellStyle name="Normal 2 3 4 28 2 2 4 2" xfId="43081"/>
    <cellStyle name="Normal 2 3 4 28 2 2 5" xfId="12360"/>
    <cellStyle name="Normal 2 3 4 28 2 2 5 2" xfId="43082"/>
    <cellStyle name="Normal 2 3 4 28 2 2 6" xfId="43083"/>
    <cellStyle name="Normal 2 3 4 28 2 2 6 2" xfId="43084"/>
    <cellStyle name="Normal 2 3 4 28 2 2 7" xfId="43085"/>
    <cellStyle name="Normal 2 3 4 28 2 3" xfId="12361"/>
    <cellStyle name="Normal 2 3 4 28 2 3 2" xfId="12362"/>
    <cellStyle name="Normal 2 3 4 28 2 3 2 2" xfId="43086"/>
    <cellStyle name="Normal 2 3 4 28 2 3 3" xfId="12363"/>
    <cellStyle name="Normal 2 3 4 28 2 3 3 2" xfId="43087"/>
    <cellStyle name="Normal 2 3 4 28 2 3 4" xfId="43088"/>
    <cellStyle name="Normal 2 3 4 28 2 4" xfId="12364"/>
    <cellStyle name="Normal 2 3 4 28 2 4 2" xfId="12365"/>
    <cellStyle name="Normal 2 3 4 28 2 4 2 2" xfId="43089"/>
    <cellStyle name="Normal 2 3 4 28 2 4 3" xfId="43090"/>
    <cellStyle name="Normal 2 3 4 28 2 5" xfId="12366"/>
    <cellStyle name="Normal 2 3 4 28 2 5 2" xfId="43091"/>
    <cellStyle name="Normal 2 3 4 28 2 6" xfId="12367"/>
    <cellStyle name="Normal 2 3 4 28 2 6 2" xfId="43092"/>
    <cellStyle name="Normal 2 3 4 28 2 7" xfId="43093"/>
    <cellStyle name="Normal 2 3 4 28 2 7 2" xfId="43094"/>
    <cellStyle name="Normal 2 3 4 28 2 8" xfId="43095"/>
    <cellStyle name="Normal 2 3 4 28 2 9" xfId="43096"/>
    <cellStyle name="Normal 2 3 4 28 3" xfId="12368"/>
    <cellStyle name="Normal 2 3 4 28 3 2" xfId="12369"/>
    <cellStyle name="Normal 2 3 4 28 3 2 2" xfId="12370"/>
    <cellStyle name="Normal 2 3 4 28 3 2 2 2" xfId="43097"/>
    <cellStyle name="Normal 2 3 4 28 3 2 3" xfId="12371"/>
    <cellStyle name="Normal 2 3 4 28 3 2 3 2" xfId="43098"/>
    <cellStyle name="Normal 2 3 4 28 3 2 4" xfId="43099"/>
    <cellStyle name="Normal 2 3 4 28 3 3" xfId="12372"/>
    <cellStyle name="Normal 2 3 4 28 3 3 2" xfId="43100"/>
    <cellStyle name="Normal 2 3 4 28 3 4" xfId="12373"/>
    <cellStyle name="Normal 2 3 4 28 3 4 2" xfId="43101"/>
    <cellStyle name="Normal 2 3 4 28 3 5" xfId="12374"/>
    <cellStyle name="Normal 2 3 4 28 3 5 2" xfId="43102"/>
    <cellStyle name="Normal 2 3 4 28 3 6" xfId="43103"/>
    <cellStyle name="Normal 2 3 4 28 3 6 2" xfId="43104"/>
    <cellStyle name="Normal 2 3 4 28 3 7" xfId="43105"/>
    <cellStyle name="Normal 2 3 4 28 4" xfId="12375"/>
    <cellStyle name="Normal 2 3 4 28 4 2" xfId="12376"/>
    <cellStyle name="Normal 2 3 4 28 4 2 2" xfId="43106"/>
    <cellStyle name="Normal 2 3 4 28 4 3" xfId="12377"/>
    <cellStyle name="Normal 2 3 4 28 4 3 2" xfId="43107"/>
    <cellStyle name="Normal 2 3 4 28 4 4" xfId="43108"/>
    <cellStyle name="Normal 2 3 4 28 5" xfId="12378"/>
    <cellStyle name="Normal 2 3 4 28 5 2" xfId="12379"/>
    <cellStyle name="Normal 2 3 4 28 5 2 2" xfId="43109"/>
    <cellStyle name="Normal 2 3 4 28 5 3" xfId="43110"/>
    <cellStyle name="Normal 2 3 4 28 6" xfId="12380"/>
    <cellStyle name="Normal 2 3 4 28 6 2" xfId="43111"/>
    <cellStyle name="Normal 2 3 4 28 7" xfId="12381"/>
    <cellStyle name="Normal 2 3 4 28 7 2" xfId="43112"/>
    <cellStyle name="Normal 2 3 4 28 8" xfId="43113"/>
    <cellStyle name="Normal 2 3 4 28 8 2" xfId="43114"/>
    <cellStyle name="Normal 2 3 4 28 9" xfId="43115"/>
    <cellStyle name="Normal 2 3 4 29" xfId="12382"/>
    <cellStyle name="Normal 2 3 4 29 10" xfId="43116"/>
    <cellStyle name="Normal 2 3 4 29 11" xfId="43117"/>
    <cellStyle name="Normal 2 3 4 29 2" xfId="12383"/>
    <cellStyle name="Normal 2 3 4 29 2 10" xfId="43118"/>
    <cellStyle name="Normal 2 3 4 29 2 2" xfId="12384"/>
    <cellStyle name="Normal 2 3 4 29 2 2 2" xfId="12385"/>
    <cellStyle name="Normal 2 3 4 29 2 2 2 2" xfId="12386"/>
    <cellStyle name="Normal 2 3 4 29 2 2 2 2 2" xfId="43119"/>
    <cellStyle name="Normal 2 3 4 29 2 2 2 3" xfId="12387"/>
    <cellStyle name="Normal 2 3 4 29 2 2 2 3 2" xfId="43120"/>
    <cellStyle name="Normal 2 3 4 29 2 2 2 4" xfId="43121"/>
    <cellStyle name="Normal 2 3 4 29 2 2 3" xfId="12388"/>
    <cellStyle name="Normal 2 3 4 29 2 2 3 2" xfId="43122"/>
    <cellStyle name="Normal 2 3 4 29 2 2 4" xfId="12389"/>
    <cellStyle name="Normal 2 3 4 29 2 2 4 2" xfId="43123"/>
    <cellStyle name="Normal 2 3 4 29 2 2 5" xfId="12390"/>
    <cellStyle name="Normal 2 3 4 29 2 2 5 2" xfId="43124"/>
    <cellStyle name="Normal 2 3 4 29 2 2 6" xfId="43125"/>
    <cellStyle name="Normal 2 3 4 29 2 2 6 2" xfId="43126"/>
    <cellStyle name="Normal 2 3 4 29 2 2 7" xfId="43127"/>
    <cellStyle name="Normal 2 3 4 29 2 3" xfId="12391"/>
    <cellStyle name="Normal 2 3 4 29 2 3 2" xfId="12392"/>
    <cellStyle name="Normal 2 3 4 29 2 3 2 2" xfId="43128"/>
    <cellStyle name="Normal 2 3 4 29 2 3 3" xfId="12393"/>
    <cellStyle name="Normal 2 3 4 29 2 3 3 2" xfId="43129"/>
    <cellStyle name="Normal 2 3 4 29 2 3 4" xfId="43130"/>
    <cellStyle name="Normal 2 3 4 29 2 4" xfId="12394"/>
    <cellStyle name="Normal 2 3 4 29 2 4 2" xfId="12395"/>
    <cellStyle name="Normal 2 3 4 29 2 4 2 2" xfId="43131"/>
    <cellStyle name="Normal 2 3 4 29 2 4 3" xfId="43132"/>
    <cellStyle name="Normal 2 3 4 29 2 5" xfId="12396"/>
    <cellStyle name="Normal 2 3 4 29 2 5 2" xfId="43133"/>
    <cellStyle name="Normal 2 3 4 29 2 6" xfId="12397"/>
    <cellStyle name="Normal 2 3 4 29 2 6 2" xfId="43134"/>
    <cellStyle name="Normal 2 3 4 29 2 7" xfId="43135"/>
    <cellStyle name="Normal 2 3 4 29 2 7 2" xfId="43136"/>
    <cellStyle name="Normal 2 3 4 29 2 8" xfId="43137"/>
    <cellStyle name="Normal 2 3 4 29 2 9" xfId="43138"/>
    <cellStyle name="Normal 2 3 4 29 3" xfId="12398"/>
    <cellStyle name="Normal 2 3 4 29 3 2" xfId="12399"/>
    <cellStyle name="Normal 2 3 4 29 3 2 2" xfId="12400"/>
    <cellStyle name="Normal 2 3 4 29 3 2 2 2" xfId="43139"/>
    <cellStyle name="Normal 2 3 4 29 3 2 3" xfId="12401"/>
    <cellStyle name="Normal 2 3 4 29 3 2 3 2" xfId="43140"/>
    <cellStyle name="Normal 2 3 4 29 3 2 4" xfId="43141"/>
    <cellStyle name="Normal 2 3 4 29 3 3" xfId="12402"/>
    <cellStyle name="Normal 2 3 4 29 3 3 2" xfId="43142"/>
    <cellStyle name="Normal 2 3 4 29 3 4" xfId="12403"/>
    <cellStyle name="Normal 2 3 4 29 3 4 2" xfId="43143"/>
    <cellStyle name="Normal 2 3 4 29 3 5" xfId="12404"/>
    <cellStyle name="Normal 2 3 4 29 3 5 2" xfId="43144"/>
    <cellStyle name="Normal 2 3 4 29 3 6" xfId="43145"/>
    <cellStyle name="Normal 2 3 4 29 3 6 2" xfId="43146"/>
    <cellStyle name="Normal 2 3 4 29 3 7" xfId="43147"/>
    <cellStyle name="Normal 2 3 4 29 4" xfId="12405"/>
    <cellStyle name="Normal 2 3 4 29 4 2" xfId="12406"/>
    <cellStyle name="Normal 2 3 4 29 4 2 2" xfId="43148"/>
    <cellStyle name="Normal 2 3 4 29 4 3" xfId="12407"/>
    <cellStyle name="Normal 2 3 4 29 4 3 2" xfId="43149"/>
    <cellStyle name="Normal 2 3 4 29 4 4" xfId="43150"/>
    <cellStyle name="Normal 2 3 4 29 5" xfId="12408"/>
    <cellStyle name="Normal 2 3 4 29 5 2" xfId="12409"/>
    <cellStyle name="Normal 2 3 4 29 5 2 2" xfId="43151"/>
    <cellStyle name="Normal 2 3 4 29 5 3" xfId="43152"/>
    <cellStyle name="Normal 2 3 4 29 6" xfId="12410"/>
    <cellStyle name="Normal 2 3 4 29 6 2" xfId="43153"/>
    <cellStyle name="Normal 2 3 4 29 7" xfId="12411"/>
    <cellStyle name="Normal 2 3 4 29 7 2" xfId="43154"/>
    <cellStyle name="Normal 2 3 4 29 8" xfId="43155"/>
    <cellStyle name="Normal 2 3 4 29 8 2" xfId="43156"/>
    <cellStyle name="Normal 2 3 4 29 9" xfId="43157"/>
    <cellStyle name="Normal 2 3 4 3" xfId="12412"/>
    <cellStyle name="Normal 2 3 4 3 10" xfId="43158"/>
    <cellStyle name="Normal 2 3 4 3 11" xfId="43159"/>
    <cellStyle name="Normal 2 3 4 3 2" xfId="12413"/>
    <cellStyle name="Normal 2 3 4 3 2 10" xfId="43160"/>
    <cellStyle name="Normal 2 3 4 3 2 2" xfId="12414"/>
    <cellStyle name="Normal 2 3 4 3 2 2 2" xfId="12415"/>
    <cellStyle name="Normal 2 3 4 3 2 2 2 2" xfId="12416"/>
    <cellStyle name="Normal 2 3 4 3 2 2 2 2 2" xfId="43161"/>
    <cellStyle name="Normal 2 3 4 3 2 2 2 3" xfId="12417"/>
    <cellStyle name="Normal 2 3 4 3 2 2 2 3 2" xfId="43162"/>
    <cellStyle name="Normal 2 3 4 3 2 2 2 4" xfId="43163"/>
    <cellStyle name="Normal 2 3 4 3 2 2 3" xfId="12418"/>
    <cellStyle name="Normal 2 3 4 3 2 2 3 2" xfId="43164"/>
    <cellStyle name="Normal 2 3 4 3 2 2 4" xfId="12419"/>
    <cellStyle name="Normal 2 3 4 3 2 2 4 2" xfId="43165"/>
    <cellStyle name="Normal 2 3 4 3 2 2 5" xfId="12420"/>
    <cellStyle name="Normal 2 3 4 3 2 2 5 2" xfId="43166"/>
    <cellStyle name="Normal 2 3 4 3 2 2 6" xfId="43167"/>
    <cellStyle name="Normal 2 3 4 3 2 2 6 2" xfId="43168"/>
    <cellStyle name="Normal 2 3 4 3 2 2 7" xfId="43169"/>
    <cellStyle name="Normal 2 3 4 3 2 3" xfId="12421"/>
    <cellStyle name="Normal 2 3 4 3 2 3 2" xfId="12422"/>
    <cellStyle name="Normal 2 3 4 3 2 3 2 2" xfId="43170"/>
    <cellStyle name="Normal 2 3 4 3 2 3 3" xfId="12423"/>
    <cellStyle name="Normal 2 3 4 3 2 3 3 2" xfId="43171"/>
    <cellStyle name="Normal 2 3 4 3 2 3 4" xfId="43172"/>
    <cellStyle name="Normal 2 3 4 3 2 4" xfId="12424"/>
    <cellStyle name="Normal 2 3 4 3 2 4 2" xfId="12425"/>
    <cellStyle name="Normal 2 3 4 3 2 4 2 2" xfId="43173"/>
    <cellStyle name="Normal 2 3 4 3 2 4 3" xfId="43174"/>
    <cellStyle name="Normal 2 3 4 3 2 5" xfId="12426"/>
    <cellStyle name="Normal 2 3 4 3 2 5 2" xfId="43175"/>
    <cellStyle name="Normal 2 3 4 3 2 6" xfId="12427"/>
    <cellStyle name="Normal 2 3 4 3 2 6 2" xfId="43176"/>
    <cellStyle name="Normal 2 3 4 3 2 7" xfId="43177"/>
    <cellStyle name="Normal 2 3 4 3 2 7 2" xfId="43178"/>
    <cellStyle name="Normal 2 3 4 3 2 8" xfId="43179"/>
    <cellStyle name="Normal 2 3 4 3 2 9" xfId="43180"/>
    <cellStyle name="Normal 2 3 4 3 3" xfId="12428"/>
    <cellStyle name="Normal 2 3 4 3 3 2" xfId="12429"/>
    <cellStyle name="Normal 2 3 4 3 3 2 2" xfId="12430"/>
    <cellStyle name="Normal 2 3 4 3 3 2 2 2" xfId="43181"/>
    <cellStyle name="Normal 2 3 4 3 3 2 3" xfId="12431"/>
    <cellStyle name="Normal 2 3 4 3 3 2 3 2" xfId="43182"/>
    <cellStyle name="Normal 2 3 4 3 3 2 4" xfId="43183"/>
    <cellStyle name="Normal 2 3 4 3 3 3" xfId="12432"/>
    <cellStyle name="Normal 2 3 4 3 3 3 2" xfId="43184"/>
    <cellStyle name="Normal 2 3 4 3 3 4" xfId="12433"/>
    <cellStyle name="Normal 2 3 4 3 3 4 2" xfId="43185"/>
    <cellStyle name="Normal 2 3 4 3 3 5" xfId="12434"/>
    <cellStyle name="Normal 2 3 4 3 3 5 2" xfId="43186"/>
    <cellStyle name="Normal 2 3 4 3 3 6" xfId="43187"/>
    <cellStyle name="Normal 2 3 4 3 3 6 2" xfId="43188"/>
    <cellStyle name="Normal 2 3 4 3 3 7" xfId="43189"/>
    <cellStyle name="Normal 2 3 4 3 4" xfId="12435"/>
    <cellStyle name="Normal 2 3 4 3 4 2" xfId="12436"/>
    <cellStyle name="Normal 2 3 4 3 4 2 2" xfId="43190"/>
    <cellStyle name="Normal 2 3 4 3 4 3" xfId="12437"/>
    <cellStyle name="Normal 2 3 4 3 4 3 2" xfId="43191"/>
    <cellStyle name="Normal 2 3 4 3 4 4" xfId="43192"/>
    <cellStyle name="Normal 2 3 4 3 5" xfId="12438"/>
    <cellStyle name="Normal 2 3 4 3 5 2" xfId="12439"/>
    <cellStyle name="Normal 2 3 4 3 5 2 2" xfId="43193"/>
    <cellStyle name="Normal 2 3 4 3 5 3" xfId="43194"/>
    <cellStyle name="Normal 2 3 4 3 6" xfId="12440"/>
    <cellStyle name="Normal 2 3 4 3 6 2" xfId="43195"/>
    <cellStyle name="Normal 2 3 4 3 7" xfId="12441"/>
    <cellStyle name="Normal 2 3 4 3 7 2" xfId="43196"/>
    <cellStyle name="Normal 2 3 4 3 8" xfId="43197"/>
    <cellStyle name="Normal 2 3 4 3 8 2" xfId="43198"/>
    <cellStyle name="Normal 2 3 4 3 9" xfId="43199"/>
    <cellStyle name="Normal 2 3 4 30" xfId="12442"/>
    <cellStyle name="Normal 2 3 4 30 10" xfId="43200"/>
    <cellStyle name="Normal 2 3 4 30 11" xfId="43201"/>
    <cellStyle name="Normal 2 3 4 30 2" xfId="12443"/>
    <cellStyle name="Normal 2 3 4 30 2 10" xfId="43202"/>
    <cellStyle name="Normal 2 3 4 30 2 2" xfId="12444"/>
    <cellStyle name="Normal 2 3 4 30 2 2 2" xfId="12445"/>
    <cellStyle name="Normal 2 3 4 30 2 2 2 2" xfId="12446"/>
    <cellStyle name="Normal 2 3 4 30 2 2 2 2 2" xfId="43203"/>
    <cellStyle name="Normal 2 3 4 30 2 2 2 3" xfId="12447"/>
    <cellStyle name="Normal 2 3 4 30 2 2 2 3 2" xfId="43204"/>
    <cellStyle name="Normal 2 3 4 30 2 2 2 4" xfId="43205"/>
    <cellStyle name="Normal 2 3 4 30 2 2 3" xfId="12448"/>
    <cellStyle name="Normal 2 3 4 30 2 2 3 2" xfId="43206"/>
    <cellStyle name="Normal 2 3 4 30 2 2 4" xfId="12449"/>
    <cellStyle name="Normal 2 3 4 30 2 2 4 2" xfId="43207"/>
    <cellStyle name="Normal 2 3 4 30 2 2 5" xfId="12450"/>
    <cellStyle name="Normal 2 3 4 30 2 2 5 2" xfId="43208"/>
    <cellStyle name="Normal 2 3 4 30 2 2 6" xfId="43209"/>
    <cellStyle name="Normal 2 3 4 30 2 2 6 2" xfId="43210"/>
    <cellStyle name="Normal 2 3 4 30 2 2 7" xfId="43211"/>
    <cellStyle name="Normal 2 3 4 30 2 3" xfId="12451"/>
    <cellStyle name="Normal 2 3 4 30 2 3 2" xfId="12452"/>
    <cellStyle name="Normal 2 3 4 30 2 3 2 2" xfId="43212"/>
    <cellStyle name="Normal 2 3 4 30 2 3 3" xfId="12453"/>
    <cellStyle name="Normal 2 3 4 30 2 3 3 2" xfId="43213"/>
    <cellStyle name="Normal 2 3 4 30 2 3 4" xfId="43214"/>
    <cellStyle name="Normal 2 3 4 30 2 4" xfId="12454"/>
    <cellStyle name="Normal 2 3 4 30 2 4 2" xfId="12455"/>
    <cellStyle name="Normal 2 3 4 30 2 4 2 2" xfId="43215"/>
    <cellStyle name="Normal 2 3 4 30 2 4 3" xfId="43216"/>
    <cellStyle name="Normal 2 3 4 30 2 5" xfId="12456"/>
    <cellStyle name="Normal 2 3 4 30 2 5 2" xfId="43217"/>
    <cellStyle name="Normal 2 3 4 30 2 6" xfId="12457"/>
    <cellStyle name="Normal 2 3 4 30 2 6 2" xfId="43218"/>
    <cellStyle name="Normal 2 3 4 30 2 7" xfId="43219"/>
    <cellStyle name="Normal 2 3 4 30 2 7 2" xfId="43220"/>
    <cellStyle name="Normal 2 3 4 30 2 8" xfId="43221"/>
    <cellStyle name="Normal 2 3 4 30 2 9" xfId="43222"/>
    <cellStyle name="Normal 2 3 4 30 3" xfId="12458"/>
    <cellStyle name="Normal 2 3 4 30 3 2" xfId="12459"/>
    <cellStyle name="Normal 2 3 4 30 3 2 2" xfId="12460"/>
    <cellStyle name="Normal 2 3 4 30 3 2 2 2" xfId="43223"/>
    <cellStyle name="Normal 2 3 4 30 3 2 3" xfId="12461"/>
    <cellStyle name="Normal 2 3 4 30 3 2 3 2" xfId="43224"/>
    <cellStyle name="Normal 2 3 4 30 3 2 4" xfId="43225"/>
    <cellStyle name="Normal 2 3 4 30 3 3" xfId="12462"/>
    <cellStyle name="Normal 2 3 4 30 3 3 2" xfId="43226"/>
    <cellStyle name="Normal 2 3 4 30 3 4" xfId="12463"/>
    <cellStyle name="Normal 2 3 4 30 3 4 2" xfId="43227"/>
    <cellStyle name="Normal 2 3 4 30 3 5" xfId="12464"/>
    <cellStyle name="Normal 2 3 4 30 3 5 2" xfId="43228"/>
    <cellStyle name="Normal 2 3 4 30 3 6" xfId="43229"/>
    <cellStyle name="Normal 2 3 4 30 3 6 2" xfId="43230"/>
    <cellStyle name="Normal 2 3 4 30 3 7" xfId="43231"/>
    <cellStyle name="Normal 2 3 4 30 4" xfId="12465"/>
    <cellStyle name="Normal 2 3 4 30 4 2" xfId="12466"/>
    <cellStyle name="Normal 2 3 4 30 4 2 2" xfId="43232"/>
    <cellStyle name="Normal 2 3 4 30 4 3" xfId="12467"/>
    <cellStyle name="Normal 2 3 4 30 4 3 2" xfId="43233"/>
    <cellStyle name="Normal 2 3 4 30 4 4" xfId="43234"/>
    <cellStyle name="Normal 2 3 4 30 5" xfId="12468"/>
    <cellStyle name="Normal 2 3 4 30 5 2" xfId="12469"/>
    <cellStyle name="Normal 2 3 4 30 5 2 2" xfId="43235"/>
    <cellStyle name="Normal 2 3 4 30 5 3" xfId="43236"/>
    <cellStyle name="Normal 2 3 4 30 6" xfId="12470"/>
    <cellStyle name="Normal 2 3 4 30 6 2" xfId="43237"/>
    <cellStyle name="Normal 2 3 4 30 7" xfId="12471"/>
    <cellStyle name="Normal 2 3 4 30 7 2" xfId="43238"/>
    <cellStyle name="Normal 2 3 4 30 8" xfId="43239"/>
    <cellStyle name="Normal 2 3 4 30 8 2" xfId="43240"/>
    <cellStyle name="Normal 2 3 4 30 9" xfId="43241"/>
    <cellStyle name="Normal 2 3 4 31" xfId="12472"/>
    <cellStyle name="Normal 2 3 4 31 10" xfId="43242"/>
    <cellStyle name="Normal 2 3 4 31 2" xfId="12473"/>
    <cellStyle name="Normal 2 3 4 31 2 2" xfId="12474"/>
    <cellStyle name="Normal 2 3 4 31 2 2 2" xfId="12475"/>
    <cellStyle name="Normal 2 3 4 31 2 2 2 2" xfId="43243"/>
    <cellStyle name="Normal 2 3 4 31 2 2 3" xfId="12476"/>
    <cellStyle name="Normal 2 3 4 31 2 2 3 2" xfId="43244"/>
    <cellStyle name="Normal 2 3 4 31 2 2 4" xfId="43245"/>
    <cellStyle name="Normal 2 3 4 31 2 3" xfId="12477"/>
    <cellStyle name="Normal 2 3 4 31 2 3 2" xfId="43246"/>
    <cellStyle name="Normal 2 3 4 31 2 4" xfId="12478"/>
    <cellStyle name="Normal 2 3 4 31 2 4 2" xfId="43247"/>
    <cellStyle name="Normal 2 3 4 31 2 5" xfId="12479"/>
    <cellStyle name="Normal 2 3 4 31 2 5 2" xfId="43248"/>
    <cellStyle name="Normal 2 3 4 31 2 6" xfId="43249"/>
    <cellStyle name="Normal 2 3 4 31 2 6 2" xfId="43250"/>
    <cellStyle name="Normal 2 3 4 31 2 7" xfId="43251"/>
    <cellStyle name="Normal 2 3 4 31 3" xfId="12480"/>
    <cellStyle name="Normal 2 3 4 31 3 2" xfId="12481"/>
    <cellStyle name="Normal 2 3 4 31 3 2 2" xfId="43252"/>
    <cellStyle name="Normal 2 3 4 31 3 3" xfId="12482"/>
    <cellStyle name="Normal 2 3 4 31 3 3 2" xfId="43253"/>
    <cellStyle name="Normal 2 3 4 31 3 4" xfId="43254"/>
    <cellStyle name="Normal 2 3 4 31 4" xfId="12483"/>
    <cellStyle name="Normal 2 3 4 31 4 2" xfId="12484"/>
    <cellStyle name="Normal 2 3 4 31 4 2 2" xfId="43255"/>
    <cellStyle name="Normal 2 3 4 31 4 3" xfId="43256"/>
    <cellStyle name="Normal 2 3 4 31 5" xfId="12485"/>
    <cellStyle name="Normal 2 3 4 31 5 2" xfId="43257"/>
    <cellStyle name="Normal 2 3 4 31 6" xfId="12486"/>
    <cellStyle name="Normal 2 3 4 31 6 2" xfId="43258"/>
    <cellStyle name="Normal 2 3 4 31 7" xfId="43259"/>
    <cellStyle name="Normal 2 3 4 31 7 2" xfId="43260"/>
    <cellStyle name="Normal 2 3 4 31 8" xfId="43261"/>
    <cellStyle name="Normal 2 3 4 31 9" xfId="43262"/>
    <cellStyle name="Normal 2 3 4 32" xfId="12487"/>
    <cellStyle name="Normal 2 3 4 32 2" xfId="12488"/>
    <cellStyle name="Normal 2 3 4 32 2 2" xfId="12489"/>
    <cellStyle name="Normal 2 3 4 32 2 2 2" xfId="43263"/>
    <cellStyle name="Normal 2 3 4 32 2 3" xfId="12490"/>
    <cellStyle name="Normal 2 3 4 32 2 3 2" xfId="43264"/>
    <cellStyle name="Normal 2 3 4 32 2 4" xfId="43265"/>
    <cellStyle name="Normal 2 3 4 32 3" xfId="12491"/>
    <cellStyle name="Normal 2 3 4 32 3 2" xfId="43266"/>
    <cellStyle name="Normal 2 3 4 32 4" xfId="12492"/>
    <cellStyle name="Normal 2 3 4 32 4 2" xfId="43267"/>
    <cellStyle name="Normal 2 3 4 32 5" xfId="12493"/>
    <cellStyle name="Normal 2 3 4 32 5 2" xfId="43268"/>
    <cellStyle name="Normal 2 3 4 32 6" xfId="43269"/>
    <cellStyle name="Normal 2 3 4 32 6 2" xfId="43270"/>
    <cellStyle name="Normal 2 3 4 32 7" xfId="43271"/>
    <cellStyle name="Normal 2 3 4 33" xfId="12494"/>
    <cellStyle name="Normal 2 3 4 33 2" xfId="12495"/>
    <cellStyle name="Normal 2 3 4 33 2 2" xfId="43272"/>
    <cellStyle name="Normal 2 3 4 33 3" xfId="12496"/>
    <cellStyle name="Normal 2 3 4 33 3 2" xfId="43273"/>
    <cellStyle name="Normal 2 3 4 33 4" xfId="43274"/>
    <cellStyle name="Normal 2 3 4 34" xfId="12497"/>
    <cellStyle name="Normal 2 3 4 34 2" xfId="12498"/>
    <cellStyle name="Normal 2 3 4 34 2 2" xfId="43275"/>
    <cellStyle name="Normal 2 3 4 34 3" xfId="43276"/>
    <cellStyle name="Normal 2 3 4 35" xfId="12499"/>
    <cellStyle name="Normal 2 3 4 35 2" xfId="43277"/>
    <cellStyle name="Normal 2 3 4 36" xfId="12500"/>
    <cellStyle name="Normal 2 3 4 36 2" xfId="43278"/>
    <cellStyle name="Normal 2 3 4 37" xfId="43279"/>
    <cellStyle name="Normal 2 3 4 37 2" xfId="43280"/>
    <cellStyle name="Normal 2 3 4 38" xfId="43281"/>
    <cellStyle name="Normal 2 3 4 39" xfId="43282"/>
    <cellStyle name="Normal 2 3 4 4" xfId="12501"/>
    <cellStyle name="Normal 2 3 4 4 10" xfId="43283"/>
    <cellStyle name="Normal 2 3 4 4 11" xfId="43284"/>
    <cellStyle name="Normal 2 3 4 4 2" xfId="12502"/>
    <cellStyle name="Normal 2 3 4 4 2 10" xfId="43285"/>
    <cellStyle name="Normal 2 3 4 4 2 2" xfId="12503"/>
    <cellStyle name="Normal 2 3 4 4 2 2 2" xfId="12504"/>
    <cellStyle name="Normal 2 3 4 4 2 2 2 2" xfId="12505"/>
    <cellStyle name="Normal 2 3 4 4 2 2 2 2 2" xfId="43286"/>
    <cellStyle name="Normal 2 3 4 4 2 2 2 3" xfId="12506"/>
    <cellStyle name="Normal 2 3 4 4 2 2 2 3 2" xfId="43287"/>
    <cellStyle name="Normal 2 3 4 4 2 2 2 4" xfId="43288"/>
    <cellStyle name="Normal 2 3 4 4 2 2 3" xfId="12507"/>
    <cellStyle name="Normal 2 3 4 4 2 2 3 2" xfId="43289"/>
    <cellStyle name="Normal 2 3 4 4 2 2 4" xfId="12508"/>
    <cellStyle name="Normal 2 3 4 4 2 2 4 2" xfId="43290"/>
    <cellStyle name="Normal 2 3 4 4 2 2 5" xfId="12509"/>
    <cellStyle name="Normal 2 3 4 4 2 2 5 2" xfId="43291"/>
    <cellStyle name="Normal 2 3 4 4 2 2 6" xfId="43292"/>
    <cellStyle name="Normal 2 3 4 4 2 2 6 2" xfId="43293"/>
    <cellStyle name="Normal 2 3 4 4 2 2 7" xfId="43294"/>
    <cellStyle name="Normal 2 3 4 4 2 3" xfId="12510"/>
    <cellStyle name="Normal 2 3 4 4 2 3 2" xfId="12511"/>
    <cellStyle name="Normal 2 3 4 4 2 3 2 2" xfId="43295"/>
    <cellStyle name="Normal 2 3 4 4 2 3 3" xfId="12512"/>
    <cellStyle name="Normal 2 3 4 4 2 3 3 2" xfId="43296"/>
    <cellStyle name="Normal 2 3 4 4 2 3 4" xfId="43297"/>
    <cellStyle name="Normal 2 3 4 4 2 4" xfId="12513"/>
    <cellStyle name="Normal 2 3 4 4 2 4 2" xfId="12514"/>
    <cellStyle name="Normal 2 3 4 4 2 4 2 2" xfId="43298"/>
    <cellStyle name="Normal 2 3 4 4 2 4 3" xfId="43299"/>
    <cellStyle name="Normal 2 3 4 4 2 5" xfId="12515"/>
    <cellStyle name="Normal 2 3 4 4 2 5 2" xfId="43300"/>
    <cellStyle name="Normal 2 3 4 4 2 6" xfId="12516"/>
    <cellStyle name="Normal 2 3 4 4 2 6 2" xfId="43301"/>
    <cellStyle name="Normal 2 3 4 4 2 7" xfId="43302"/>
    <cellStyle name="Normal 2 3 4 4 2 7 2" xfId="43303"/>
    <cellStyle name="Normal 2 3 4 4 2 8" xfId="43304"/>
    <cellStyle name="Normal 2 3 4 4 2 9" xfId="43305"/>
    <cellStyle name="Normal 2 3 4 4 3" xfId="12517"/>
    <cellStyle name="Normal 2 3 4 4 3 2" xfId="12518"/>
    <cellStyle name="Normal 2 3 4 4 3 2 2" xfId="12519"/>
    <cellStyle name="Normal 2 3 4 4 3 2 2 2" xfId="43306"/>
    <cellStyle name="Normal 2 3 4 4 3 2 3" xfId="12520"/>
    <cellStyle name="Normal 2 3 4 4 3 2 3 2" xfId="43307"/>
    <cellStyle name="Normal 2 3 4 4 3 2 4" xfId="43308"/>
    <cellStyle name="Normal 2 3 4 4 3 3" xfId="12521"/>
    <cellStyle name="Normal 2 3 4 4 3 3 2" xfId="43309"/>
    <cellStyle name="Normal 2 3 4 4 3 4" xfId="12522"/>
    <cellStyle name="Normal 2 3 4 4 3 4 2" xfId="43310"/>
    <cellStyle name="Normal 2 3 4 4 3 5" xfId="12523"/>
    <cellStyle name="Normal 2 3 4 4 3 5 2" xfId="43311"/>
    <cellStyle name="Normal 2 3 4 4 3 6" xfId="43312"/>
    <cellStyle name="Normal 2 3 4 4 3 6 2" xfId="43313"/>
    <cellStyle name="Normal 2 3 4 4 3 7" xfId="43314"/>
    <cellStyle name="Normal 2 3 4 4 4" xfId="12524"/>
    <cellStyle name="Normal 2 3 4 4 4 2" xfId="12525"/>
    <cellStyle name="Normal 2 3 4 4 4 2 2" xfId="43315"/>
    <cellStyle name="Normal 2 3 4 4 4 3" xfId="12526"/>
    <cellStyle name="Normal 2 3 4 4 4 3 2" xfId="43316"/>
    <cellStyle name="Normal 2 3 4 4 4 4" xfId="43317"/>
    <cellStyle name="Normal 2 3 4 4 5" xfId="12527"/>
    <cellStyle name="Normal 2 3 4 4 5 2" xfId="12528"/>
    <cellStyle name="Normal 2 3 4 4 5 2 2" xfId="43318"/>
    <cellStyle name="Normal 2 3 4 4 5 3" xfId="43319"/>
    <cellStyle name="Normal 2 3 4 4 6" xfId="12529"/>
    <cellStyle name="Normal 2 3 4 4 6 2" xfId="43320"/>
    <cellStyle name="Normal 2 3 4 4 7" xfId="12530"/>
    <cellStyle name="Normal 2 3 4 4 7 2" xfId="43321"/>
    <cellStyle name="Normal 2 3 4 4 8" xfId="43322"/>
    <cellStyle name="Normal 2 3 4 4 8 2" xfId="43323"/>
    <cellStyle name="Normal 2 3 4 4 9" xfId="43324"/>
    <cellStyle name="Normal 2 3 4 40" xfId="43325"/>
    <cellStyle name="Normal 2 3 4 5" xfId="12531"/>
    <cellStyle name="Normal 2 3 4 5 10" xfId="43326"/>
    <cellStyle name="Normal 2 3 4 5 11" xfId="43327"/>
    <cellStyle name="Normal 2 3 4 5 2" xfId="12532"/>
    <cellStyle name="Normal 2 3 4 5 2 10" xfId="43328"/>
    <cellStyle name="Normal 2 3 4 5 2 2" xfId="12533"/>
    <cellStyle name="Normal 2 3 4 5 2 2 2" xfId="12534"/>
    <cellStyle name="Normal 2 3 4 5 2 2 2 2" xfId="12535"/>
    <cellStyle name="Normal 2 3 4 5 2 2 2 2 2" xfId="43329"/>
    <cellStyle name="Normal 2 3 4 5 2 2 2 3" xfId="12536"/>
    <cellStyle name="Normal 2 3 4 5 2 2 2 3 2" xfId="43330"/>
    <cellStyle name="Normal 2 3 4 5 2 2 2 4" xfId="43331"/>
    <cellStyle name="Normal 2 3 4 5 2 2 3" xfId="12537"/>
    <cellStyle name="Normal 2 3 4 5 2 2 3 2" xfId="43332"/>
    <cellStyle name="Normal 2 3 4 5 2 2 4" xfId="12538"/>
    <cellStyle name="Normal 2 3 4 5 2 2 4 2" xfId="43333"/>
    <cellStyle name="Normal 2 3 4 5 2 2 5" xfId="12539"/>
    <cellStyle name="Normal 2 3 4 5 2 2 5 2" xfId="43334"/>
    <cellStyle name="Normal 2 3 4 5 2 2 6" xfId="43335"/>
    <cellStyle name="Normal 2 3 4 5 2 2 6 2" xfId="43336"/>
    <cellStyle name="Normal 2 3 4 5 2 2 7" xfId="43337"/>
    <cellStyle name="Normal 2 3 4 5 2 3" xfId="12540"/>
    <cellStyle name="Normal 2 3 4 5 2 3 2" xfId="12541"/>
    <cellStyle name="Normal 2 3 4 5 2 3 2 2" xfId="43338"/>
    <cellStyle name="Normal 2 3 4 5 2 3 3" xfId="12542"/>
    <cellStyle name="Normal 2 3 4 5 2 3 3 2" xfId="43339"/>
    <cellStyle name="Normal 2 3 4 5 2 3 4" xfId="43340"/>
    <cellStyle name="Normal 2 3 4 5 2 4" xfId="12543"/>
    <cellStyle name="Normal 2 3 4 5 2 4 2" xfId="12544"/>
    <cellStyle name="Normal 2 3 4 5 2 4 2 2" xfId="43341"/>
    <cellStyle name="Normal 2 3 4 5 2 4 3" xfId="43342"/>
    <cellStyle name="Normal 2 3 4 5 2 5" xfId="12545"/>
    <cellStyle name="Normal 2 3 4 5 2 5 2" xfId="43343"/>
    <cellStyle name="Normal 2 3 4 5 2 6" xfId="12546"/>
    <cellStyle name="Normal 2 3 4 5 2 6 2" xfId="43344"/>
    <cellStyle name="Normal 2 3 4 5 2 7" xfId="43345"/>
    <cellStyle name="Normal 2 3 4 5 2 7 2" xfId="43346"/>
    <cellStyle name="Normal 2 3 4 5 2 8" xfId="43347"/>
    <cellStyle name="Normal 2 3 4 5 2 9" xfId="43348"/>
    <cellStyle name="Normal 2 3 4 5 3" xfId="12547"/>
    <cellStyle name="Normal 2 3 4 5 3 2" xfId="12548"/>
    <cellStyle name="Normal 2 3 4 5 3 2 2" xfId="12549"/>
    <cellStyle name="Normal 2 3 4 5 3 2 2 2" xfId="43349"/>
    <cellStyle name="Normal 2 3 4 5 3 2 3" xfId="12550"/>
    <cellStyle name="Normal 2 3 4 5 3 2 3 2" xfId="43350"/>
    <cellStyle name="Normal 2 3 4 5 3 2 4" xfId="43351"/>
    <cellStyle name="Normal 2 3 4 5 3 3" xfId="12551"/>
    <cellStyle name="Normal 2 3 4 5 3 3 2" xfId="43352"/>
    <cellStyle name="Normal 2 3 4 5 3 4" xfId="12552"/>
    <cellStyle name="Normal 2 3 4 5 3 4 2" xfId="43353"/>
    <cellStyle name="Normal 2 3 4 5 3 5" xfId="12553"/>
    <cellStyle name="Normal 2 3 4 5 3 5 2" xfId="43354"/>
    <cellStyle name="Normal 2 3 4 5 3 6" xfId="43355"/>
    <cellStyle name="Normal 2 3 4 5 3 6 2" xfId="43356"/>
    <cellStyle name="Normal 2 3 4 5 3 7" xfId="43357"/>
    <cellStyle name="Normal 2 3 4 5 4" xfId="12554"/>
    <cellStyle name="Normal 2 3 4 5 4 2" xfId="12555"/>
    <cellStyle name="Normal 2 3 4 5 4 2 2" xfId="43358"/>
    <cellStyle name="Normal 2 3 4 5 4 3" xfId="12556"/>
    <cellStyle name="Normal 2 3 4 5 4 3 2" xfId="43359"/>
    <cellStyle name="Normal 2 3 4 5 4 4" xfId="43360"/>
    <cellStyle name="Normal 2 3 4 5 5" xfId="12557"/>
    <cellStyle name="Normal 2 3 4 5 5 2" xfId="12558"/>
    <cellStyle name="Normal 2 3 4 5 5 2 2" xfId="43361"/>
    <cellStyle name="Normal 2 3 4 5 5 3" xfId="43362"/>
    <cellStyle name="Normal 2 3 4 5 6" xfId="12559"/>
    <cellStyle name="Normal 2 3 4 5 6 2" xfId="43363"/>
    <cellStyle name="Normal 2 3 4 5 7" xfId="12560"/>
    <cellStyle name="Normal 2 3 4 5 7 2" xfId="43364"/>
    <cellStyle name="Normal 2 3 4 5 8" xfId="43365"/>
    <cellStyle name="Normal 2 3 4 5 8 2" xfId="43366"/>
    <cellStyle name="Normal 2 3 4 5 9" xfId="43367"/>
    <cellStyle name="Normal 2 3 4 6" xfId="12561"/>
    <cellStyle name="Normal 2 3 4 6 10" xfId="43368"/>
    <cellStyle name="Normal 2 3 4 6 11" xfId="43369"/>
    <cellStyle name="Normal 2 3 4 6 2" xfId="12562"/>
    <cellStyle name="Normal 2 3 4 6 2 10" xfId="43370"/>
    <cellStyle name="Normal 2 3 4 6 2 2" xfId="12563"/>
    <cellStyle name="Normal 2 3 4 6 2 2 2" xfId="12564"/>
    <cellStyle name="Normal 2 3 4 6 2 2 2 2" xfId="12565"/>
    <cellStyle name="Normal 2 3 4 6 2 2 2 2 2" xfId="43371"/>
    <cellStyle name="Normal 2 3 4 6 2 2 2 3" xfId="12566"/>
    <cellStyle name="Normal 2 3 4 6 2 2 2 3 2" xfId="43372"/>
    <cellStyle name="Normal 2 3 4 6 2 2 2 4" xfId="43373"/>
    <cellStyle name="Normal 2 3 4 6 2 2 3" xfId="12567"/>
    <cellStyle name="Normal 2 3 4 6 2 2 3 2" xfId="43374"/>
    <cellStyle name="Normal 2 3 4 6 2 2 4" xfId="12568"/>
    <cellStyle name="Normal 2 3 4 6 2 2 4 2" xfId="43375"/>
    <cellStyle name="Normal 2 3 4 6 2 2 5" xfId="12569"/>
    <cellStyle name="Normal 2 3 4 6 2 2 5 2" xfId="43376"/>
    <cellStyle name="Normal 2 3 4 6 2 2 6" xfId="43377"/>
    <cellStyle name="Normal 2 3 4 6 2 2 6 2" xfId="43378"/>
    <cellStyle name="Normal 2 3 4 6 2 2 7" xfId="43379"/>
    <cellStyle name="Normal 2 3 4 6 2 3" xfId="12570"/>
    <cellStyle name="Normal 2 3 4 6 2 3 2" xfId="12571"/>
    <cellStyle name="Normal 2 3 4 6 2 3 2 2" xfId="43380"/>
    <cellStyle name="Normal 2 3 4 6 2 3 3" xfId="12572"/>
    <cellStyle name="Normal 2 3 4 6 2 3 3 2" xfId="43381"/>
    <cellStyle name="Normal 2 3 4 6 2 3 4" xfId="43382"/>
    <cellStyle name="Normal 2 3 4 6 2 4" xfId="12573"/>
    <cellStyle name="Normal 2 3 4 6 2 4 2" xfId="12574"/>
    <cellStyle name="Normal 2 3 4 6 2 4 2 2" xfId="43383"/>
    <cellStyle name="Normal 2 3 4 6 2 4 3" xfId="43384"/>
    <cellStyle name="Normal 2 3 4 6 2 5" xfId="12575"/>
    <cellStyle name="Normal 2 3 4 6 2 5 2" xfId="43385"/>
    <cellStyle name="Normal 2 3 4 6 2 6" xfId="12576"/>
    <cellStyle name="Normal 2 3 4 6 2 6 2" xfId="43386"/>
    <cellStyle name="Normal 2 3 4 6 2 7" xfId="43387"/>
    <cellStyle name="Normal 2 3 4 6 2 7 2" xfId="43388"/>
    <cellStyle name="Normal 2 3 4 6 2 8" xfId="43389"/>
    <cellStyle name="Normal 2 3 4 6 2 9" xfId="43390"/>
    <cellStyle name="Normal 2 3 4 6 3" xfId="12577"/>
    <cellStyle name="Normal 2 3 4 6 3 2" xfId="12578"/>
    <cellStyle name="Normal 2 3 4 6 3 2 2" xfId="12579"/>
    <cellStyle name="Normal 2 3 4 6 3 2 2 2" xfId="43391"/>
    <cellStyle name="Normal 2 3 4 6 3 2 3" xfId="12580"/>
    <cellStyle name="Normal 2 3 4 6 3 2 3 2" xfId="43392"/>
    <cellStyle name="Normal 2 3 4 6 3 2 4" xfId="43393"/>
    <cellStyle name="Normal 2 3 4 6 3 3" xfId="12581"/>
    <cellStyle name="Normal 2 3 4 6 3 3 2" xfId="43394"/>
    <cellStyle name="Normal 2 3 4 6 3 4" xfId="12582"/>
    <cellStyle name="Normal 2 3 4 6 3 4 2" xfId="43395"/>
    <cellStyle name="Normal 2 3 4 6 3 5" xfId="12583"/>
    <cellStyle name="Normal 2 3 4 6 3 5 2" xfId="43396"/>
    <cellStyle name="Normal 2 3 4 6 3 6" xfId="43397"/>
    <cellStyle name="Normal 2 3 4 6 3 6 2" xfId="43398"/>
    <cellStyle name="Normal 2 3 4 6 3 7" xfId="43399"/>
    <cellStyle name="Normal 2 3 4 6 4" xfId="12584"/>
    <cellStyle name="Normal 2 3 4 6 4 2" xfId="12585"/>
    <cellStyle name="Normal 2 3 4 6 4 2 2" xfId="43400"/>
    <cellStyle name="Normal 2 3 4 6 4 3" xfId="12586"/>
    <cellStyle name="Normal 2 3 4 6 4 3 2" xfId="43401"/>
    <cellStyle name="Normal 2 3 4 6 4 4" xfId="43402"/>
    <cellStyle name="Normal 2 3 4 6 5" xfId="12587"/>
    <cellStyle name="Normal 2 3 4 6 5 2" xfId="12588"/>
    <cellStyle name="Normal 2 3 4 6 5 2 2" xfId="43403"/>
    <cellStyle name="Normal 2 3 4 6 5 3" xfId="43404"/>
    <cellStyle name="Normal 2 3 4 6 6" xfId="12589"/>
    <cellStyle name="Normal 2 3 4 6 6 2" xfId="43405"/>
    <cellStyle name="Normal 2 3 4 6 7" xfId="12590"/>
    <cellStyle name="Normal 2 3 4 6 7 2" xfId="43406"/>
    <cellStyle name="Normal 2 3 4 6 8" xfId="43407"/>
    <cellStyle name="Normal 2 3 4 6 8 2" xfId="43408"/>
    <cellStyle name="Normal 2 3 4 6 9" xfId="43409"/>
    <cellStyle name="Normal 2 3 4 7" xfId="12591"/>
    <cellStyle name="Normal 2 3 4 7 10" xfId="43410"/>
    <cellStyle name="Normal 2 3 4 7 11" xfId="43411"/>
    <cellStyle name="Normal 2 3 4 7 2" xfId="12592"/>
    <cellStyle name="Normal 2 3 4 7 2 10" xfId="43412"/>
    <cellStyle name="Normal 2 3 4 7 2 2" xfId="12593"/>
    <cellStyle name="Normal 2 3 4 7 2 2 2" xfId="12594"/>
    <cellStyle name="Normal 2 3 4 7 2 2 2 2" xfId="12595"/>
    <cellStyle name="Normal 2 3 4 7 2 2 2 2 2" xfId="43413"/>
    <cellStyle name="Normal 2 3 4 7 2 2 2 3" xfId="12596"/>
    <cellStyle name="Normal 2 3 4 7 2 2 2 3 2" xfId="43414"/>
    <cellStyle name="Normal 2 3 4 7 2 2 2 4" xfId="43415"/>
    <cellStyle name="Normal 2 3 4 7 2 2 3" xfId="12597"/>
    <cellStyle name="Normal 2 3 4 7 2 2 3 2" xfId="43416"/>
    <cellStyle name="Normal 2 3 4 7 2 2 4" xfId="12598"/>
    <cellStyle name="Normal 2 3 4 7 2 2 4 2" xfId="43417"/>
    <cellStyle name="Normal 2 3 4 7 2 2 5" xfId="12599"/>
    <cellStyle name="Normal 2 3 4 7 2 2 5 2" xfId="43418"/>
    <cellStyle name="Normal 2 3 4 7 2 2 6" xfId="43419"/>
    <cellStyle name="Normal 2 3 4 7 2 2 6 2" xfId="43420"/>
    <cellStyle name="Normal 2 3 4 7 2 2 7" xfId="43421"/>
    <cellStyle name="Normal 2 3 4 7 2 3" xfId="12600"/>
    <cellStyle name="Normal 2 3 4 7 2 3 2" xfId="12601"/>
    <cellStyle name="Normal 2 3 4 7 2 3 2 2" xfId="43422"/>
    <cellStyle name="Normal 2 3 4 7 2 3 3" xfId="12602"/>
    <cellStyle name="Normal 2 3 4 7 2 3 3 2" xfId="43423"/>
    <cellStyle name="Normal 2 3 4 7 2 3 4" xfId="43424"/>
    <cellStyle name="Normal 2 3 4 7 2 4" xfId="12603"/>
    <cellStyle name="Normal 2 3 4 7 2 4 2" xfId="12604"/>
    <cellStyle name="Normal 2 3 4 7 2 4 2 2" xfId="43425"/>
    <cellStyle name="Normal 2 3 4 7 2 4 3" xfId="43426"/>
    <cellStyle name="Normal 2 3 4 7 2 5" xfId="12605"/>
    <cellStyle name="Normal 2 3 4 7 2 5 2" xfId="43427"/>
    <cellStyle name="Normal 2 3 4 7 2 6" xfId="12606"/>
    <cellStyle name="Normal 2 3 4 7 2 6 2" xfId="43428"/>
    <cellStyle name="Normal 2 3 4 7 2 7" xfId="43429"/>
    <cellStyle name="Normal 2 3 4 7 2 7 2" xfId="43430"/>
    <cellStyle name="Normal 2 3 4 7 2 8" xfId="43431"/>
    <cellStyle name="Normal 2 3 4 7 2 9" xfId="43432"/>
    <cellStyle name="Normal 2 3 4 7 3" xfId="12607"/>
    <cellStyle name="Normal 2 3 4 7 3 2" xfId="12608"/>
    <cellStyle name="Normal 2 3 4 7 3 2 2" xfId="12609"/>
    <cellStyle name="Normal 2 3 4 7 3 2 2 2" xfId="43433"/>
    <cellStyle name="Normal 2 3 4 7 3 2 3" xfId="12610"/>
    <cellStyle name="Normal 2 3 4 7 3 2 3 2" xfId="43434"/>
    <cellStyle name="Normal 2 3 4 7 3 2 4" xfId="43435"/>
    <cellStyle name="Normal 2 3 4 7 3 3" xfId="12611"/>
    <cellStyle name="Normal 2 3 4 7 3 3 2" xfId="43436"/>
    <cellStyle name="Normal 2 3 4 7 3 4" xfId="12612"/>
    <cellStyle name="Normal 2 3 4 7 3 4 2" xfId="43437"/>
    <cellStyle name="Normal 2 3 4 7 3 5" xfId="12613"/>
    <cellStyle name="Normal 2 3 4 7 3 5 2" xfId="43438"/>
    <cellStyle name="Normal 2 3 4 7 3 6" xfId="43439"/>
    <cellStyle name="Normal 2 3 4 7 3 6 2" xfId="43440"/>
    <cellStyle name="Normal 2 3 4 7 3 7" xfId="43441"/>
    <cellStyle name="Normal 2 3 4 7 4" xfId="12614"/>
    <cellStyle name="Normal 2 3 4 7 4 2" xfId="12615"/>
    <cellStyle name="Normal 2 3 4 7 4 2 2" xfId="43442"/>
    <cellStyle name="Normal 2 3 4 7 4 3" xfId="12616"/>
    <cellStyle name="Normal 2 3 4 7 4 3 2" xfId="43443"/>
    <cellStyle name="Normal 2 3 4 7 4 4" xfId="43444"/>
    <cellStyle name="Normal 2 3 4 7 5" xfId="12617"/>
    <cellStyle name="Normal 2 3 4 7 5 2" xfId="12618"/>
    <cellStyle name="Normal 2 3 4 7 5 2 2" xfId="43445"/>
    <cellStyle name="Normal 2 3 4 7 5 3" xfId="43446"/>
    <cellStyle name="Normal 2 3 4 7 6" xfId="12619"/>
    <cellStyle name="Normal 2 3 4 7 6 2" xfId="43447"/>
    <cellStyle name="Normal 2 3 4 7 7" xfId="12620"/>
    <cellStyle name="Normal 2 3 4 7 7 2" xfId="43448"/>
    <cellStyle name="Normal 2 3 4 7 8" xfId="43449"/>
    <cellStyle name="Normal 2 3 4 7 8 2" xfId="43450"/>
    <cellStyle name="Normal 2 3 4 7 9" xfId="43451"/>
    <cellStyle name="Normal 2 3 4 8" xfId="12621"/>
    <cellStyle name="Normal 2 3 4 8 10" xfId="43452"/>
    <cellStyle name="Normal 2 3 4 8 11" xfId="43453"/>
    <cellStyle name="Normal 2 3 4 8 2" xfId="12622"/>
    <cellStyle name="Normal 2 3 4 8 2 10" xfId="43454"/>
    <cellStyle name="Normal 2 3 4 8 2 2" xfId="12623"/>
    <cellStyle name="Normal 2 3 4 8 2 2 2" xfId="12624"/>
    <cellStyle name="Normal 2 3 4 8 2 2 2 2" xfId="12625"/>
    <cellStyle name="Normal 2 3 4 8 2 2 2 2 2" xfId="43455"/>
    <cellStyle name="Normal 2 3 4 8 2 2 2 3" xfId="12626"/>
    <cellStyle name="Normal 2 3 4 8 2 2 2 3 2" xfId="43456"/>
    <cellStyle name="Normal 2 3 4 8 2 2 2 4" xfId="43457"/>
    <cellStyle name="Normal 2 3 4 8 2 2 3" xfId="12627"/>
    <cellStyle name="Normal 2 3 4 8 2 2 3 2" xfId="43458"/>
    <cellStyle name="Normal 2 3 4 8 2 2 4" xfId="12628"/>
    <cellStyle name="Normal 2 3 4 8 2 2 4 2" xfId="43459"/>
    <cellStyle name="Normal 2 3 4 8 2 2 5" xfId="12629"/>
    <cellStyle name="Normal 2 3 4 8 2 2 5 2" xfId="43460"/>
    <cellStyle name="Normal 2 3 4 8 2 2 6" xfId="43461"/>
    <cellStyle name="Normal 2 3 4 8 2 2 6 2" xfId="43462"/>
    <cellStyle name="Normal 2 3 4 8 2 2 7" xfId="43463"/>
    <cellStyle name="Normal 2 3 4 8 2 3" xfId="12630"/>
    <cellStyle name="Normal 2 3 4 8 2 3 2" xfId="12631"/>
    <cellStyle name="Normal 2 3 4 8 2 3 2 2" xfId="43464"/>
    <cellStyle name="Normal 2 3 4 8 2 3 3" xfId="12632"/>
    <cellStyle name="Normal 2 3 4 8 2 3 3 2" xfId="43465"/>
    <cellStyle name="Normal 2 3 4 8 2 3 4" xfId="43466"/>
    <cellStyle name="Normal 2 3 4 8 2 4" xfId="12633"/>
    <cellStyle name="Normal 2 3 4 8 2 4 2" xfId="12634"/>
    <cellStyle name="Normal 2 3 4 8 2 4 2 2" xfId="43467"/>
    <cellStyle name="Normal 2 3 4 8 2 4 3" xfId="43468"/>
    <cellStyle name="Normal 2 3 4 8 2 5" xfId="12635"/>
    <cellStyle name="Normal 2 3 4 8 2 5 2" xfId="43469"/>
    <cellStyle name="Normal 2 3 4 8 2 6" xfId="12636"/>
    <cellStyle name="Normal 2 3 4 8 2 6 2" xfId="43470"/>
    <cellStyle name="Normal 2 3 4 8 2 7" xfId="43471"/>
    <cellStyle name="Normal 2 3 4 8 2 7 2" xfId="43472"/>
    <cellStyle name="Normal 2 3 4 8 2 8" xfId="43473"/>
    <cellStyle name="Normal 2 3 4 8 2 9" xfId="43474"/>
    <cellStyle name="Normal 2 3 4 8 3" xfId="12637"/>
    <cellStyle name="Normal 2 3 4 8 3 2" xfId="12638"/>
    <cellStyle name="Normal 2 3 4 8 3 2 2" xfId="12639"/>
    <cellStyle name="Normal 2 3 4 8 3 2 2 2" xfId="43475"/>
    <cellStyle name="Normal 2 3 4 8 3 2 3" xfId="12640"/>
    <cellStyle name="Normal 2 3 4 8 3 2 3 2" xfId="43476"/>
    <cellStyle name="Normal 2 3 4 8 3 2 4" xfId="43477"/>
    <cellStyle name="Normal 2 3 4 8 3 3" xfId="12641"/>
    <cellStyle name="Normal 2 3 4 8 3 3 2" xfId="43478"/>
    <cellStyle name="Normal 2 3 4 8 3 4" xfId="12642"/>
    <cellStyle name="Normal 2 3 4 8 3 4 2" xfId="43479"/>
    <cellStyle name="Normal 2 3 4 8 3 5" xfId="12643"/>
    <cellStyle name="Normal 2 3 4 8 3 5 2" xfId="43480"/>
    <cellStyle name="Normal 2 3 4 8 3 6" xfId="43481"/>
    <cellStyle name="Normal 2 3 4 8 3 6 2" xfId="43482"/>
    <cellStyle name="Normal 2 3 4 8 3 7" xfId="43483"/>
    <cellStyle name="Normal 2 3 4 8 4" xfId="12644"/>
    <cellStyle name="Normal 2 3 4 8 4 2" xfId="12645"/>
    <cellStyle name="Normal 2 3 4 8 4 2 2" xfId="43484"/>
    <cellStyle name="Normal 2 3 4 8 4 3" xfId="12646"/>
    <cellStyle name="Normal 2 3 4 8 4 3 2" xfId="43485"/>
    <cellStyle name="Normal 2 3 4 8 4 4" xfId="43486"/>
    <cellStyle name="Normal 2 3 4 8 5" xfId="12647"/>
    <cellStyle name="Normal 2 3 4 8 5 2" xfId="12648"/>
    <cellStyle name="Normal 2 3 4 8 5 2 2" xfId="43487"/>
    <cellStyle name="Normal 2 3 4 8 5 3" xfId="43488"/>
    <cellStyle name="Normal 2 3 4 8 6" xfId="12649"/>
    <cellStyle name="Normal 2 3 4 8 6 2" xfId="43489"/>
    <cellStyle name="Normal 2 3 4 8 7" xfId="12650"/>
    <cellStyle name="Normal 2 3 4 8 7 2" xfId="43490"/>
    <cellStyle name="Normal 2 3 4 8 8" xfId="43491"/>
    <cellStyle name="Normal 2 3 4 8 8 2" xfId="43492"/>
    <cellStyle name="Normal 2 3 4 8 9" xfId="43493"/>
    <cellStyle name="Normal 2 3 4 9" xfId="12651"/>
    <cellStyle name="Normal 2 3 4 9 10" xfId="43494"/>
    <cellStyle name="Normal 2 3 4 9 11" xfId="43495"/>
    <cellStyle name="Normal 2 3 4 9 2" xfId="12652"/>
    <cellStyle name="Normal 2 3 4 9 2 10" xfId="43496"/>
    <cellStyle name="Normal 2 3 4 9 2 2" xfId="12653"/>
    <cellStyle name="Normal 2 3 4 9 2 2 2" xfId="12654"/>
    <cellStyle name="Normal 2 3 4 9 2 2 2 2" xfId="12655"/>
    <cellStyle name="Normal 2 3 4 9 2 2 2 2 2" xfId="43497"/>
    <cellStyle name="Normal 2 3 4 9 2 2 2 3" xfId="12656"/>
    <cellStyle name="Normal 2 3 4 9 2 2 2 3 2" xfId="43498"/>
    <cellStyle name="Normal 2 3 4 9 2 2 2 4" xfId="43499"/>
    <cellStyle name="Normal 2 3 4 9 2 2 3" xfId="12657"/>
    <cellStyle name="Normal 2 3 4 9 2 2 3 2" xfId="43500"/>
    <cellStyle name="Normal 2 3 4 9 2 2 4" xfId="12658"/>
    <cellStyle name="Normal 2 3 4 9 2 2 4 2" xfId="43501"/>
    <cellStyle name="Normal 2 3 4 9 2 2 5" xfId="12659"/>
    <cellStyle name="Normal 2 3 4 9 2 2 5 2" xfId="43502"/>
    <cellStyle name="Normal 2 3 4 9 2 2 6" xfId="43503"/>
    <cellStyle name="Normal 2 3 4 9 2 2 6 2" xfId="43504"/>
    <cellStyle name="Normal 2 3 4 9 2 2 7" xfId="43505"/>
    <cellStyle name="Normal 2 3 4 9 2 3" xfId="12660"/>
    <cellStyle name="Normal 2 3 4 9 2 3 2" xfId="12661"/>
    <cellStyle name="Normal 2 3 4 9 2 3 2 2" xfId="43506"/>
    <cellStyle name="Normal 2 3 4 9 2 3 3" xfId="12662"/>
    <cellStyle name="Normal 2 3 4 9 2 3 3 2" xfId="43507"/>
    <cellStyle name="Normal 2 3 4 9 2 3 4" xfId="43508"/>
    <cellStyle name="Normal 2 3 4 9 2 4" xfId="12663"/>
    <cellStyle name="Normal 2 3 4 9 2 4 2" xfId="12664"/>
    <cellStyle name="Normal 2 3 4 9 2 4 2 2" xfId="43509"/>
    <cellStyle name="Normal 2 3 4 9 2 4 3" xfId="43510"/>
    <cellStyle name="Normal 2 3 4 9 2 5" xfId="12665"/>
    <cellStyle name="Normal 2 3 4 9 2 5 2" xfId="43511"/>
    <cellStyle name="Normal 2 3 4 9 2 6" xfId="12666"/>
    <cellStyle name="Normal 2 3 4 9 2 6 2" xfId="43512"/>
    <cellStyle name="Normal 2 3 4 9 2 7" xfId="43513"/>
    <cellStyle name="Normal 2 3 4 9 2 7 2" xfId="43514"/>
    <cellStyle name="Normal 2 3 4 9 2 8" xfId="43515"/>
    <cellStyle name="Normal 2 3 4 9 2 9" xfId="43516"/>
    <cellStyle name="Normal 2 3 4 9 3" xfId="12667"/>
    <cellStyle name="Normal 2 3 4 9 3 2" xfId="12668"/>
    <cellStyle name="Normal 2 3 4 9 3 2 2" xfId="12669"/>
    <cellStyle name="Normal 2 3 4 9 3 2 2 2" xfId="43517"/>
    <cellStyle name="Normal 2 3 4 9 3 2 3" xfId="12670"/>
    <cellStyle name="Normal 2 3 4 9 3 2 3 2" xfId="43518"/>
    <cellStyle name="Normal 2 3 4 9 3 2 4" xfId="43519"/>
    <cellStyle name="Normal 2 3 4 9 3 3" xfId="12671"/>
    <cellStyle name="Normal 2 3 4 9 3 3 2" xfId="43520"/>
    <cellStyle name="Normal 2 3 4 9 3 4" xfId="12672"/>
    <cellStyle name="Normal 2 3 4 9 3 4 2" xfId="43521"/>
    <cellStyle name="Normal 2 3 4 9 3 5" xfId="12673"/>
    <cellStyle name="Normal 2 3 4 9 3 5 2" xfId="43522"/>
    <cellStyle name="Normal 2 3 4 9 3 6" xfId="43523"/>
    <cellStyle name="Normal 2 3 4 9 3 6 2" xfId="43524"/>
    <cellStyle name="Normal 2 3 4 9 3 7" xfId="43525"/>
    <cellStyle name="Normal 2 3 4 9 4" xfId="12674"/>
    <cellStyle name="Normal 2 3 4 9 4 2" xfId="12675"/>
    <cellStyle name="Normal 2 3 4 9 4 2 2" xfId="43526"/>
    <cellStyle name="Normal 2 3 4 9 4 3" xfId="12676"/>
    <cellStyle name="Normal 2 3 4 9 4 3 2" xfId="43527"/>
    <cellStyle name="Normal 2 3 4 9 4 4" xfId="43528"/>
    <cellStyle name="Normal 2 3 4 9 5" xfId="12677"/>
    <cellStyle name="Normal 2 3 4 9 5 2" xfId="12678"/>
    <cellStyle name="Normal 2 3 4 9 5 2 2" xfId="43529"/>
    <cellStyle name="Normal 2 3 4 9 5 3" xfId="43530"/>
    <cellStyle name="Normal 2 3 4 9 6" xfId="12679"/>
    <cellStyle name="Normal 2 3 4 9 6 2" xfId="43531"/>
    <cellStyle name="Normal 2 3 4 9 7" xfId="12680"/>
    <cellStyle name="Normal 2 3 4 9 7 2" xfId="43532"/>
    <cellStyle name="Normal 2 3 4 9 8" xfId="43533"/>
    <cellStyle name="Normal 2 3 4 9 8 2" xfId="43534"/>
    <cellStyle name="Normal 2 3 4 9 9" xfId="43535"/>
    <cellStyle name="Normal 2 3 40" xfId="12681"/>
    <cellStyle name="Normal 2 3 40 2" xfId="12682"/>
    <cellStyle name="Normal 2 3 40 2 2" xfId="12683"/>
    <cellStyle name="Normal 2 3 40 2 2 2" xfId="43536"/>
    <cellStyle name="Normal 2 3 40 2 3" xfId="12684"/>
    <cellStyle name="Normal 2 3 40 2 3 2" xfId="43537"/>
    <cellStyle name="Normal 2 3 40 2 4" xfId="43538"/>
    <cellStyle name="Normal 2 3 40 3" xfId="12685"/>
    <cellStyle name="Normal 2 3 40 3 2" xfId="43539"/>
    <cellStyle name="Normal 2 3 40 4" xfId="12686"/>
    <cellStyle name="Normal 2 3 40 4 2" xfId="43540"/>
    <cellStyle name="Normal 2 3 40 5" xfId="12687"/>
    <cellStyle name="Normal 2 3 40 5 2" xfId="43541"/>
    <cellStyle name="Normal 2 3 40 6" xfId="43542"/>
    <cellStyle name="Normal 2 3 40 6 2" xfId="43543"/>
    <cellStyle name="Normal 2 3 40 7" xfId="43544"/>
    <cellStyle name="Normal 2 3 40 8" xfId="43545"/>
    <cellStyle name="Normal 2 3 40 9" xfId="43546"/>
    <cellStyle name="Normal 2 3 41" xfId="12688"/>
    <cellStyle name="Normal 2 3 41 2" xfId="12689"/>
    <cellStyle name="Normal 2 3 41 2 2" xfId="43547"/>
    <cellStyle name="Normal 2 3 41 3" xfId="12690"/>
    <cellStyle name="Normal 2 3 41 3 2" xfId="43548"/>
    <cellStyle name="Normal 2 3 41 4" xfId="43549"/>
    <cellStyle name="Normal 2 3 42" xfId="12691"/>
    <cellStyle name="Normal 2 3 42 2" xfId="12692"/>
    <cellStyle name="Normal 2 3 42 2 2" xfId="43550"/>
    <cellStyle name="Normal 2 3 42 3" xfId="43551"/>
    <cellStyle name="Normal 2 3 43" xfId="12693"/>
    <cellStyle name="Normal 2 3 43 2" xfId="43552"/>
    <cellStyle name="Normal 2 3 44" xfId="12694"/>
    <cellStyle name="Normal 2 3 44 2" xfId="43553"/>
    <cellStyle name="Normal 2 3 45" xfId="12695"/>
    <cellStyle name="Normal 2 3 45 2" xfId="43554"/>
    <cellStyle name="Normal 2 3 46" xfId="43555"/>
    <cellStyle name="Normal 2 3 47" xfId="43556"/>
    <cellStyle name="Normal 2 3 48" xfId="43557"/>
    <cellStyle name="Normal 2 3 5" xfId="12696"/>
    <cellStyle name="Normal 2 3 5 10" xfId="12697"/>
    <cellStyle name="Normal 2 3 5 10 10" xfId="43558"/>
    <cellStyle name="Normal 2 3 5 10 11" xfId="43559"/>
    <cellStyle name="Normal 2 3 5 10 2" xfId="12698"/>
    <cellStyle name="Normal 2 3 5 10 2 10" xfId="43560"/>
    <cellStyle name="Normal 2 3 5 10 2 2" xfId="12699"/>
    <cellStyle name="Normal 2 3 5 10 2 2 2" xfId="12700"/>
    <cellStyle name="Normal 2 3 5 10 2 2 2 2" xfId="12701"/>
    <cellStyle name="Normal 2 3 5 10 2 2 2 2 2" xfId="43561"/>
    <cellStyle name="Normal 2 3 5 10 2 2 2 3" xfId="12702"/>
    <cellStyle name="Normal 2 3 5 10 2 2 2 3 2" xfId="43562"/>
    <cellStyle name="Normal 2 3 5 10 2 2 2 4" xfId="43563"/>
    <cellStyle name="Normal 2 3 5 10 2 2 3" xfId="12703"/>
    <cellStyle name="Normal 2 3 5 10 2 2 3 2" xfId="43564"/>
    <cellStyle name="Normal 2 3 5 10 2 2 4" xfId="12704"/>
    <cellStyle name="Normal 2 3 5 10 2 2 4 2" xfId="43565"/>
    <cellStyle name="Normal 2 3 5 10 2 2 5" xfId="12705"/>
    <cellStyle name="Normal 2 3 5 10 2 2 5 2" xfId="43566"/>
    <cellStyle name="Normal 2 3 5 10 2 2 6" xfId="43567"/>
    <cellStyle name="Normal 2 3 5 10 2 2 6 2" xfId="43568"/>
    <cellStyle name="Normal 2 3 5 10 2 2 7" xfId="43569"/>
    <cellStyle name="Normal 2 3 5 10 2 3" xfId="12706"/>
    <cellStyle name="Normal 2 3 5 10 2 3 2" xfId="12707"/>
    <cellStyle name="Normal 2 3 5 10 2 3 2 2" xfId="43570"/>
    <cellStyle name="Normal 2 3 5 10 2 3 3" xfId="12708"/>
    <cellStyle name="Normal 2 3 5 10 2 3 3 2" xfId="43571"/>
    <cellStyle name="Normal 2 3 5 10 2 3 4" xfId="43572"/>
    <cellStyle name="Normal 2 3 5 10 2 4" xfId="12709"/>
    <cellStyle name="Normal 2 3 5 10 2 4 2" xfId="12710"/>
    <cellStyle name="Normal 2 3 5 10 2 4 2 2" xfId="43573"/>
    <cellStyle name="Normal 2 3 5 10 2 4 3" xfId="43574"/>
    <cellStyle name="Normal 2 3 5 10 2 5" xfId="12711"/>
    <cellStyle name="Normal 2 3 5 10 2 5 2" xfId="43575"/>
    <cellStyle name="Normal 2 3 5 10 2 6" xfId="12712"/>
    <cellStyle name="Normal 2 3 5 10 2 6 2" xfId="43576"/>
    <cellStyle name="Normal 2 3 5 10 2 7" xfId="43577"/>
    <cellStyle name="Normal 2 3 5 10 2 7 2" xfId="43578"/>
    <cellStyle name="Normal 2 3 5 10 2 8" xfId="43579"/>
    <cellStyle name="Normal 2 3 5 10 2 9" xfId="43580"/>
    <cellStyle name="Normal 2 3 5 10 3" xfId="12713"/>
    <cellStyle name="Normal 2 3 5 10 3 2" xfId="12714"/>
    <cellStyle name="Normal 2 3 5 10 3 2 2" xfId="12715"/>
    <cellStyle name="Normal 2 3 5 10 3 2 2 2" xfId="43581"/>
    <cellStyle name="Normal 2 3 5 10 3 2 3" xfId="12716"/>
    <cellStyle name="Normal 2 3 5 10 3 2 3 2" xfId="43582"/>
    <cellStyle name="Normal 2 3 5 10 3 2 4" xfId="43583"/>
    <cellStyle name="Normal 2 3 5 10 3 3" xfId="12717"/>
    <cellStyle name="Normal 2 3 5 10 3 3 2" xfId="43584"/>
    <cellStyle name="Normal 2 3 5 10 3 4" xfId="12718"/>
    <cellStyle name="Normal 2 3 5 10 3 4 2" xfId="43585"/>
    <cellStyle name="Normal 2 3 5 10 3 5" xfId="12719"/>
    <cellStyle name="Normal 2 3 5 10 3 5 2" xfId="43586"/>
    <cellStyle name="Normal 2 3 5 10 3 6" xfId="43587"/>
    <cellStyle name="Normal 2 3 5 10 3 6 2" xfId="43588"/>
    <cellStyle name="Normal 2 3 5 10 3 7" xfId="43589"/>
    <cellStyle name="Normal 2 3 5 10 4" xfId="12720"/>
    <cellStyle name="Normal 2 3 5 10 4 2" xfId="12721"/>
    <cellStyle name="Normal 2 3 5 10 4 2 2" xfId="43590"/>
    <cellStyle name="Normal 2 3 5 10 4 3" xfId="12722"/>
    <cellStyle name="Normal 2 3 5 10 4 3 2" xfId="43591"/>
    <cellStyle name="Normal 2 3 5 10 4 4" xfId="43592"/>
    <cellStyle name="Normal 2 3 5 10 5" xfId="12723"/>
    <cellStyle name="Normal 2 3 5 10 5 2" xfId="12724"/>
    <cellStyle name="Normal 2 3 5 10 5 2 2" xfId="43593"/>
    <cellStyle name="Normal 2 3 5 10 5 3" xfId="43594"/>
    <cellStyle name="Normal 2 3 5 10 6" xfId="12725"/>
    <cellStyle name="Normal 2 3 5 10 6 2" xfId="43595"/>
    <cellStyle name="Normal 2 3 5 10 7" xfId="12726"/>
    <cellStyle name="Normal 2 3 5 10 7 2" xfId="43596"/>
    <cellStyle name="Normal 2 3 5 10 8" xfId="43597"/>
    <cellStyle name="Normal 2 3 5 10 8 2" xfId="43598"/>
    <cellStyle name="Normal 2 3 5 10 9" xfId="43599"/>
    <cellStyle name="Normal 2 3 5 11" xfId="12727"/>
    <cellStyle name="Normal 2 3 5 11 10" xfId="43600"/>
    <cellStyle name="Normal 2 3 5 11 11" xfId="43601"/>
    <cellStyle name="Normal 2 3 5 11 2" xfId="12728"/>
    <cellStyle name="Normal 2 3 5 11 2 10" xfId="43602"/>
    <cellStyle name="Normal 2 3 5 11 2 2" xfId="12729"/>
    <cellStyle name="Normal 2 3 5 11 2 2 2" xfId="12730"/>
    <cellStyle name="Normal 2 3 5 11 2 2 2 2" xfId="12731"/>
    <cellStyle name="Normal 2 3 5 11 2 2 2 2 2" xfId="43603"/>
    <cellStyle name="Normal 2 3 5 11 2 2 2 3" xfId="12732"/>
    <cellStyle name="Normal 2 3 5 11 2 2 2 3 2" xfId="43604"/>
    <cellStyle name="Normal 2 3 5 11 2 2 2 4" xfId="43605"/>
    <cellStyle name="Normal 2 3 5 11 2 2 3" xfId="12733"/>
    <cellStyle name="Normal 2 3 5 11 2 2 3 2" xfId="43606"/>
    <cellStyle name="Normal 2 3 5 11 2 2 4" xfId="12734"/>
    <cellStyle name="Normal 2 3 5 11 2 2 4 2" xfId="43607"/>
    <cellStyle name="Normal 2 3 5 11 2 2 5" xfId="12735"/>
    <cellStyle name="Normal 2 3 5 11 2 2 5 2" xfId="43608"/>
    <cellStyle name="Normal 2 3 5 11 2 2 6" xfId="43609"/>
    <cellStyle name="Normal 2 3 5 11 2 2 6 2" xfId="43610"/>
    <cellStyle name="Normal 2 3 5 11 2 2 7" xfId="43611"/>
    <cellStyle name="Normal 2 3 5 11 2 3" xfId="12736"/>
    <cellStyle name="Normal 2 3 5 11 2 3 2" xfId="12737"/>
    <cellStyle name="Normal 2 3 5 11 2 3 2 2" xfId="43612"/>
    <cellStyle name="Normal 2 3 5 11 2 3 3" xfId="12738"/>
    <cellStyle name="Normal 2 3 5 11 2 3 3 2" xfId="43613"/>
    <cellStyle name="Normal 2 3 5 11 2 3 4" xfId="43614"/>
    <cellStyle name="Normal 2 3 5 11 2 4" xfId="12739"/>
    <cellStyle name="Normal 2 3 5 11 2 4 2" xfId="12740"/>
    <cellStyle name="Normal 2 3 5 11 2 4 2 2" xfId="43615"/>
    <cellStyle name="Normal 2 3 5 11 2 4 3" xfId="43616"/>
    <cellStyle name="Normal 2 3 5 11 2 5" xfId="12741"/>
    <cellStyle name="Normal 2 3 5 11 2 5 2" xfId="43617"/>
    <cellStyle name="Normal 2 3 5 11 2 6" xfId="12742"/>
    <cellStyle name="Normal 2 3 5 11 2 6 2" xfId="43618"/>
    <cellStyle name="Normal 2 3 5 11 2 7" xfId="43619"/>
    <cellStyle name="Normal 2 3 5 11 2 7 2" xfId="43620"/>
    <cellStyle name="Normal 2 3 5 11 2 8" xfId="43621"/>
    <cellStyle name="Normal 2 3 5 11 2 9" xfId="43622"/>
    <cellStyle name="Normal 2 3 5 11 3" xfId="12743"/>
    <cellStyle name="Normal 2 3 5 11 3 2" xfId="12744"/>
    <cellStyle name="Normal 2 3 5 11 3 2 2" xfId="12745"/>
    <cellStyle name="Normal 2 3 5 11 3 2 2 2" xfId="43623"/>
    <cellStyle name="Normal 2 3 5 11 3 2 3" xfId="12746"/>
    <cellStyle name="Normal 2 3 5 11 3 2 3 2" xfId="43624"/>
    <cellStyle name="Normal 2 3 5 11 3 2 4" xfId="43625"/>
    <cellStyle name="Normal 2 3 5 11 3 3" xfId="12747"/>
    <cellStyle name="Normal 2 3 5 11 3 3 2" xfId="43626"/>
    <cellStyle name="Normal 2 3 5 11 3 4" xfId="12748"/>
    <cellStyle name="Normal 2 3 5 11 3 4 2" xfId="43627"/>
    <cellStyle name="Normal 2 3 5 11 3 5" xfId="12749"/>
    <cellStyle name="Normal 2 3 5 11 3 5 2" xfId="43628"/>
    <cellStyle name="Normal 2 3 5 11 3 6" xfId="43629"/>
    <cellStyle name="Normal 2 3 5 11 3 6 2" xfId="43630"/>
    <cellStyle name="Normal 2 3 5 11 3 7" xfId="43631"/>
    <cellStyle name="Normal 2 3 5 11 4" xfId="12750"/>
    <cellStyle name="Normal 2 3 5 11 4 2" xfId="12751"/>
    <cellStyle name="Normal 2 3 5 11 4 2 2" xfId="43632"/>
    <cellStyle name="Normal 2 3 5 11 4 3" xfId="12752"/>
    <cellStyle name="Normal 2 3 5 11 4 3 2" xfId="43633"/>
    <cellStyle name="Normal 2 3 5 11 4 4" xfId="43634"/>
    <cellStyle name="Normal 2 3 5 11 5" xfId="12753"/>
    <cellStyle name="Normal 2 3 5 11 5 2" xfId="12754"/>
    <cellStyle name="Normal 2 3 5 11 5 2 2" xfId="43635"/>
    <cellStyle name="Normal 2 3 5 11 5 3" xfId="43636"/>
    <cellStyle name="Normal 2 3 5 11 6" xfId="12755"/>
    <cellStyle name="Normal 2 3 5 11 6 2" xfId="43637"/>
    <cellStyle name="Normal 2 3 5 11 7" xfId="12756"/>
    <cellStyle name="Normal 2 3 5 11 7 2" xfId="43638"/>
    <cellStyle name="Normal 2 3 5 11 8" xfId="43639"/>
    <cellStyle name="Normal 2 3 5 11 8 2" xfId="43640"/>
    <cellStyle name="Normal 2 3 5 11 9" xfId="43641"/>
    <cellStyle name="Normal 2 3 5 12" xfId="12757"/>
    <cellStyle name="Normal 2 3 5 12 10" xfId="43642"/>
    <cellStyle name="Normal 2 3 5 12 11" xfId="43643"/>
    <cellStyle name="Normal 2 3 5 12 2" xfId="12758"/>
    <cellStyle name="Normal 2 3 5 12 2 10" xfId="43644"/>
    <cellStyle name="Normal 2 3 5 12 2 2" xfId="12759"/>
    <cellStyle name="Normal 2 3 5 12 2 2 2" xfId="12760"/>
    <cellStyle name="Normal 2 3 5 12 2 2 2 2" xfId="12761"/>
    <cellStyle name="Normal 2 3 5 12 2 2 2 2 2" xfId="43645"/>
    <cellStyle name="Normal 2 3 5 12 2 2 2 3" xfId="12762"/>
    <cellStyle name="Normal 2 3 5 12 2 2 2 3 2" xfId="43646"/>
    <cellStyle name="Normal 2 3 5 12 2 2 2 4" xfId="43647"/>
    <cellStyle name="Normal 2 3 5 12 2 2 3" xfId="12763"/>
    <cellStyle name="Normal 2 3 5 12 2 2 3 2" xfId="43648"/>
    <cellStyle name="Normal 2 3 5 12 2 2 4" xfId="12764"/>
    <cellStyle name="Normal 2 3 5 12 2 2 4 2" xfId="43649"/>
    <cellStyle name="Normal 2 3 5 12 2 2 5" xfId="12765"/>
    <cellStyle name="Normal 2 3 5 12 2 2 5 2" xfId="43650"/>
    <cellStyle name="Normal 2 3 5 12 2 2 6" xfId="43651"/>
    <cellStyle name="Normal 2 3 5 12 2 2 6 2" xfId="43652"/>
    <cellStyle name="Normal 2 3 5 12 2 2 7" xfId="43653"/>
    <cellStyle name="Normal 2 3 5 12 2 3" xfId="12766"/>
    <cellStyle name="Normal 2 3 5 12 2 3 2" xfId="12767"/>
    <cellStyle name="Normal 2 3 5 12 2 3 2 2" xfId="43654"/>
    <cellStyle name="Normal 2 3 5 12 2 3 3" xfId="12768"/>
    <cellStyle name="Normal 2 3 5 12 2 3 3 2" xfId="43655"/>
    <cellStyle name="Normal 2 3 5 12 2 3 4" xfId="43656"/>
    <cellStyle name="Normal 2 3 5 12 2 4" xfId="12769"/>
    <cellStyle name="Normal 2 3 5 12 2 4 2" xfId="12770"/>
    <cellStyle name="Normal 2 3 5 12 2 4 2 2" xfId="43657"/>
    <cellStyle name="Normal 2 3 5 12 2 4 3" xfId="43658"/>
    <cellStyle name="Normal 2 3 5 12 2 5" xfId="12771"/>
    <cellStyle name="Normal 2 3 5 12 2 5 2" xfId="43659"/>
    <cellStyle name="Normal 2 3 5 12 2 6" xfId="12772"/>
    <cellStyle name="Normal 2 3 5 12 2 6 2" xfId="43660"/>
    <cellStyle name="Normal 2 3 5 12 2 7" xfId="43661"/>
    <cellStyle name="Normal 2 3 5 12 2 7 2" xfId="43662"/>
    <cellStyle name="Normal 2 3 5 12 2 8" xfId="43663"/>
    <cellStyle name="Normal 2 3 5 12 2 9" xfId="43664"/>
    <cellStyle name="Normal 2 3 5 12 3" xfId="12773"/>
    <cellStyle name="Normal 2 3 5 12 3 2" xfId="12774"/>
    <cellStyle name="Normal 2 3 5 12 3 2 2" xfId="12775"/>
    <cellStyle name="Normal 2 3 5 12 3 2 2 2" xfId="43665"/>
    <cellStyle name="Normal 2 3 5 12 3 2 3" xfId="12776"/>
    <cellStyle name="Normal 2 3 5 12 3 2 3 2" xfId="43666"/>
    <cellStyle name="Normal 2 3 5 12 3 2 4" xfId="43667"/>
    <cellStyle name="Normal 2 3 5 12 3 3" xfId="12777"/>
    <cellStyle name="Normal 2 3 5 12 3 3 2" xfId="43668"/>
    <cellStyle name="Normal 2 3 5 12 3 4" xfId="12778"/>
    <cellStyle name="Normal 2 3 5 12 3 4 2" xfId="43669"/>
    <cellStyle name="Normal 2 3 5 12 3 5" xfId="12779"/>
    <cellStyle name="Normal 2 3 5 12 3 5 2" xfId="43670"/>
    <cellStyle name="Normal 2 3 5 12 3 6" xfId="43671"/>
    <cellStyle name="Normal 2 3 5 12 3 6 2" xfId="43672"/>
    <cellStyle name="Normal 2 3 5 12 3 7" xfId="43673"/>
    <cellStyle name="Normal 2 3 5 12 4" xfId="12780"/>
    <cellStyle name="Normal 2 3 5 12 4 2" xfId="12781"/>
    <cellStyle name="Normal 2 3 5 12 4 2 2" xfId="43674"/>
    <cellStyle name="Normal 2 3 5 12 4 3" xfId="12782"/>
    <cellStyle name="Normal 2 3 5 12 4 3 2" xfId="43675"/>
    <cellStyle name="Normal 2 3 5 12 4 4" xfId="43676"/>
    <cellStyle name="Normal 2 3 5 12 5" xfId="12783"/>
    <cellStyle name="Normal 2 3 5 12 5 2" xfId="12784"/>
    <cellStyle name="Normal 2 3 5 12 5 2 2" xfId="43677"/>
    <cellStyle name="Normal 2 3 5 12 5 3" xfId="43678"/>
    <cellStyle name="Normal 2 3 5 12 6" xfId="12785"/>
    <cellStyle name="Normal 2 3 5 12 6 2" xfId="43679"/>
    <cellStyle name="Normal 2 3 5 12 7" xfId="12786"/>
    <cellStyle name="Normal 2 3 5 12 7 2" xfId="43680"/>
    <cellStyle name="Normal 2 3 5 12 8" xfId="43681"/>
    <cellStyle name="Normal 2 3 5 12 8 2" xfId="43682"/>
    <cellStyle name="Normal 2 3 5 12 9" xfId="43683"/>
    <cellStyle name="Normal 2 3 5 13" xfId="12787"/>
    <cellStyle name="Normal 2 3 5 13 10" xfId="43684"/>
    <cellStyle name="Normal 2 3 5 13 11" xfId="43685"/>
    <cellStyle name="Normal 2 3 5 13 2" xfId="12788"/>
    <cellStyle name="Normal 2 3 5 13 2 10" xfId="43686"/>
    <cellStyle name="Normal 2 3 5 13 2 2" xfId="12789"/>
    <cellStyle name="Normal 2 3 5 13 2 2 2" xfId="12790"/>
    <cellStyle name="Normal 2 3 5 13 2 2 2 2" xfId="12791"/>
    <cellStyle name="Normal 2 3 5 13 2 2 2 2 2" xfId="43687"/>
    <cellStyle name="Normal 2 3 5 13 2 2 2 3" xfId="12792"/>
    <cellStyle name="Normal 2 3 5 13 2 2 2 3 2" xfId="43688"/>
    <cellStyle name="Normal 2 3 5 13 2 2 2 4" xfId="43689"/>
    <cellStyle name="Normal 2 3 5 13 2 2 3" xfId="12793"/>
    <cellStyle name="Normal 2 3 5 13 2 2 3 2" xfId="43690"/>
    <cellStyle name="Normal 2 3 5 13 2 2 4" xfId="12794"/>
    <cellStyle name="Normal 2 3 5 13 2 2 4 2" xfId="43691"/>
    <cellStyle name="Normal 2 3 5 13 2 2 5" xfId="12795"/>
    <cellStyle name="Normal 2 3 5 13 2 2 5 2" xfId="43692"/>
    <cellStyle name="Normal 2 3 5 13 2 2 6" xfId="43693"/>
    <cellStyle name="Normal 2 3 5 13 2 2 6 2" xfId="43694"/>
    <cellStyle name="Normal 2 3 5 13 2 2 7" xfId="43695"/>
    <cellStyle name="Normal 2 3 5 13 2 3" xfId="12796"/>
    <cellStyle name="Normal 2 3 5 13 2 3 2" xfId="12797"/>
    <cellStyle name="Normal 2 3 5 13 2 3 2 2" xfId="43696"/>
    <cellStyle name="Normal 2 3 5 13 2 3 3" xfId="12798"/>
    <cellStyle name="Normal 2 3 5 13 2 3 3 2" xfId="43697"/>
    <cellStyle name="Normal 2 3 5 13 2 3 4" xfId="43698"/>
    <cellStyle name="Normal 2 3 5 13 2 4" xfId="12799"/>
    <cellStyle name="Normal 2 3 5 13 2 4 2" xfId="12800"/>
    <cellStyle name="Normal 2 3 5 13 2 4 2 2" xfId="43699"/>
    <cellStyle name="Normal 2 3 5 13 2 4 3" xfId="43700"/>
    <cellStyle name="Normal 2 3 5 13 2 5" xfId="12801"/>
    <cellStyle name="Normal 2 3 5 13 2 5 2" xfId="43701"/>
    <cellStyle name="Normal 2 3 5 13 2 6" xfId="12802"/>
    <cellStyle name="Normal 2 3 5 13 2 6 2" xfId="43702"/>
    <cellStyle name="Normal 2 3 5 13 2 7" xfId="43703"/>
    <cellStyle name="Normal 2 3 5 13 2 7 2" xfId="43704"/>
    <cellStyle name="Normal 2 3 5 13 2 8" xfId="43705"/>
    <cellStyle name="Normal 2 3 5 13 2 9" xfId="43706"/>
    <cellStyle name="Normal 2 3 5 13 3" xfId="12803"/>
    <cellStyle name="Normal 2 3 5 13 3 2" xfId="12804"/>
    <cellStyle name="Normal 2 3 5 13 3 2 2" xfId="12805"/>
    <cellStyle name="Normal 2 3 5 13 3 2 2 2" xfId="43707"/>
    <cellStyle name="Normal 2 3 5 13 3 2 3" xfId="12806"/>
    <cellStyle name="Normal 2 3 5 13 3 2 3 2" xfId="43708"/>
    <cellStyle name="Normal 2 3 5 13 3 2 4" xfId="43709"/>
    <cellStyle name="Normal 2 3 5 13 3 3" xfId="12807"/>
    <cellStyle name="Normal 2 3 5 13 3 3 2" xfId="43710"/>
    <cellStyle name="Normal 2 3 5 13 3 4" xfId="12808"/>
    <cellStyle name="Normal 2 3 5 13 3 4 2" xfId="43711"/>
    <cellStyle name="Normal 2 3 5 13 3 5" xfId="12809"/>
    <cellStyle name="Normal 2 3 5 13 3 5 2" xfId="43712"/>
    <cellStyle name="Normal 2 3 5 13 3 6" xfId="43713"/>
    <cellStyle name="Normal 2 3 5 13 3 6 2" xfId="43714"/>
    <cellStyle name="Normal 2 3 5 13 3 7" xfId="43715"/>
    <cellStyle name="Normal 2 3 5 13 4" xfId="12810"/>
    <cellStyle name="Normal 2 3 5 13 4 2" xfId="12811"/>
    <cellStyle name="Normal 2 3 5 13 4 2 2" xfId="43716"/>
    <cellStyle name="Normal 2 3 5 13 4 3" xfId="12812"/>
    <cellStyle name="Normal 2 3 5 13 4 3 2" xfId="43717"/>
    <cellStyle name="Normal 2 3 5 13 4 4" xfId="43718"/>
    <cellStyle name="Normal 2 3 5 13 5" xfId="12813"/>
    <cellStyle name="Normal 2 3 5 13 5 2" xfId="12814"/>
    <cellStyle name="Normal 2 3 5 13 5 2 2" xfId="43719"/>
    <cellStyle name="Normal 2 3 5 13 5 3" xfId="43720"/>
    <cellStyle name="Normal 2 3 5 13 6" xfId="12815"/>
    <cellStyle name="Normal 2 3 5 13 6 2" xfId="43721"/>
    <cellStyle name="Normal 2 3 5 13 7" xfId="12816"/>
    <cellStyle name="Normal 2 3 5 13 7 2" xfId="43722"/>
    <cellStyle name="Normal 2 3 5 13 8" xfId="43723"/>
    <cellStyle name="Normal 2 3 5 13 8 2" xfId="43724"/>
    <cellStyle name="Normal 2 3 5 13 9" xfId="43725"/>
    <cellStyle name="Normal 2 3 5 14" xfId="12817"/>
    <cellStyle name="Normal 2 3 5 14 10" xfId="43726"/>
    <cellStyle name="Normal 2 3 5 14 11" xfId="43727"/>
    <cellStyle name="Normal 2 3 5 14 2" xfId="12818"/>
    <cellStyle name="Normal 2 3 5 14 2 10" xfId="43728"/>
    <cellStyle name="Normal 2 3 5 14 2 2" xfId="12819"/>
    <cellStyle name="Normal 2 3 5 14 2 2 2" xfId="12820"/>
    <cellStyle name="Normal 2 3 5 14 2 2 2 2" xfId="12821"/>
    <cellStyle name="Normal 2 3 5 14 2 2 2 2 2" xfId="43729"/>
    <cellStyle name="Normal 2 3 5 14 2 2 2 3" xfId="12822"/>
    <cellStyle name="Normal 2 3 5 14 2 2 2 3 2" xfId="43730"/>
    <cellStyle name="Normal 2 3 5 14 2 2 2 4" xfId="43731"/>
    <cellStyle name="Normal 2 3 5 14 2 2 3" xfId="12823"/>
    <cellStyle name="Normal 2 3 5 14 2 2 3 2" xfId="43732"/>
    <cellStyle name="Normal 2 3 5 14 2 2 4" xfId="12824"/>
    <cellStyle name="Normal 2 3 5 14 2 2 4 2" xfId="43733"/>
    <cellStyle name="Normal 2 3 5 14 2 2 5" xfId="12825"/>
    <cellStyle name="Normal 2 3 5 14 2 2 5 2" xfId="43734"/>
    <cellStyle name="Normal 2 3 5 14 2 2 6" xfId="43735"/>
    <cellStyle name="Normal 2 3 5 14 2 2 6 2" xfId="43736"/>
    <cellStyle name="Normal 2 3 5 14 2 2 7" xfId="43737"/>
    <cellStyle name="Normal 2 3 5 14 2 3" xfId="12826"/>
    <cellStyle name="Normal 2 3 5 14 2 3 2" xfId="12827"/>
    <cellStyle name="Normal 2 3 5 14 2 3 2 2" xfId="43738"/>
    <cellStyle name="Normal 2 3 5 14 2 3 3" xfId="12828"/>
    <cellStyle name="Normal 2 3 5 14 2 3 3 2" xfId="43739"/>
    <cellStyle name="Normal 2 3 5 14 2 3 4" xfId="43740"/>
    <cellStyle name="Normal 2 3 5 14 2 4" xfId="12829"/>
    <cellStyle name="Normal 2 3 5 14 2 4 2" xfId="12830"/>
    <cellStyle name="Normal 2 3 5 14 2 4 2 2" xfId="43741"/>
    <cellStyle name="Normal 2 3 5 14 2 4 3" xfId="43742"/>
    <cellStyle name="Normal 2 3 5 14 2 5" xfId="12831"/>
    <cellStyle name="Normal 2 3 5 14 2 5 2" xfId="43743"/>
    <cellStyle name="Normal 2 3 5 14 2 6" xfId="12832"/>
    <cellStyle name="Normal 2 3 5 14 2 6 2" xfId="43744"/>
    <cellStyle name="Normal 2 3 5 14 2 7" xfId="43745"/>
    <cellStyle name="Normal 2 3 5 14 2 7 2" xfId="43746"/>
    <cellStyle name="Normal 2 3 5 14 2 8" xfId="43747"/>
    <cellStyle name="Normal 2 3 5 14 2 9" xfId="43748"/>
    <cellStyle name="Normal 2 3 5 14 3" xfId="12833"/>
    <cellStyle name="Normal 2 3 5 14 3 2" xfId="12834"/>
    <cellStyle name="Normal 2 3 5 14 3 2 2" xfId="12835"/>
    <cellStyle name="Normal 2 3 5 14 3 2 2 2" xfId="43749"/>
    <cellStyle name="Normal 2 3 5 14 3 2 3" xfId="12836"/>
    <cellStyle name="Normal 2 3 5 14 3 2 3 2" xfId="43750"/>
    <cellStyle name="Normal 2 3 5 14 3 2 4" xfId="43751"/>
    <cellStyle name="Normal 2 3 5 14 3 3" xfId="12837"/>
    <cellStyle name="Normal 2 3 5 14 3 3 2" xfId="43752"/>
    <cellStyle name="Normal 2 3 5 14 3 4" xfId="12838"/>
    <cellStyle name="Normal 2 3 5 14 3 4 2" xfId="43753"/>
    <cellStyle name="Normal 2 3 5 14 3 5" xfId="12839"/>
    <cellStyle name="Normal 2 3 5 14 3 5 2" xfId="43754"/>
    <cellStyle name="Normal 2 3 5 14 3 6" xfId="43755"/>
    <cellStyle name="Normal 2 3 5 14 3 6 2" xfId="43756"/>
    <cellStyle name="Normal 2 3 5 14 3 7" xfId="43757"/>
    <cellStyle name="Normal 2 3 5 14 4" xfId="12840"/>
    <cellStyle name="Normal 2 3 5 14 4 2" xfId="12841"/>
    <cellStyle name="Normal 2 3 5 14 4 2 2" xfId="43758"/>
    <cellStyle name="Normal 2 3 5 14 4 3" xfId="12842"/>
    <cellStyle name="Normal 2 3 5 14 4 3 2" xfId="43759"/>
    <cellStyle name="Normal 2 3 5 14 4 4" xfId="43760"/>
    <cellStyle name="Normal 2 3 5 14 5" xfId="12843"/>
    <cellStyle name="Normal 2 3 5 14 5 2" xfId="12844"/>
    <cellStyle name="Normal 2 3 5 14 5 2 2" xfId="43761"/>
    <cellStyle name="Normal 2 3 5 14 5 3" xfId="43762"/>
    <cellStyle name="Normal 2 3 5 14 6" xfId="12845"/>
    <cellStyle name="Normal 2 3 5 14 6 2" xfId="43763"/>
    <cellStyle name="Normal 2 3 5 14 7" xfId="12846"/>
    <cellStyle name="Normal 2 3 5 14 7 2" xfId="43764"/>
    <cellStyle name="Normal 2 3 5 14 8" xfId="43765"/>
    <cellStyle name="Normal 2 3 5 14 8 2" xfId="43766"/>
    <cellStyle name="Normal 2 3 5 14 9" xfId="43767"/>
    <cellStyle name="Normal 2 3 5 15" xfId="12847"/>
    <cellStyle name="Normal 2 3 5 15 10" xfId="43768"/>
    <cellStyle name="Normal 2 3 5 15 11" xfId="43769"/>
    <cellStyle name="Normal 2 3 5 15 2" xfId="12848"/>
    <cellStyle name="Normal 2 3 5 15 2 10" xfId="43770"/>
    <cellStyle name="Normal 2 3 5 15 2 2" xfId="12849"/>
    <cellStyle name="Normal 2 3 5 15 2 2 2" xfId="12850"/>
    <cellStyle name="Normal 2 3 5 15 2 2 2 2" xfId="12851"/>
    <cellStyle name="Normal 2 3 5 15 2 2 2 2 2" xfId="43771"/>
    <cellStyle name="Normal 2 3 5 15 2 2 2 3" xfId="12852"/>
    <cellStyle name="Normal 2 3 5 15 2 2 2 3 2" xfId="43772"/>
    <cellStyle name="Normal 2 3 5 15 2 2 2 4" xfId="43773"/>
    <cellStyle name="Normal 2 3 5 15 2 2 3" xfId="12853"/>
    <cellStyle name="Normal 2 3 5 15 2 2 3 2" xfId="43774"/>
    <cellStyle name="Normal 2 3 5 15 2 2 4" xfId="12854"/>
    <cellStyle name="Normal 2 3 5 15 2 2 4 2" xfId="43775"/>
    <cellStyle name="Normal 2 3 5 15 2 2 5" xfId="12855"/>
    <cellStyle name="Normal 2 3 5 15 2 2 5 2" xfId="43776"/>
    <cellStyle name="Normal 2 3 5 15 2 2 6" xfId="43777"/>
    <cellStyle name="Normal 2 3 5 15 2 2 6 2" xfId="43778"/>
    <cellStyle name="Normal 2 3 5 15 2 2 7" xfId="43779"/>
    <cellStyle name="Normal 2 3 5 15 2 3" xfId="12856"/>
    <cellStyle name="Normal 2 3 5 15 2 3 2" xfId="12857"/>
    <cellStyle name="Normal 2 3 5 15 2 3 2 2" xfId="43780"/>
    <cellStyle name="Normal 2 3 5 15 2 3 3" xfId="12858"/>
    <cellStyle name="Normal 2 3 5 15 2 3 3 2" xfId="43781"/>
    <cellStyle name="Normal 2 3 5 15 2 3 4" xfId="43782"/>
    <cellStyle name="Normal 2 3 5 15 2 4" xfId="12859"/>
    <cellStyle name="Normal 2 3 5 15 2 4 2" xfId="12860"/>
    <cellStyle name="Normal 2 3 5 15 2 4 2 2" xfId="43783"/>
    <cellStyle name="Normal 2 3 5 15 2 4 3" xfId="43784"/>
    <cellStyle name="Normal 2 3 5 15 2 5" xfId="12861"/>
    <cellStyle name="Normal 2 3 5 15 2 5 2" xfId="43785"/>
    <cellStyle name="Normal 2 3 5 15 2 6" xfId="12862"/>
    <cellStyle name="Normal 2 3 5 15 2 6 2" xfId="43786"/>
    <cellStyle name="Normal 2 3 5 15 2 7" xfId="43787"/>
    <cellStyle name="Normal 2 3 5 15 2 7 2" xfId="43788"/>
    <cellStyle name="Normal 2 3 5 15 2 8" xfId="43789"/>
    <cellStyle name="Normal 2 3 5 15 2 9" xfId="43790"/>
    <cellStyle name="Normal 2 3 5 15 3" xfId="12863"/>
    <cellStyle name="Normal 2 3 5 15 3 2" xfId="12864"/>
    <cellStyle name="Normal 2 3 5 15 3 2 2" xfId="12865"/>
    <cellStyle name="Normal 2 3 5 15 3 2 2 2" xfId="43791"/>
    <cellStyle name="Normal 2 3 5 15 3 2 3" xfId="12866"/>
    <cellStyle name="Normal 2 3 5 15 3 2 3 2" xfId="43792"/>
    <cellStyle name="Normal 2 3 5 15 3 2 4" xfId="43793"/>
    <cellStyle name="Normal 2 3 5 15 3 3" xfId="12867"/>
    <cellStyle name="Normal 2 3 5 15 3 3 2" xfId="43794"/>
    <cellStyle name="Normal 2 3 5 15 3 4" xfId="12868"/>
    <cellStyle name="Normal 2 3 5 15 3 4 2" xfId="43795"/>
    <cellStyle name="Normal 2 3 5 15 3 5" xfId="12869"/>
    <cellStyle name="Normal 2 3 5 15 3 5 2" xfId="43796"/>
    <cellStyle name="Normal 2 3 5 15 3 6" xfId="43797"/>
    <cellStyle name="Normal 2 3 5 15 3 6 2" xfId="43798"/>
    <cellStyle name="Normal 2 3 5 15 3 7" xfId="43799"/>
    <cellStyle name="Normal 2 3 5 15 4" xfId="12870"/>
    <cellStyle name="Normal 2 3 5 15 4 2" xfId="12871"/>
    <cellStyle name="Normal 2 3 5 15 4 2 2" xfId="43800"/>
    <cellStyle name="Normal 2 3 5 15 4 3" xfId="12872"/>
    <cellStyle name="Normal 2 3 5 15 4 3 2" xfId="43801"/>
    <cellStyle name="Normal 2 3 5 15 4 4" xfId="43802"/>
    <cellStyle name="Normal 2 3 5 15 5" xfId="12873"/>
    <cellStyle name="Normal 2 3 5 15 5 2" xfId="12874"/>
    <cellStyle name="Normal 2 3 5 15 5 2 2" xfId="43803"/>
    <cellStyle name="Normal 2 3 5 15 5 3" xfId="43804"/>
    <cellStyle name="Normal 2 3 5 15 6" xfId="12875"/>
    <cellStyle name="Normal 2 3 5 15 6 2" xfId="43805"/>
    <cellStyle name="Normal 2 3 5 15 7" xfId="12876"/>
    <cellStyle name="Normal 2 3 5 15 7 2" xfId="43806"/>
    <cellStyle name="Normal 2 3 5 15 8" xfId="43807"/>
    <cellStyle name="Normal 2 3 5 15 8 2" xfId="43808"/>
    <cellStyle name="Normal 2 3 5 15 9" xfId="43809"/>
    <cellStyle name="Normal 2 3 5 16" xfId="12877"/>
    <cellStyle name="Normal 2 3 5 16 10" xfId="43810"/>
    <cellStyle name="Normal 2 3 5 16 11" xfId="43811"/>
    <cellStyle name="Normal 2 3 5 16 2" xfId="12878"/>
    <cellStyle name="Normal 2 3 5 16 2 10" xfId="43812"/>
    <cellStyle name="Normal 2 3 5 16 2 2" xfId="12879"/>
    <cellStyle name="Normal 2 3 5 16 2 2 2" xfId="12880"/>
    <cellStyle name="Normal 2 3 5 16 2 2 2 2" xfId="12881"/>
    <cellStyle name="Normal 2 3 5 16 2 2 2 2 2" xfId="43813"/>
    <cellStyle name="Normal 2 3 5 16 2 2 2 3" xfId="12882"/>
    <cellStyle name="Normal 2 3 5 16 2 2 2 3 2" xfId="43814"/>
    <cellStyle name="Normal 2 3 5 16 2 2 2 4" xfId="43815"/>
    <cellStyle name="Normal 2 3 5 16 2 2 3" xfId="12883"/>
    <cellStyle name="Normal 2 3 5 16 2 2 3 2" xfId="43816"/>
    <cellStyle name="Normal 2 3 5 16 2 2 4" xfId="12884"/>
    <cellStyle name="Normal 2 3 5 16 2 2 4 2" xfId="43817"/>
    <cellStyle name="Normal 2 3 5 16 2 2 5" xfId="12885"/>
    <cellStyle name="Normal 2 3 5 16 2 2 5 2" xfId="43818"/>
    <cellStyle name="Normal 2 3 5 16 2 2 6" xfId="43819"/>
    <cellStyle name="Normal 2 3 5 16 2 2 6 2" xfId="43820"/>
    <cellStyle name="Normal 2 3 5 16 2 2 7" xfId="43821"/>
    <cellStyle name="Normal 2 3 5 16 2 3" xfId="12886"/>
    <cellStyle name="Normal 2 3 5 16 2 3 2" xfId="12887"/>
    <cellStyle name="Normal 2 3 5 16 2 3 2 2" xfId="43822"/>
    <cellStyle name="Normal 2 3 5 16 2 3 3" xfId="12888"/>
    <cellStyle name="Normal 2 3 5 16 2 3 3 2" xfId="43823"/>
    <cellStyle name="Normal 2 3 5 16 2 3 4" xfId="43824"/>
    <cellStyle name="Normal 2 3 5 16 2 4" xfId="12889"/>
    <cellStyle name="Normal 2 3 5 16 2 4 2" xfId="12890"/>
    <cellStyle name="Normal 2 3 5 16 2 4 2 2" xfId="43825"/>
    <cellStyle name="Normal 2 3 5 16 2 4 3" xfId="43826"/>
    <cellStyle name="Normal 2 3 5 16 2 5" xfId="12891"/>
    <cellStyle name="Normal 2 3 5 16 2 5 2" xfId="43827"/>
    <cellStyle name="Normal 2 3 5 16 2 6" xfId="12892"/>
    <cellStyle name="Normal 2 3 5 16 2 6 2" xfId="43828"/>
    <cellStyle name="Normal 2 3 5 16 2 7" xfId="43829"/>
    <cellStyle name="Normal 2 3 5 16 2 7 2" xfId="43830"/>
    <cellStyle name="Normal 2 3 5 16 2 8" xfId="43831"/>
    <cellStyle name="Normal 2 3 5 16 2 9" xfId="43832"/>
    <cellStyle name="Normal 2 3 5 16 3" xfId="12893"/>
    <cellStyle name="Normal 2 3 5 16 3 2" xfId="12894"/>
    <cellStyle name="Normal 2 3 5 16 3 2 2" xfId="12895"/>
    <cellStyle name="Normal 2 3 5 16 3 2 2 2" xfId="43833"/>
    <cellStyle name="Normal 2 3 5 16 3 2 3" xfId="12896"/>
    <cellStyle name="Normal 2 3 5 16 3 2 3 2" xfId="43834"/>
    <cellStyle name="Normal 2 3 5 16 3 2 4" xfId="43835"/>
    <cellStyle name="Normal 2 3 5 16 3 3" xfId="12897"/>
    <cellStyle name="Normal 2 3 5 16 3 3 2" xfId="43836"/>
    <cellStyle name="Normal 2 3 5 16 3 4" xfId="12898"/>
    <cellStyle name="Normal 2 3 5 16 3 4 2" xfId="43837"/>
    <cellStyle name="Normal 2 3 5 16 3 5" xfId="12899"/>
    <cellStyle name="Normal 2 3 5 16 3 5 2" xfId="43838"/>
    <cellStyle name="Normal 2 3 5 16 3 6" xfId="43839"/>
    <cellStyle name="Normal 2 3 5 16 3 6 2" xfId="43840"/>
    <cellStyle name="Normal 2 3 5 16 3 7" xfId="43841"/>
    <cellStyle name="Normal 2 3 5 16 4" xfId="12900"/>
    <cellStyle name="Normal 2 3 5 16 4 2" xfId="12901"/>
    <cellStyle name="Normal 2 3 5 16 4 2 2" xfId="43842"/>
    <cellStyle name="Normal 2 3 5 16 4 3" xfId="12902"/>
    <cellStyle name="Normal 2 3 5 16 4 3 2" xfId="43843"/>
    <cellStyle name="Normal 2 3 5 16 4 4" xfId="43844"/>
    <cellStyle name="Normal 2 3 5 16 5" xfId="12903"/>
    <cellStyle name="Normal 2 3 5 16 5 2" xfId="12904"/>
    <cellStyle name="Normal 2 3 5 16 5 2 2" xfId="43845"/>
    <cellStyle name="Normal 2 3 5 16 5 3" xfId="43846"/>
    <cellStyle name="Normal 2 3 5 16 6" xfId="12905"/>
    <cellStyle name="Normal 2 3 5 16 6 2" xfId="43847"/>
    <cellStyle name="Normal 2 3 5 16 7" xfId="12906"/>
    <cellStyle name="Normal 2 3 5 16 7 2" xfId="43848"/>
    <cellStyle name="Normal 2 3 5 16 8" xfId="43849"/>
    <cellStyle name="Normal 2 3 5 16 8 2" xfId="43850"/>
    <cellStyle name="Normal 2 3 5 16 9" xfId="43851"/>
    <cellStyle name="Normal 2 3 5 17" xfId="12907"/>
    <cellStyle name="Normal 2 3 5 17 10" xfId="43852"/>
    <cellStyle name="Normal 2 3 5 17 11" xfId="43853"/>
    <cellStyle name="Normal 2 3 5 17 2" xfId="12908"/>
    <cellStyle name="Normal 2 3 5 17 2 10" xfId="43854"/>
    <cellStyle name="Normal 2 3 5 17 2 2" xfId="12909"/>
    <cellStyle name="Normal 2 3 5 17 2 2 2" xfId="12910"/>
    <cellStyle name="Normal 2 3 5 17 2 2 2 2" xfId="12911"/>
    <cellStyle name="Normal 2 3 5 17 2 2 2 2 2" xfId="43855"/>
    <cellStyle name="Normal 2 3 5 17 2 2 2 3" xfId="12912"/>
    <cellStyle name="Normal 2 3 5 17 2 2 2 3 2" xfId="43856"/>
    <cellStyle name="Normal 2 3 5 17 2 2 2 4" xfId="43857"/>
    <cellStyle name="Normal 2 3 5 17 2 2 3" xfId="12913"/>
    <cellStyle name="Normal 2 3 5 17 2 2 3 2" xfId="43858"/>
    <cellStyle name="Normal 2 3 5 17 2 2 4" xfId="12914"/>
    <cellStyle name="Normal 2 3 5 17 2 2 4 2" xfId="43859"/>
    <cellStyle name="Normal 2 3 5 17 2 2 5" xfId="12915"/>
    <cellStyle name="Normal 2 3 5 17 2 2 5 2" xfId="43860"/>
    <cellStyle name="Normal 2 3 5 17 2 2 6" xfId="43861"/>
    <cellStyle name="Normal 2 3 5 17 2 2 6 2" xfId="43862"/>
    <cellStyle name="Normal 2 3 5 17 2 2 7" xfId="43863"/>
    <cellStyle name="Normal 2 3 5 17 2 3" xfId="12916"/>
    <cellStyle name="Normal 2 3 5 17 2 3 2" xfId="12917"/>
    <cellStyle name="Normal 2 3 5 17 2 3 2 2" xfId="43864"/>
    <cellStyle name="Normal 2 3 5 17 2 3 3" xfId="12918"/>
    <cellStyle name="Normal 2 3 5 17 2 3 3 2" xfId="43865"/>
    <cellStyle name="Normal 2 3 5 17 2 3 4" xfId="43866"/>
    <cellStyle name="Normal 2 3 5 17 2 4" xfId="12919"/>
    <cellStyle name="Normal 2 3 5 17 2 4 2" xfId="12920"/>
    <cellStyle name="Normal 2 3 5 17 2 4 2 2" xfId="43867"/>
    <cellStyle name="Normal 2 3 5 17 2 4 3" xfId="43868"/>
    <cellStyle name="Normal 2 3 5 17 2 5" xfId="12921"/>
    <cellStyle name="Normal 2 3 5 17 2 5 2" xfId="43869"/>
    <cellStyle name="Normal 2 3 5 17 2 6" xfId="12922"/>
    <cellStyle name="Normal 2 3 5 17 2 6 2" xfId="43870"/>
    <cellStyle name="Normal 2 3 5 17 2 7" xfId="43871"/>
    <cellStyle name="Normal 2 3 5 17 2 7 2" xfId="43872"/>
    <cellStyle name="Normal 2 3 5 17 2 8" xfId="43873"/>
    <cellStyle name="Normal 2 3 5 17 2 9" xfId="43874"/>
    <cellStyle name="Normal 2 3 5 17 3" xfId="12923"/>
    <cellStyle name="Normal 2 3 5 17 3 2" xfId="12924"/>
    <cellStyle name="Normal 2 3 5 17 3 2 2" xfId="12925"/>
    <cellStyle name="Normal 2 3 5 17 3 2 2 2" xfId="43875"/>
    <cellStyle name="Normal 2 3 5 17 3 2 3" xfId="12926"/>
    <cellStyle name="Normal 2 3 5 17 3 2 3 2" xfId="43876"/>
    <cellStyle name="Normal 2 3 5 17 3 2 4" xfId="43877"/>
    <cellStyle name="Normal 2 3 5 17 3 3" xfId="12927"/>
    <cellStyle name="Normal 2 3 5 17 3 3 2" xfId="43878"/>
    <cellStyle name="Normal 2 3 5 17 3 4" xfId="12928"/>
    <cellStyle name="Normal 2 3 5 17 3 4 2" xfId="43879"/>
    <cellStyle name="Normal 2 3 5 17 3 5" xfId="12929"/>
    <cellStyle name="Normal 2 3 5 17 3 5 2" xfId="43880"/>
    <cellStyle name="Normal 2 3 5 17 3 6" xfId="43881"/>
    <cellStyle name="Normal 2 3 5 17 3 6 2" xfId="43882"/>
    <cellStyle name="Normal 2 3 5 17 3 7" xfId="43883"/>
    <cellStyle name="Normal 2 3 5 17 4" xfId="12930"/>
    <cellStyle name="Normal 2 3 5 17 4 2" xfId="12931"/>
    <cellStyle name="Normal 2 3 5 17 4 2 2" xfId="43884"/>
    <cellStyle name="Normal 2 3 5 17 4 3" xfId="12932"/>
    <cellStyle name="Normal 2 3 5 17 4 3 2" xfId="43885"/>
    <cellStyle name="Normal 2 3 5 17 4 4" xfId="43886"/>
    <cellStyle name="Normal 2 3 5 17 5" xfId="12933"/>
    <cellStyle name="Normal 2 3 5 17 5 2" xfId="12934"/>
    <cellStyle name="Normal 2 3 5 17 5 2 2" xfId="43887"/>
    <cellStyle name="Normal 2 3 5 17 5 3" xfId="43888"/>
    <cellStyle name="Normal 2 3 5 17 6" xfId="12935"/>
    <cellStyle name="Normal 2 3 5 17 6 2" xfId="43889"/>
    <cellStyle name="Normal 2 3 5 17 7" xfId="12936"/>
    <cellStyle name="Normal 2 3 5 17 7 2" xfId="43890"/>
    <cellStyle name="Normal 2 3 5 17 8" xfId="43891"/>
    <cellStyle name="Normal 2 3 5 17 8 2" xfId="43892"/>
    <cellStyle name="Normal 2 3 5 17 9" xfId="43893"/>
    <cellStyle name="Normal 2 3 5 18" xfId="12937"/>
    <cellStyle name="Normal 2 3 5 18 10" xfId="43894"/>
    <cellStyle name="Normal 2 3 5 18 11" xfId="43895"/>
    <cellStyle name="Normal 2 3 5 18 2" xfId="12938"/>
    <cellStyle name="Normal 2 3 5 18 2 10" xfId="43896"/>
    <cellStyle name="Normal 2 3 5 18 2 2" xfId="12939"/>
    <cellStyle name="Normal 2 3 5 18 2 2 2" xfId="12940"/>
    <cellStyle name="Normal 2 3 5 18 2 2 2 2" xfId="12941"/>
    <cellStyle name="Normal 2 3 5 18 2 2 2 2 2" xfId="43897"/>
    <cellStyle name="Normal 2 3 5 18 2 2 2 3" xfId="12942"/>
    <cellStyle name="Normal 2 3 5 18 2 2 2 3 2" xfId="43898"/>
    <cellStyle name="Normal 2 3 5 18 2 2 2 4" xfId="43899"/>
    <cellStyle name="Normal 2 3 5 18 2 2 3" xfId="12943"/>
    <cellStyle name="Normal 2 3 5 18 2 2 3 2" xfId="43900"/>
    <cellStyle name="Normal 2 3 5 18 2 2 4" xfId="12944"/>
    <cellStyle name="Normal 2 3 5 18 2 2 4 2" xfId="43901"/>
    <cellStyle name="Normal 2 3 5 18 2 2 5" xfId="12945"/>
    <cellStyle name="Normal 2 3 5 18 2 2 5 2" xfId="43902"/>
    <cellStyle name="Normal 2 3 5 18 2 2 6" xfId="43903"/>
    <cellStyle name="Normal 2 3 5 18 2 2 6 2" xfId="43904"/>
    <cellStyle name="Normal 2 3 5 18 2 2 7" xfId="43905"/>
    <cellStyle name="Normal 2 3 5 18 2 3" xfId="12946"/>
    <cellStyle name="Normal 2 3 5 18 2 3 2" xfId="12947"/>
    <cellStyle name="Normal 2 3 5 18 2 3 2 2" xfId="43906"/>
    <cellStyle name="Normal 2 3 5 18 2 3 3" xfId="12948"/>
    <cellStyle name="Normal 2 3 5 18 2 3 3 2" xfId="43907"/>
    <cellStyle name="Normal 2 3 5 18 2 3 4" xfId="43908"/>
    <cellStyle name="Normal 2 3 5 18 2 4" xfId="12949"/>
    <cellStyle name="Normal 2 3 5 18 2 4 2" xfId="12950"/>
    <cellStyle name="Normal 2 3 5 18 2 4 2 2" xfId="43909"/>
    <cellStyle name="Normal 2 3 5 18 2 4 3" xfId="43910"/>
    <cellStyle name="Normal 2 3 5 18 2 5" xfId="12951"/>
    <cellStyle name="Normal 2 3 5 18 2 5 2" xfId="43911"/>
    <cellStyle name="Normal 2 3 5 18 2 6" xfId="12952"/>
    <cellStyle name="Normal 2 3 5 18 2 6 2" xfId="43912"/>
    <cellStyle name="Normal 2 3 5 18 2 7" xfId="43913"/>
    <cellStyle name="Normal 2 3 5 18 2 7 2" xfId="43914"/>
    <cellStyle name="Normal 2 3 5 18 2 8" xfId="43915"/>
    <cellStyle name="Normal 2 3 5 18 2 9" xfId="43916"/>
    <cellStyle name="Normal 2 3 5 18 3" xfId="12953"/>
    <cellStyle name="Normal 2 3 5 18 3 2" xfId="12954"/>
    <cellStyle name="Normal 2 3 5 18 3 2 2" xfId="12955"/>
    <cellStyle name="Normal 2 3 5 18 3 2 2 2" xfId="43917"/>
    <cellStyle name="Normal 2 3 5 18 3 2 3" xfId="12956"/>
    <cellStyle name="Normal 2 3 5 18 3 2 3 2" xfId="43918"/>
    <cellStyle name="Normal 2 3 5 18 3 2 4" xfId="43919"/>
    <cellStyle name="Normal 2 3 5 18 3 3" xfId="12957"/>
    <cellStyle name="Normal 2 3 5 18 3 3 2" xfId="43920"/>
    <cellStyle name="Normal 2 3 5 18 3 4" xfId="12958"/>
    <cellStyle name="Normal 2 3 5 18 3 4 2" xfId="43921"/>
    <cellStyle name="Normal 2 3 5 18 3 5" xfId="12959"/>
    <cellStyle name="Normal 2 3 5 18 3 5 2" xfId="43922"/>
    <cellStyle name="Normal 2 3 5 18 3 6" xfId="43923"/>
    <cellStyle name="Normal 2 3 5 18 3 6 2" xfId="43924"/>
    <cellStyle name="Normal 2 3 5 18 3 7" xfId="43925"/>
    <cellStyle name="Normal 2 3 5 18 4" xfId="12960"/>
    <cellStyle name="Normal 2 3 5 18 4 2" xfId="12961"/>
    <cellStyle name="Normal 2 3 5 18 4 2 2" xfId="43926"/>
    <cellStyle name="Normal 2 3 5 18 4 3" xfId="12962"/>
    <cellStyle name="Normal 2 3 5 18 4 3 2" xfId="43927"/>
    <cellStyle name="Normal 2 3 5 18 4 4" xfId="43928"/>
    <cellStyle name="Normal 2 3 5 18 5" xfId="12963"/>
    <cellStyle name="Normal 2 3 5 18 5 2" xfId="12964"/>
    <cellStyle name="Normal 2 3 5 18 5 2 2" xfId="43929"/>
    <cellStyle name="Normal 2 3 5 18 5 3" xfId="43930"/>
    <cellStyle name="Normal 2 3 5 18 6" xfId="12965"/>
    <cellStyle name="Normal 2 3 5 18 6 2" xfId="43931"/>
    <cellStyle name="Normal 2 3 5 18 7" xfId="12966"/>
    <cellStyle name="Normal 2 3 5 18 7 2" xfId="43932"/>
    <cellStyle name="Normal 2 3 5 18 8" xfId="43933"/>
    <cellStyle name="Normal 2 3 5 18 8 2" xfId="43934"/>
    <cellStyle name="Normal 2 3 5 18 9" xfId="43935"/>
    <cellStyle name="Normal 2 3 5 19" xfId="12967"/>
    <cellStyle name="Normal 2 3 5 19 10" xfId="43936"/>
    <cellStyle name="Normal 2 3 5 19 11" xfId="43937"/>
    <cellStyle name="Normal 2 3 5 19 2" xfId="12968"/>
    <cellStyle name="Normal 2 3 5 19 2 10" xfId="43938"/>
    <cellStyle name="Normal 2 3 5 19 2 2" xfId="12969"/>
    <cellStyle name="Normal 2 3 5 19 2 2 2" xfId="12970"/>
    <cellStyle name="Normal 2 3 5 19 2 2 2 2" xfId="12971"/>
    <cellStyle name="Normal 2 3 5 19 2 2 2 2 2" xfId="43939"/>
    <cellStyle name="Normal 2 3 5 19 2 2 2 3" xfId="12972"/>
    <cellStyle name="Normal 2 3 5 19 2 2 2 3 2" xfId="43940"/>
    <cellStyle name="Normal 2 3 5 19 2 2 2 4" xfId="43941"/>
    <cellStyle name="Normal 2 3 5 19 2 2 3" xfId="12973"/>
    <cellStyle name="Normal 2 3 5 19 2 2 3 2" xfId="43942"/>
    <cellStyle name="Normal 2 3 5 19 2 2 4" xfId="12974"/>
    <cellStyle name="Normal 2 3 5 19 2 2 4 2" xfId="43943"/>
    <cellStyle name="Normal 2 3 5 19 2 2 5" xfId="12975"/>
    <cellStyle name="Normal 2 3 5 19 2 2 5 2" xfId="43944"/>
    <cellStyle name="Normal 2 3 5 19 2 2 6" xfId="43945"/>
    <cellStyle name="Normal 2 3 5 19 2 2 6 2" xfId="43946"/>
    <cellStyle name="Normal 2 3 5 19 2 2 7" xfId="43947"/>
    <cellStyle name="Normal 2 3 5 19 2 3" xfId="12976"/>
    <cellStyle name="Normal 2 3 5 19 2 3 2" xfId="12977"/>
    <cellStyle name="Normal 2 3 5 19 2 3 2 2" xfId="43948"/>
    <cellStyle name="Normal 2 3 5 19 2 3 3" xfId="12978"/>
    <cellStyle name="Normal 2 3 5 19 2 3 3 2" xfId="43949"/>
    <cellStyle name="Normal 2 3 5 19 2 3 4" xfId="43950"/>
    <cellStyle name="Normal 2 3 5 19 2 4" xfId="12979"/>
    <cellStyle name="Normal 2 3 5 19 2 4 2" xfId="12980"/>
    <cellStyle name="Normal 2 3 5 19 2 4 2 2" xfId="43951"/>
    <cellStyle name="Normal 2 3 5 19 2 4 3" xfId="43952"/>
    <cellStyle name="Normal 2 3 5 19 2 5" xfId="12981"/>
    <cellStyle name="Normal 2 3 5 19 2 5 2" xfId="43953"/>
    <cellStyle name="Normal 2 3 5 19 2 6" xfId="12982"/>
    <cellStyle name="Normal 2 3 5 19 2 6 2" xfId="43954"/>
    <cellStyle name="Normal 2 3 5 19 2 7" xfId="43955"/>
    <cellStyle name="Normal 2 3 5 19 2 7 2" xfId="43956"/>
    <cellStyle name="Normal 2 3 5 19 2 8" xfId="43957"/>
    <cellStyle name="Normal 2 3 5 19 2 9" xfId="43958"/>
    <cellStyle name="Normal 2 3 5 19 3" xfId="12983"/>
    <cellStyle name="Normal 2 3 5 19 3 2" xfId="12984"/>
    <cellStyle name="Normal 2 3 5 19 3 2 2" xfId="12985"/>
    <cellStyle name="Normal 2 3 5 19 3 2 2 2" xfId="43959"/>
    <cellStyle name="Normal 2 3 5 19 3 2 3" xfId="12986"/>
    <cellStyle name="Normal 2 3 5 19 3 2 3 2" xfId="43960"/>
    <cellStyle name="Normal 2 3 5 19 3 2 4" xfId="43961"/>
    <cellStyle name="Normal 2 3 5 19 3 3" xfId="12987"/>
    <cellStyle name="Normal 2 3 5 19 3 3 2" xfId="43962"/>
    <cellStyle name="Normal 2 3 5 19 3 4" xfId="12988"/>
    <cellStyle name="Normal 2 3 5 19 3 4 2" xfId="43963"/>
    <cellStyle name="Normal 2 3 5 19 3 5" xfId="12989"/>
    <cellStyle name="Normal 2 3 5 19 3 5 2" xfId="43964"/>
    <cellStyle name="Normal 2 3 5 19 3 6" xfId="43965"/>
    <cellStyle name="Normal 2 3 5 19 3 6 2" xfId="43966"/>
    <cellStyle name="Normal 2 3 5 19 3 7" xfId="43967"/>
    <cellStyle name="Normal 2 3 5 19 4" xfId="12990"/>
    <cellStyle name="Normal 2 3 5 19 4 2" xfId="12991"/>
    <cellStyle name="Normal 2 3 5 19 4 2 2" xfId="43968"/>
    <cellStyle name="Normal 2 3 5 19 4 3" xfId="12992"/>
    <cellStyle name="Normal 2 3 5 19 4 3 2" xfId="43969"/>
    <cellStyle name="Normal 2 3 5 19 4 4" xfId="43970"/>
    <cellStyle name="Normal 2 3 5 19 5" xfId="12993"/>
    <cellStyle name="Normal 2 3 5 19 5 2" xfId="12994"/>
    <cellStyle name="Normal 2 3 5 19 5 2 2" xfId="43971"/>
    <cellStyle name="Normal 2 3 5 19 5 3" xfId="43972"/>
    <cellStyle name="Normal 2 3 5 19 6" xfId="12995"/>
    <cellStyle name="Normal 2 3 5 19 6 2" xfId="43973"/>
    <cellStyle name="Normal 2 3 5 19 7" xfId="12996"/>
    <cellStyle name="Normal 2 3 5 19 7 2" xfId="43974"/>
    <cellStyle name="Normal 2 3 5 19 8" xfId="43975"/>
    <cellStyle name="Normal 2 3 5 19 8 2" xfId="43976"/>
    <cellStyle name="Normal 2 3 5 19 9" xfId="43977"/>
    <cellStyle name="Normal 2 3 5 2" xfId="12997"/>
    <cellStyle name="Normal 2 3 5 2 10" xfId="43978"/>
    <cellStyle name="Normal 2 3 5 2 11" xfId="43979"/>
    <cellStyle name="Normal 2 3 5 2 2" xfId="12998"/>
    <cellStyle name="Normal 2 3 5 2 2 10" xfId="43980"/>
    <cellStyle name="Normal 2 3 5 2 2 2" xfId="12999"/>
    <cellStyle name="Normal 2 3 5 2 2 2 2" xfId="13000"/>
    <cellStyle name="Normal 2 3 5 2 2 2 2 2" xfId="13001"/>
    <cellStyle name="Normal 2 3 5 2 2 2 2 2 2" xfId="43981"/>
    <cellStyle name="Normal 2 3 5 2 2 2 2 3" xfId="13002"/>
    <cellStyle name="Normal 2 3 5 2 2 2 2 3 2" xfId="43982"/>
    <cellStyle name="Normal 2 3 5 2 2 2 2 4" xfId="43983"/>
    <cellStyle name="Normal 2 3 5 2 2 2 3" xfId="13003"/>
    <cellStyle name="Normal 2 3 5 2 2 2 3 2" xfId="43984"/>
    <cellStyle name="Normal 2 3 5 2 2 2 4" xfId="13004"/>
    <cellStyle name="Normal 2 3 5 2 2 2 4 2" xfId="43985"/>
    <cellStyle name="Normal 2 3 5 2 2 2 5" xfId="13005"/>
    <cellStyle name="Normal 2 3 5 2 2 2 5 2" xfId="43986"/>
    <cellStyle name="Normal 2 3 5 2 2 2 6" xfId="43987"/>
    <cellStyle name="Normal 2 3 5 2 2 2 6 2" xfId="43988"/>
    <cellStyle name="Normal 2 3 5 2 2 2 7" xfId="43989"/>
    <cellStyle name="Normal 2 3 5 2 2 3" xfId="13006"/>
    <cellStyle name="Normal 2 3 5 2 2 3 2" xfId="13007"/>
    <cellStyle name="Normal 2 3 5 2 2 3 2 2" xfId="43990"/>
    <cellStyle name="Normal 2 3 5 2 2 3 3" xfId="13008"/>
    <cellStyle name="Normal 2 3 5 2 2 3 3 2" xfId="43991"/>
    <cellStyle name="Normal 2 3 5 2 2 3 4" xfId="43992"/>
    <cellStyle name="Normal 2 3 5 2 2 4" xfId="13009"/>
    <cellStyle name="Normal 2 3 5 2 2 4 2" xfId="13010"/>
    <cellStyle name="Normal 2 3 5 2 2 4 2 2" xfId="43993"/>
    <cellStyle name="Normal 2 3 5 2 2 4 3" xfId="43994"/>
    <cellStyle name="Normal 2 3 5 2 2 5" xfId="13011"/>
    <cellStyle name="Normal 2 3 5 2 2 5 2" xfId="43995"/>
    <cellStyle name="Normal 2 3 5 2 2 6" xfId="13012"/>
    <cellStyle name="Normal 2 3 5 2 2 6 2" xfId="43996"/>
    <cellStyle name="Normal 2 3 5 2 2 7" xfId="43997"/>
    <cellStyle name="Normal 2 3 5 2 2 7 2" xfId="43998"/>
    <cellStyle name="Normal 2 3 5 2 2 8" xfId="43999"/>
    <cellStyle name="Normal 2 3 5 2 2 9" xfId="44000"/>
    <cellStyle name="Normal 2 3 5 2 3" xfId="13013"/>
    <cellStyle name="Normal 2 3 5 2 3 2" xfId="13014"/>
    <cellStyle name="Normal 2 3 5 2 3 2 2" xfId="13015"/>
    <cellStyle name="Normal 2 3 5 2 3 2 2 2" xfId="44001"/>
    <cellStyle name="Normal 2 3 5 2 3 2 3" xfId="13016"/>
    <cellStyle name="Normal 2 3 5 2 3 2 3 2" xfId="44002"/>
    <cellStyle name="Normal 2 3 5 2 3 2 4" xfId="44003"/>
    <cellStyle name="Normal 2 3 5 2 3 3" xfId="13017"/>
    <cellStyle name="Normal 2 3 5 2 3 3 2" xfId="44004"/>
    <cellStyle name="Normal 2 3 5 2 3 4" xfId="13018"/>
    <cellStyle name="Normal 2 3 5 2 3 4 2" xfId="44005"/>
    <cellStyle name="Normal 2 3 5 2 3 5" xfId="13019"/>
    <cellStyle name="Normal 2 3 5 2 3 5 2" xfId="44006"/>
    <cellStyle name="Normal 2 3 5 2 3 6" xfId="44007"/>
    <cellStyle name="Normal 2 3 5 2 3 6 2" xfId="44008"/>
    <cellStyle name="Normal 2 3 5 2 3 7" xfId="44009"/>
    <cellStyle name="Normal 2 3 5 2 4" xfId="13020"/>
    <cellStyle name="Normal 2 3 5 2 4 2" xfId="13021"/>
    <cellStyle name="Normal 2 3 5 2 4 2 2" xfId="44010"/>
    <cellStyle name="Normal 2 3 5 2 4 3" xfId="13022"/>
    <cellStyle name="Normal 2 3 5 2 4 3 2" xfId="44011"/>
    <cellStyle name="Normal 2 3 5 2 4 4" xfId="44012"/>
    <cellStyle name="Normal 2 3 5 2 5" xfId="13023"/>
    <cellStyle name="Normal 2 3 5 2 5 2" xfId="13024"/>
    <cellStyle name="Normal 2 3 5 2 5 2 2" xfId="44013"/>
    <cellStyle name="Normal 2 3 5 2 5 3" xfId="44014"/>
    <cellStyle name="Normal 2 3 5 2 6" xfId="13025"/>
    <cellStyle name="Normal 2 3 5 2 6 2" xfId="44015"/>
    <cellStyle name="Normal 2 3 5 2 7" xfId="13026"/>
    <cellStyle name="Normal 2 3 5 2 7 2" xfId="44016"/>
    <cellStyle name="Normal 2 3 5 2 8" xfId="44017"/>
    <cellStyle name="Normal 2 3 5 2 8 2" xfId="44018"/>
    <cellStyle name="Normal 2 3 5 2 9" xfId="44019"/>
    <cellStyle name="Normal 2 3 5 20" xfId="13027"/>
    <cellStyle name="Normal 2 3 5 20 10" xfId="44020"/>
    <cellStyle name="Normal 2 3 5 20 11" xfId="44021"/>
    <cellStyle name="Normal 2 3 5 20 2" xfId="13028"/>
    <cellStyle name="Normal 2 3 5 20 2 10" xfId="44022"/>
    <cellStyle name="Normal 2 3 5 20 2 2" xfId="13029"/>
    <cellStyle name="Normal 2 3 5 20 2 2 2" xfId="13030"/>
    <cellStyle name="Normal 2 3 5 20 2 2 2 2" xfId="13031"/>
    <cellStyle name="Normal 2 3 5 20 2 2 2 2 2" xfId="44023"/>
    <cellStyle name="Normal 2 3 5 20 2 2 2 3" xfId="13032"/>
    <cellStyle name="Normal 2 3 5 20 2 2 2 3 2" xfId="44024"/>
    <cellStyle name="Normal 2 3 5 20 2 2 2 4" xfId="44025"/>
    <cellStyle name="Normal 2 3 5 20 2 2 3" xfId="13033"/>
    <cellStyle name="Normal 2 3 5 20 2 2 3 2" xfId="44026"/>
    <cellStyle name="Normal 2 3 5 20 2 2 4" xfId="13034"/>
    <cellStyle name="Normal 2 3 5 20 2 2 4 2" xfId="44027"/>
    <cellStyle name="Normal 2 3 5 20 2 2 5" xfId="13035"/>
    <cellStyle name="Normal 2 3 5 20 2 2 5 2" xfId="44028"/>
    <cellStyle name="Normal 2 3 5 20 2 2 6" xfId="44029"/>
    <cellStyle name="Normal 2 3 5 20 2 2 6 2" xfId="44030"/>
    <cellStyle name="Normal 2 3 5 20 2 2 7" xfId="44031"/>
    <cellStyle name="Normal 2 3 5 20 2 3" xfId="13036"/>
    <cellStyle name="Normal 2 3 5 20 2 3 2" xfId="13037"/>
    <cellStyle name="Normal 2 3 5 20 2 3 2 2" xfId="44032"/>
    <cellStyle name="Normal 2 3 5 20 2 3 3" xfId="13038"/>
    <cellStyle name="Normal 2 3 5 20 2 3 3 2" xfId="44033"/>
    <cellStyle name="Normal 2 3 5 20 2 3 4" xfId="44034"/>
    <cellStyle name="Normal 2 3 5 20 2 4" xfId="13039"/>
    <cellStyle name="Normal 2 3 5 20 2 4 2" xfId="13040"/>
    <cellStyle name="Normal 2 3 5 20 2 4 2 2" xfId="44035"/>
    <cellStyle name="Normal 2 3 5 20 2 4 3" xfId="44036"/>
    <cellStyle name="Normal 2 3 5 20 2 5" xfId="13041"/>
    <cellStyle name="Normal 2 3 5 20 2 5 2" xfId="44037"/>
    <cellStyle name="Normal 2 3 5 20 2 6" xfId="13042"/>
    <cellStyle name="Normal 2 3 5 20 2 6 2" xfId="44038"/>
    <cellStyle name="Normal 2 3 5 20 2 7" xfId="44039"/>
    <cellStyle name="Normal 2 3 5 20 2 7 2" xfId="44040"/>
    <cellStyle name="Normal 2 3 5 20 2 8" xfId="44041"/>
    <cellStyle name="Normal 2 3 5 20 2 9" xfId="44042"/>
    <cellStyle name="Normal 2 3 5 20 3" xfId="13043"/>
    <cellStyle name="Normal 2 3 5 20 3 2" xfId="13044"/>
    <cellStyle name="Normal 2 3 5 20 3 2 2" xfId="13045"/>
    <cellStyle name="Normal 2 3 5 20 3 2 2 2" xfId="44043"/>
    <cellStyle name="Normal 2 3 5 20 3 2 3" xfId="13046"/>
    <cellStyle name="Normal 2 3 5 20 3 2 3 2" xfId="44044"/>
    <cellStyle name="Normal 2 3 5 20 3 2 4" xfId="44045"/>
    <cellStyle name="Normal 2 3 5 20 3 3" xfId="13047"/>
    <cellStyle name="Normal 2 3 5 20 3 3 2" xfId="44046"/>
    <cellStyle name="Normal 2 3 5 20 3 4" xfId="13048"/>
    <cellStyle name="Normal 2 3 5 20 3 4 2" xfId="44047"/>
    <cellStyle name="Normal 2 3 5 20 3 5" xfId="13049"/>
    <cellStyle name="Normal 2 3 5 20 3 5 2" xfId="44048"/>
    <cellStyle name="Normal 2 3 5 20 3 6" xfId="44049"/>
    <cellStyle name="Normal 2 3 5 20 3 6 2" xfId="44050"/>
    <cellStyle name="Normal 2 3 5 20 3 7" xfId="44051"/>
    <cellStyle name="Normal 2 3 5 20 4" xfId="13050"/>
    <cellStyle name="Normal 2 3 5 20 4 2" xfId="13051"/>
    <cellStyle name="Normal 2 3 5 20 4 2 2" xfId="44052"/>
    <cellStyle name="Normal 2 3 5 20 4 3" xfId="13052"/>
    <cellStyle name="Normal 2 3 5 20 4 3 2" xfId="44053"/>
    <cellStyle name="Normal 2 3 5 20 4 4" xfId="44054"/>
    <cellStyle name="Normal 2 3 5 20 5" xfId="13053"/>
    <cellStyle name="Normal 2 3 5 20 5 2" xfId="13054"/>
    <cellStyle name="Normal 2 3 5 20 5 2 2" xfId="44055"/>
    <cellStyle name="Normal 2 3 5 20 5 3" xfId="44056"/>
    <cellStyle name="Normal 2 3 5 20 6" xfId="13055"/>
    <cellStyle name="Normal 2 3 5 20 6 2" xfId="44057"/>
    <cellStyle name="Normal 2 3 5 20 7" xfId="13056"/>
    <cellStyle name="Normal 2 3 5 20 7 2" xfId="44058"/>
    <cellStyle name="Normal 2 3 5 20 8" xfId="44059"/>
    <cellStyle name="Normal 2 3 5 20 8 2" xfId="44060"/>
    <cellStyle name="Normal 2 3 5 20 9" xfId="44061"/>
    <cellStyle name="Normal 2 3 5 21" xfId="13057"/>
    <cellStyle name="Normal 2 3 5 21 10" xfId="44062"/>
    <cellStyle name="Normal 2 3 5 21 11" xfId="44063"/>
    <cellStyle name="Normal 2 3 5 21 2" xfId="13058"/>
    <cellStyle name="Normal 2 3 5 21 2 10" xfId="44064"/>
    <cellStyle name="Normal 2 3 5 21 2 2" xfId="13059"/>
    <cellStyle name="Normal 2 3 5 21 2 2 2" xfId="13060"/>
    <cellStyle name="Normal 2 3 5 21 2 2 2 2" xfId="13061"/>
    <cellStyle name="Normal 2 3 5 21 2 2 2 2 2" xfId="44065"/>
    <cellStyle name="Normal 2 3 5 21 2 2 2 3" xfId="13062"/>
    <cellStyle name="Normal 2 3 5 21 2 2 2 3 2" xfId="44066"/>
    <cellStyle name="Normal 2 3 5 21 2 2 2 4" xfId="44067"/>
    <cellStyle name="Normal 2 3 5 21 2 2 3" xfId="13063"/>
    <cellStyle name="Normal 2 3 5 21 2 2 3 2" xfId="44068"/>
    <cellStyle name="Normal 2 3 5 21 2 2 4" xfId="13064"/>
    <cellStyle name="Normal 2 3 5 21 2 2 4 2" xfId="44069"/>
    <cellStyle name="Normal 2 3 5 21 2 2 5" xfId="13065"/>
    <cellStyle name="Normal 2 3 5 21 2 2 5 2" xfId="44070"/>
    <cellStyle name="Normal 2 3 5 21 2 2 6" xfId="44071"/>
    <cellStyle name="Normal 2 3 5 21 2 2 6 2" xfId="44072"/>
    <cellStyle name="Normal 2 3 5 21 2 2 7" xfId="44073"/>
    <cellStyle name="Normal 2 3 5 21 2 3" xfId="13066"/>
    <cellStyle name="Normal 2 3 5 21 2 3 2" xfId="13067"/>
    <cellStyle name="Normal 2 3 5 21 2 3 2 2" xfId="44074"/>
    <cellStyle name="Normal 2 3 5 21 2 3 3" xfId="13068"/>
    <cellStyle name="Normal 2 3 5 21 2 3 3 2" xfId="44075"/>
    <cellStyle name="Normal 2 3 5 21 2 3 4" xfId="44076"/>
    <cellStyle name="Normal 2 3 5 21 2 4" xfId="13069"/>
    <cellStyle name="Normal 2 3 5 21 2 4 2" xfId="13070"/>
    <cellStyle name="Normal 2 3 5 21 2 4 2 2" xfId="44077"/>
    <cellStyle name="Normal 2 3 5 21 2 4 3" xfId="44078"/>
    <cellStyle name="Normal 2 3 5 21 2 5" xfId="13071"/>
    <cellStyle name="Normal 2 3 5 21 2 5 2" xfId="44079"/>
    <cellStyle name="Normal 2 3 5 21 2 6" xfId="13072"/>
    <cellStyle name="Normal 2 3 5 21 2 6 2" xfId="44080"/>
    <cellStyle name="Normal 2 3 5 21 2 7" xfId="44081"/>
    <cellStyle name="Normal 2 3 5 21 2 7 2" xfId="44082"/>
    <cellStyle name="Normal 2 3 5 21 2 8" xfId="44083"/>
    <cellStyle name="Normal 2 3 5 21 2 9" xfId="44084"/>
    <cellStyle name="Normal 2 3 5 21 3" xfId="13073"/>
    <cellStyle name="Normal 2 3 5 21 3 2" xfId="13074"/>
    <cellStyle name="Normal 2 3 5 21 3 2 2" xfId="13075"/>
    <cellStyle name="Normal 2 3 5 21 3 2 2 2" xfId="44085"/>
    <cellStyle name="Normal 2 3 5 21 3 2 3" xfId="13076"/>
    <cellStyle name="Normal 2 3 5 21 3 2 3 2" xfId="44086"/>
    <cellStyle name="Normal 2 3 5 21 3 2 4" xfId="44087"/>
    <cellStyle name="Normal 2 3 5 21 3 3" xfId="13077"/>
    <cellStyle name="Normal 2 3 5 21 3 3 2" xfId="44088"/>
    <cellStyle name="Normal 2 3 5 21 3 4" xfId="13078"/>
    <cellStyle name="Normal 2 3 5 21 3 4 2" xfId="44089"/>
    <cellStyle name="Normal 2 3 5 21 3 5" xfId="13079"/>
    <cellStyle name="Normal 2 3 5 21 3 5 2" xfId="44090"/>
    <cellStyle name="Normal 2 3 5 21 3 6" xfId="44091"/>
    <cellStyle name="Normal 2 3 5 21 3 6 2" xfId="44092"/>
    <cellStyle name="Normal 2 3 5 21 3 7" xfId="44093"/>
    <cellStyle name="Normal 2 3 5 21 4" xfId="13080"/>
    <cellStyle name="Normal 2 3 5 21 4 2" xfId="13081"/>
    <cellStyle name="Normal 2 3 5 21 4 2 2" xfId="44094"/>
    <cellStyle name="Normal 2 3 5 21 4 3" xfId="13082"/>
    <cellStyle name="Normal 2 3 5 21 4 3 2" xfId="44095"/>
    <cellStyle name="Normal 2 3 5 21 4 4" xfId="44096"/>
    <cellStyle name="Normal 2 3 5 21 5" xfId="13083"/>
    <cellStyle name="Normal 2 3 5 21 5 2" xfId="13084"/>
    <cellStyle name="Normal 2 3 5 21 5 2 2" xfId="44097"/>
    <cellStyle name="Normal 2 3 5 21 5 3" xfId="44098"/>
    <cellStyle name="Normal 2 3 5 21 6" xfId="13085"/>
    <cellStyle name="Normal 2 3 5 21 6 2" xfId="44099"/>
    <cellStyle name="Normal 2 3 5 21 7" xfId="13086"/>
    <cellStyle name="Normal 2 3 5 21 7 2" xfId="44100"/>
    <cellStyle name="Normal 2 3 5 21 8" xfId="44101"/>
    <cellStyle name="Normal 2 3 5 21 8 2" xfId="44102"/>
    <cellStyle name="Normal 2 3 5 21 9" xfId="44103"/>
    <cellStyle name="Normal 2 3 5 22" xfId="13087"/>
    <cellStyle name="Normal 2 3 5 22 10" xfId="44104"/>
    <cellStyle name="Normal 2 3 5 22 11" xfId="44105"/>
    <cellStyle name="Normal 2 3 5 22 2" xfId="13088"/>
    <cellStyle name="Normal 2 3 5 22 2 10" xfId="44106"/>
    <cellStyle name="Normal 2 3 5 22 2 2" xfId="13089"/>
    <cellStyle name="Normal 2 3 5 22 2 2 2" xfId="13090"/>
    <cellStyle name="Normal 2 3 5 22 2 2 2 2" xfId="13091"/>
    <cellStyle name="Normal 2 3 5 22 2 2 2 2 2" xfId="44107"/>
    <cellStyle name="Normal 2 3 5 22 2 2 2 3" xfId="13092"/>
    <cellStyle name="Normal 2 3 5 22 2 2 2 3 2" xfId="44108"/>
    <cellStyle name="Normal 2 3 5 22 2 2 2 4" xfId="44109"/>
    <cellStyle name="Normal 2 3 5 22 2 2 3" xfId="13093"/>
    <cellStyle name="Normal 2 3 5 22 2 2 3 2" xfId="44110"/>
    <cellStyle name="Normal 2 3 5 22 2 2 4" xfId="13094"/>
    <cellStyle name="Normal 2 3 5 22 2 2 4 2" xfId="44111"/>
    <cellStyle name="Normal 2 3 5 22 2 2 5" xfId="13095"/>
    <cellStyle name="Normal 2 3 5 22 2 2 5 2" xfId="44112"/>
    <cellStyle name="Normal 2 3 5 22 2 2 6" xfId="44113"/>
    <cellStyle name="Normal 2 3 5 22 2 2 6 2" xfId="44114"/>
    <cellStyle name="Normal 2 3 5 22 2 2 7" xfId="44115"/>
    <cellStyle name="Normal 2 3 5 22 2 3" xfId="13096"/>
    <cellStyle name="Normal 2 3 5 22 2 3 2" xfId="13097"/>
    <cellStyle name="Normal 2 3 5 22 2 3 2 2" xfId="44116"/>
    <cellStyle name="Normal 2 3 5 22 2 3 3" xfId="13098"/>
    <cellStyle name="Normal 2 3 5 22 2 3 3 2" xfId="44117"/>
    <cellStyle name="Normal 2 3 5 22 2 3 4" xfId="44118"/>
    <cellStyle name="Normal 2 3 5 22 2 4" xfId="13099"/>
    <cellStyle name="Normal 2 3 5 22 2 4 2" xfId="13100"/>
    <cellStyle name="Normal 2 3 5 22 2 4 2 2" xfId="44119"/>
    <cellStyle name="Normal 2 3 5 22 2 4 3" xfId="44120"/>
    <cellStyle name="Normal 2 3 5 22 2 5" xfId="13101"/>
    <cellStyle name="Normal 2 3 5 22 2 5 2" xfId="44121"/>
    <cellStyle name="Normal 2 3 5 22 2 6" xfId="13102"/>
    <cellStyle name="Normal 2 3 5 22 2 6 2" xfId="44122"/>
    <cellStyle name="Normal 2 3 5 22 2 7" xfId="44123"/>
    <cellStyle name="Normal 2 3 5 22 2 7 2" xfId="44124"/>
    <cellStyle name="Normal 2 3 5 22 2 8" xfId="44125"/>
    <cellStyle name="Normal 2 3 5 22 2 9" xfId="44126"/>
    <cellStyle name="Normal 2 3 5 22 3" xfId="13103"/>
    <cellStyle name="Normal 2 3 5 22 3 2" xfId="13104"/>
    <cellStyle name="Normal 2 3 5 22 3 2 2" xfId="13105"/>
    <cellStyle name="Normal 2 3 5 22 3 2 2 2" xfId="44127"/>
    <cellStyle name="Normal 2 3 5 22 3 2 3" xfId="13106"/>
    <cellStyle name="Normal 2 3 5 22 3 2 3 2" xfId="44128"/>
    <cellStyle name="Normal 2 3 5 22 3 2 4" xfId="44129"/>
    <cellStyle name="Normal 2 3 5 22 3 3" xfId="13107"/>
    <cellStyle name="Normal 2 3 5 22 3 3 2" xfId="44130"/>
    <cellStyle name="Normal 2 3 5 22 3 4" xfId="13108"/>
    <cellStyle name="Normal 2 3 5 22 3 4 2" xfId="44131"/>
    <cellStyle name="Normal 2 3 5 22 3 5" xfId="13109"/>
    <cellStyle name="Normal 2 3 5 22 3 5 2" xfId="44132"/>
    <cellStyle name="Normal 2 3 5 22 3 6" xfId="44133"/>
    <cellStyle name="Normal 2 3 5 22 3 6 2" xfId="44134"/>
    <cellStyle name="Normal 2 3 5 22 3 7" xfId="44135"/>
    <cellStyle name="Normal 2 3 5 22 4" xfId="13110"/>
    <cellStyle name="Normal 2 3 5 22 4 2" xfId="13111"/>
    <cellStyle name="Normal 2 3 5 22 4 2 2" xfId="44136"/>
    <cellStyle name="Normal 2 3 5 22 4 3" xfId="13112"/>
    <cellStyle name="Normal 2 3 5 22 4 3 2" xfId="44137"/>
    <cellStyle name="Normal 2 3 5 22 4 4" xfId="44138"/>
    <cellStyle name="Normal 2 3 5 22 5" xfId="13113"/>
    <cellStyle name="Normal 2 3 5 22 5 2" xfId="13114"/>
    <cellStyle name="Normal 2 3 5 22 5 2 2" xfId="44139"/>
    <cellStyle name="Normal 2 3 5 22 5 3" xfId="44140"/>
    <cellStyle name="Normal 2 3 5 22 6" xfId="13115"/>
    <cellStyle name="Normal 2 3 5 22 6 2" xfId="44141"/>
    <cellStyle name="Normal 2 3 5 22 7" xfId="13116"/>
    <cellStyle name="Normal 2 3 5 22 7 2" xfId="44142"/>
    <cellStyle name="Normal 2 3 5 22 8" xfId="44143"/>
    <cellStyle name="Normal 2 3 5 22 8 2" xfId="44144"/>
    <cellStyle name="Normal 2 3 5 22 9" xfId="44145"/>
    <cellStyle name="Normal 2 3 5 23" xfId="13117"/>
    <cellStyle name="Normal 2 3 5 23 10" xfId="44146"/>
    <cellStyle name="Normal 2 3 5 23 11" xfId="44147"/>
    <cellStyle name="Normal 2 3 5 23 2" xfId="13118"/>
    <cellStyle name="Normal 2 3 5 23 2 10" xfId="44148"/>
    <cellStyle name="Normal 2 3 5 23 2 2" xfId="13119"/>
    <cellStyle name="Normal 2 3 5 23 2 2 2" xfId="13120"/>
    <cellStyle name="Normal 2 3 5 23 2 2 2 2" xfId="13121"/>
    <cellStyle name="Normal 2 3 5 23 2 2 2 2 2" xfId="44149"/>
    <cellStyle name="Normal 2 3 5 23 2 2 2 3" xfId="13122"/>
    <cellStyle name="Normal 2 3 5 23 2 2 2 3 2" xfId="44150"/>
    <cellStyle name="Normal 2 3 5 23 2 2 2 4" xfId="44151"/>
    <cellStyle name="Normal 2 3 5 23 2 2 3" xfId="13123"/>
    <cellStyle name="Normal 2 3 5 23 2 2 3 2" xfId="44152"/>
    <cellStyle name="Normal 2 3 5 23 2 2 4" xfId="13124"/>
    <cellStyle name="Normal 2 3 5 23 2 2 4 2" xfId="44153"/>
    <cellStyle name="Normal 2 3 5 23 2 2 5" xfId="13125"/>
    <cellStyle name="Normal 2 3 5 23 2 2 5 2" xfId="44154"/>
    <cellStyle name="Normal 2 3 5 23 2 2 6" xfId="44155"/>
    <cellStyle name="Normal 2 3 5 23 2 2 6 2" xfId="44156"/>
    <cellStyle name="Normal 2 3 5 23 2 2 7" xfId="44157"/>
    <cellStyle name="Normal 2 3 5 23 2 3" xfId="13126"/>
    <cellStyle name="Normal 2 3 5 23 2 3 2" xfId="13127"/>
    <cellStyle name="Normal 2 3 5 23 2 3 2 2" xfId="44158"/>
    <cellStyle name="Normal 2 3 5 23 2 3 3" xfId="13128"/>
    <cellStyle name="Normal 2 3 5 23 2 3 3 2" xfId="44159"/>
    <cellStyle name="Normal 2 3 5 23 2 3 4" xfId="44160"/>
    <cellStyle name="Normal 2 3 5 23 2 4" xfId="13129"/>
    <cellStyle name="Normal 2 3 5 23 2 4 2" xfId="13130"/>
    <cellStyle name="Normal 2 3 5 23 2 4 2 2" xfId="44161"/>
    <cellStyle name="Normal 2 3 5 23 2 4 3" xfId="44162"/>
    <cellStyle name="Normal 2 3 5 23 2 5" xfId="13131"/>
    <cellStyle name="Normal 2 3 5 23 2 5 2" xfId="44163"/>
    <cellStyle name="Normal 2 3 5 23 2 6" xfId="13132"/>
    <cellStyle name="Normal 2 3 5 23 2 6 2" xfId="44164"/>
    <cellStyle name="Normal 2 3 5 23 2 7" xfId="44165"/>
    <cellStyle name="Normal 2 3 5 23 2 7 2" xfId="44166"/>
    <cellStyle name="Normal 2 3 5 23 2 8" xfId="44167"/>
    <cellStyle name="Normal 2 3 5 23 2 9" xfId="44168"/>
    <cellStyle name="Normal 2 3 5 23 3" xfId="13133"/>
    <cellStyle name="Normal 2 3 5 23 3 2" xfId="13134"/>
    <cellStyle name="Normal 2 3 5 23 3 2 2" xfId="13135"/>
    <cellStyle name="Normal 2 3 5 23 3 2 2 2" xfId="44169"/>
    <cellStyle name="Normal 2 3 5 23 3 2 3" xfId="13136"/>
    <cellStyle name="Normal 2 3 5 23 3 2 3 2" xfId="44170"/>
    <cellStyle name="Normal 2 3 5 23 3 2 4" xfId="44171"/>
    <cellStyle name="Normal 2 3 5 23 3 3" xfId="13137"/>
    <cellStyle name="Normal 2 3 5 23 3 3 2" xfId="44172"/>
    <cellStyle name="Normal 2 3 5 23 3 4" xfId="13138"/>
    <cellStyle name="Normal 2 3 5 23 3 4 2" xfId="44173"/>
    <cellStyle name="Normal 2 3 5 23 3 5" xfId="13139"/>
    <cellStyle name="Normal 2 3 5 23 3 5 2" xfId="44174"/>
    <cellStyle name="Normal 2 3 5 23 3 6" xfId="44175"/>
    <cellStyle name="Normal 2 3 5 23 3 6 2" xfId="44176"/>
    <cellStyle name="Normal 2 3 5 23 3 7" xfId="44177"/>
    <cellStyle name="Normal 2 3 5 23 4" xfId="13140"/>
    <cellStyle name="Normal 2 3 5 23 4 2" xfId="13141"/>
    <cellStyle name="Normal 2 3 5 23 4 2 2" xfId="44178"/>
    <cellStyle name="Normal 2 3 5 23 4 3" xfId="13142"/>
    <cellStyle name="Normal 2 3 5 23 4 3 2" xfId="44179"/>
    <cellStyle name="Normal 2 3 5 23 4 4" xfId="44180"/>
    <cellStyle name="Normal 2 3 5 23 5" xfId="13143"/>
    <cellStyle name="Normal 2 3 5 23 5 2" xfId="13144"/>
    <cellStyle name="Normal 2 3 5 23 5 2 2" xfId="44181"/>
    <cellStyle name="Normal 2 3 5 23 5 3" xfId="44182"/>
    <cellStyle name="Normal 2 3 5 23 6" xfId="13145"/>
    <cellStyle name="Normal 2 3 5 23 6 2" xfId="44183"/>
    <cellStyle name="Normal 2 3 5 23 7" xfId="13146"/>
    <cellStyle name="Normal 2 3 5 23 7 2" xfId="44184"/>
    <cellStyle name="Normal 2 3 5 23 8" xfId="44185"/>
    <cellStyle name="Normal 2 3 5 23 8 2" xfId="44186"/>
    <cellStyle name="Normal 2 3 5 23 9" xfId="44187"/>
    <cellStyle name="Normal 2 3 5 24" xfId="13147"/>
    <cellStyle name="Normal 2 3 5 24 10" xfId="44188"/>
    <cellStyle name="Normal 2 3 5 24 11" xfId="44189"/>
    <cellStyle name="Normal 2 3 5 24 2" xfId="13148"/>
    <cellStyle name="Normal 2 3 5 24 2 10" xfId="44190"/>
    <cellStyle name="Normal 2 3 5 24 2 2" xfId="13149"/>
    <cellStyle name="Normal 2 3 5 24 2 2 2" xfId="13150"/>
    <cellStyle name="Normal 2 3 5 24 2 2 2 2" xfId="13151"/>
    <cellStyle name="Normal 2 3 5 24 2 2 2 2 2" xfId="44191"/>
    <cellStyle name="Normal 2 3 5 24 2 2 2 3" xfId="13152"/>
    <cellStyle name="Normal 2 3 5 24 2 2 2 3 2" xfId="44192"/>
    <cellStyle name="Normal 2 3 5 24 2 2 2 4" xfId="44193"/>
    <cellStyle name="Normal 2 3 5 24 2 2 3" xfId="13153"/>
    <cellStyle name="Normal 2 3 5 24 2 2 3 2" xfId="44194"/>
    <cellStyle name="Normal 2 3 5 24 2 2 4" xfId="13154"/>
    <cellStyle name="Normal 2 3 5 24 2 2 4 2" xfId="44195"/>
    <cellStyle name="Normal 2 3 5 24 2 2 5" xfId="13155"/>
    <cellStyle name="Normal 2 3 5 24 2 2 5 2" xfId="44196"/>
    <cellStyle name="Normal 2 3 5 24 2 2 6" xfId="44197"/>
    <cellStyle name="Normal 2 3 5 24 2 2 6 2" xfId="44198"/>
    <cellStyle name="Normal 2 3 5 24 2 2 7" xfId="44199"/>
    <cellStyle name="Normal 2 3 5 24 2 3" xfId="13156"/>
    <cellStyle name="Normal 2 3 5 24 2 3 2" xfId="13157"/>
    <cellStyle name="Normal 2 3 5 24 2 3 2 2" xfId="44200"/>
    <cellStyle name="Normal 2 3 5 24 2 3 3" xfId="13158"/>
    <cellStyle name="Normal 2 3 5 24 2 3 3 2" xfId="44201"/>
    <cellStyle name="Normal 2 3 5 24 2 3 4" xfId="44202"/>
    <cellStyle name="Normal 2 3 5 24 2 4" xfId="13159"/>
    <cellStyle name="Normal 2 3 5 24 2 4 2" xfId="13160"/>
    <cellStyle name="Normal 2 3 5 24 2 4 2 2" xfId="44203"/>
    <cellStyle name="Normal 2 3 5 24 2 4 3" xfId="44204"/>
    <cellStyle name="Normal 2 3 5 24 2 5" xfId="13161"/>
    <cellStyle name="Normal 2 3 5 24 2 5 2" xfId="44205"/>
    <cellStyle name="Normal 2 3 5 24 2 6" xfId="13162"/>
    <cellStyle name="Normal 2 3 5 24 2 6 2" xfId="44206"/>
    <cellStyle name="Normal 2 3 5 24 2 7" xfId="44207"/>
    <cellStyle name="Normal 2 3 5 24 2 7 2" xfId="44208"/>
    <cellStyle name="Normal 2 3 5 24 2 8" xfId="44209"/>
    <cellStyle name="Normal 2 3 5 24 2 9" xfId="44210"/>
    <cellStyle name="Normal 2 3 5 24 3" xfId="13163"/>
    <cellStyle name="Normal 2 3 5 24 3 2" xfId="13164"/>
    <cellStyle name="Normal 2 3 5 24 3 2 2" xfId="13165"/>
    <cellStyle name="Normal 2 3 5 24 3 2 2 2" xfId="44211"/>
    <cellStyle name="Normal 2 3 5 24 3 2 3" xfId="13166"/>
    <cellStyle name="Normal 2 3 5 24 3 2 3 2" xfId="44212"/>
    <cellStyle name="Normal 2 3 5 24 3 2 4" xfId="44213"/>
    <cellStyle name="Normal 2 3 5 24 3 3" xfId="13167"/>
    <cellStyle name="Normal 2 3 5 24 3 3 2" xfId="44214"/>
    <cellStyle name="Normal 2 3 5 24 3 4" xfId="13168"/>
    <cellStyle name="Normal 2 3 5 24 3 4 2" xfId="44215"/>
    <cellStyle name="Normal 2 3 5 24 3 5" xfId="13169"/>
    <cellStyle name="Normal 2 3 5 24 3 5 2" xfId="44216"/>
    <cellStyle name="Normal 2 3 5 24 3 6" xfId="44217"/>
    <cellStyle name="Normal 2 3 5 24 3 6 2" xfId="44218"/>
    <cellStyle name="Normal 2 3 5 24 3 7" xfId="44219"/>
    <cellStyle name="Normal 2 3 5 24 4" xfId="13170"/>
    <cellStyle name="Normal 2 3 5 24 4 2" xfId="13171"/>
    <cellStyle name="Normal 2 3 5 24 4 2 2" xfId="44220"/>
    <cellStyle name="Normal 2 3 5 24 4 3" xfId="13172"/>
    <cellStyle name="Normal 2 3 5 24 4 3 2" xfId="44221"/>
    <cellStyle name="Normal 2 3 5 24 4 4" xfId="44222"/>
    <cellStyle name="Normal 2 3 5 24 5" xfId="13173"/>
    <cellStyle name="Normal 2 3 5 24 5 2" xfId="13174"/>
    <cellStyle name="Normal 2 3 5 24 5 2 2" xfId="44223"/>
    <cellStyle name="Normal 2 3 5 24 5 3" xfId="44224"/>
    <cellStyle name="Normal 2 3 5 24 6" xfId="13175"/>
    <cellStyle name="Normal 2 3 5 24 6 2" xfId="44225"/>
    <cellStyle name="Normal 2 3 5 24 7" xfId="13176"/>
    <cellStyle name="Normal 2 3 5 24 7 2" xfId="44226"/>
    <cellStyle name="Normal 2 3 5 24 8" xfId="44227"/>
    <cellStyle name="Normal 2 3 5 24 8 2" xfId="44228"/>
    <cellStyle name="Normal 2 3 5 24 9" xfId="44229"/>
    <cellStyle name="Normal 2 3 5 25" xfId="13177"/>
    <cellStyle name="Normal 2 3 5 25 10" xfId="44230"/>
    <cellStyle name="Normal 2 3 5 25 11" xfId="44231"/>
    <cellStyle name="Normal 2 3 5 25 2" xfId="13178"/>
    <cellStyle name="Normal 2 3 5 25 2 10" xfId="44232"/>
    <cellStyle name="Normal 2 3 5 25 2 2" xfId="13179"/>
    <cellStyle name="Normal 2 3 5 25 2 2 2" xfId="13180"/>
    <cellStyle name="Normal 2 3 5 25 2 2 2 2" xfId="13181"/>
    <cellStyle name="Normal 2 3 5 25 2 2 2 2 2" xfId="44233"/>
    <cellStyle name="Normal 2 3 5 25 2 2 2 3" xfId="13182"/>
    <cellStyle name="Normal 2 3 5 25 2 2 2 3 2" xfId="44234"/>
    <cellStyle name="Normal 2 3 5 25 2 2 2 4" xfId="44235"/>
    <cellStyle name="Normal 2 3 5 25 2 2 3" xfId="13183"/>
    <cellStyle name="Normal 2 3 5 25 2 2 3 2" xfId="44236"/>
    <cellStyle name="Normal 2 3 5 25 2 2 4" xfId="13184"/>
    <cellStyle name="Normal 2 3 5 25 2 2 4 2" xfId="44237"/>
    <cellStyle name="Normal 2 3 5 25 2 2 5" xfId="13185"/>
    <cellStyle name="Normal 2 3 5 25 2 2 5 2" xfId="44238"/>
    <cellStyle name="Normal 2 3 5 25 2 2 6" xfId="44239"/>
    <cellStyle name="Normal 2 3 5 25 2 2 6 2" xfId="44240"/>
    <cellStyle name="Normal 2 3 5 25 2 2 7" xfId="44241"/>
    <cellStyle name="Normal 2 3 5 25 2 3" xfId="13186"/>
    <cellStyle name="Normal 2 3 5 25 2 3 2" xfId="13187"/>
    <cellStyle name="Normal 2 3 5 25 2 3 2 2" xfId="44242"/>
    <cellStyle name="Normal 2 3 5 25 2 3 3" xfId="13188"/>
    <cellStyle name="Normal 2 3 5 25 2 3 3 2" xfId="44243"/>
    <cellStyle name="Normal 2 3 5 25 2 3 4" xfId="44244"/>
    <cellStyle name="Normal 2 3 5 25 2 4" xfId="13189"/>
    <cellStyle name="Normal 2 3 5 25 2 4 2" xfId="13190"/>
    <cellStyle name="Normal 2 3 5 25 2 4 2 2" xfId="44245"/>
    <cellStyle name="Normal 2 3 5 25 2 4 3" xfId="44246"/>
    <cellStyle name="Normal 2 3 5 25 2 5" xfId="13191"/>
    <cellStyle name="Normal 2 3 5 25 2 5 2" xfId="44247"/>
    <cellStyle name="Normal 2 3 5 25 2 6" xfId="13192"/>
    <cellStyle name="Normal 2 3 5 25 2 6 2" xfId="44248"/>
    <cellStyle name="Normal 2 3 5 25 2 7" xfId="44249"/>
    <cellStyle name="Normal 2 3 5 25 2 7 2" xfId="44250"/>
    <cellStyle name="Normal 2 3 5 25 2 8" xfId="44251"/>
    <cellStyle name="Normal 2 3 5 25 2 9" xfId="44252"/>
    <cellStyle name="Normal 2 3 5 25 3" xfId="13193"/>
    <cellStyle name="Normal 2 3 5 25 3 2" xfId="13194"/>
    <cellStyle name="Normal 2 3 5 25 3 2 2" xfId="13195"/>
    <cellStyle name="Normal 2 3 5 25 3 2 2 2" xfId="44253"/>
    <cellStyle name="Normal 2 3 5 25 3 2 3" xfId="13196"/>
    <cellStyle name="Normal 2 3 5 25 3 2 3 2" xfId="44254"/>
    <cellStyle name="Normal 2 3 5 25 3 2 4" xfId="44255"/>
    <cellStyle name="Normal 2 3 5 25 3 3" xfId="13197"/>
    <cellStyle name="Normal 2 3 5 25 3 3 2" xfId="44256"/>
    <cellStyle name="Normal 2 3 5 25 3 4" xfId="13198"/>
    <cellStyle name="Normal 2 3 5 25 3 4 2" xfId="44257"/>
    <cellStyle name="Normal 2 3 5 25 3 5" xfId="13199"/>
    <cellStyle name="Normal 2 3 5 25 3 5 2" xfId="44258"/>
    <cellStyle name="Normal 2 3 5 25 3 6" xfId="44259"/>
    <cellStyle name="Normal 2 3 5 25 3 6 2" xfId="44260"/>
    <cellStyle name="Normal 2 3 5 25 3 7" xfId="44261"/>
    <cellStyle name="Normal 2 3 5 25 4" xfId="13200"/>
    <cellStyle name="Normal 2 3 5 25 4 2" xfId="13201"/>
    <cellStyle name="Normal 2 3 5 25 4 2 2" xfId="44262"/>
    <cellStyle name="Normal 2 3 5 25 4 3" xfId="13202"/>
    <cellStyle name="Normal 2 3 5 25 4 3 2" xfId="44263"/>
    <cellStyle name="Normal 2 3 5 25 4 4" xfId="44264"/>
    <cellStyle name="Normal 2 3 5 25 5" xfId="13203"/>
    <cellStyle name="Normal 2 3 5 25 5 2" xfId="13204"/>
    <cellStyle name="Normal 2 3 5 25 5 2 2" xfId="44265"/>
    <cellStyle name="Normal 2 3 5 25 5 3" xfId="44266"/>
    <cellStyle name="Normal 2 3 5 25 6" xfId="13205"/>
    <cellStyle name="Normal 2 3 5 25 6 2" xfId="44267"/>
    <cellStyle name="Normal 2 3 5 25 7" xfId="13206"/>
    <cellStyle name="Normal 2 3 5 25 7 2" xfId="44268"/>
    <cellStyle name="Normal 2 3 5 25 8" xfId="44269"/>
    <cellStyle name="Normal 2 3 5 25 8 2" xfId="44270"/>
    <cellStyle name="Normal 2 3 5 25 9" xfId="44271"/>
    <cellStyle name="Normal 2 3 5 26" xfId="13207"/>
    <cellStyle name="Normal 2 3 5 26 10" xfId="44272"/>
    <cellStyle name="Normal 2 3 5 26 11" xfId="44273"/>
    <cellStyle name="Normal 2 3 5 26 2" xfId="13208"/>
    <cellStyle name="Normal 2 3 5 26 2 10" xfId="44274"/>
    <cellStyle name="Normal 2 3 5 26 2 2" xfId="13209"/>
    <cellStyle name="Normal 2 3 5 26 2 2 2" xfId="13210"/>
    <cellStyle name="Normal 2 3 5 26 2 2 2 2" xfId="13211"/>
    <cellStyle name="Normal 2 3 5 26 2 2 2 2 2" xfId="44275"/>
    <cellStyle name="Normal 2 3 5 26 2 2 2 3" xfId="13212"/>
    <cellStyle name="Normal 2 3 5 26 2 2 2 3 2" xfId="44276"/>
    <cellStyle name="Normal 2 3 5 26 2 2 2 4" xfId="44277"/>
    <cellStyle name="Normal 2 3 5 26 2 2 3" xfId="13213"/>
    <cellStyle name="Normal 2 3 5 26 2 2 3 2" xfId="44278"/>
    <cellStyle name="Normal 2 3 5 26 2 2 4" xfId="13214"/>
    <cellStyle name="Normal 2 3 5 26 2 2 4 2" xfId="44279"/>
    <cellStyle name="Normal 2 3 5 26 2 2 5" xfId="13215"/>
    <cellStyle name="Normal 2 3 5 26 2 2 5 2" xfId="44280"/>
    <cellStyle name="Normal 2 3 5 26 2 2 6" xfId="44281"/>
    <cellStyle name="Normal 2 3 5 26 2 2 6 2" xfId="44282"/>
    <cellStyle name="Normal 2 3 5 26 2 2 7" xfId="44283"/>
    <cellStyle name="Normal 2 3 5 26 2 3" xfId="13216"/>
    <cellStyle name="Normal 2 3 5 26 2 3 2" xfId="13217"/>
    <cellStyle name="Normal 2 3 5 26 2 3 2 2" xfId="44284"/>
    <cellStyle name="Normal 2 3 5 26 2 3 3" xfId="13218"/>
    <cellStyle name="Normal 2 3 5 26 2 3 3 2" xfId="44285"/>
    <cellStyle name="Normal 2 3 5 26 2 3 4" xfId="44286"/>
    <cellStyle name="Normal 2 3 5 26 2 4" xfId="13219"/>
    <cellStyle name="Normal 2 3 5 26 2 4 2" xfId="13220"/>
    <cellStyle name="Normal 2 3 5 26 2 4 2 2" xfId="44287"/>
    <cellStyle name="Normal 2 3 5 26 2 4 3" xfId="44288"/>
    <cellStyle name="Normal 2 3 5 26 2 5" xfId="13221"/>
    <cellStyle name="Normal 2 3 5 26 2 5 2" xfId="44289"/>
    <cellStyle name="Normal 2 3 5 26 2 6" xfId="13222"/>
    <cellStyle name="Normal 2 3 5 26 2 6 2" xfId="44290"/>
    <cellStyle name="Normal 2 3 5 26 2 7" xfId="44291"/>
    <cellStyle name="Normal 2 3 5 26 2 7 2" xfId="44292"/>
    <cellStyle name="Normal 2 3 5 26 2 8" xfId="44293"/>
    <cellStyle name="Normal 2 3 5 26 2 9" xfId="44294"/>
    <cellStyle name="Normal 2 3 5 26 3" xfId="13223"/>
    <cellStyle name="Normal 2 3 5 26 3 2" xfId="13224"/>
    <cellStyle name="Normal 2 3 5 26 3 2 2" xfId="13225"/>
    <cellStyle name="Normal 2 3 5 26 3 2 2 2" xfId="44295"/>
    <cellStyle name="Normal 2 3 5 26 3 2 3" xfId="13226"/>
    <cellStyle name="Normal 2 3 5 26 3 2 3 2" xfId="44296"/>
    <cellStyle name="Normal 2 3 5 26 3 2 4" xfId="44297"/>
    <cellStyle name="Normal 2 3 5 26 3 3" xfId="13227"/>
    <cellStyle name="Normal 2 3 5 26 3 3 2" xfId="44298"/>
    <cellStyle name="Normal 2 3 5 26 3 4" xfId="13228"/>
    <cellStyle name="Normal 2 3 5 26 3 4 2" xfId="44299"/>
    <cellStyle name="Normal 2 3 5 26 3 5" xfId="13229"/>
    <cellStyle name="Normal 2 3 5 26 3 5 2" xfId="44300"/>
    <cellStyle name="Normal 2 3 5 26 3 6" xfId="44301"/>
    <cellStyle name="Normal 2 3 5 26 3 6 2" xfId="44302"/>
    <cellStyle name="Normal 2 3 5 26 3 7" xfId="44303"/>
    <cellStyle name="Normal 2 3 5 26 4" xfId="13230"/>
    <cellStyle name="Normal 2 3 5 26 4 2" xfId="13231"/>
    <cellStyle name="Normal 2 3 5 26 4 2 2" xfId="44304"/>
    <cellStyle name="Normal 2 3 5 26 4 3" xfId="13232"/>
    <cellStyle name="Normal 2 3 5 26 4 3 2" xfId="44305"/>
    <cellStyle name="Normal 2 3 5 26 4 4" xfId="44306"/>
    <cellStyle name="Normal 2 3 5 26 5" xfId="13233"/>
    <cellStyle name="Normal 2 3 5 26 5 2" xfId="13234"/>
    <cellStyle name="Normal 2 3 5 26 5 2 2" xfId="44307"/>
    <cellStyle name="Normal 2 3 5 26 5 3" xfId="44308"/>
    <cellStyle name="Normal 2 3 5 26 6" xfId="13235"/>
    <cellStyle name="Normal 2 3 5 26 6 2" xfId="44309"/>
    <cellStyle name="Normal 2 3 5 26 7" xfId="13236"/>
    <cellStyle name="Normal 2 3 5 26 7 2" xfId="44310"/>
    <cellStyle name="Normal 2 3 5 26 8" xfId="44311"/>
    <cellStyle name="Normal 2 3 5 26 8 2" xfId="44312"/>
    <cellStyle name="Normal 2 3 5 26 9" xfId="44313"/>
    <cellStyle name="Normal 2 3 5 27" xfId="13237"/>
    <cellStyle name="Normal 2 3 5 27 10" xfId="44314"/>
    <cellStyle name="Normal 2 3 5 27 11" xfId="44315"/>
    <cellStyle name="Normal 2 3 5 27 2" xfId="13238"/>
    <cellStyle name="Normal 2 3 5 27 2 10" xfId="44316"/>
    <cellStyle name="Normal 2 3 5 27 2 2" xfId="13239"/>
    <cellStyle name="Normal 2 3 5 27 2 2 2" xfId="13240"/>
    <cellStyle name="Normal 2 3 5 27 2 2 2 2" xfId="13241"/>
    <cellStyle name="Normal 2 3 5 27 2 2 2 2 2" xfId="44317"/>
    <cellStyle name="Normal 2 3 5 27 2 2 2 3" xfId="13242"/>
    <cellStyle name="Normal 2 3 5 27 2 2 2 3 2" xfId="44318"/>
    <cellStyle name="Normal 2 3 5 27 2 2 2 4" xfId="44319"/>
    <cellStyle name="Normal 2 3 5 27 2 2 3" xfId="13243"/>
    <cellStyle name="Normal 2 3 5 27 2 2 3 2" xfId="44320"/>
    <cellStyle name="Normal 2 3 5 27 2 2 4" xfId="13244"/>
    <cellStyle name="Normal 2 3 5 27 2 2 4 2" xfId="44321"/>
    <cellStyle name="Normal 2 3 5 27 2 2 5" xfId="13245"/>
    <cellStyle name="Normal 2 3 5 27 2 2 5 2" xfId="44322"/>
    <cellStyle name="Normal 2 3 5 27 2 2 6" xfId="44323"/>
    <cellStyle name="Normal 2 3 5 27 2 2 6 2" xfId="44324"/>
    <cellStyle name="Normal 2 3 5 27 2 2 7" xfId="44325"/>
    <cellStyle name="Normal 2 3 5 27 2 3" xfId="13246"/>
    <cellStyle name="Normal 2 3 5 27 2 3 2" xfId="13247"/>
    <cellStyle name="Normal 2 3 5 27 2 3 2 2" xfId="44326"/>
    <cellStyle name="Normal 2 3 5 27 2 3 3" xfId="13248"/>
    <cellStyle name="Normal 2 3 5 27 2 3 3 2" xfId="44327"/>
    <cellStyle name="Normal 2 3 5 27 2 3 4" xfId="44328"/>
    <cellStyle name="Normal 2 3 5 27 2 4" xfId="13249"/>
    <cellStyle name="Normal 2 3 5 27 2 4 2" xfId="13250"/>
    <cellStyle name="Normal 2 3 5 27 2 4 2 2" xfId="44329"/>
    <cellStyle name="Normal 2 3 5 27 2 4 3" xfId="44330"/>
    <cellStyle name="Normal 2 3 5 27 2 5" xfId="13251"/>
    <cellStyle name="Normal 2 3 5 27 2 5 2" xfId="44331"/>
    <cellStyle name="Normal 2 3 5 27 2 6" xfId="13252"/>
    <cellStyle name="Normal 2 3 5 27 2 6 2" xfId="44332"/>
    <cellStyle name="Normal 2 3 5 27 2 7" xfId="44333"/>
    <cellStyle name="Normal 2 3 5 27 2 7 2" xfId="44334"/>
    <cellStyle name="Normal 2 3 5 27 2 8" xfId="44335"/>
    <cellStyle name="Normal 2 3 5 27 2 9" xfId="44336"/>
    <cellStyle name="Normal 2 3 5 27 3" xfId="13253"/>
    <cellStyle name="Normal 2 3 5 27 3 2" xfId="13254"/>
    <cellStyle name="Normal 2 3 5 27 3 2 2" xfId="13255"/>
    <cellStyle name="Normal 2 3 5 27 3 2 2 2" xfId="44337"/>
    <cellStyle name="Normal 2 3 5 27 3 2 3" xfId="13256"/>
    <cellStyle name="Normal 2 3 5 27 3 2 3 2" xfId="44338"/>
    <cellStyle name="Normal 2 3 5 27 3 2 4" xfId="44339"/>
    <cellStyle name="Normal 2 3 5 27 3 3" xfId="13257"/>
    <cellStyle name="Normal 2 3 5 27 3 3 2" xfId="44340"/>
    <cellStyle name="Normal 2 3 5 27 3 4" xfId="13258"/>
    <cellStyle name="Normal 2 3 5 27 3 4 2" xfId="44341"/>
    <cellStyle name="Normal 2 3 5 27 3 5" xfId="13259"/>
    <cellStyle name="Normal 2 3 5 27 3 5 2" xfId="44342"/>
    <cellStyle name="Normal 2 3 5 27 3 6" xfId="44343"/>
    <cellStyle name="Normal 2 3 5 27 3 6 2" xfId="44344"/>
    <cellStyle name="Normal 2 3 5 27 3 7" xfId="44345"/>
    <cellStyle name="Normal 2 3 5 27 4" xfId="13260"/>
    <cellStyle name="Normal 2 3 5 27 4 2" xfId="13261"/>
    <cellStyle name="Normal 2 3 5 27 4 2 2" xfId="44346"/>
    <cellStyle name="Normal 2 3 5 27 4 3" xfId="13262"/>
    <cellStyle name="Normal 2 3 5 27 4 3 2" xfId="44347"/>
    <cellStyle name="Normal 2 3 5 27 4 4" xfId="44348"/>
    <cellStyle name="Normal 2 3 5 27 5" xfId="13263"/>
    <cellStyle name="Normal 2 3 5 27 5 2" xfId="13264"/>
    <cellStyle name="Normal 2 3 5 27 5 2 2" xfId="44349"/>
    <cellStyle name="Normal 2 3 5 27 5 3" xfId="44350"/>
    <cellStyle name="Normal 2 3 5 27 6" xfId="13265"/>
    <cellStyle name="Normal 2 3 5 27 6 2" xfId="44351"/>
    <cellStyle name="Normal 2 3 5 27 7" xfId="13266"/>
    <cellStyle name="Normal 2 3 5 27 7 2" xfId="44352"/>
    <cellStyle name="Normal 2 3 5 27 8" xfId="44353"/>
    <cellStyle name="Normal 2 3 5 27 8 2" xfId="44354"/>
    <cellStyle name="Normal 2 3 5 27 9" xfId="44355"/>
    <cellStyle name="Normal 2 3 5 28" xfId="13267"/>
    <cellStyle name="Normal 2 3 5 28 10" xfId="44356"/>
    <cellStyle name="Normal 2 3 5 28 11" xfId="44357"/>
    <cellStyle name="Normal 2 3 5 28 2" xfId="13268"/>
    <cellStyle name="Normal 2 3 5 28 2 10" xfId="44358"/>
    <cellStyle name="Normal 2 3 5 28 2 2" xfId="13269"/>
    <cellStyle name="Normal 2 3 5 28 2 2 2" xfId="13270"/>
    <cellStyle name="Normal 2 3 5 28 2 2 2 2" xfId="13271"/>
    <cellStyle name="Normal 2 3 5 28 2 2 2 2 2" xfId="44359"/>
    <cellStyle name="Normal 2 3 5 28 2 2 2 3" xfId="13272"/>
    <cellStyle name="Normal 2 3 5 28 2 2 2 3 2" xfId="44360"/>
    <cellStyle name="Normal 2 3 5 28 2 2 2 4" xfId="44361"/>
    <cellStyle name="Normal 2 3 5 28 2 2 3" xfId="13273"/>
    <cellStyle name="Normal 2 3 5 28 2 2 3 2" xfId="44362"/>
    <cellStyle name="Normal 2 3 5 28 2 2 4" xfId="13274"/>
    <cellStyle name="Normal 2 3 5 28 2 2 4 2" xfId="44363"/>
    <cellStyle name="Normal 2 3 5 28 2 2 5" xfId="13275"/>
    <cellStyle name="Normal 2 3 5 28 2 2 5 2" xfId="44364"/>
    <cellStyle name="Normal 2 3 5 28 2 2 6" xfId="44365"/>
    <cellStyle name="Normal 2 3 5 28 2 2 6 2" xfId="44366"/>
    <cellStyle name="Normal 2 3 5 28 2 2 7" xfId="44367"/>
    <cellStyle name="Normal 2 3 5 28 2 3" xfId="13276"/>
    <cellStyle name="Normal 2 3 5 28 2 3 2" xfId="13277"/>
    <cellStyle name="Normal 2 3 5 28 2 3 2 2" xfId="44368"/>
    <cellStyle name="Normal 2 3 5 28 2 3 3" xfId="13278"/>
    <cellStyle name="Normal 2 3 5 28 2 3 3 2" xfId="44369"/>
    <cellStyle name="Normal 2 3 5 28 2 3 4" xfId="44370"/>
    <cellStyle name="Normal 2 3 5 28 2 4" xfId="13279"/>
    <cellStyle name="Normal 2 3 5 28 2 4 2" xfId="13280"/>
    <cellStyle name="Normal 2 3 5 28 2 4 2 2" xfId="44371"/>
    <cellStyle name="Normal 2 3 5 28 2 4 3" xfId="44372"/>
    <cellStyle name="Normal 2 3 5 28 2 5" xfId="13281"/>
    <cellStyle name="Normal 2 3 5 28 2 5 2" xfId="44373"/>
    <cellStyle name="Normal 2 3 5 28 2 6" xfId="13282"/>
    <cellStyle name="Normal 2 3 5 28 2 6 2" xfId="44374"/>
    <cellStyle name="Normal 2 3 5 28 2 7" xfId="44375"/>
    <cellStyle name="Normal 2 3 5 28 2 7 2" xfId="44376"/>
    <cellStyle name="Normal 2 3 5 28 2 8" xfId="44377"/>
    <cellStyle name="Normal 2 3 5 28 2 9" xfId="44378"/>
    <cellStyle name="Normal 2 3 5 28 3" xfId="13283"/>
    <cellStyle name="Normal 2 3 5 28 3 2" xfId="13284"/>
    <cellStyle name="Normal 2 3 5 28 3 2 2" xfId="13285"/>
    <cellStyle name="Normal 2 3 5 28 3 2 2 2" xfId="44379"/>
    <cellStyle name="Normal 2 3 5 28 3 2 3" xfId="13286"/>
    <cellStyle name="Normal 2 3 5 28 3 2 3 2" xfId="44380"/>
    <cellStyle name="Normal 2 3 5 28 3 2 4" xfId="44381"/>
    <cellStyle name="Normal 2 3 5 28 3 3" xfId="13287"/>
    <cellStyle name="Normal 2 3 5 28 3 3 2" xfId="44382"/>
    <cellStyle name="Normal 2 3 5 28 3 4" xfId="13288"/>
    <cellStyle name="Normal 2 3 5 28 3 4 2" xfId="44383"/>
    <cellStyle name="Normal 2 3 5 28 3 5" xfId="13289"/>
    <cellStyle name="Normal 2 3 5 28 3 5 2" xfId="44384"/>
    <cellStyle name="Normal 2 3 5 28 3 6" xfId="44385"/>
    <cellStyle name="Normal 2 3 5 28 3 6 2" xfId="44386"/>
    <cellStyle name="Normal 2 3 5 28 3 7" xfId="44387"/>
    <cellStyle name="Normal 2 3 5 28 4" xfId="13290"/>
    <cellStyle name="Normal 2 3 5 28 4 2" xfId="13291"/>
    <cellStyle name="Normal 2 3 5 28 4 2 2" xfId="44388"/>
    <cellStyle name="Normal 2 3 5 28 4 3" xfId="13292"/>
    <cellStyle name="Normal 2 3 5 28 4 3 2" xfId="44389"/>
    <cellStyle name="Normal 2 3 5 28 4 4" xfId="44390"/>
    <cellStyle name="Normal 2 3 5 28 5" xfId="13293"/>
    <cellStyle name="Normal 2 3 5 28 5 2" xfId="13294"/>
    <cellStyle name="Normal 2 3 5 28 5 2 2" xfId="44391"/>
    <cellStyle name="Normal 2 3 5 28 5 3" xfId="44392"/>
    <cellStyle name="Normal 2 3 5 28 6" xfId="13295"/>
    <cellStyle name="Normal 2 3 5 28 6 2" xfId="44393"/>
    <cellStyle name="Normal 2 3 5 28 7" xfId="13296"/>
    <cellStyle name="Normal 2 3 5 28 7 2" xfId="44394"/>
    <cellStyle name="Normal 2 3 5 28 8" xfId="44395"/>
    <cellStyle name="Normal 2 3 5 28 8 2" xfId="44396"/>
    <cellStyle name="Normal 2 3 5 28 9" xfId="44397"/>
    <cellStyle name="Normal 2 3 5 29" xfId="13297"/>
    <cellStyle name="Normal 2 3 5 29 10" xfId="44398"/>
    <cellStyle name="Normal 2 3 5 29 11" xfId="44399"/>
    <cellStyle name="Normal 2 3 5 29 2" xfId="13298"/>
    <cellStyle name="Normal 2 3 5 29 2 10" xfId="44400"/>
    <cellStyle name="Normal 2 3 5 29 2 2" xfId="13299"/>
    <cellStyle name="Normal 2 3 5 29 2 2 2" xfId="13300"/>
    <cellStyle name="Normal 2 3 5 29 2 2 2 2" xfId="13301"/>
    <cellStyle name="Normal 2 3 5 29 2 2 2 2 2" xfId="44401"/>
    <cellStyle name="Normal 2 3 5 29 2 2 2 3" xfId="13302"/>
    <cellStyle name="Normal 2 3 5 29 2 2 2 3 2" xfId="44402"/>
    <cellStyle name="Normal 2 3 5 29 2 2 2 4" xfId="44403"/>
    <cellStyle name="Normal 2 3 5 29 2 2 3" xfId="13303"/>
    <cellStyle name="Normal 2 3 5 29 2 2 3 2" xfId="44404"/>
    <cellStyle name="Normal 2 3 5 29 2 2 4" xfId="13304"/>
    <cellStyle name="Normal 2 3 5 29 2 2 4 2" xfId="44405"/>
    <cellStyle name="Normal 2 3 5 29 2 2 5" xfId="13305"/>
    <cellStyle name="Normal 2 3 5 29 2 2 5 2" xfId="44406"/>
    <cellStyle name="Normal 2 3 5 29 2 2 6" xfId="44407"/>
    <cellStyle name="Normal 2 3 5 29 2 2 6 2" xfId="44408"/>
    <cellStyle name="Normal 2 3 5 29 2 2 7" xfId="44409"/>
    <cellStyle name="Normal 2 3 5 29 2 3" xfId="13306"/>
    <cellStyle name="Normal 2 3 5 29 2 3 2" xfId="13307"/>
    <cellStyle name="Normal 2 3 5 29 2 3 2 2" xfId="44410"/>
    <cellStyle name="Normal 2 3 5 29 2 3 3" xfId="13308"/>
    <cellStyle name="Normal 2 3 5 29 2 3 3 2" xfId="44411"/>
    <cellStyle name="Normal 2 3 5 29 2 3 4" xfId="44412"/>
    <cellStyle name="Normal 2 3 5 29 2 4" xfId="13309"/>
    <cellStyle name="Normal 2 3 5 29 2 4 2" xfId="13310"/>
    <cellStyle name="Normal 2 3 5 29 2 4 2 2" xfId="44413"/>
    <cellStyle name="Normal 2 3 5 29 2 4 3" xfId="44414"/>
    <cellStyle name="Normal 2 3 5 29 2 5" xfId="13311"/>
    <cellStyle name="Normal 2 3 5 29 2 5 2" xfId="44415"/>
    <cellStyle name="Normal 2 3 5 29 2 6" xfId="13312"/>
    <cellStyle name="Normal 2 3 5 29 2 6 2" xfId="44416"/>
    <cellStyle name="Normal 2 3 5 29 2 7" xfId="44417"/>
    <cellStyle name="Normal 2 3 5 29 2 7 2" xfId="44418"/>
    <cellStyle name="Normal 2 3 5 29 2 8" xfId="44419"/>
    <cellStyle name="Normal 2 3 5 29 2 9" xfId="44420"/>
    <cellStyle name="Normal 2 3 5 29 3" xfId="13313"/>
    <cellStyle name="Normal 2 3 5 29 3 2" xfId="13314"/>
    <cellStyle name="Normal 2 3 5 29 3 2 2" xfId="13315"/>
    <cellStyle name="Normal 2 3 5 29 3 2 2 2" xfId="44421"/>
    <cellStyle name="Normal 2 3 5 29 3 2 3" xfId="13316"/>
    <cellStyle name="Normal 2 3 5 29 3 2 3 2" xfId="44422"/>
    <cellStyle name="Normal 2 3 5 29 3 2 4" xfId="44423"/>
    <cellStyle name="Normal 2 3 5 29 3 3" xfId="13317"/>
    <cellStyle name="Normal 2 3 5 29 3 3 2" xfId="44424"/>
    <cellStyle name="Normal 2 3 5 29 3 4" xfId="13318"/>
    <cellStyle name="Normal 2 3 5 29 3 4 2" xfId="44425"/>
    <cellStyle name="Normal 2 3 5 29 3 5" xfId="13319"/>
    <cellStyle name="Normal 2 3 5 29 3 5 2" xfId="44426"/>
    <cellStyle name="Normal 2 3 5 29 3 6" xfId="44427"/>
    <cellStyle name="Normal 2 3 5 29 3 6 2" xfId="44428"/>
    <cellStyle name="Normal 2 3 5 29 3 7" xfId="44429"/>
    <cellStyle name="Normal 2 3 5 29 4" xfId="13320"/>
    <cellStyle name="Normal 2 3 5 29 4 2" xfId="13321"/>
    <cellStyle name="Normal 2 3 5 29 4 2 2" xfId="44430"/>
    <cellStyle name="Normal 2 3 5 29 4 3" xfId="13322"/>
    <cellStyle name="Normal 2 3 5 29 4 3 2" xfId="44431"/>
    <cellStyle name="Normal 2 3 5 29 4 4" xfId="44432"/>
    <cellStyle name="Normal 2 3 5 29 5" xfId="13323"/>
    <cellStyle name="Normal 2 3 5 29 5 2" xfId="13324"/>
    <cellStyle name="Normal 2 3 5 29 5 2 2" xfId="44433"/>
    <cellStyle name="Normal 2 3 5 29 5 3" xfId="44434"/>
    <cellStyle name="Normal 2 3 5 29 6" xfId="13325"/>
    <cellStyle name="Normal 2 3 5 29 6 2" xfId="44435"/>
    <cellStyle name="Normal 2 3 5 29 7" xfId="13326"/>
    <cellStyle name="Normal 2 3 5 29 7 2" xfId="44436"/>
    <cellStyle name="Normal 2 3 5 29 8" xfId="44437"/>
    <cellStyle name="Normal 2 3 5 29 8 2" xfId="44438"/>
    <cellStyle name="Normal 2 3 5 29 9" xfId="44439"/>
    <cellStyle name="Normal 2 3 5 3" xfId="13327"/>
    <cellStyle name="Normal 2 3 5 3 10" xfId="44440"/>
    <cellStyle name="Normal 2 3 5 3 11" xfId="44441"/>
    <cellStyle name="Normal 2 3 5 3 2" xfId="13328"/>
    <cellStyle name="Normal 2 3 5 3 2 10" xfId="44442"/>
    <cellStyle name="Normal 2 3 5 3 2 2" xfId="13329"/>
    <cellStyle name="Normal 2 3 5 3 2 2 2" xfId="13330"/>
    <cellStyle name="Normal 2 3 5 3 2 2 2 2" xfId="13331"/>
    <cellStyle name="Normal 2 3 5 3 2 2 2 2 2" xfId="44443"/>
    <cellStyle name="Normal 2 3 5 3 2 2 2 3" xfId="13332"/>
    <cellStyle name="Normal 2 3 5 3 2 2 2 3 2" xfId="44444"/>
    <cellStyle name="Normal 2 3 5 3 2 2 2 4" xfId="44445"/>
    <cellStyle name="Normal 2 3 5 3 2 2 3" xfId="13333"/>
    <cellStyle name="Normal 2 3 5 3 2 2 3 2" xfId="44446"/>
    <cellStyle name="Normal 2 3 5 3 2 2 4" xfId="13334"/>
    <cellStyle name="Normal 2 3 5 3 2 2 4 2" xfId="44447"/>
    <cellStyle name="Normal 2 3 5 3 2 2 5" xfId="13335"/>
    <cellStyle name="Normal 2 3 5 3 2 2 5 2" xfId="44448"/>
    <cellStyle name="Normal 2 3 5 3 2 2 6" xfId="44449"/>
    <cellStyle name="Normal 2 3 5 3 2 2 6 2" xfId="44450"/>
    <cellStyle name="Normal 2 3 5 3 2 2 7" xfId="44451"/>
    <cellStyle name="Normal 2 3 5 3 2 3" xfId="13336"/>
    <cellStyle name="Normal 2 3 5 3 2 3 2" xfId="13337"/>
    <cellStyle name="Normal 2 3 5 3 2 3 2 2" xfId="44452"/>
    <cellStyle name="Normal 2 3 5 3 2 3 3" xfId="13338"/>
    <cellStyle name="Normal 2 3 5 3 2 3 3 2" xfId="44453"/>
    <cellStyle name="Normal 2 3 5 3 2 3 4" xfId="44454"/>
    <cellStyle name="Normal 2 3 5 3 2 4" xfId="13339"/>
    <cellStyle name="Normal 2 3 5 3 2 4 2" xfId="13340"/>
    <cellStyle name="Normal 2 3 5 3 2 4 2 2" xfId="44455"/>
    <cellStyle name="Normal 2 3 5 3 2 4 3" xfId="44456"/>
    <cellStyle name="Normal 2 3 5 3 2 5" xfId="13341"/>
    <cellStyle name="Normal 2 3 5 3 2 5 2" xfId="44457"/>
    <cellStyle name="Normal 2 3 5 3 2 6" xfId="13342"/>
    <cellStyle name="Normal 2 3 5 3 2 6 2" xfId="44458"/>
    <cellStyle name="Normal 2 3 5 3 2 7" xfId="44459"/>
    <cellStyle name="Normal 2 3 5 3 2 7 2" xfId="44460"/>
    <cellStyle name="Normal 2 3 5 3 2 8" xfId="44461"/>
    <cellStyle name="Normal 2 3 5 3 2 9" xfId="44462"/>
    <cellStyle name="Normal 2 3 5 3 3" xfId="13343"/>
    <cellStyle name="Normal 2 3 5 3 3 2" xfId="13344"/>
    <cellStyle name="Normal 2 3 5 3 3 2 2" xfId="13345"/>
    <cellStyle name="Normal 2 3 5 3 3 2 2 2" xfId="44463"/>
    <cellStyle name="Normal 2 3 5 3 3 2 3" xfId="13346"/>
    <cellStyle name="Normal 2 3 5 3 3 2 3 2" xfId="44464"/>
    <cellStyle name="Normal 2 3 5 3 3 2 4" xfId="44465"/>
    <cellStyle name="Normal 2 3 5 3 3 3" xfId="13347"/>
    <cellStyle name="Normal 2 3 5 3 3 3 2" xfId="44466"/>
    <cellStyle name="Normal 2 3 5 3 3 4" xfId="13348"/>
    <cellStyle name="Normal 2 3 5 3 3 4 2" xfId="44467"/>
    <cellStyle name="Normal 2 3 5 3 3 5" xfId="13349"/>
    <cellStyle name="Normal 2 3 5 3 3 5 2" xfId="44468"/>
    <cellStyle name="Normal 2 3 5 3 3 6" xfId="44469"/>
    <cellStyle name="Normal 2 3 5 3 3 6 2" xfId="44470"/>
    <cellStyle name="Normal 2 3 5 3 3 7" xfId="44471"/>
    <cellStyle name="Normal 2 3 5 3 4" xfId="13350"/>
    <cellStyle name="Normal 2 3 5 3 4 2" xfId="13351"/>
    <cellStyle name="Normal 2 3 5 3 4 2 2" xfId="44472"/>
    <cellStyle name="Normal 2 3 5 3 4 3" xfId="13352"/>
    <cellStyle name="Normal 2 3 5 3 4 3 2" xfId="44473"/>
    <cellStyle name="Normal 2 3 5 3 4 4" xfId="44474"/>
    <cellStyle name="Normal 2 3 5 3 5" xfId="13353"/>
    <cellStyle name="Normal 2 3 5 3 5 2" xfId="13354"/>
    <cellStyle name="Normal 2 3 5 3 5 2 2" xfId="44475"/>
    <cellStyle name="Normal 2 3 5 3 5 3" xfId="44476"/>
    <cellStyle name="Normal 2 3 5 3 6" xfId="13355"/>
    <cellStyle name="Normal 2 3 5 3 6 2" xfId="44477"/>
    <cellStyle name="Normal 2 3 5 3 7" xfId="13356"/>
    <cellStyle name="Normal 2 3 5 3 7 2" xfId="44478"/>
    <cellStyle name="Normal 2 3 5 3 8" xfId="44479"/>
    <cellStyle name="Normal 2 3 5 3 8 2" xfId="44480"/>
    <cellStyle name="Normal 2 3 5 3 9" xfId="44481"/>
    <cellStyle name="Normal 2 3 5 30" xfId="13357"/>
    <cellStyle name="Normal 2 3 5 30 10" xfId="44482"/>
    <cellStyle name="Normal 2 3 5 30 11" xfId="44483"/>
    <cellStyle name="Normal 2 3 5 30 2" xfId="13358"/>
    <cellStyle name="Normal 2 3 5 30 2 10" xfId="44484"/>
    <cellStyle name="Normal 2 3 5 30 2 2" xfId="13359"/>
    <cellStyle name="Normal 2 3 5 30 2 2 2" xfId="13360"/>
    <cellStyle name="Normal 2 3 5 30 2 2 2 2" xfId="13361"/>
    <cellStyle name="Normal 2 3 5 30 2 2 2 2 2" xfId="44485"/>
    <cellStyle name="Normal 2 3 5 30 2 2 2 3" xfId="13362"/>
    <cellStyle name="Normal 2 3 5 30 2 2 2 3 2" xfId="44486"/>
    <cellStyle name="Normal 2 3 5 30 2 2 2 4" xfId="44487"/>
    <cellStyle name="Normal 2 3 5 30 2 2 3" xfId="13363"/>
    <cellStyle name="Normal 2 3 5 30 2 2 3 2" xfId="44488"/>
    <cellStyle name="Normal 2 3 5 30 2 2 4" xfId="13364"/>
    <cellStyle name="Normal 2 3 5 30 2 2 4 2" xfId="44489"/>
    <cellStyle name="Normal 2 3 5 30 2 2 5" xfId="13365"/>
    <cellStyle name="Normal 2 3 5 30 2 2 5 2" xfId="44490"/>
    <cellStyle name="Normal 2 3 5 30 2 2 6" xfId="44491"/>
    <cellStyle name="Normal 2 3 5 30 2 2 6 2" xfId="44492"/>
    <cellStyle name="Normal 2 3 5 30 2 2 7" xfId="44493"/>
    <cellStyle name="Normal 2 3 5 30 2 3" xfId="13366"/>
    <cellStyle name="Normal 2 3 5 30 2 3 2" xfId="13367"/>
    <cellStyle name="Normal 2 3 5 30 2 3 2 2" xfId="44494"/>
    <cellStyle name="Normal 2 3 5 30 2 3 3" xfId="13368"/>
    <cellStyle name="Normal 2 3 5 30 2 3 3 2" xfId="44495"/>
    <cellStyle name="Normal 2 3 5 30 2 3 4" xfId="44496"/>
    <cellStyle name="Normal 2 3 5 30 2 4" xfId="13369"/>
    <cellStyle name="Normal 2 3 5 30 2 4 2" xfId="13370"/>
    <cellStyle name="Normal 2 3 5 30 2 4 2 2" xfId="44497"/>
    <cellStyle name="Normal 2 3 5 30 2 4 3" xfId="44498"/>
    <cellStyle name="Normal 2 3 5 30 2 5" xfId="13371"/>
    <cellStyle name="Normal 2 3 5 30 2 5 2" xfId="44499"/>
    <cellStyle name="Normal 2 3 5 30 2 6" xfId="13372"/>
    <cellStyle name="Normal 2 3 5 30 2 6 2" xfId="44500"/>
    <cellStyle name="Normal 2 3 5 30 2 7" xfId="44501"/>
    <cellStyle name="Normal 2 3 5 30 2 7 2" xfId="44502"/>
    <cellStyle name="Normal 2 3 5 30 2 8" xfId="44503"/>
    <cellStyle name="Normal 2 3 5 30 2 9" xfId="44504"/>
    <cellStyle name="Normal 2 3 5 30 3" xfId="13373"/>
    <cellStyle name="Normal 2 3 5 30 3 2" xfId="13374"/>
    <cellStyle name="Normal 2 3 5 30 3 2 2" xfId="13375"/>
    <cellStyle name="Normal 2 3 5 30 3 2 2 2" xfId="44505"/>
    <cellStyle name="Normal 2 3 5 30 3 2 3" xfId="13376"/>
    <cellStyle name="Normal 2 3 5 30 3 2 3 2" xfId="44506"/>
    <cellStyle name="Normal 2 3 5 30 3 2 4" xfId="44507"/>
    <cellStyle name="Normal 2 3 5 30 3 3" xfId="13377"/>
    <cellStyle name="Normal 2 3 5 30 3 3 2" xfId="44508"/>
    <cellStyle name="Normal 2 3 5 30 3 4" xfId="13378"/>
    <cellStyle name="Normal 2 3 5 30 3 4 2" xfId="44509"/>
    <cellStyle name="Normal 2 3 5 30 3 5" xfId="13379"/>
    <cellStyle name="Normal 2 3 5 30 3 5 2" xfId="44510"/>
    <cellStyle name="Normal 2 3 5 30 3 6" xfId="44511"/>
    <cellStyle name="Normal 2 3 5 30 3 6 2" xfId="44512"/>
    <cellStyle name="Normal 2 3 5 30 3 7" xfId="44513"/>
    <cellStyle name="Normal 2 3 5 30 4" xfId="13380"/>
    <cellStyle name="Normal 2 3 5 30 4 2" xfId="13381"/>
    <cellStyle name="Normal 2 3 5 30 4 2 2" xfId="44514"/>
    <cellStyle name="Normal 2 3 5 30 4 3" xfId="13382"/>
    <cellStyle name="Normal 2 3 5 30 4 3 2" xfId="44515"/>
    <cellStyle name="Normal 2 3 5 30 4 4" xfId="44516"/>
    <cellStyle name="Normal 2 3 5 30 5" xfId="13383"/>
    <cellStyle name="Normal 2 3 5 30 5 2" xfId="13384"/>
    <cellStyle name="Normal 2 3 5 30 5 2 2" xfId="44517"/>
    <cellStyle name="Normal 2 3 5 30 5 3" xfId="44518"/>
    <cellStyle name="Normal 2 3 5 30 6" xfId="13385"/>
    <cellStyle name="Normal 2 3 5 30 6 2" xfId="44519"/>
    <cellStyle name="Normal 2 3 5 30 7" xfId="13386"/>
    <cellStyle name="Normal 2 3 5 30 7 2" xfId="44520"/>
    <cellStyle name="Normal 2 3 5 30 8" xfId="44521"/>
    <cellStyle name="Normal 2 3 5 30 8 2" xfId="44522"/>
    <cellStyle name="Normal 2 3 5 30 9" xfId="44523"/>
    <cellStyle name="Normal 2 3 5 31" xfId="13387"/>
    <cellStyle name="Normal 2 3 5 31 10" xfId="44524"/>
    <cellStyle name="Normal 2 3 5 31 2" xfId="13388"/>
    <cellStyle name="Normal 2 3 5 31 2 2" xfId="13389"/>
    <cellStyle name="Normal 2 3 5 31 2 2 2" xfId="13390"/>
    <cellStyle name="Normal 2 3 5 31 2 2 2 2" xfId="44525"/>
    <cellStyle name="Normal 2 3 5 31 2 2 3" xfId="13391"/>
    <cellStyle name="Normal 2 3 5 31 2 2 3 2" xfId="44526"/>
    <cellStyle name="Normal 2 3 5 31 2 2 4" xfId="44527"/>
    <cellStyle name="Normal 2 3 5 31 2 3" xfId="13392"/>
    <cellStyle name="Normal 2 3 5 31 2 3 2" xfId="44528"/>
    <cellStyle name="Normal 2 3 5 31 2 4" xfId="13393"/>
    <cellStyle name="Normal 2 3 5 31 2 4 2" xfId="44529"/>
    <cellStyle name="Normal 2 3 5 31 2 5" xfId="13394"/>
    <cellStyle name="Normal 2 3 5 31 2 5 2" xfId="44530"/>
    <cellStyle name="Normal 2 3 5 31 2 6" xfId="44531"/>
    <cellStyle name="Normal 2 3 5 31 2 6 2" xfId="44532"/>
    <cellStyle name="Normal 2 3 5 31 2 7" xfId="44533"/>
    <cellStyle name="Normal 2 3 5 31 3" xfId="13395"/>
    <cellStyle name="Normal 2 3 5 31 3 2" xfId="13396"/>
    <cellStyle name="Normal 2 3 5 31 3 2 2" xfId="44534"/>
    <cellStyle name="Normal 2 3 5 31 3 3" xfId="13397"/>
    <cellStyle name="Normal 2 3 5 31 3 3 2" xfId="44535"/>
    <cellStyle name="Normal 2 3 5 31 3 4" xfId="44536"/>
    <cellStyle name="Normal 2 3 5 31 4" xfId="13398"/>
    <cellStyle name="Normal 2 3 5 31 4 2" xfId="13399"/>
    <cellStyle name="Normal 2 3 5 31 4 2 2" xfId="44537"/>
    <cellStyle name="Normal 2 3 5 31 4 3" xfId="44538"/>
    <cellStyle name="Normal 2 3 5 31 5" xfId="13400"/>
    <cellStyle name="Normal 2 3 5 31 5 2" xfId="44539"/>
    <cellStyle name="Normal 2 3 5 31 6" xfId="13401"/>
    <cellStyle name="Normal 2 3 5 31 6 2" xfId="44540"/>
    <cellStyle name="Normal 2 3 5 31 7" xfId="44541"/>
    <cellStyle name="Normal 2 3 5 31 7 2" xfId="44542"/>
    <cellStyle name="Normal 2 3 5 31 8" xfId="44543"/>
    <cellStyle name="Normal 2 3 5 31 9" xfId="44544"/>
    <cellStyle name="Normal 2 3 5 32" xfId="13402"/>
    <cellStyle name="Normal 2 3 5 32 2" xfId="13403"/>
    <cellStyle name="Normal 2 3 5 32 2 2" xfId="13404"/>
    <cellStyle name="Normal 2 3 5 32 2 2 2" xfId="44545"/>
    <cellStyle name="Normal 2 3 5 32 2 3" xfId="13405"/>
    <cellStyle name="Normal 2 3 5 32 2 3 2" xfId="44546"/>
    <cellStyle name="Normal 2 3 5 32 2 4" xfId="44547"/>
    <cellStyle name="Normal 2 3 5 32 3" xfId="13406"/>
    <cellStyle name="Normal 2 3 5 32 3 2" xfId="44548"/>
    <cellStyle name="Normal 2 3 5 32 4" xfId="13407"/>
    <cellStyle name="Normal 2 3 5 32 4 2" xfId="44549"/>
    <cellStyle name="Normal 2 3 5 32 5" xfId="13408"/>
    <cellStyle name="Normal 2 3 5 32 5 2" xfId="44550"/>
    <cellStyle name="Normal 2 3 5 32 6" xfId="44551"/>
    <cellStyle name="Normal 2 3 5 32 6 2" xfId="44552"/>
    <cellStyle name="Normal 2 3 5 32 7" xfId="44553"/>
    <cellStyle name="Normal 2 3 5 33" xfId="13409"/>
    <cellStyle name="Normal 2 3 5 33 2" xfId="13410"/>
    <cellStyle name="Normal 2 3 5 33 2 2" xfId="44554"/>
    <cellStyle name="Normal 2 3 5 33 3" xfId="13411"/>
    <cellStyle name="Normal 2 3 5 33 3 2" xfId="44555"/>
    <cellStyle name="Normal 2 3 5 33 4" xfId="44556"/>
    <cellStyle name="Normal 2 3 5 34" xfId="13412"/>
    <cellStyle name="Normal 2 3 5 34 2" xfId="13413"/>
    <cellStyle name="Normal 2 3 5 34 2 2" xfId="44557"/>
    <cellStyle name="Normal 2 3 5 34 3" xfId="44558"/>
    <cellStyle name="Normal 2 3 5 35" xfId="13414"/>
    <cellStyle name="Normal 2 3 5 35 2" xfId="44559"/>
    <cellStyle name="Normal 2 3 5 36" xfId="13415"/>
    <cellStyle name="Normal 2 3 5 36 2" xfId="44560"/>
    <cellStyle name="Normal 2 3 5 37" xfId="44561"/>
    <cellStyle name="Normal 2 3 5 37 2" xfId="44562"/>
    <cellStyle name="Normal 2 3 5 38" xfId="44563"/>
    <cellStyle name="Normal 2 3 5 39" xfId="44564"/>
    <cellStyle name="Normal 2 3 5 4" xfId="13416"/>
    <cellStyle name="Normal 2 3 5 4 10" xfId="44565"/>
    <cellStyle name="Normal 2 3 5 4 11" xfId="44566"/>
    <cellStyle name="Normal 2 3 5 4 2" xfId="13417"/>
    <cellStyle name="Normal 2 3 5 4 2 10" xfId="44567"/>
    <cellStyle name="Normal 2 3 5 4 2 2" xfId="13418"/>
    <cellStyle name="Normal 2 3 5 4 2 2 2" xfId="13419"/>
    <cellStyle name="Normal 2 3 5 4 2 2 2 2" xfId="13420"/>
    <cellStyle name="Normal 2 3 5 4 2 2 2 2 2" xfId="44568"/>
    <cellStyle name="Normal 2 3 5 4 2 2 2 3" xfId="13421"/>
    <cellStyle name="Normal 2 3 5 4 2 2 2 3 2" xfId="44569"/>
    <cellStyle name="Normal 2 3 5 4 2 2 2 4" xfId="44570"/>
    <cellStyle name="Normal 2 3 5 4 2 2 3" xfId="13422"/>
    <cellStyle name="Normal 2 3 5 4 2 2 3 2" xfId="44571"/>
    <cellStyle name="Normal 2 3 5 4 2 2 4" xfId="13423"/>
    <cellStyle name="Normal 2 3 5 4 2 2 4 2" xfId="44572"/>
    <cellStyle name="Normal 2 3 5 4 2 2 5" xfId="13424"/>
    <cellStyle name="Normal 2 3 5 4 2 2 5 2" xfId="44573"/>
    <cellStyle name="Normal 2 3 5 4 2 2 6" xfId="44574"/>
    <cellStyle name="Normal 2 3 5 4 2 2 6 2" xfId="44575"/>
    <cellStyle name="Normal 2 3 5 4 2 2 7" xfId="44576"/>
    <cellStyle name="Normal 2 3 5 4 2 3" xfId="13425"/>
    <cellStyle name="Normal 2 3 5 4 2 3 2" xfId="13426"/>
    <cellStyle name="Normal 2 3 5 4 2 3 2 2" xfId="44577"/>
    <cellStyle name="Normal 2 3 5 4 2 3 3" xfId="13427"/>
    <cellStyle name="Normal 2 3 5 4 2 3 3 2" xfId="44578"/>
    <cellStyle name="Normal 2 3 5 4 2 3 4" xfId="44579"/>
    <cellStyle name="Normal 2 3 5 4 2 4" xfId="13428"/>
    <cellStyle name="Normal 2 3 5 4 2 4 2" xfId="13429"/>
    <cellStyle name="Normal 2 3 5 4 2 4 2 2" xfId="44580"/>
    <cellStyle name="Normal 2 3 5 4 2 4 3" xfId="44581"/>
    <cellStyle name="Normal 2 3 5 4 2 5" xfId="13430"/>
    <cellStyle name="Normal 2 3 5 4 2 5 2" xfId="44582"/>
    <cellStyle name="Normal 2 3 5 4 2 6" xfId="13431"/>
    <cellStyle name="Normal 2 3 5 4 2 6 2" xfId="44583"/>
    <cellStyle name="Normal 2 3 5 4 2 7" xfId="44584"/>
    <cellStyle name="Normal 2 3 5 4 2 7 2" xfId="44585"/>
    <cellStyle name="Normal 2 3 5 4 2 8" xfId="44586"/>
    <cellStyle name="Normal 2 3 5 4 2 9" xfId="44587"/>
    <cellStyle name="Normal 2 3 5 4 3" xfId="13432"/>
    <cellStyle name="Normal 2 3 5 4 3 2" xfId="13433"/>
    <cellStyle name="Normal 2 3 5 4 3 2 2" xfId="13434"/>
    <cellStyle name="Normal 2 3 5 4 3 2 2 2" xfId="44588"/>
    <cellStyle name="Normal 2 3 5 4 3 2 3" xfId="13435"/>
    <cellStyle name="Normal 2 3 5 4 3 2 3 2" xfId="44589"/>
    <cellStyle name="Normal 2 3 5 4 3 2 4" xfId="44590"/>
    <cellStyle name="Normal 2 3 5 4 3 3" xfId="13436"/>
    <cellStyle name="Normal 2 3 5 4 3 3 2" xfId="44591"/>
    <cellStyle name="Normal 2 3 5 4 3 4" xfId="13437"/>
    <cellStyle name="Normal 2 3 5 4 3 4 2" xfId="44592"/>
    <cellStyle name="Normal 2 3 5 4 3 5" xfId="13438"/>
    <cellStyle name="Normal 2 3 5 4 3 5 2" xfId="44593"/>
    <cellStyle name="Normal 2 3 5 4 3 6" xfId="44594"/>
    <cellStyle name="Normal 2 3 5 4 3 6 2" xfId="44595"/>
    <cellStyle name="Normal 2 3 5 4 3 7" xfId="44596"/>
    <cellStyle name="Normal 2 3 5 4 4" xfId="13439"/>
    <cellStyle name="Normal 2 3 5 4 4 2" xfId="13440"/>
    <cellStyle name="Normal 2 3 5 4 4 2 2" xfId="44597"/>
    <cellStyle name="Normal 2 3 5 4 4 3" xfId="13441"/>
    <cellStyle name="Normal 2 3 5 4 4 3 2" xfId="44598"/>
    <cellStyle name="Normal 2 3 5 4 4 4" xfId="44599"/>
    <cellStyle name="Normal 2 3 5 4 5" xfId="13442"/>
    <cellStyle name="Normal 2 3 5 4 5 2" xfId="13443"/>
    <cellStyle name="Normal 2 3 5 4 5 2 2" xfId="44600"/>
    <cellStyle name="Normal 2 3 5 4 5 3" xfId="44601"/>
    <cellStyle name="Normal 2 3 5 4 6" xfId="13444"/>
    <cellStyle name="Normal 2 3 5 4 6 2" xfId="44602"/>
    <cellStyle name="Normal 2 3 5 4 7" xfId="13445"/>
    <cellStyle name="Normal 2 3 5 4 7 2" xfId="44603"/>
    <cellStyle name="Normal 2 3 5 4 8" xfId="44604"/>
    <cellStyle name="Normal 2 3 5 4 8 2" xfId="44605"/>
    <cellStyle name="Normal 2 3 5 4 9" xfId="44606"/>
    <cellStyle name="Normal 2 3 5 40" xfId="44607"/>
    <cellStyle name="Normal 2 3 5 5" xfId="13446"/>
    <cellStyle name="Normal 2 3 5 5 10" xfId="44608"/>
    <cellStyle name="Normal 2 3 5 5 11" xfId="44609"/>
    <cellStyle name="Normal 2 3 5 5 2" xfId="13447"/>
    <cellStyle name="Normal 2 3 5 5 2 10" xfId="44610"/>
    <cellStyle name="Normal 2 3 5 5 2 2" xfId="13448"/>
    <cellStyle name="Normal 2 3 5 5 2 2 2" xfId="13449"/>
    <cellStyle name="Normal 2 3 5 5 2 2 2 2" xfId="13450"/>
    <cellStyle name="Normal 2 3 5 5 2 2 2 2 2" xfId="44611"/>
    <cellStyle name="Normal 2 3 5 5 2 2 2 3" xfId="13451"/>
    <cellStyle name="Normal 2 3 5 5 2 2 2 3 2" xfId="44612"/>
    <cellStyle name="Normal 2 3 5 5 2 2 2 4" xfId="44613"/>
    <cellStyle name="Normal 2 3 5 5 2 2 3" xfId="13452"/>
    <cellStyle name="Normal 2 3 5 5 2 2 3 2" xfId="44614"/>
    <cellStyle name="Normal 2 3 5 5 2 2 4" xfId="13453"/>
    <cellStyle name="Normal 2 3 5 5 2 2 4 2" xfId="44615"/>
    <cellStyle name="Normal 2 3 5 5 2 2 5" xfId="13454"/>
    <cellStyle name="Normal 2 3 5 5 2 2 5 2" xfId="44616"/>
    <cellStyle name="Normal 2 3 5 5 2 2 6" xfId="44617"/>
    <cellStyle name="Normal 2 3 5 5 2 2 6 2" xfId="44618"/>
    <cellStyle name="Normal 2 3 5 5 2 2 7" xfId="44619"/>
    <cellStyle name="Normal 2 3 5 5 2 3" xfId="13455"/>
    <cellStyle name="Normal 2 3 5 5 2 3 2" xfId="13456"/>
    <cellStyle name="Normal 2 3 5 5 2 3 2 2" xfId="44620"/>
    <cellStyle name="Normal 2 3 5 5 2 3 3" xfId="13457"/>
    <cellStyle name="Normal 2 3 5 5 2 3 3 2" xfId="44621"/>
    <cellStyle name="Normal 2 3 5 5 2 3 4" xfId="44622"/>
    <cellStyle name="Normal 2 3 5 5 2 4" xfId="13458"/>
    <cellStyle name="Normal 2 3 5 5 2 4 2" xfId="13459"/>
    <cellStyle name="Normal 2 3 5 5 2 4 2 2" xfId="44623"/>
    <cellStyle name="Normal 2 3 5 5 2 4 3" xfId="44624"/>
    <cellStyle name="Normal 2 3 5 5 2 5" xfId="13460"/>
    <cellStyle name="Normal 2 3 5 5 2 5 2" xfId="44625"/>
    <cellStyle name="Normal 2 3 5 5 2 6" xfId="13461"/>
    <cellStyle name="Normal 2 3 5 5 2 6 2" xfId="44626"/>
    <cellStyle name="Normal 2 3 5 5 2 7" xfId="44627"/>
    <cellStyle name="Normal 2 3 5 5 2 7 2" xfId="44628"/>
    <cellStyle name="Normal 2 3 5 5 2 8" xfId="44629"/>
    <cellStyle name="Normal 2 3 5 5 2 9" xfId="44630"/>
    <cellStyle name="Normal 2 3 5 5 3" xfId="13462"/>
    <cellStyle name="Normal 2 3 5 5 3 2" xfId="13463"/>
    <cellStyle name="Normal 2 3 5 5 3 2 2" xfId="13464"/>
    <cellStyle name="Normal 2 3 5 5 3 2 2 2" xfId="44631"/>
    <cellStyle name="Normal 2 3 5 5 3 2 3" xfId="13465"/>
    <cellStyle name="Normal 2 3 5 5 3 2 3 2" xfId="44632"/>
    <cellStyle name="Normal 2 3 5 5 3 2 4" xfId="44633"/>
    <cellStyle name="Normal 2 3 5 5 3 3" xfId="13466"/>
    <cellStyle name="Normal 2 3 5 5 3 3 2" xfId="44634"/>
    <cellStyle name="Normal 2 3 5 5 3 4" xfId="13467"/>
    <cellStyle name="Normal 2 3 5 5 3 4 2" xfId="44635"/>
    <cellStyle name="Normal 2 3 5 5 3 5" xfId="13468"/>
    <cellStyle name="Normal 2 3 5 5 3 5 2" xfId="44636"/>
    <cellStyle name="Normal 2 3 5 5 3 6" xfId="44637"/>
    <cellStyle name="Normal 2 3 5 5 3 6 2" xfId="44638"/>
    <cellStyle name="Normal 2 3 5 5 3 7" xfId="44639"/>
    <cellStyle name="Normal 2 3 5 5 4" xfId="13469"/>
    <cellStyle name="Normal 2 3 5 5 4 2" xfId="13470"/>
    <cellStyle name="Normal 2 3 5 5 4 2 2" xfId="44640"/>
    <cellStyle name="Normal 2 3 5 5 4 3" xfId="13471"/>
    <cellStyle name="Normal 2 3 5 5 4 3 2" xfId="44641"/>
    <cellStyle name="Normal 2 3 5 5 4 4" xfId="44642"/>
    <cellStyle name="Normal 2 3 5 5 5" xfId="13472"/>
    <cellStyle name="Normal 2 3 5 5 5 2" xfId="13473"/>
    <cellStyle name="Normal 2 3 5 5 5 2 2" xfId="44643"/>
    <cellStyle name="Normal 2 3 5 5 5 3" xfId="44644"/>
    <cellStyle name="Normal 2 3 5 5 6" xfId="13474"/>
    <cellStyle name="Normal 2 3 5 5 6 2" xfId="44645"/>
    <cellStyle name="Normal 2 3 5 5 7" xfId="13475"/>
    <cellStyle name="Normal 2 3 5 5 7 2" xfId="44646"/>
    <cellStyle name="Normal 2 3 5 5 8" xfId="44647"/>
    <cellStyle name="Normal 2 3 5 5 8 2" xfId="44648"/>
    <cellStyle name="Normal 2 3 5 5 9" xfId="44649"/>
    <cellStyle name="Normal 2 3 5 6" xfId="13476"/>
    <cellStyle name="Normal 2 3 5 6 10" xfId="44650"/>
    <cellStyle name="Normal 2 3 5 6 11" xfId="44651"/>
    <cellStyle name="Normal 2 3 5 6 2" xfId="13477"/>
    <cellStyle name="Normal 2 3 5 6 2 10" xfId="44652"/>
    <cellStyle name="Normal 2 3 5 6 2 2" xfId="13478"/>
    <cellStyle name="Normal 2 3 5 6 2 2 2" xfId="13479"/>
    <cellStyle name="Normal 2 3 5 6 2 2 2 2" xfId="13480"/>
    <cellStyle name="Normal 2 3 5 6 2 2 2 2 2" xfId="44653"/>
    <cellStyle name="Normal 2 3 5 6 2 2 2 3" xfId="13481"/>
    <cellStyle name="Normal 2 3 5 6 2 2 2 3 2" xfId="44654"/>
    <cellStyle name="Normal 2 3 5 6 2 2 2 4" xfId="44655"/>
    <cellStyle name="Normal 2 3 5 6 2 2 3" xfId="13482"/>
    <cellStyle name="Normal 2 3 5 6 2 2 3 2" xfId="44656"/>
    <cellStyle name="Normal 2 3 5 6 2 2 4" xfId="13483"/>
    <cellStyle name="Normal 2 3 5 6 2 2 4 2" xfId="44657"/>
    <cellStyle name="Normal 2 3 5 6 2 2 5" xfId="13484"/>
    <cellStyle name="Normal 2 3 5 6 2 2 5 2" xfId="44658"/>
    <cellStyle name="Normal 2 3 5 6 2 2 6" xfId="44659"/>
    <cellStyle name="Normal 2 3 5 6 2 2 6 2" xfId="44660"/>
    <cellStyle name="Normal 2 3 5 6 2 2 7" xfId="44661"/>
    <cellStyle name="Normal 2 3 5 6 2 3" xfId="13485"/>
    <cellStyle name="Normal 2 3 5 6 2 3 2" xfId="13486"/>
    <cellStyle name="Normal 2 3 5 6 2 3 2 2" xfId="44662"/>
    <cellStyle name="Normal 2 3 5 6 2 3 3" xfId="13487"/>
    <cellStyle name="Normal 2 3 5 6 2 3 3 2" xfId="44663"/>
    <cellStyle name="Normal 2 3 5 6 2 3 4" xfId="44664"/>
    <cellStyle name="Normal 2 3 5 6 2 4" xfId="13488"/>
    <cellStyle name="Normal 2 3 5 6 2 4 2" xfId="13489"/>
    <cellStyle name="Normal 2 3 5 6 2 4 2 2" xfId="44665"/>
    <cellStyle name="Normal 2 3 5 6 2 4 3" xfId="44666"/>
    <cellStyle name="Normal 2 3 5 6 2 5" xfId="13490"/>
    <cellStyle name="Normal 2 3 5 6 2 5 2" xfId="44667"/>
    <cellStyle name="Normal 2 3 5 6 2 6" xfId="13491"/>
    <cellStyle name="Normal 2 3 5 6 2 6 2" xfId="44668"/>
    <cellStyle name="Normal 2 3 5 6 2 7" xfId="44669"/>
    <cellStyle name="Normal 2 3 5 6 2 7 2" xfId="44670"/>
    <cellStyle name="Normal 2 3 5 6 2 8" xfId="44671"/>
    <cellStyle name="Normal 2 3 5 6 2 9" xfId="44672"/>
    <cellStyle name="Normal 2 3 5 6 3" xfId="13492"/>
    <cellStyle name="Normal 2 3 5 6 3 2" xfId="13493"/>
    <cellStyle name="Normal 2 3 5 6 3 2 2" xfId="13494"/>
    <cellStyle name="Normal 2 3 5 6 3 2 2 2" xfId="44673"/>
    <cellStyle name="Normal 2 3 5 6 3 2 3" xfId="13495"/>
    <cellStyle name="Normal 2 3 5 6 3 2 3 2" xfId="44674"/>
    <cellStyle name="Normal 2 3 5 6 3 2 4" xfId="44675"/>
    <cellStyle name="Normal 2 3 5 6 3 3" xfId="13496"/>
    <cellStyle name="Normal 2 3 5 6 3 3 2" xfId="44676"/>
    <cellStyle name="Normal 2 3 5 6 3 4" xfId="13497"/>
    <cellStyle name="Normal 2 3 5 6 3 4 2" xfId="44677"/>
    <cellStyle name="Normal 2 3 5 6 3 5" xfId="13498"/>
    <cellStyle name="Normal 2 3 5 6 3 5 2" xfId="44678"/>
    <cellStyle name="Normal 2 3 5 6 3 6" xfId="44679"/>
    <cellStyle name="Normal 2 3 5 6 3 6 2" xfId="44680"/>
    <cellStyle name="Normal 2 3 5 6 3 7" xfId="44681"/>
    <cellStyle name="Normal 2 3 5 6 4" xfId="13499"/>
    <cellStyle name="Normal 2 3 5 6 4 2" xfId="13500"/>
    <cellStyle name="Normal 2 3 5 6 4 2 2" xfId="44682"/>
    <cellStyle name="Normal 2 3 5 6 4 3" xfId="13501"/>
    <cellStyle name="Normal 2 3 5 6 4 3 2" xfId="44683"/>
    <cellStyle name="Normal 2 3 5 6 4 4" xfId="44684"/>
    <cellStyle name="Normal 2 3 5 6 5" xfId="13502"/>
    <cellStyle name="Normal 2 3 5 6 5 2" xfId="13503"/>
    <cellStyle name="Normal 2 3 5 6 5 2 2" xfId="44685"/>
    <cellStyle name="Normal 2 3 5 6 5 3" xfId="44686"/>
    <cellStyle name="Normal 2 3 5 6 6" xfId="13504"/>
    <cellStyle name="Normal 2 3 5 6 6 2" xfId="44687"/>
    <cellStyle name="Normal 2 3 5 6 7" xfId="13505"/>
    <cellStyle name="Normal 2 3 5 6 7 2" xfId="44688"/>
    <cellStyle name="Normal 2 3 5 6 8" xfId="44689"/>
    <cellStyle name="Normal 2 3 5 6 8 2" xfId="44690"/>
    <cellStyle name="Normal 2 3 5 6 9" xfId="44691"/>
    <cellStyle name="Normal 2 3 5 7" xfId="13506"/>
    <cellStyle name="Normal 2 3 5 7 10" xfId="44692"/>
    <cellStyle name="Normal 2 3 5 7 11" xfId="44693"/>
    <cellStyle name="Normal 2 3 5 7 2" xfId="13507"/>
    <cellStyle name="Normal 2 3 5 7 2 10" xfId="44694"/>
    <cellStyle name="Normal 2 3 5 7 2 2" xfId="13508"/>
    <cellStyle name="Normal 2 3 5 7 2 2 2" xfId="13509"/>
    <cellStyle name="Normal 2 3 5 7 2 2 2 2" xfId="13510"/>
    <cellStyle name="Normal 2 3 5 7 2 2 2 2 2" xfId="44695"/>
    <cellStyle name="Normal 2 3 5 7 2 2 2 3" xfId="13511"/>
    <cellStyle name="Normal 2 3 5 7 2 2 2 3 2" xfId="44696"/>
    <cellStyle name="Normal 2 3 5 7 2 2 2 4" xfId="44697"/>
    <cellStyle name="Normal 2 3 5 7 2 2 3" xfId="13512"/>
    <cellStyle name="Normal 2 3 5 7 2 2 3 2" xfId="44698"/>
    <cellStyle name="Normal 2 3 5 7 2 2 4" xfId="13513"/>
    <cellStyle name="Normal 2 3 5 7 2 2 4 2" xfId="44699"/>
    <cellStyle name="Normal 2 3 5 7 2 2 5" xfId="13514"/>
    <cellStyle name="Normal 2 3 5 7 2 2 5 2" xfId="44700"/>
    <cellStyle name="Normal 2 3 5 7 2 2 6" xfId="44701"/>
    <cellStyle name="Normal 2 3 5 7 2 2 6 2" xfId="44702"/>
    <cellStyle name="Normal 2 3 5 7 2 2 7" xfId="44703"/>
    <cellStyle name="Normal 2 3 5 7 2 3" xfId="13515"/>
    <cellStyle name="Normal 2 3 5 7 2 3 2" xfId="13516"/>
    <cellStyle name="Normal 2 3 5 7 2 3 2 2" xfId="44704"/>
    <cellStyle name="Normal 2 3 5 7 2 3 3" xfId="13517"/>
    <cellStyle name="Normal 2 3 5 7 2 3 3 2" xfId="44705"/>
    <cellStyle name="Normal 2 3 5 7 2 3 4" xfId="44706"/>
    <cellStyle name="Normal 2 3 5 7 2 4" xfId="13518"/>
    <cellStyle name="Normal 2 3 5 7 2 4 2" xfId="13519"/>
    <cellStyle name="Normal 2 3 5 7 2 4 2 2" xfId="44707"/>
    <cellStyle name="Normal 2 3 5 7 2 4 3" xfId="44708"/>
    <cellStyle name="Normal 2 3 5 7 2 5" xfId="13520"/>
    <cellStyle name="Normal 2 3 5 7 2 5 2" xfId="44709"/>
    <cellStyle name="Normal 2 3 5 7 2 6" xfId="13521"/>
    <cellStyle name="Normal 2 3 5 7 2 6 2" xfId="44710"/>
    <cellStyle name="Normal 2 3 5 7 2 7" xfId="44711"/>
    <cellStyle name="Normal 2 3 5 7 2 7 2" xfId="44712"/>
    <cellStyle name="Normal 2 3 5 7 2 8" xfId="44713"/>
    <cellStyle name="Normal 2 3 5 7 2 9" xfId="44714"/>
    <cellStyle name="Normal 2 3 5 7 3" xfId="13522"/>
    <cellStyle name="Normal 2 3 5 7 3 2" xfId="13523"/>
    <cellStyle name="Normal 2 3 5 7 3 2 2" xfId="13524"/>
    <cellStyle name="Normal 2 3 5 7 3 2 2 2" xfId="44715"/>
    <cellStyle name="Normal 2 3 5 7 3 2 3" xfId="13525"/>
    <cellStyle name="Normal 2 3 5 7 3 2 3 2" xfId="44716"/>
    <cellStyle name="Normal 2 3 5 7 3 2 4" xfId="44717"/>
    <cellStyle name="Normal 2 3 5 7 3 3" xfId="13526"/>
    <cellStyle name="Normal 2 3 5 7 3 3 2" xfId="44718"/>
    <cellStyle name="Normal 2 3 5 7 3 4" xfId="13527"/>
    <cellStyle name="Normal 2 3 5 7 3 4 2" xfId="44719"/>
    <cellStyle name="Normal 2 3 5 7 3 5" xfId="13528"/>
    <cellStyle name="Normal 2 3 5 7 3 5 2" xfId="44720"/>
    <cellStyle name="Normal 2 3 5 7 3 6" xfId="44721"/>
    <cellStyle name="Normal 2 3 5 7 3 6 2" xfId="44722"/>
    <cellStyle name="Normal 2 3 5 7 3 7" xfId="44723"/>
    <cellStyle name="Normal 2 3 5 7 4" xfId="13529"/>
    <cellStyle name="Normal 2 3 5 7 4 2" xfId="13530"/>
    <cellStyle name="Normal 2 3 5 7 4 2 2" xfId="44724"/>
    <cellStyle name="Normal 2 3 5 7 4 3" xfId="13531"/>
    <cellStyle name="Normal 2 3 5 7 4 3 2" xfId="44725"/>
    <cellStyle name="Normal 2 3 5 7 4 4" xfId="44726"/>
    <cellStyle name="Normal 2 3 5 7 5" xfId="13532"/>
    <cellStyle name="Normal 2 3 5 7 5 2" xfId="13533"/>
    <cellStyle name="Normal 2 3 5 7 5 2 2" xfId="44727"/>
    <cellStyle name="Normal 2 3 5 7 5 3" xfId="44728"/>
    <cellStyle name="Normal 2 3 5 7 6" xfId="13534"/>
    <cellStyle name="Normal 2 3 5 7 6 2" xfId="44729"/>
    <cellStyle name="Normal 2 3 5 7 7" xfId="13535"/>
    <cellStyle name="Normal 2 3 5 7 7 2" xfId="44730"/>
    <cellStyle name="Normal 2 3 5 7 8" xfId="44731"/>
    <cellStyle name="Normal 2 3 5 7 8 2" xfId="44732"/>
    <cellStyle name="Normal 2 3 5 7 9" xfId="44733"/>
    <cellStyle name="Normal 2 3 5 8" xfId="13536"/>
    <cellStyle name="Normal 2 3 5 8 10" xfId="44734"/>
    <cellStyle name="Normal 2 3 5 8 11" xfId="44735"/>
    <cellStyle name="Normal 2 3 5 8 2" xfId="13537"/>
    <cellStyle name="Normal 2 3 5 8 2 10" xfId="44736"/>
    <cellStyle name="Normal 2 3 5 8 2 2" xfId="13538"/>
    <cellStyle name="Normal 2 3 5 8 2 2 2" xfId="13539"/>
    <cellStyle name="Normal 2 3 5 8 2 2 2 2" xfId="13540"/>
    <cellStyle name="Normal 2 3 5 8 2 2 2 2 2" xfId="44737"/>
    <cellStyle name="Normal 2 3 5 8 2 2 2 3" xfId="13541"/>
    <cellStyle name="Normal 2 3 5 8 2 2 2 3 2" xfId="44738"/>
    <cellStyle name="Normal 2 3 5 8 2 2 2 4" xfId="44739"/>
    <cellStyle name="Normal 2 3 5 8 2 2 3" xfId="13542"/>
    <cellStyle name="Normal 2 3 5 8 2 2 3 2" xfId="44740"/>
    <cellStyle name="Normal 2 3 5 8 2 2 4" xfId="13543"/>
    <cellStyle name="Normal 2 3 5 8 2 2 4 2" xfId="44741"/>
    <cellStyle name="Normal 2 3 5 8 2 2 5" xfId="13544"/>
    <cellStyle name="Normal 2 3 5 8 2 2 5 2" xfId="44742"/>
    <cellStyle name="Normal 2 3 5 8 2 2 6" xfId="44743"/>
    <cellStyle name="Normal 2 3 5 8 2 2 6 2" xfId="44744"/>
    <cellStyle name="Normal 2 3 5 8 2 2 7" xfId="44745"/>
    <cellStyle name="Normal 2 3 5 8 2 3" xfId="13545"/>
    <cellStyle name="Normal 2 3 5 8 2 3 2" xfId="13546"/>
    <cellStyle name="Normal 2 3 5 8 2 3 2 2" xfId="44746"/>
    <cellStyle name="Normal 2 3 5 8 2 3 3" xfId="13547"/>
    <cellStyle name="Normal 2 3 5 8 2 3 3 2" xfId="44747"/>
    <cellStyle name="Normal 2 3 5 8 2 3 4" xfId="44748"/>
    <cellStyle name="Normal 2 3 5 8 2 4" xfId="13548"/>
    <cellStyle name="Normal 2 3 5 8 2 4 2" xfId="13549"/>
    <cellStyle name="Normal 2 3 5 8 2 4 2 2" xfId="44749"/>
    <cellStyle name="Normal 2 3 5 8 2 4 3" xfId="44750"/>
    <cellStyle name="Normal 2 3 5 8 2 5" xfId="13550"/>
    <cellStyle name="Normal 2 3 5 8 2 5 2" xfId="44751"/>
    <cellStyle name="Normal 2 3 5 8 2 6" xfId="13551"/>
    <cellStyle name="Normal 2 3 5 8 2 6 2" xfId="44752"/>
    <cellStyle name="Normal 2 3 5 8 2 7" xfId="44753"/>
    <cellStyle name="Normal 2 3 5 8 2 7 2" xfId="44754"/>
    <cellStyle name="Normal 2 3 5 8 2 8" xfId="44755"/>
    <cellStyle name="Normal 2 3 5 8 2 9" xfId="44756"/>
    <cellStyle name="Normal 2 3 5 8 3" xfId="13552"/>
    <cellStyle name="Normal 2 3 5 8 3 2" xfId="13553"/>
    <cellStyle name="Normal 2 3 5 8 3 2 2" xfId="13554"/>
    <cellStyle name="Normal 2 3 5 8 3 2 2 2" xfId="44757"/>
    <cellStyle name="Normal 2 3 5 8 3 2 3" xfId="13555"/>
    <cellStyle name="Normal 2 3 5 8 3 2 3 2" xfId="44758"/>
    <cellStyle name="Normal 2 3 5 8 3 2 4" xfId="44759"/>
    <cellStyle name="Normal 2 3 5 8 3 3" xfId="13556"/>
    <cellStyle name="Normal 2 3 5 8 3 3 2" xfId="44760"/>
    <cellStyle name="Normal 2 3 5 8 3 4" xfId="13557"/>
    <cellStyle name="Normal 2 3 5 8 3 4 2" xfId="44761"/>
    <cellStyle name="Normal 2 3 5 8 3 5" xfId="13558"/>
    <cellStyle name="Normal 2 3 5 8 3 5 2" xfId="44762"/>
    <cellStyle name="Normal 2 3 5 8 3 6" xfId="44763"/>
    <cellStyle name="Normal 2 3 5 8 3 6 2" xfId="44764"/>
    <cellStyle name="Normal 2 3 5 8 3 7" xfId="44765"/>
    <cellStyle name="Normal 2 3 5 8 4" xfId="13559"/>
    <cellStyle name="Normal 2 3 5 8 4 2" xfId="13560"/>
    <cellStyle name="Normal 2 3 5 8 4 2 2" xfId="44766"/>
    <cellStyle name="Normal 2 3 5 8 4 3" xfId="13561"/>
    <cellStyle name="Normal 2 3 5 8 4 3 2" xfId="44767"/>
    <cellStyle name="Normal 2 3 5 8 4 4" xfId="44768"/>
    <cellStyle name="Normal 2 3 5 8 5" xfId="13562"/>
    <cellStyle name="Normal 2 3 5 8 5 2" xfId="13563"/>
    <cellStyle name="Normal 2 3 5 8 5 2 2" xfId="44769"/>
    <cellStyle name="Normal 2 3 5 8 5 3" xfId="44770"/>
    <cellStyle name="Normal 2 3 5 8 6" xfId="13564"/>
    <cellStyle name="Normal 2 3 5 8 6 2" xfId="44771"/>
    <cellStyle name="Normal 2 3 5 8 7" xfId="13565"/>
    <cellStyle name="Normal 2 3 5 8 7 2" xfId="44772"/>
    <cellStyle name="Normal 2 3 5 8 8" xfId="44773"/>
    <cellStyle name="Normal 2 3 5 8 8 2" xfId="44774"/>
    <cellStyle name="Normal 2 3 5 8 9" xfId="44775"/>
    <cellStyle name="Normal 2 3 5 9" xfId="13566"/>
    <cellStyle name="Normal 2 3 5 9 10" xfId="44776"/>
    <cellStyle name="Normal 2 3 5 9 11" xfId="44777"/>
    <cellStyle name="Normal 2 3 5 9 2" xfId="13567"/>
    <cellStyle name="Normal 2 3 5 9 2 10" xfId="44778"/>
    <cellStyle name="Normal 2 3 5 9 2 2" xfId="13568"/>
    <cellStyle name="Normal 2 3 5 9 2 2 2" xfId="13569"/>
    <cellStyle name="Normal 2 3 5 9 2 2 2 2" xfId="13570"/>
    <cellStyle name="Normal 2 3 5 9 2 2 2 2 2" xfId="44779"/>
    <cellStyle name="Normal 2 3 5 9 2 2 2 3" xfId="13571"/>
    <cellStyle name="Normal 2 3 5 9 2 2 2 3 2" xfId="44780"/>
    <cellStyle name="Normal 2 3 5 9 2 2 2 4" xfId="44781"/>
    <cellStyle name="Normal 2 3 5 9 2 2 3" xfId="13572"/>
    <cellStyle name="Normal 2 3 5 9 2 2 3 2" xfId="44782"/>
    <cellStyle name="Normal 2 3 5 9 2 2 4" xfId="13573"/>
    <cellStyle name="Normal 2 3 5 9 2 2 4 2" xfId="44783"/>
    <cellStyle name="Normal 2 3 5 9 2 2 5" xfId="13574"/>
    <cellStyle name="Normal 2 3 5 9 2 2 5 2" xfId="44784"/>
    <cellStyle name="Normal 2 3 5 9 2 2 6" xfId="44785"/>
    <cellStyle name="Normal 2 3 5 9 2 2 6 2" xfId="44786"/>
    <cellStyle name="Normal 2 3 5 9 2 2 7" xfId="44787"/>
    <cellStyle name="Normal 2 3 5 9 2 3" xfId="13575"/>
    <cellStyle name="Normal 2 3 5 9 2 3 2" xfId="13576"/>
    <cellStyle name="Normal 2 3 5 9 2 3 2 2" xfId="44788"/>
    <cellStyle name="Normal 2 3 5 9 2 3 3" xfId="13577"/>
    <cellStyle name="Normal 2 3 5 9 2 3 3 2" xfId="44789"/>
    <cellStyle name="Normal 2 3 5 9 2 3 4" xfId="44790"/>
    <cellStyle name="Normal 2 3 5 9 2 4" xfId="13578"/>
    <cellStyle name="Normal 2 3 5 9 2 4 2" xfId="13579"/>
    <cellStyle name="Normal 2 3 5 9 2 4 2 2" xfId="44791"/>
    <cellStyle name="Normal 2 3 5 9 2 4 3" xfId="44792"/>
    <cellStyle name="Normal 2 3 5 9 2 5" xfId="13580"/>
    <cellStyle name="Normal 2 3 5 9 2 5 2" xfId="44793"/>
    <cellStyle name="Normal 2 3 5 9 2 6" xfId="13581"/>
    <cellStyle name="Normal 2 3 5 9 2 6 2" xfId="44794"/>
    <cellStyle name="Normal 2 3 5 9 2 7" xfId="44795"/>
    <cellStyle name="Normal 2 3 5 9 2 7 2" xfId="44796"/>
    <cellStyle name="Normal 2 3 5 9 2 8" xfId="44797"/>
    <cellStyle name="Normal 2 3 5 9 2 9" xfId="44798"/>
    <cellStyle name="Normal 2 3 5 9 3" xfId="13582"/>
    <cellStyle name="Normal 2 3 5 9 3 2" xfId="13583"/>
    <cellStyle name="Normal 2 3 5 9 3 2 2" xfId="13584"/>
    <cellStyle name="Normal 2 3 5 9 3 2 2 2" xfId="44799"/>
    <cellStyle name="Normal 2 3 5 9 3 2 3" xfId="13585"/>
    <cellStyle name="Normal 2 3 5 9 3 2 3 2" xfId="44800"/>
    <cellStyle name="Normal 2 3 5 9 3 2 4" xfId="44801"/>
    <cellStyle name="Normal 2 3 5 9 3 3" xfId="13586"/>
    <cellStyle name="Normal 2 3 5 9 3 3 2" xfId="44802"/>
    <cellStyle name="Normal 2 3 5 9 3 4" xfId="13587"/>
    <cellStyle name="Normal 2 3 5 9 3 4 2" xfId="44803"/>
    <cellStyle name="Normal 2 3 5 9 3 5" xfId="13588"/>
    <cellStyle name="Normal 2 3 5 9 3 5 2" xfId="44804"/>
    <cellStyle name="Normal 2 3 5 9 3 6" xfId="44805"/>
    <cellStyle name="Normal 2 3 5 9 3 6 2" xfId="44806"/>
    <cellStyle name="Normal 2 3 5 9 3 7" xfId="44807"/>
    <cellStyle name="Normal 2 3 5 9 4" xfId="13589"/>
    <cellStyle name="Normal 2 3 5 9 4 2" xfId="13590"/>
    <cellStyle name="Normal 2 3 5 9 4 2 2" xfId="44808"/>
    <cellStyle name="Normal 2 3 5 9 4 3" xfId="13591"/>
    <cellStyle name="Normal 2 3 5 9 4 3 2" xfId="44809"/>
    <cellStyle name="Normal 2 3 5 9 4 4" xfId="44810"/>
    <cellStyle name="Normal 2 3 5 9 5" xfId="13592"/>
    <cellStyle name="Normal 2 3 5 9 5 2" xfId="13593"/>
    <cellStyle name="Normal 2 3 5 9 5 2 2" xfId="44811"/>
    <cellStyle name="Normal 2 3 5 9 5 3" xfId="44812"/>
    <cellStyle name="Normal 2 3 5 9 6" xfId="13594"/>
    <cellStyle name="Normal 2 3 5 9 6 2" xfId="44813"/>
    <cellStyle name="Normal 2 3 5 9 7" xfId="13595"/>
    <cellStyle name="Normal 2 3 5 9 7 2" xfId="44814"/>
    <cellStyle name="Normal 2 3 5 9 8" xfId="44815"/>
    <cellStyle name="Normal 2 3 5 9 8 2" xfId="44816"/>
    <cellStyle name="Normal 2 3 5 9 9" xfId="44817"/>
    <cellStyle name="Normal 2 3 6" xfId="13596"/>
    <cellStyle name="Normal 2 3 6 10" xfId="13597"/>
    <cellStyle name="Normal 2 3 6 10 10" xfId="44818"/>
    <cellStyle name="Normal 2 3 6 10 11" xfId="44819"/>
    <cellStyle name="Normal 2 3 6 10 2" xfId="13598"/>
    <cellStyle name="Normal 2 3 6 10 2 10" xfId="44820"/>
    <cellStyle name="Normal 2 3 6 10 2 2" xfId="13599"/>
    <cellStyle name="Normal 2 3 6 10 2 2 2" xfId="13600"/>
    <cellStyle name="Normal 2 3 6 10 2 2 2 2" xfId="13601"/>
    <cellStyle name="Normal 2 3 6 10 2 2 2 2 2" xfId="44821"/>
    <cellStyle name="Normal 2 3 6 10 2 2 2 3" xfId="13602"/>
    <cellStyle name="Normal 2 3 6 10 2 2 2 3 2" xfId="44822"/>
    <cellStyle name="Normal 2 3 6 10 2 2 2 4" xfId="44823"/>
    <cellStyle name="Normal 2 3 6 10 2 2 3" xfId="13603"/>
    <cellStyle name="Normal 2 3 6 10 2 2 3 2" xfId="44824"/>
    <cellStyle name="Normal 2 3 6 10 2 2 4" xfId="13604"/>
    <cellStyle name="Normal 2 3 6 10 2 2 4 2" xfId="44825"/>
    <cellStyle name="Normal 2 3 6 10 2 2 5" xfId="13605"/>
    <cellStyle name="Normal 2 3 6 10 2 2 5 2" xfId="44826"/>
    <cellStyle name="Normal 2 3 6 10 2 2 6" xfId="44827"/>
    <cellStyle name="Normal 2 3 6 10 2 2 6 2" xfId="44828"/>
    <cellStyle name="Normal 2 3 6 10 2 2 7" xfId="44829"/>
    <cellStyle name="Normal 2 3 6 10 2 3" xfId="13606"/>
    <cellStyle name="Normal 2 3 6 10 2 3 2" xfId="13607"/>
    <cellStyle name="Normal 2 3 6 10 2 3 2 2" xfId="44830"/>
    <cellStyle name="Normal 2 3 6 10 2 3 3" xfId="13608"/>
    <cellStyle name="Normal 2 3 6 10 2 3 3 2" xfId="44831"/>
    <cellStyle name="Normal 2 3 6 10 2 3 4" xfId="44832"/>
    <cellStyle name="Normal 2 3 6 10 2 4" xfId="13609"/>
    <cellStyle name="Normal 2 3 6 10 2 4 2" xfId="13610"/>
    <cellStyle name="Normal 2 3 6 10 2 4 2 2" xfId="44833"/>
    <cellStyle name="Normal 2 3 6 10 2 4 3" xfId="44834"/>
    <cellStyle name="Normal 2 3 6 10 2 5" xfId="13611"/>
    <cellStyle name="Normal 2 3 6 10 2 5 2" xfId="44835"/>
    <cellStyle name="Normal 2 3 6 10 2 6" xfId="13612"/>
    <cellStyle name="Normal 2 3 6 10 2 6 2" xfId="44836"/>
    <cellStyle name="Normal 2 3 6 10 2 7" xfId="44837"/>
    <cellStyle name="Normal 2 3 6 10 2 7 2" xfId="44838"/>
    <cellStyle name="Normal 2 3 6 10 2 8" xfId="44839"/>
    <cellStyle name="Normal 2 3 6 10 2 9" xfId="44840"/>
    <cellStyle name="Normal 2 3 6 10 3" xfId="13613"/>
    <cellStyle name="Normal 2 3 6 10 3 2" xfId="13614"/>
    <cellStyle name="Normal 2 3 6 10 3 2 2" xfId="13615"/>
    <cellStyle name="Normal 2 3 6 10 3 2 2 2" xfId="44841"/>
    <cellStyle name="Normal 2 3 6 10 3 2 3" xfId="13616"/>
    <cellStyle name="Normal 2 3 6 10 3 2 3 2" xfId="44842"/>
    <cellStyle name="Normal 2 3 6 10 3 2 4" xfId="44843"/>
    <cellStyle name="Normal 2 3 6 10 3 3" xfId="13617"/>
    <cellStyle name="Normal 2 3 6 10 3 3 2" xfId="44844"/>
    <cellStyle name="Normal 2 3 6 10 3 4" xfId="13618"/>
    <cellStyle name="Normal 2 3 6 10 3 4 2" xfId="44845"/>
    <cellStyle name="Normal 2 3 6 10 3 5" xfId="13619"/>
    <cellStyle name="Normal 2 3 6 10 3 5 2" xfId="44846"/>
    <cellStyle name="Normal 2 3 6 10 3 6" xfId="44847"/>
    <cellStyle name="Normal 2 3 6 10 3 6 2" xfId="44848"/>
    <cellStyle name="Normal 2 3 6 10 3 7" xfId="44849"/>
    <cellStyle name="Normal 2 3 6 10 4" xfId="13620"/>
    <cellStyle name="Normal 2 3 6 10 4 2" xfId="13621"/>
    <cellStyle name="Normal 2 3 6 10 4 2 2" xfId="44850"/>
    <cellStyle name="Normal 2 3 6 10 4 3" xfId="13622"/>
    <cellStyle name="Normal 2 3 6 10 4 3 2" xfId="44851"/>
    <cellStyle name="Normal 2 3 6 10 4 4" xfId="44852"/>
    <cellStyle name="Normal 2 3 6 10 5" xfId="13623"/>
    <cellStyle name="Normal 2 3 6 10 5 2" xfId="13624"/>
    <cellStyle name="Normal 2 3 6 10 5 2 2" xfId="44853"/>
    <cellStyle name="Normal 2 3 6 10 5 3" xfId="44854"/>
    <cellStyle name="Normal 2 3 6 10 6" xfId="13625"/>
    <cellStyle name="Normal 2 3 6 10 6 2" xfId="44855"/>
    <cellStyle name="Normal 2 3 6 10 7" xfId="13626"/>
    <cellStyle name="Normal 2 3 6 10 7 2" xfId="44856"/>
    <cellStyle name="Normal 2 3 6 10 8" xfId="44857"/>
    <cellStyle name="Normal 2 3 6 10 8 2" xfId="44858"/>
    <cellStyle name="Normal 2 3 6 10 9" xfId="44859"/>
    <cellStyle name="Normal 2 3 6 11" xfId="13627"/>
    <cellStyle name="Normal 2 3 6 11 10" xfId="44860"/>
    <cellStyle name="Normal 2 3 6 11 11" xfId="44861"/>
    <cellStyle name="Normal 2 3 6 11 2" xfId="13628"/>
    <cellStyle name="Normal 2 3 6 11 2 10" xfId="44862"/>
    <cellStyle name="Normal 2 3 6 11 2 2" xfId="13629"/>
    <cellStyle name="Normal 2 3 6 11 2 2 2" xfId="13630"/>
    <cellStyle name="Normal 2 3 6 11 2 2 2 2" xfId="13631"/>
    <cellStyle name="Normal 2 3 6 11 2 2 2 2 2" xfId="44863"/>
    <cellStyle name="Normal 2 3 6 11 2 2 2 3" xfId="13632"/>
    <cellStyle name="Normal 2 3 6 11 2 2 2 3 2" xfId="44864"/>
    <cellStyle name="Normal 2 3 6 11 2 2 2 4" xfId="44865"/>
    <cellStyle name="Normal 2 3 6 11 2 2 3" xfId="13633"/>
    <cellStyle name="Normal 2 3 6 11 2 2 3 2" xfId="44866"/>
    <cellStyle name="Normal 2 3 6 11 2 2 4" xfId="13634"/>
    <cellStyle name="Normal 2 3 6 11 2 2 4 2" xfId="44867"/>
    <cellStyle name="Normal 2 3 6 11 2 2 5" xfId="13635"/>
    <cellStyle name="Normal 2 3 6 11 2 2 5 2" xfId="44868"/>
    <cellStyle name="Normal 2 3 6 11 2 2 6" xfId="44869"/>
    <cellStyle name="Normal 2 3 6 11 2 2 6 2" xfId="44870"/>
    <cellStyle name="Normal 2 3 6 11 2 2 7" xfId="44871"/>
    <cellStyle name="Normal 2 3 6 11 2 3" xfId="13636"/>
    <cellStyle name="Normal 2 3 6 11 2 3 2" xfId="13637"/>
    <cellStyle name="Normal 2 3 6 11 2 3 2 2" xfId="44872"/>
    <cellStyle name="Normal 2 3 6 11 2 3 3" xfId="13638"/>
    <cellStyle name="Normal 2 3 6 11 2 3 3 2" xfId="44873"/>
    <cellStyle name="Normal 2 3 6 11 2 3 4" xfId="44874"/>
    <cellStyle name="Normal 2 3 6 11 2 4" xfId="13639"/>
    <cellStyle name="Normal 2 3 6 11 2 4 2" xfId="13640"/>
    <cellStyle name="Normal 2 3 6 11 2 4 2 2" xfId="44875"/>
    <cellStyle name="Normal 2 3 6 11 2 4 3" xfId="44876"/>
    <cellStyle name="Normal 2 3 6 11 2 5" xfId="13641"/>
    <cellStyle name="Normal 2 3 6 11 2 5 2" xfId="44877"/>
    <cellStyle name="Normal 2 3 6 11 2 6" xfId="13642"/>
    <cellStyle name="Normal 2 3 6 11 2 6 2" xfId="44878"/>
    <cellStyle name="Normal 2 3 6 11 2 7" xfId="44879"/>
    <cellStyle name="Normal 2 3 6 11 2 7 2" xfId="44880"/>
    <cellStyle name="Normal 2 3 6 11 2 8" xfId="44881"/>
    <cellStyle name="Normal 2 3 6 11 2 9" xfId="44882"/>
    <cellStyle name="Normal 2 3 6 11 3" xfId="13643"/>
    <cellStyle name="Normal 2 3 6 11 3 2" xfId="13644"/>
    <cellStyle name="Normal 2 3 6 11 3 2 2" xfId="13645"/>
    <cellStyle name="Normal 2 3 6 11 3 2 2 2" xfId="44883"/>
    <cellStyle name="Normal 2 3 6 11 3 2 3" xfId="13646"/>
    <cellStyle name="Normal 2 3 6 11 3 2 3 2" xfId="44884"/>
    <cellStyle name="Normal 2 3 6 11 3 2 4" xfId="44885"/>
    <cellStyle name="Normal 2 3 6 11 3 3" xfId="13647"/>
    <cellStyle name="Normal 2 3 6 11 3 3 2" xfId="44886"/>
    <cellStyle name="Normal 2 3 6 11 3 4" xfId="13648"/>
    <cellStyle name="Normal 2 3 6 11 3 4 2" xfId="44887"/>
    <cellStyle name="Normal 2 3 6 11 3 5" xfId="13649"/>
    <cellStyle name="Normal 2 3 6 11 3 5 2" xfId="44888"/>
    <cellStyle name="Normal 2 3 6 11 3 6" xfId="44889"/>
    <cellStyle name="Normal 2 3 6 11 3 6 2" xfId="44890"/>
    <cellStyle name="Normal 2 3 6 11 3 7" xfId="44891"/>
    <cellStyle name="Normal 2 3 6 11 4" xfId="13650"/>
    <cellStyle name="Normal 2 3 6 11 4 2" xfId="13651"/>
    <cellStyle name="Normal 2 3 6 11 4 2 2" xfId="44892"/>
    <cellStyle name="Normal 2 3 6 11 4 3" xfId="13652"/>
    <cellStyle name="Normal 2 3 6 11 4 3 2" xfId="44893"/>
    <cellStyle name="Normal 2 3 6 11 4 4" xfId="44894"/>
    <cellStyle name="Normal 2 3 6 11 5" xfId="13653"/>
    <cellStyle name="Normal 2 3 6 11 5 2" xfId="13654"/>
    <cellStyle name="Normal 2 3 6 11 5 2 2" xfId="44895"/>
    <cellStyle name="Normal 2 3 6 11 5 3" xfId="44896"/>
    <cellStyle name="Normal 2 3 6 11 6" xfId="13655"/>
    <cellStyle name="Normal 2 3 6 11 6 2" xfId="44897"/>
    <cellStyle name="Normal 2 3 6 11 7" xfId="13656"/>
    <cellStyle name="Normal 2 3 6 11 7 2" xfId="44898"/>
    <cellStyle name="Normal 2 3 6 11 8" xfId="44899"/>
    <cellStyle name="Normal 2 3 6 11 8 2" xfId="44900"/>
    <cellStyle name="Normal 2 3 6 11 9" xfId="44901"/>
    <cellStyle name="Normal 2 3 6 12" xfId="13657"/>
    <cellStyle name="Normal 2 3 6 12 10" xfId="44902"/>
    <cellStyle name="Normal 2 3 6 12 11" xfId="44903"/>
    <cellStyle name="Normal 2 3 6 12 2" xfId="13658"/>
    <cellStyle name="Normal 2 3 6 12 2 10" xfId="44904"/>
    <cellStyle name="Normal 2 3 6 12 2 2" xfId="13659"/>
    <cellStyle name="Normal 2 3 6 12 2 2 2" xfId="13660"/>
    <cellStyle name="Normal 2 3 6 12 2 2 2 2" xfId="13661"/>
    <cellStyle name="Normal 2 3 6 12 2 2 2 2 2" xfId="44905"/>
    <cellStyle name="Normal 2 3 6 12 2 2 2 3" xfId="13662"/>
    <cellStyle name="Normal 2 3 6 12 2 2 2 3 2" xfId="44906"/>
    <cellStyle name="Normal 2 3 6 12 2 2 2 4" xfId="44907"/>
    <cellStyle name="Normal 2 3 6 12 2 2 3" xfId="13663"/>
    <cellStyle name="Normal 2 3 6 12 2 2 3 2" xfId="44908"/>
    <cellStyle name="Normal 2 3 6 12 2 2 4" xfId="13664"/>
    <cellStyle name="Normal 2 3 6 12 2 2 4 2" xfId="44909"/>
    <cellStyle name="Normal 2 3 6 12 2 2 5" xfId="13665"/>
    <cellStyle name="Normal 2 3 6 12 2 2 5 2" xfId="44910"/>
    <cellStyle name="Normal 2 3 6 12 2 2 6" xfId="44911"/>
    <cellStyle name="Normal 2 3 6 12 2 2 6 2" xfId="44912"/>
    <cellStyle name="Normal 2 3 6 12 2 2 7" xfId="44913"/>
    <cellStyle name="Normal 2 3 6 12 2 3" xfId="13666"/>
    <cellStyle name="Normal 2 3 6 12 2 3 2" xfId="13667"/>
    <cellStyle name="Normal 2 3 6 12 2 3 2 2" xfId="44914"/>
    <cellStyle name="Normal 2 3 6 12 2 3 3" xfId="13668"/>
    <cellStyle name="Normal 2 3 6 12 2 3 3 2" xfId="44915"/>
    <cellStyle name="Normal 2 3 6 12 2 3 4" xfId="44916"/>
    <cellStyle name="Normal 2 3 6 12 2 4" xfId="13669"/>
    <cellStyle name="Normal 2 3 6 12 2 4 2" xfId="13670"/>
    <cellStyle name="Normal 2 3 6 12 2 4 2 2" xfId="44917"/>
    <cellStyle name="Normal 2 3 6 12 2 4 3" xfId="44918"/>
    <cellStyle name="Normal 2 3 6 12 2 5" xfId="13671"/>
    <cellStyle name="Normal 2 3 6 12 2 5 2" xfId="44919"/>
    <cellStyle name="Normal 2 3 6 12 2 6" xfId="13672"/>
    <cellStyle name="Normal 2 3 6 12 2 6 2" xfId="44920"/>
    <cellStyle name="Normal 2 3 6 12 2 7" xfId="44921"/>
    <cellStyle name="Normal 2 3 6 12 2 7 2" xfId="44922"/>
    <cellStyle name="Normal 2 3 6 12 2 8" xfId="44923"/>
    <cellStyle name="Normal 2 3 6 12 2 9" xfId="44924"/>
    <cellStyle name="Normal 2 3 6 12 3" xfId="13673"/>
    <cellStyle name="Normal 2 3 6 12 3 2" xfId="13674"/>
    <cellStyle name="Normal 2 3 6 12 3 2 2" xfId="13675"/>
    <cellStyle name="Normal 2 3 6 12 3 2 2 2" xfId="44925"/>
    <cellStyle name="Normal 2 3 6 12 3 2 3" xfId="13676"/>
    <cellStyle name="Normal 2 3 6 12 3 2 3 2" xfId="44926"/>
    <cellStyle name="Normal 2 3 6 12 3 2 4" xfId="44927"/>
    <cellStyle name="Normal 2 3 6 12 3 3" xfId="13677"/>
    <cellStyle name="Normal 2 3 6 12 3 3 2" xfId="44928"/>
    <cellStyle name="Normal 2 3 6 12 3 4" xfId="13678"/>
    <cellStyle name="Normal 2 3 6 12 3 4 2" xfId="44929"/>
    <cellStyle name="Normal 2 3 6 12 3 5" xfId="13679"/>
    <cellStyle name="Normal 2 3 6 12 3 5 2" xfId="44930"/>
    <cellStyle name="Normal 2 3 6 12 3 6" xfId="44931"/>
    <cellStyle name="Normal 2 3 6 12 3 6 2" xfId="44932"/>
    <cellStyle name="Normal 2 3 6 12 3 7" xfId="44933"/>
    <cellStyle name="Normal 2 3 6 12 4" xfId="13680"/>
    <cellStyle name="Normal 2 3 6 12 4 2" xfId="13681"/>
    <cellStyle name="Normal 2 3 6 12 4 2 2" xfId="44934"/>
    <cellStyle name="Normal 2 3 6 12 4 3" xfId="13682"/>
    <cellStyle name="Normal 2 3 6 12 4 3 2" xfId="44935"/>
    <cellStyle name="Normal 2 3 6 12 4 4" xfId="44936"/>
    <cellStyle name="Normal 2 3 6 12 5" xfId="13683"/>
    <cellStyle name="Normal 2 3 6 12 5 2" xfId="13684"/>
    <cellStyle name="Normal 2 3 6 12 5 2 2" xfId="44937"/>
    <cellStyle name="Normal 2 3 6 12 5 3" xfId="44938"/>
    <cellStyle name="Normal 2 3 6 12 6" xfId="13685"/>
    <cellStyle name="Normal 2 3 6 12 6 2" xfId="44939"/>
    <cellStyle name="Normal 2 3 6 12 7" xfId="13686"/>
    <cellStyle name="Normal 2 3 6 12 7 2" xfId="44940"/>
    <cellStyle name="Normal 2 3 6 12 8" xfId="44941"/>
    <cellStyle name="Normal 2 3 6 12 8 2" xfId="44942"/>
    <cellStyle name="Normal 2 3 6 12 9" xfId="44943"/>
    <cellStyle name="Normal 2 3 6 13" xfId="13687"/>
    <cellStyle name="Normal 2 3 6 13 10" xfId="44944"/>
    <cellStyle name="Normal 2 3 6 13 11" xfId="44945"/>
    <cellStyle name="Normal 2 3 6 13 2" xfId="13688"/>
    <cellStyle name="Normal 2 3 6 13 2 10" xfId="44946"/>
    <cellStyle name="Normal 2 3 6 13 2 2" xfId="13689"/>
    <cellStyle name="Normal 2 3 6 13 2 2 2" xfId="13690"/>
    <cellStyle name="Normal 2 3 6 13 2 2 2 2" xfId="13691"/>
    <cellStyle name="Normal 2 3 6 13 2 2 2 2 2" xfId="44947"/>
    <cellStyle name="Normal 2 3 6 13 2 2 2 3" xfId="13692"/>
    <cellStyle name="Normal 2 3 6 13 2 2 2 3 2" xfId="44948"/>
    <cellStyle name="Normal 2 3 6 13 2 2 2 4" xfId="44949"/>
    <cellStyle name="Normal 2 3 6 13 2 2 3" xfId="13693"/>
    <cellStyle name="Normal 2 3 6 13 2 2 3 2" xfId="44950"/>
    <cellStyle name="Normal 2 3 6 13 2 2 4" xfId="13694"/>
    <cellStyle name="Normal 2 3 6 13 2 2 4 2" xfId="44951"/>
    <cellStyle name="Normal 2 3 6 13 2 2 5" xfId="13695"/>
    <cellStyle name="Normal 2 3 6 13 2 2 5 2" xfId="44952"/>
    <cellStyle name="Normal 2 3 6 13 2 2 6" xfId="44953"/>
    <cellStyle name="Normal 2 3 6 13 2 2 6 2" xfId="44954"/>
    <cellStyle name="Normal 2 3 6 13 2 2 7" xfId="44955"/>
    <cellStyle name="Normal 2 3 6 13 2 3" xfId="13696"/>
    <cellStyle name="Normal 2 3 6 13 2 3 2" xfId="13697"/>
    <cellStyle name="Normal 2 3 6 13 2 3 2 2" xfId="44956"/>
    <cellStyle name="Normal 2 3 6 13 2 3 3" xfId="13698"/>
    <cellStyle name="Normal 2 3 6 13 2 3 3 2" xfId="44957"/>
    <cellStyle name="Normal 2 3 6 13 2 3 4" xfId="44958"/>
    <cellStyle name="Normal 2 3 6 13 2 4" xfId="13699"/>
    <cellStyle name="Normal 2 3 6 13 2 4 2" xfId="13700"/>
    <cellStyle name="Normal 2 3 6 13 2 4 2 2" xfId="44959"/>
    <cellStyle name="Normal 2 3 6 13 2 4 3" xfId="44960"/>
    <cellStyle name="Normal 2 3 6 13 2 5" xfId="13701"/>
    <cellStyle name="Normal 2 3 6 13 2 5 2" xfId="44961"/>
    <cellStyle name="Normal 2 3 6 13 2 6" xfId="13702"/>
    <cellStyle name="Normal 2 3 6 13 2 6 2" xfId="44962"/>
    <cellStyle name="Normal 2 3 6 13 2 7" xfId="44963"/>
    <cellStyle name="Normal 2 3 6 13 2 7 2" xfId="44964"/>
    <cellStyle name="Normal 2 3 6 13 2 8" xfId="44965"/>
    <cellStyle name="Normal 2 3 6 13 2 9" xfId="44966"/>
    <cellStyle name="Normal 2 3 6 13 3" xfId="13703"/>
    <cellStyle name="Normal 2 3 6 13 3 2" xfId="13704"/>
    <cellStyle name="Normal 2 3 6 13 3 2 2" xfId="13705"/>
    <cellStyle name="Normal 2 3 6 13 3 2 2 2" xfId="44967"/>
    <cellStyle name="Normal 2 3 6 13 3 2 3" xfId="13706"/>
    <cellStyle name="Normal 2 3 6 13 3 2 3 2" xfId="44968"/>
    <cellStyle name="Normal 2 3 6 13 3 2 4" xfId="44969"/>
    <cellStyle name="Normal 2 3 6 13 3 3" xfId="13707"/>
    <cellStyle name="Normal 2 3 6 13 3 3 2" xfId="44970"/>
    <cellStyle name="Normal 2 3 6 13 3 4" xfId="13708"/>
    <cellStyle name="Normal 2 3 6 13 3 4 2" xfId="44971"/>
    <cellStyle name="Normal 2 3 6 13 3 5" xfId="13709"/>
    <cellStyle name="Normal 2 3 6 13 3 5 2" xfId="44972"/>
    <cellStyle name="Normal 2 3 6 13 3 6" xfId="44973"/>
    <cellStyle name="Normal 2 3 6 13 3 6 2" xfId="44974"/>
    <cellStyle name="Normal 2 3 6 13 3 7" xfId="44975"/>
    <cellStyle name="Normal 2 3 6 13 4" xfId="13710"/>
    <cellStyle name="Normal 2 3 6 13 4 2" xfId="13711"/>
    <cellStyle name="Normal 2 3 6 13 4 2 2" xfId="44976"/>
    <cellStyle name="Normal 2 3 6 13 4 3" xfId="13712"/>
    <cellStyle name="Normal 2 3 6 13 4 3 2" xfId="44977"/>
    <cellStyle name="Normal 2 3 6 13 4 4" xfId="44978"/>
    <cellStyle name="Normal 2 3 6 13 5" xfId="13713"/>
    <cellStyle name="Normal 2 3 6 13 5 2" xfId="13714"/>
    <cellStyle name="Normal 2 3 6 13 5 2 2" xfId="44979"/>
    <cellStyle name="Normal 2 3 6 13 5 3" xfId="44980"/>
    <cellStyle name="Normal 2 3 6 13 6" xfId="13715"/>
    <cellStyle name="Normal 2 3 6 13 6 2" xfId="44981"/>
    <cellStyle name="Normal 2 3 6 13 7" xfId="13716"/>
    <cellStyle name="Normal 2 3 6 13 7 2" xfId="44982"/>
    <cellStyle name="Normal 2 3 6 13 8" xfId="44983"/>
    <cellStyle name="Normal 2 3 6 13 8 2" xfId="44984"/>
    <cellStyle name="Normal 2 3 6 13 9" xfId="44985"/>
    <cellStyle name="Normal 2 3 6 14" xfId="13717"/>
    <cellStyle name="Normal 2 3 6 14 10" xfId="44986"/>
    <cellStyle name="Normal 2 3 6 14 11" xfId="44987"/>
    <cellStyle name="Normal 2 3 6 14 2" xfId="13718"/>
    <cellStyle name="Normal 2 3 6 14 2 10" xfId="44988"/>
    <cellStyle name="Normal 2 3 6 14 2 2" xfId="13719"/>
    <cellStyle name="Normal 2 3 6 14 2 2 2" xfId="13720"/>
    <cellStyle name="Normal 2 3 6 14 2 2 2 2" xfId="13721"/>
    <cellStyle name="Normal 2 3 6 14 2 2 2 2 2" xfId="44989"/>
    <cellStyle name="Normal 2 3 6 14 2 2 2 3" xfId="13722"/>
    <cellStyle name="Normal 2 3 6 14 2 2 2 3 2" xfId="44990"/>
    <cellStyle name="Normal 2 3 6 14 2 2 2 4" xfId="44991"/>
    <cellStyle name="Normal 2 3 6 14 2 2 3" xfId="13723"/>
    <cellStyle name="Normal 2 3 6 14 2 2 3 2" xfId="44992"/>
    <cellStyle name="Normal 2 3 6 14 2 2 4" xfId="13724"/>
    <cellStyle name="Normal 2 3 6 14 2 2 4 2" xfId="44993"/>
    <cellStyle name="Normal 2 3 6 14 2 2 5" xfId="13725"/>
    <cellStyle name="Normal 2 3 6 14 2 2 5 2" xfId="44994"/>
    <cellStyle name="Normal 2 3 6 14 2 2 6" xfId="44995"/>
    <cellStyle name="Normal 2 3 6 14 2 2 6 2" xfId="44996"/>
    <cellStyle name="Normal 2 3 6 14 2 2 7" xfId="44997"/>
    <cellStyle name="Normal 2 3 6 14 2 3" xfId="13726"/>
    <cellStyle name="Normal 2 3 6 14 2 3 2" xfId="13727"/>
    <cellStyle name="Normal 2 3 6 14 2 3 2 2" xfId="44998"/>
    <cellStyle name="Normal 2 3 6 14 2 3 3" xfId="13728"/>
    <cellStyle name="Normal 2 3 6 14 2 3 3 2" xfId="44999"/>
    <cellStyle name="Normal 2 3 6 14 2 3 4" xfId="45000"/>
    <cellStyle name="Normal 2 3 6 14 2 4" xfId="13729"/>
    <cellStyle name="Normal 2 3 6 14 2 4 2" xfId="13730"/>
    <cellStyle name="Normal 2 3 6 14 2 4 2 2" xfId="45001"/>
    <cellStyle name="Normal 2 3 6 14 2 4 3" xfId="45002"/>
    <cellStyle name="Normal 2 3 6 14 2 5" xfId="13731"/>
    <cellStyle name="Normal 2 3 6 14 2 5 2" xfId="45003"/>
    <cellStyle name="Normal 2 3 6 14 2 6" xfId="13732"/>
    <cellStyle name="Normal 2 3 6 14 2 6 2" xfId="45004"/>
    <cellStyle name="Normal 2 3 6 14 2 7" xfId="45005"/>
    <cellStyle name="Normal 2 3 6 14 2 7 2" xfId="45006"/>
    <cellStyle name="Normal 2 3 6 14 2 8" xfId="45007"/>
    <cellStyle name="Normal 2 3 6 14 2 9" xfId="45008"/>
    <cellStyle name="Normal 2 3 6 14 3" xfId="13733"/>
    <cellStyle name="Normal 2 3 6 14 3 2" xfId="13734"/>
    <cellStyle name="Normal 2 3 6 14 3 2 2" xfId="13735"/>
    <cellStyle name="Normal 2 3 6 14 3 2 2 2" xfId="45009"/>
    <cellStyle name="Normal 2 3 6 14 3 2 3" xfId="13736"/>
    <cellStyle name="Normal 2 3 6 14 3 2 3 2" xfId="45010"/>
    <cellStyle name="Normal 2 3 6 14 3 2 4" xfId="45011"/>
    <cellStyle name="Normal 2 3 6 14 3 3" xfId="13737"/>
    <cellStyle name="Normal 2 3 6 14 3 3 2" xfId="45012"/>
    <cellStyle name="Normal 2 3 6 14 3 4" xfId="13738"/>
    <cellStyle name="Normal 2 3 6 14 3 4 2" xfId="45013"/>
    <cellStyle name="Normal 2 3 6 14 3 5" xfId="13739"/>
    <cellStyle name="Normal 2 3 6 14 3 5 2" xfId="45014"/>
    <cellStyle name="Normal 2 3 6 14 3 6" xfId="45015"/>
    <cellStyle name="Normal 2 3 6 14 3 6 2" xfId="45016"/>
    <cellStyle name="Normal 2 3 6 14 3 7" xfId="45017"/>
    <cellStyle name="Normal 2 3 6 14 4" xfId="13740"/>
    <cellStyle name="Normal 2 3 6 14 4 2" xfId="13741"/>
    <cellStyle name="Normal 2 3 6 14 4 2 2" xfId="45018"/>
    <cellStyle name="Normal 2 3 6 14 4 3" xfId="13742"/>
    <cellStyle name="Normal 2 3 6 14 4 3 2" xfId="45019"/>
    <cellStyle name="Normal 2 3 6 14 4 4" xfId="45020"/>
    <cellStyle name="Normal 2 3 6 14 5" xfId="13743"/>
    <cellStyle name="Normal 2 3 6 14 5 2" xfId="13744"/>
    <cellStyle name="Normal 2 3 6 14 5 2 2" xfId="45021"/>
    <cellStyle name="Normal 2 3 6 14 5 3" xfId="45022"/>
    <cellStyle name="Normal 2 3 6 14 6" xfId="13745"/>
    <cellStyle name="Normal 2 3 6 14 6 2" xfId="45023"/>
    <cellStyle name="Normal 2 3 6 14 7" xfId="13746"/>
    <cellStyle name="Normal 2 3 6 14 7 2" xfId="45024"/>
    <cellStyle name="Normal 2 3 6 14 8" xfId="45025"/>
    <cellStyle name="Normal 2 3 6 14 8 2" xfId="45026"/>
    <cellStyle name="Normal 2 3 6 14 9" xfId="45027"/>
    <cellStyle name="Normal 2 3 6 15" xfId="13747"/>
    <cellStyle name="Normal 2 3 6 15 10" xfId="45028"/>
    <cellStyle name="Normal 2 3 6 15 11" xfId="45029"/>
    <cellStyle name="Normal 2 3 6 15 2" xfId="13748"/>
    <cellStyle name="Normal 2 3 6 15 2 10" xfId="45030"/>
    <cellStyle name="Normal 2 3 6 15 2 2" xfId="13749"/>
    <cellStyle name="Normal 2 3 6 15 2 2 2" xfId="13750"/>
    <cellStyle name="Normal 2 3 6 15 2 2 2 2" xfId="13751"/>
    <cellStyle name="Normal 2 3 6 15 2 2 2 2 2" xfId="45031"/>
    <cellStyle name="Normal 2 3 6 15 2 2 2 3" xfId="13752"/>
    <cellStyle name="Normal 2 3 6 15 2 2 2 3 2" xfId="45032"/>
    <cellStyle name="Normal 2 3 6 15 2 2 2 4" xfId="45033"/>
    <cellStyle name="Normal 2 3 6 15 2 2 3" xfId="13753"/>
    <cellStyle name="Normal 2 3 6 15 2 2 3 2" xfId="45034"/>
    <cellStyle name="Normal 2 3 6 15 2 2 4" xfId="13754"/>
    <cellStyle name="Normal 2 3 6 15 2 2 4 2" xfId="45035"/>
    <cellStyle name="Normal 2 3 6 15 2 2 5" xfId="13755"/>
    <cellStyle name="Normal 2 3 6 15 2 2 5 2" xfId="45036"/>
    <cellStyle name="Normal 2 3 6 15 2 2 6" xfId="45037"/>
    <cellStyle name="Normal 2 3 6 15 2 2 6 2" xfId="45038"/>
    <cellStyle name="Normal 2 3 6 15 2 2 7" xfId="45039"/>
    <cellStyle name="Normal 2 3 6 15 2 3" xfId="13756"/>
    <cellStyle name="Normal 2 3 6 15 2 3 2" xfId="13757"/>
    <cellStyle name="Normal 2 3 6 15 2 3 2 2" xfId="45040"/>
    <cellStyle name="Normal 2 3 6 15 2 3 3" xfId="13758"/>
    <cellStyle name="Normal 2 3 6 15 2 3 3 2" xfId="45041"/>
    <cellStyle name="Normal 2 3 6 15 2 3 4" xfId="45042"/>
    <cellStyle name="Normal 2 3 6 15 2 4" xfId="13759"/>
    <cellStyle name="Normal 2 3 6 15 2 4 2" xfId="13760"/>
    <cellStyle name="Normal 2 3 6 15 2 4 2 2" xfId="45043"/>
    <cellStyle name="Normal 2 3 6 15 2 4 3" xfId="45044"/>
    <cellStyle name="Normal 2 3 6 15 2 5" xfId="13761"/>
    <cellStyle name="Normal 2 3 6 15 2 5 2" xfId="45045"/>
    <cellStyle name="Normal 2 3 6 15 2 6" xfId="13762"/>
    <cellStyle name="Normal 2 3 6 15 2 6 2" xfId="45046"/>
    <cellStyle name="Normal 2 3 6 15 2 7" xfId="45047"/>
    <cellStyle name="Normal 2 3 6 15 2 7 2" xfId="45048"/>
    <cellStyle name="Normal 2 3 6 15 2 8" xfId="45049"/>
    <cellStyle name="Normal 2 3 6 15 2 9" xfId="45050"/>
    <cellStyle name="Normal 2 3 6 15 3" xfId="13763"/>
    <cellStyle name="Normal 2 3 6 15 3 2" xfId="13764"/>
    <cellStyle name="Normal 2 3 6 15 3 2 2" xfId="13765"/>
    <cellStyle name="Normal 2 3 6 15 3 2 2 2" xfId="45051"/>
    <cellStyle name="Normal 2 3 6 15 3 2 3" xfId="13766"/>
    <cellStyle name="Normal 2 3 6 15 3 2 3 2" xfId="45052"/>
    <cellStyle name="Normal 2 3 6 15 3 2 4" xfId="45053"/>
    <cellStyle name="Normal 2 3 6 15 3 3" xfId="13767"/>
    <cellStyle name="Normal 2 3 6 15 3 3 2" xfId="45054"/>
    <cellStyle name="Normal 2 3 6 15 3 4" xfId="13768"/>
    <cellStyle name="Normal 2 3 6 15 3 4 2" xfId="45055"/>
    <cellStyle name="Normal 2 3 6 15 3 5" xfId="13769"/>
    <cellStyle name="Normal 2 3 6 15 3 5 2" xfId="45056"/>
    <cellStyle name="Normal 2 3 6 15 3 6" xfId="45057"/>
    <cellStyle name="Normal 2 3 6 15 3 6 2" xfId="45058"/>
    <cellStyle name="Normal 2 3 6 15 3 7" xfId="45059"/>
    <cellStyle name="Normal 2 3 6 15 4" xfId="13770"/>
    <cellStyle name="Normal 2 3 6 15 4 2" xfId="13771"/>
    <cellStyle name="Normal 2 3 6 15 4 2 2" xfId="45060"/>
    <cellStyle name="Normal 2 3 6 15 4 3" xfId="13772"/>
    <cellStyle name="Normal 2 3 6 15 4 3 2" xfId="45061"/>
    <cellStyle name="Normal 2 3 6 15 4 4" xfId="45062"/>
    <cellStyle name="Normal 2 3 6 15 5" xfId="13773"/>
    <cellStyle name="Normal 2 3 6 15 5 2" xfId="13774"/>
    <cellStyle name="Normal 2 3 6 15 5 2 2" xfId="45063"/>
    <cellStyle name="Normal 2 3 6 15 5 3" xfId="45064"/>
    <cellStyle name="Normal 2 3 6 15 6" xfId="13775"/>
    <cellStyle name="Normal 2 3 6 15 6 2" xfId="45065"/>
    <cellStyle name="Normal 2 3 6 15 7" xfId="13776"/>
    <cellStyle name="Normal 2 3 6 15 7 2" xfId="45066"/>
    <cellStyle name="Normal 2 3 6 15 8" xfId="45067"/>
    <cellStyle name="Normal 2 3 6 15 8 2" xfId="45068"/>
    <cellStyle name="Normal 2 3 6 15 9" xfId="45069"/>
    <cellStyle name="Normal 2 3 6 16" xfId="13777"/>
    <cellStyle name="Normal 2 3 6 16 10" xfId="45070"/>
    <cellStyle name="Normal 2 3 6 16 11" xfId="45071"/>
    <cellStyle name="Normal 2 3 6 16 2" xfId="13778"/>
    <cellStyle name="Normal 2 3 6 16 2 10" xfId="45072"/>
    <cellStyle name="Normal 2 3 6 16 2 2" xfId="13779"/>
    <cellStyle name="Normal 2 3 6 16 2 2 2" xfId="13780"/>
    <cellStyle name="Normal 2 3 6 16 2 2 2 2" xfId="13781"/>
    <cellStyle name="Normal 2 3 6 16 2 2 2 2 2" xfId="45073"/>
    <cellStyle name="Normal 2 3 6 16 2 2 2 3" xfId="13782"/>
    <cellStyle name="Normal 2 3 6 16 2 2 2 3 2" xfId="45074"/>
    <cellStyle name="Normal 2 3 6 16 2 2 2 4" xfId="45075"/>
    <cellStyle name="Normal 2 3 6 16 2 2 3" xfId="13783"/>
    <cellStyle name="Normal 2 3 6 16 2 2 3 2" xfId="45076"/>
    <cellStyle name="Normal 2 3 6 16 2 2 4" xfId="13784"/>
    <cellStyle name="Normal 2 3 6 16 2 2 4 2" xfId="45077"/>
    <cellStyle name="Normal 2 3 6 16 2 2 5" xfId="13785"/>
    <cellStyle name="Normal 2 3 6 16 2 2 5 2" xfId="45078"/>
    <cellStyle name="Normal 2 3 6 16 2 2 6" xfId="45079"/>
    <cellStyle name="Normal 2 3 6 16 2 2 6 2" xfId="45080"/>
    <cellStyle name="Normal 2 3 6 16 2 2 7" xfId="45081"/>
    <cellStyle name="Normal 2 3 6 16 2 3" xfId="13786"/>
    <cellStyle name="Normal 2 3 6 16 2 3 2" xfId="13787"/>
    <cellStyle name="Normal 2 3 6 16 2 3 2 2" xfId="45082"/>
    <cellStyle name="Normal 2 3 6 16 2 3 3" xfId="13788"/>
    <cellStyle name="Normal 2 3 6 16 2 3 3 2" xfId="45083"/>
    <cellStyle name="Normal 2 3 6 16 2 3 4" xfId="45084"/>
    <cellStyle name="Normal 2 3 6 16 2 4" xfId="13789"/>
    <cellStyle name="Normal 2 3 6 16 2 4 2" xfId="13790"/>
    <cellStyle name="Normal 2 3 6 16 2 4 2 2" xfId="45085"/>
    <cellStyle name="Normal 2 3 6 16 2 4 3" xfId="45086"/>
    <cellStyle name="Normal 2 3 6 16 2 5" xfId="13791"/>
    <cellStyle name="Normal 2 3 6 16 2 5 2" xfId="45087"/>
    <cellStyle name="Normal 2 3 6 16 2 6" xfId="13792"/>
    <cellStyle name="Normal 2 3 6 16 2 6 2" xfId="45088"/>
    <cellStyle name="Normal 2 3 6 16 2 7" xfId="45089"/>
    <cellStyle name="Normal 2 3 6 16 2 7 2" xfId="45090"/>
    <cellStyle name="Normal 2 3 6 16 2 8" xfId="45091"/>
    <cellStyle name="Normal 2 3 6 16 2 9" xfId="45092"/>
    <cellStyle name="Normal 2 3 6 16 3" xfId="13793"/>
    <cellStyle name="Normal 2 3 6 16 3 2" xfId="13794"/>
    <cellStyle name="Normal 2 3 6 16 3 2 2" xfId="13795"/>
    <cellStyle name="Normal 2 3 6 16 3 2 2 2" xfId="45093"/>
    <cellStyle name="Normal 2 3 6 16 3 2 3" xfId="13796"/>
    <cellStyle name="Normal 2 3 6 16 3 2 3 2" xfId="45094"/>
    <cellStyle name="Normal 2 3 6 16 3 2 4" xfId="45095"/>
    <cellStyle name="Normal 2 3 6 16 3 3" xfId="13797"/>
    <cellStyle name="Normal 2 3 6 16 3 3 2" xfId="45096"/>
    <cellStyle name="Normal 2 3 6 16 3 4" xfId="13798"/>
    <cellStyle name="Normal 2 3 6 16 3 4 2" xfId="45097"/>
    <cellStyle name="Normal 2 3 6 16 3 5" xfId="13799"/>
    <cellStyle name="Normal 2 3 6 16 3 5 2" xfId="45098"/>
    <cellStyle name="Normal 2 3 6 16 3 6" xfId="45099"/>
    <cellStyle name="Normal 2 3 6 16 3 6 2" xfId="45100"/>
    <cellStyle name="Normal 2 3 6 16 3 7" xfId="45101"/>
    <cellStyle name="Normal 2 3 6 16 4" xfId="13800"/>
    <cellStyle name="Normal 2 3 6 16 4 2" xfId="13801"/>
    <cellStyle name="Normal 2 3 6 16 4 2 2" xfId="45102"/>
    <cellStyle name="Normal 2 3 6 16 4 3" xfId="13802"/>
    <cellStyle name="Normal 2 3 6 16 4 3 2" xfId="45103"/>
    <cellStyle name="Normal 2 3 6 16 4 4" xfId="45104"/>
    <cellStyle name="Normal 2 3 6 16 5" xfId="13803"/>
    <cellStyle name="Normal 2 3 6 16 5 2" xfId="13804"/>
    <cellStyle name="Normal 2 3 6 16 5 2 2" xfId="45105"/>
    <cellStyle name="Normal 2 3 6 16 5 3" xfId="45106"/>
    <cellStyle name="Normal 2 3 6 16 6" xfId="13805"/>
    <cellStyle name="Normal 2 3 6 16 6 2" xfId="45107"/>
    <cellStyle name="Normal 2 3 6 16 7" xfId="13806"/>
    <cellStyle name="Normal 2 3 6 16 7 2" xfId="45108"/>
    <cellStyle name="Normal 2 3 6 16 8" xfId="45109"/>
    <cellStyle name="Normal 2 3 6 16 8 2" xfId="45110"/>
    <cellStyle name="Normal 2 3 6 16 9" xfId="45111"/>
    <cellStyle name="Normal 2 3 6 17" xfId="13807"/>
    <cellStyle name="Normal 2 3 6 17 10" xfId="45112"/>
    <cellStyle name="Normal 2 3 6 17 11" xfId="45113"/>
    <cellStyle name="Normal 2 3 6 17 2" xfId="13808"/>
    <cellStyle name="Normal 2 3 6 17 2 10" xfId="45114"/>
    <cellStyle name="Normal 2 3 6 17 2 2" xfId="13809"/>
    <cellStyle name="Normal 2 3 6 17 2 2 2" xfId="13810"/>
    <cellStyle name="Normal 2 3 6 17 2 2 2 2" xfId="13811"/>
    <cellStyle name="Normal 2 3 6 17 2 2 2 2 2" xfId="45115"/>
    <cellStyle name="Normal 2 3 6 17 2 2 2 3" xfId="13812"/>
    <cellStyle name="Normal 2 3 6 17 2 2 2 3 2" xfId="45116"/>
    <cellStyle name="Normal 2 3 6 17 2 2 2 4" xfId="45117"/>
    <cellStyle name="Normal 2 3 6 17 2 2 3" xfId="13813"/>
    <cellStyle name="Normal 2 3 6 17 2 2 3 2" xfId="45118"/>
    <cellStyle name="Normal 2 3 6 17 2 2 4" xfId="13814"/>
    <cellStyle name="Normal 2 3 6 17 2 2 4 2" xfId="45119"/>
    <cellStyle name="Normal 2 3 6 17 2 2 5" xfId="13815"/>
    <cellStyle name="Normal 2 3 6 17 2 2 5 2" xfId="45120"/>
    <cellStyle name="Normal 2 3 6 17 2 2 6" xfId="45121"/>
    <cellStyle name="Normal 2 3 6 17 2 2 6 2" xfId="45122"/>
    <cellStyle name="Normal 2 3 6 17 2 2 7" xfId="45123"/>
    <cellStyle name="Normal 2 3 6 17 2 3" xfId="13816"/>
    <cellStyle name="Normal 2 3 6 17 2 3 2" xfId="13817"/>
    <cellStyle name="Normal 2 3 6 17 2 3 2 2" xfId="45124"/>
    <cellStyle name="Normal 2 3 6 17 2 3 3" xfId="13818"/>
    <cellStyle name="Normal 2 3 6 17 2 3 3 2" xfId="45125"/>
    <cellStyle name="Normal 2 3 6 17 2 3 4" xfId="45126"/>
    <cellStyle name="Normal 2 3 6 17 2 4" xfId="13819"/>
    <cellStyle name="Normal 2 3 6 17 2 4 2" xfId="13820"/>
    <cellStyle name="Normal 2 3 6 17 2 4 2 2" xfId="45127"/>
    <cellStyle name="Normal 2 3 6 17 2 4 3" xfId="45128"/>
    <cellStyle name="Normal 2 3 6 17 2 5" xfId="13821"/>
    <cellStyle name="Normal 2 3 6 17 2 5 2" xfId="45129"/>
    <cellStyle name="Normal 2 3 6 17 2 6" xfId="13822"/>
    <cellStyle name="Normal 2 3 6 17 2 6 2" xfId="45130"/>
    <cellStyle name="Normal 2 3 6 17 2 7" xfId="45131"/>
    <cellStyle name="Normal 2 3 6 17 2 7 2" xfId="45132"/>
    <cellStyle name="Normal 2 3 6 17 2 8" xfId="45133"/>
    <cellStyle name="Normal 2 3 6 17 2 9" xfId="45134"/>
    <cellStyle name="Normal 2 3 6 17 3" xfId="13823"/>
    <cellStyle name="Normal 2 3 6 17 3 2" xfId="13824"/>
    <cellStyle name="Normal 2 3 6 17 3 2 2" xfId="13825"/>
    <cellStyle name="Normal 2 3 6 17 3 2 2 2" xfId="45135"/>
    <cellStyle name="Normal 2 3 6 17 3 2 3" xfId="13826"/>
    <cellStyle name="Normal 2 3 6 17 3 2 3 2" xfId="45136"/>
    <cellStyle name="Normal 2 3 6 17 3 2 4" xfId="45137"/>
    <cellStyle name="Normal 2 3 6 17 3 3" xfId="13827"/>
    <cellStyle name="Normal 2 3 6 17 3 3 2" xfId="45138"/>
    <cellStyle name="Normal 2 3 6 17 3 4" xfId="13828"/>
    <cellStyle name="Normal 2 3 6 17 3 4 2" xfId="45139"/>
    <cellStyle name="Normal 2 3 6 17 3 5" xfId="13829"/>
    <cellStyle name="Normal 2 3 6 17 3 5 2" xfId="45140"/>
    <cellStyle name="Normal 2 3 6 17 3 6" xfId="45141"/>
    <cellStyle name="Normal 2 3 6 17 3 6 2" xfId="45142"/>
    <cellStyle name="Normal 2 3 6 17 3 7" xfId="45143"/>
    <cellStyle name="Normal 2 3 6 17 4" xfId="13830"/>
    <cellStyle name="Normal 2 3 6 17 4 2" xfId="13831"/>
    <cellStyle name="Normal 2 3 6 17 4 2 2" xfId="45144"/>
    <cellStyle name="Normal 2 3 6 17 4 3" xfId="13832"/>
    <cellStyle name="Normal 2 3 6 17 4 3 2" xfId="45145"/>
    <cellStyle name="Normal 2 3 6 17 4 4" xfId="45146"/>
    <cellStyle name="Normal 2 3 6 17 5" xfId="13833"/>
    <cellStyle name="Normal 2 3 6 17 5 2" xfId="13834"/>
    <cellStyle name="Normal 2 3 6 17 5 2 2" xfId="45147"/>
    <cellStyle name="Normal 2 3 6 17 5 3" xfId="45148"/>
    <cellStyle name="Normal 2 3 6 17 6" xfId="13835"/>
    <cellStyle name="Normal 2 3 6 17 6 2" xfId="45149"/>
    <cellStyle name="Normal 2 3 6 17 7" xfId="13836"/>
    <cellStyle name="Normal 2 3 6 17 7 2" xfId="45150"/>
    <cellStyle name="Normal 2 3 6 17 8" xfId="45151"/>
    <cellStyle name="Normal 2 3 6 17 8 2" xfId="45152"/>
    <cellStyle name="Normal 2 3 6 17 9" xfId="45153"/>
    <cellStyle name="Normal 2 3 6 18" xfId="13837"/>
    <cellStyle name="Normal 2 3 6 18 10" xfId="45154"/>
    <cellStyle name="Normal 2 3 6 18 11" xfId="45155"/>
    <cellStyle name="Normal 2 3 6 18 2" xfId="13838"/>
    <cellStyle name="Normal 2 3 6 18 2 10" xfId="45156"/>
    <cellStyle name="Normal 2 3 6 18 2 2" xfId="13839"/>
    <cellStyle name="Normal 2 3 6 18 2 2 2" xfId="13840"/>
    <cellStyle name="Normal 2 3 6 18 2 2 2 2" xfId="13841"/>
    <cellStyle name="Normal 2 3 6 18 2 2 2 2 2" xfId="45157"/>
    <cellStyle name="Normal 2 3 6 18 2 2 2 3" xfId="13842"/>
    <cellStyle name="Normal 2 3 6 18 2 2 2 3 2" xfId="45158"/>
    <cellStyle name="Normal 2 3 6 18 2 2 2 4" xfId="45159"/>
    <cellStyle name="Normal 2 3 6 18 2 2 3" xfId="13843"/>
    <cellStyle name="Normal 2 3 6 18 2 2 3 2" xfId="45160"/>
    <cellStyle name="Normal 2 3 6 18 2 2 4" xfId="13844"/>
    <cellStyle name="Normal 2 3 6 18 2 2 4 2" xfId="45161"/>
    <cellStyle name="Normal 2 3 6 18 2 2 5" xfId="13845"/>
    <cellStyle name="Normal 2 3 6 18 2 2 5 2" xfId="45162"/>
    <cellStyle name="Normal 2 3 6 18 2 2 6" xfId="45163"/>
    <cellStyle name="Normal 2 3 6 18 2 2 6 2" xfId="45164"/>
    <cellStyle name="Normal 2 3 6 18 2 2 7" xfId="45165"/>
    <cellStyle name="Normal 2 3 6 18 2 3" xfId="13846"/>
    <cellStyle name="Normal 2 3 6 18 2 3 2" xfId="13847"/>
    <cellStyle name="Normal 2 3 6 18 2 3 2 2" xfId="45166"/>
    <cellStyle name="Normal 2 3 6 18 2 3 3" xfId="13848"/>
    <cellStyle name="Normal 2 3 6 18 2 3 3 2" xfId="45167"/>
    <cellStyle name="Normal 2 3 6 18 2 3 4" xfId="45168"/>
    <cellStyle name="Normal 2 3 6 18 2 4" xfId="13849"/>
    <cellStyle name="Normal 2 3 6 18 2 4 2" xfId="13850"/>
    <cellStyle name="Normal 2 3 6 18 2 4 2 2" xfId="45169"/>
    <cellStyle name="Normal 2 3 6 18 2 4 3" xfId="45170"/>
    <cellStyle name="Normal 2 3 6 18 2 5" xfId="13851"/>
    <cellStyle name="Normal 2 3 6 18 2 5 2" xfId="45171"/>
    <cellStyle name="Normal 2 3 6 18 2 6" xfId="13852"/>
    <cellStyle name="Normal 2 3 6 18 2 6 2" xfId="45172"/>
    <cellStyle name="Normal 2 3 6 18 2 7" xfId="45173"/>
    <cellStyle name="Normal 2 3 6 18 2 7 2" xfId="45174"/>
    <cellStyle name="Normal 2 3 6 18 2 8" xfId="45175"/>
    <cellStyle name="Normal 2 3 6 18 2 9" xfId="45176"/>
    <cellStyle name="Normal 2 3 6 18 3" xfId="13853"/>
    <cellStyle name="Normal 2 3 6 18 3 2" xfId="13854"/>
    <cellStyle name="Normal 2 3 6 18 3 2 2" xfId="13855"/>
    <cellStyle name="Normal 2 3 6 18 3 2 2 2" xfId="45177"/>
    <cellStyle name="Normal 2 3 6 18 3 2 3" xfId="13856"/>
    <cellStyle name="Normal 2 3 6 18 3 2 3 2" xfId="45178"/>
    <cellStyle name="Normal 2 3 6 18 3 2 4" xfId="45179"/>
    <cellStyle name="Normal 2 3 6 18 3 3" xfId="13857"/>
    <cellStyle name="Normal 2 3 6 18 3 3 2" xfId="45180"/>
    <cellStyle name="Normal 2 3 6 18 3 4" xfId="13858"/>
    <cellStyle name="Normal 2 3 6 18 3 4 2" xfId="45181"/>
    <cellStyle name="Normal 2 3 6 18 3 5" xfId="13859"/>
    <cellStyle name="Normal 2 3 6 18 3 5 2" xfId="45182"/>
    <cellStyle name="Normal 2 3 6 18 3 6" xfId="45183"/>
    <cellStyle name="Normal 2 3 6 18 3 6 2" xfId="45184"/>
    <cellStyle name="Normal 2 3 6 18 3 7" xfId="45185"/>
    <cellStyle name="Normal 2 3 6 18 4" xfId="13860"/>
    <cellStyle name="Normal 2 3 6 18 4 2" xfId="13861"/>
    <cellStyle name="Normal 2 3 6 18 4 2 2" xfId="45186"/>
    <cellStyle name="Normal 2 3 6 18 4 3" xfId="13862"/>
    <cellStyle name="Normal 2 3 6 18 4 3 2" xfId="45187"/>
    <cellStyle name="Normal 2 3 6 18 4 4" xfId="45188"/>
    <cellStyle name="Normal 2 3 6 18 5" xfId="13863"/>
    <cellStyle name="Normal 2 3 6 18 5 2" xfId="13864"/>
    <cellStyle name="Normal 2 3 6 18 5 2 2" xfId="45189"/>
    <cellStyle name="Normal 2 3 6 18 5 3" xfId="45190"/>
    <cellStyle name="Normal 2 3 6 18 6" xfId="13865"/>
    <cellStyle name="Normal 2 3 6 18 6 2" xfId="45191"/>
    <cellStyle name="Normal 2 3 6 18 7" xfId="13866"/>
    <cellStyle name="Normal 2 3 6 18 7 2" xfId="45192"/>
    <cellStyle name="Normal 2 3 6 18 8" xfId="45193"/>
    <cellStyle name="Normal 2 3 6 18 8 2" xfId="45194"/>
    <cellStyle name="Normal 2 3 6 18 9" xfId="45195"/>
    <cellStyle name="Normal 2 3 6 19" xfId="13867"/>
    <cellStyle name="Normal 2 3 6 19 10" xfId="45196"/>
    <cellStyle name="Normal 2 3 6 19 11" xfId="45197"/>
    <cellStyle name="Normal 2 3 6 19 2" xfId="13868"/>
    <cellStyle name="Normal 2 3 6 19 2 10" xfId="45198"/>
    <cellStyle name="Normal 2 3 6 19 2 2" xfId="13869"/>
    <cellStyle name="Normal 2 3 6 19 2 2 2" xfId="13870"/>
    <cellStyle name="Normal 2 3 6 19 2 2 2 2" xfId="13871"/>
    <cellStyle name="Normal 2 3 6 19 2 2 2 2 2" xfId="45199"/>
    <cellStyle name="Normal 2 3 6 19 2 2 2 3" xfId="13872"/>
    <cellStyle name="Normal 2 3 6 19 2 2 2 3 2" xfId="45200"/>
    <cellStyle name="Normal 2 3 6 19 2 2 2 4" xfId="45201"/>
    <cellStyle name="Normal 2 3 6 19 2 2 3" xfId="13873"/>
    <cellStyle name="Normal 2 3 6 19 2 2 3 2" xfId="45202"/>
    <cellStyle name="Normal 2 3 6 19 2 2 4" xfId="13874"/>
    <cellStyle name="Normal 2 3 6 19 2 2 4 2" xfId="45203"/>
    <cellStyle name="Normal 2 3 6 19 2 2 5" xfId="13875"/>
    <cellStyle name="Normal 2 3 6 19 2 2 5 2" xfId="45204"/>
    <cellStyle name="Normal 2 3 6 19 2 2 6" xfId="45205"/>
    <cellStyle name="Normal 2 3 6 19 2 2 6 2" xfId="45206"/>
    <cellStyle name="Normal 2 3 6 19 2 2 7" xfId="45207"/>
    <cellStyle name="Normal 2 3 6 19 2 3" xfId="13876"/>
    <cellStyle name="Normal 2 3 6 19 2 3 2" xfId="13877"/>
    <cellStyle name="Normal 2 3 6 19 2 3 2 2" xfId="45208"/>
    <cellStyle name="Normal 2 3 6 19 2 3 3" xfId="13878"/>
    <cellStyle name="Normal 2 3 6 19 2 3 3 2" xfId="45209"/>
    <cellStyle name="Normal 2 3 6 19 2 3 4" xfId="45210"/>
    <cellStyle name="Normal 2 3 6 19 2 4" xfId="13879"/>
    <cellStyle name="Normal 2 3 6 19 2 4 2" xfId="13880"/>
    <cellStyle name="Normal 2 3 6 19 2 4 2 2" xfId="45211"/>
    <cellStyle name="Normal 2 3 6 19 2 4 3" xfId="45212"/>
    <cellStyle name="Normal 2 3 6 19 2 5" xfId="13881"/>
    <cellStyle name="Normal 2 3 6 19 2 5 2" xfId="45213"/>
    <cellStyle name="Normal 2 3 6 19 2 6" xfId="13882"/>
    <cellStyle name="Normal 2 3 6 19 2 6 2" xfId="45214"/>
    <cellStyle name="Normal 2 3 6 19 2 7" xfId="45215"/>
    <cellStyle name="Normal 2 3 6 19 2 7 2" xfId="45216"/>
    <cellStyle name="Normal 2 3 6 19 2 8" xfId="45217"/>
    <cellStyle name="Normal 2 3 6 19 2 9" xfId="45218"/>
    <cellStyle name="Normal 2 3 6 19 3" xfId="13883"/>
    <cellStyle name="Normal 2 3 6 19 3 2" xfId="13884"/>
    <cellStyle name="Normal 2 3 6 19 3 2 2" xfId="13885"/>
    <cellStyle name="Normal 2 3 6 19 3 2 2 2" xfId="45219"/>
    <cellStyle name="Normal 2 3 6 19 3 2 3" xfId="13886"/>
    <cellStyle name="Normal 2 3 6 19 3 2 3 2" xfId="45220"/>
    <cellStyle name="Normal 2 3 6 19 3 2 4" xfId="45221"/>
    <cellStyle name="Normal 2 3 6 19 3 3" xfId="13887"/>
    <cellStyle name="Normal 2 3 6 19 3 3 2" xfId="45222"/>
    <cellStyle name="Normal 2 3 6 19 3 4" xfId="13888"/>
    <cellStyle name="Normal 2 3 6 19 3 4 2" xfId="45223"/>
    <cellStyle name="Normal 2 3 6 19 3 5" xfId="13889"/>
    <cellStyle name="Normal 2 3 6 19 3 5 2" xfId="45224"/>
    <cellStyle name="Normal 2 3 6 19 3 6" xfId="45225"/>
    <cellStyle name="Normal 2 3 6 19 3 6 2" xfId="45226"/>
    <cellStyle name="Normal 2 3 6 19 3 7" xfId="45227"/>
    <cellStyle name="Normal 2 3 6 19 4" xfId="13890"/>
    <cellStyle name="Normal 2 3 6 19 4 2" xfId="13891"/>
    <cellStyle name="Normal 2 3 6 19 4 2 2" xfId="45228"/>
    <cellStyle name="Normal 2 3 6 19 4 3" xfId="13892"/>
    <cellStyle name="Normal 2 3 6 19 4 3 2" xfId="45229"/>
    <cellStyle name="Normal 2 3 6 19 4 4" xfId="45230"/>
    <cellStyle name="Normal 2 3 6 19 5" xfId="13893"/>
    <cellStyle name="Normal 2 3 6 19 5 2" xfId="13894"/>
    <cellStyle name="Normal 2 3 6 19 5 2 2" xfId="45231"/>
    <cellStyle name="Normal 2 3 6 19 5 3" xfId="45232"/>
    <cellStyle name="Normal 2 3 6 19 6" xfId="13895"/>
    <cellStyle name="Normal 2 3 6 19 6 2" xfId="45233"/>
    <cellStyle name="Normal 2 3 6 19 7" xfId="13896"/>
    <cellStyle name="Normal 2 3 6 19 7 2" xfId="45234"/>
    <cellStyle name="Normal 2 3 6 19 8" xfId="45235"/>
    <cellStyle name="Normal 2 3 6 19 8 2" xfId="45236"/>
    <cellStyle name="Normal 2 3 6 19 9" xfId="45237"/>
    <cellStyle name="Normal 2 3 6 2" xfId="13897"/>
    <cellStyle name="Normal 2 3 6 2 10" xfId="45238"/>
    <cellStyle name="Normal 2 3 6 2 11" xfId="45239"/>
    <cellStyle name="Normal 2 3 6 2 2" xfId="13898"/>
    <cellStyle name="Normal 2 3 6 2 2 10" xfId="45240"/>
    <cellStyle name="Normal 2 3 6 2 2 2" xfId="13899"/>
    <cellStyle name="Normal 2 3 6 2 2 2 2" xfId="13900"/>
    <cellStyle name="Normal 2 3 6 2 2 2 2 2" xfId="13901"/>
    <cellStyle name="Normal 2 3 6 2 2 2 2 2 2" xfId="45241"/>
    <cellStyle name="Normal 2 3 6 2 2 2 2 3" xfId="13902"/>
    <cellStyle name="Normal 2 3 6 2 2 2 2 3 2" xfId="45242"/>
    <cellStyle name="Normal 2 3 6 2 2 2 2 4" xfId="45243"/>
    <cellStyle name="Normal 2 3 6 2 2 2 3" xfId="13903"/>
    <cellStyle name="Normal 2 3 6 2 2 2 3 2" xfId="45244"/>
    <cellStyle name="Normal 2 3 6 2 2 2 4" xfId="13904"/>
    <cellStyle name="Normal 2 3 6 2 2 2 4 2" xfId="45245"/>
    <cellStyle name="Normal 2 3 6 2 2 2 5" xfId="13905"/>
    <cellStyle name="Normal 2 3 6 2 2 2 5 2" xfId="45246"/>
    <cellStyle name="Normal 2 3 6 2 2 2 6" xfId="45247"/>
    <cellStyle name="Normal 2 3 6 2 2 2 6 2" xfId="45248"/>
    <cellStyle name="Normal 2 3 6 2 2 2 7" xfId="45249"/>
    <cellStyle name="Normal 2 3 6 2 2 3" xfId="13906"/>
    <cellStyle name="Normal 2 3 6 2 2 3 2" xfId="13907"/>
    <cellStyle name="Normal 2 3 6 2 2 3 2 2" xfId="45250"/>
    <cellStyle name="Normal 2 3 6 2 2 3 3" xfId="13908"/>
    <cellStyle name="Normal 2 3 6 2 2 3 3 2" xfId="45251"/>
    <cellStyle name="Normal 2 3 6 2 2 3 4" xfId="45252"/>
    <cellStyle name="Normal 2 3 6 2 2 4" xfId="13909"/>
    <cellStyle name="Normal 2 3 6 2 2 4 2" xfId="13910"/>
    <cellStyle name="Normal 2 3 6 2 2 4 2 2" xfId="45253"/>
    <cellStyle name="Normal 2 3 6 2 2 4 3" xfId="45254"/>
    <cellStyle name="Normal 2 3 6 2 2 5" xfId="13911"/>
    <cellStyle name="Normal 2 3 6 2 2 5 2" xfId="45255"/>
    <cellStyle name="Normal 2 3 6 2 2 6" xfId="13912"/>
    <cellStyle name="Normal 2 3 6 2 2 6 2" xfId="45256"/>
    <cellStyle name="Normal 2 3 6 2 2 7" xfId="45257"/>
    <cellStyle name="Normal 2 3 6 2 2 7 2" xfId="45258"/>
    <cellStyle name="Normal 2 3 6 2 2 8" xfId="45259"/>
    <cellStyle name="Normal 2 3 6 2 2 9" xfId="45260"/>
    <cellStyle name="Normal 2 3 6 2 3" xfId="13913"/>
    <cellStyle name="Normal 2 3 6 2 3 2" xfId="13914"/>
    <cellStyle name="Normal 2 3 6 2 3 2 2" xfId="13915"/>
    <cellStyle name="Normal 2 3 6 2 3 2 2 2" xfId="45261"/>
    <cellStyle name="Normal 2 3 6 2 3 2 3" xfId="13916"/>
    <cellStyle name="Normal 2 3 6 2 3 2 3 2" xfId="45262"/>
    <cellStyle name="Normal 2 3 6 2 3 2 4" xfId="45263"/>
    <cellStyle name="Normal 2 3 6 2 3 3" xfId="13917"/>
    <cellStyle name="Normal 2 3 6 2 3 3 2" xfId="45264"/>
    <cellStyle name="Normal 2 3 6 2 3 4" xfId="13918"/>
    <cellStyle name="Normal 2 3 6 2 3 4 2" xfId="45265"/>
    <cellStyle name="Normal 2 3 6 2 3 5" xfId="13919"/>
    <cellStyle name="Normal 2 3 6 2 3 5 2" xfId="45266"/>
    <cellStyle name="Normal 2 3 6 2 3 6" xfId="45267"/>
    <cellStyle name="Normal 2 3 6 2 3 6 2" xfId="45268"/>
    <cellStyle name="Normal 2 3 6 2 3 7" xfId="45269"/>
    <cellStyle name="Normal 2 3 6 2 4" xfId="13920"/>
    <cellStyle name="Normal 2 3 6 2 4 2" xfId="13921"/>
    <cellStyle name="Normal 2 3 6 2 4 2 2" xfId="45270"/>
    <cellStyle name="Normal 2 3 6 2 4 3" xfId="13922"/>
    <cellStyle name="Normal 2 3 6 2 4 3 2" xfId="45271"/>
    <cellStyle name="Normal 2 3 6 2 4 4" xfId="45272"/>
    <cellStyle name="Normal 2 3 6 2 5" xfId="13923"/>
    <cellStyle name="Normal 2 3 6 2 5 2" xfId="13924"/>
    <cellStyle name="Normal 2 3 6 2 5 2 2" xfId="45273"/>
    <cellStyle name="Normal 2 3 6 2 5 3" xfId="45274"/>
    <cellStyle name="Normal 2 3 6 2 6" xfId="13925"/>
    <cellStyle name="Normal 2 3 6 2 6 2" xfId="45275"/>
    <cellStyle name="Normal 2 3 6 2 7" xfId="13926"/>
    <cellStyle name="Normal 2 3 6 2 7 2" xfId="45276"/>
    <cellStyle name="Normal 2 3 6 2 8" xfId="45277"/>
    <cellStyle name="Normal 2 3 6 2 8 2" xfId="45278"/>
    <cellStyle name="Normal 2 3 6 2 9" xfId="45279"/>
    <cellStyle name="Normal 2 3 6 20" xfId="13927"/>
    <cellStyle name="Normal 2 3 6 20 10" xfId="45280"/>
    <cellStyle name="Normal 2 3 6 20 11" xfId="45281"/>
    <cellStyle name="Normal 2 3 6 20 2" xfId="13928"/>
    <cellStyle name="Normal 2 3 6 20 2 10" xfId="45282"/>
    <cellStyle name="Normal 2 3 6 20 2 2" xfId="13929"/>
    <cellStyle name="Normal 2 3 6 20 2 2 2" xfId="13930"/>
    <cellStyle name="Normal 2 3 6 20 2 2 2 2" xfId="13931"/>
    <cellStyle name="Normal 2 3 6 20 2 2 2 2 2" xfId="45283"/>
    <cellStyle name="Normal 2 3 6 20 2 2 2 3" xfId="13932"/>
    <cellStyle name="Normal 2 3 6 20 2 2 2 3 2" xfId="45284"/>
    <cellStyle name="Normal 2 3 6 20 2 2 2 4" xfId="45285"/>
    <cellStyle name="Normal 2 3 6 20 2 2 3" xfId="13933"/>
    <cellStyle name="Normal 2 3 6 20 2 2 3 2" xfId="45286"/>
    <cellStyle name="Normal 2 3 6 20 2 2 4" xfId="13934"/>
    <cellStyle name="Normal 2 3 6 20 2 2 4 2" xfId="45287"/>
    <cellStyle name="Normal 2 3 6 20 2 2 5" xfId="13935"/>
    <cellStyle name="Normal 2 3 6 20 2 2 5 2" xfId="45288"/>
    <cellStyle name="Normal 2 3 6 20 2 2 6" xfId="45289"/>
    <cellStyle name="Normal 2 3 6 20 2 2 6 2" xfId="45290"/>
    <cellStyle name="Normal 2 3 6 20 2 2 7" xfId="45291"/>
    <cellStyle name="Normal 2 3 6 20 2 3" xfId="13936"/>
    <cellStyle name="Normal 2 3 6 20 2 3 2" xfId="13937"/>
    <cellStyle name="Normal 2 3 6 20 2 3 2 2" xfId="45292"/>
    <cellStyle name="Normal 2 3 6 20 2 3 3" xfId="13938"/>
    <cellStyle name="Normal 2 3 6 20 2 3 3 2" xfId="45293"/>
    <cellStyle name="Normal 2 3 6 20 2 3 4" xfId="45294"/>
    <cellStyle name="Normal 2 3 6 20 2 4" xfId="13939"/>
    <cellStyle name="Normal 2 3 6 20 2 4 2" xfId="13940"/>
    <cellStyle name="Normal 2 3 6 20 2 4 2 2" xfId="45295"/>
    <cellStyle name="Normal 2 3 6 20 2 4 3" xfId="45296"/>
    <cellStyle name="Normal 2 3 6 20 2 5" xfId="13941"/>
    <cellStyle name="Normal 2 3 6 20 2 5 2" xfId="45297"/>
    <cellStyle name="Normal 2 3 6 20 2 6" xfId="13942"/>
    <cellStyle name="Normal 2 3 6 20 2 6 2" xfId="45298"/>
    <cellStyle name="Normal 2 3 6 20 2 7" xfId="45299"/>
    <cellStyle name="Normal 2 3 6 20 2 7 2" xfId="45300"/>
    <cellStyle name="Normal 2 3 6 20 2 8" xfId="45301"/>
    <cellStyle name="Normal 2 3 6 20 2 9" xfId="45302"/>
    <cellStyle name="Normal 2 3 6 20 3" xfId="13943"/>
    <cellStyle name="Normal 2 3 6 20 3 2" xfId="13944"/>
    <cellStyle name="Normal 2 3 6 20 3 2 2" xfId="13945"/>
    <cellStyle name="Normal 2 3 6 20 3 2 2 2" xfId="45303"/>
    <cellStyle name="Normal 2 3 6 20 3 2 3" xfId="13946"/>
    <cellStyle name="Normal 2 3 6 20 3 2 3 2" xfId="45304"/>
    <cellStyle name="Normal 2 3 6 20 3 2 4" xfId="45305"/>
    <cellStyle name="Normal 2 3 6 20 3 3" xfId="13947"/>
    <cellStyle name="Normal 2 3 6 20 3 3 2" xfId="45306"/>
    <cellStyle name="Normal 2 3 6 20 3 4" xfId="13948"/>
    <cellStyle name="Normal 2 3 6 20 3 4 2" xfId="45307"/>
    <cellStyle name="Normal 2 3 6 20 3 5" xfId="13949"/>
    <cellStyle name="Normal 2 3 6 20 3 5 2" xfId="45308"/>
    <cellStyle name="Normal 2 3 6 20 3 6" xfId="45309"/>
    <cellStyle name="Normal 2 3 6 20 3 6 2" xfId="45310"/>
    <cellStyle name="Normal 2 3 6 20 3 7" xfId="45311"/>
    <cellStyle name="Normal 2 3 6 20 4" xfId="13950"/>
    <cellStyle name="Normal 2 3 6 20 4 2" xfId="13951"/>
    <cellStyle name="Normal 2 3 6 20 4 2 2" xfId="45312"/>
    <cellStyle name="Normal 2 3 6 20 4 3" xfId="13952"/>
    <cellStyle name="Normal 2 3 6 20 4 3 2" xfId="45313"/>
    <cellStyle name="Normal 2 3 6 20 4 4" xfId="45314"/>
    <cellStyle name="Normal 2 3 6 20 5" xfId="13953"/>
    <cellStyle name="Normal 2 3 6 20 5 2" xfId="13954"/>
    <cellStyle name="Normal 2 3 6 20 5 2 2" xfId="45315"/>
    <cellStyle name="Normal 2 3 6 20 5 3" xfId="45316"/>
    <cellStyle name="Normal 2 3 6 20 6" xfId="13955"/>
    <cellStyle name="Normal 2 3 6 20 6 2" xfId="45317"/>
    <cellStyle name="Normal 2 3 6 20 7" xfId="13956"/>
    <cellStyle name="Normal 2 3 6 20 7 2" xfId="45318"/>
    <cellStyle name="Normal 2 3 6 20 8" xfId="45319"/>
    <cellStyle name="Normal 2 3 6 20 8 2" xfId="45320"/>
    <cellStyle name="Normal 2 3 6 20 9" xfId="45321"/>
    <cellStyle name="Normal 2 3 6 21" xfId="13957"/>
    <cellStyle name="Normal 2 3 6 21 10" xfId="45322"/>
    <cellStyle name="Normal 2 3 6 21 11" xfId="45323"/>
    <cellStyle name="Normal 2 3 6 21 2" xfId="13958"/>
    <cellStyle name="Normal 2 3 6 21 2 10" xfId="45324"/>
    <cellStyle name="Normal 2 3 6 21 2 2" xfId="13959"/>
    <cellStyle name="Normal 2 3 6 21 2 2 2" xfId="13960"/>
    <cellStyle name="Normal 2 3 6 21 2 2 2 2" xfId="13961"/>
    <cellStyle name="Normal 2 3 6 21 2 2 2 2 2" xfId="45325"/>
    <cellStyle name="Normal 2 3 6 21 2 2 2 3" xfId="13962"/>
    <cellStyle name="Normal 2 3 6 21 2 2 2 3 2" xfId="45326"/>
    <cellStyle name="Normal 2 3 6 21 2 2 2 4" xfId="45327"/>
    <cellStyle name="Normal 2 3 6 21 2 2 3" xfId="13963"/>
    <cellStyle name="Normal 2 3 6 21 2 2 3 2" xfId="45328"/>
    <cellStyle name="Normal 2 3 6 21 2 2 4" xfId="13964"/>
    <cellStyle name="Normal 2 3 6 21 2 2 4 2" xfId="45329"/>
    <cellStyle name="Normal 2 3 6 21 2 2 5" xfId="13965"/>
    <cellStyle name="Normal 2 3 6 21 2 2 5 2" xfId="45330"/>
    <cellStyle name="Normal 2 3 6 21 2 2 6" xfId="45331"/>
    <cellStyle name="Normal 2 3 6 21 2 2 6 2" xfId="45332"/>
    <cellStyle name="Normal 2 3 6 21 2 2 7" xfId="45333"/>
    <cellStyle name="Normal 2 3 6 21 2 3" xfId="13966"/>
    <cellStyle name="Normal 2 3 6 21 2 3 2" xfId="13967"/>
    <cellStyle name="Normal 2 3 6 21 2 3 2 2" xfId="45334"/>
    <cellStyle name="Normal 2 3 6 21 2 3 3" xfId="13968"/>
    <cellStyle name="Normal 2 3 6 21 2 3 3 2" xfId="45335"/>
    <cellStyle name="Normal 2 3 6 21 2 3 4" xfId="45336"/>
    <cellStyle name="Normal 2 3 6 21 2 4" xfId="13969"/>
    <cellStyle name="Normal 2 3 6 21 2 4 2" xfId="13970"/>
    <cellStyle name="Normal 2 3 6 21 2 4 2 2" xfId="45337"/>
    <cellStyle name="Normal 2 3 6 21 2 4 3" xfId="45338"/>
    <cellStyle name="Normal 2 3 6 21 2 5" xfId="13971"/>
    <cellStyle name="Normal 2 3 6 21 2 5 2" xfId="45339"/>
    <cellStyle name="Normal 2 3 6 21 2 6" xfId="13972"/>
    <cellStyle name="Normal 2 3 6 21 2 6 2" xfId="45340"/>
    <cellStyle name="Normal 2 3 6 21 2 7" xfId="45341"/>
    <cellStyle name="Normal 2 3 6 21 2 7 2" xfId="45342"/>
    <cellStyle name="Normal 2 3 6 21 2 8" xfId="45343"/>
    <cellStyle name="Normal 2 3 6 21 2 9" xfId="45344"/>
    <cellStyle name="Normal 2 3 6 21 3" xfId="13973"/>
    <cellStyle name="Normal 2 3 6 21 3 2" xfId="13974"/>
    <cellStyle name="Normal 2 3 6 21 3 2 2" xfId="13975"/>
    <cellStyle name="Normal 2 3 6 21 3 2 2 2" xfId="45345"/>
    <cellStyle name="Normal 2 3 6 21 3 2 3" xfId="13976"/>
    <cellStyle name="Normal 2 3 6 21 3 2 3 2" xfId="45346"/>
    <cellStyle name="Normal 2 3 6 21 3 2 4" xfId="45347"/>
    <cellStyle name="Normal 2 3 6 21 3 3" xfId="13977"/>
    <cellStyle name="Normal 2 3 6 21 3 3 2" xfId="45348"/>
    <cellStyle name="Normal 2 3 6 21 3 4" xfId="13978"/>
    <cellStyle name="Normal 2 3 6 21 3 4 2" xfId="45349"/>
    <cellStyle name="Normal 2 3 6 21 3 5" xfId="13979"/>
    <cellStyle name="Normal 2 3 6 21 3 5 2" xfId="45350"/>
    <cellStyle name="Normal 2 3 6 21 3 6" xfId="45351"/>
    <cellStyle name="Normal 2 3 6 21 3 6 2" xfId="45352"/>
    <cellStyle name="Normal 2 3 6 21 3 7" xfId="45353"/>
    <cellStyle name="Normal 2 3 6 21 4" xfId="13980"/>
    <cellStyle name="Normal 2 3 6 21 4 2" xfId="13981"/>
    <cellStyle name="Normal 2 3 6 21 4 2 2" xfId="45354"/>
    <cellStyle name="Normal 2 3 6 21 4 3" xfId="13982"/>
    <cellStyle name="Normal 2 3 6 21 4 3 2" xfId="45355"/>
    <cellStyle name="Normal 2 3 6 21 4 4" xfId="45356"/>
    <cellStyle name="Normal 2 3 6 21 5" xfId="13983"/>
    <cellStyle name="Normal 2 3 6 21 5 2" xfId="13984"/>
    <cellStyle name="Normal 2 3 6 21 5 2 2" xfId="45357"/>
    <cellStyle name="Normal 2 3 6 21 5 3" xfId="45358"/>
    <cellStyle name="Normal 2 3 6 21 6" xfId="13985"/>
    <cellStyle name="Normal 2 3 6 21 6 2" xfId="45359"/>
    <cellStyle name="Normal 2 3 6 21 7" xfId="13986"/>
    <cellStyle name="Normal 2 3 6 21 7 2" xfId="45360"/>
    <cellStyle name="Normal 2 3 6 21 8" xfId="45361"/>
    <cellStyle name="Normal 2 3 6 21 8 2" xfId="45362"/>
    <cellStyle name="Normal 2 3 6 21 9" xfId="45363"/>
    <cellStyle name="Normal 2 3 6 22" xfId="13987"/>
    <cellStyle name="Normal 2 3 6 22 10" xfId="45364"/>
    <cellStyle name="Normal 2 3 6 22 11" xfId="45365"/>
    <cellStyle name="Normal 2 3 6 22 2" xfId="13988"/>
    <cellStyle name="Normal 2 3 6 22 2 10" xfId="45366"/>
    <cellStyle name="Normal 2 3 6 22 2 2" xfId="13989"/>
    <cellStyle name="Normal 2 3 6 22 2 2 2" xfId="13990"/>
    <cellStyle name="Normal 2 3 6 22 2 2 2 2" xfId="13991"/>
    <cellStyle name="Normal 2 3 6 22 2 2 2 2 2" xfId="45367"/>
    <cellStyle name="Normal 2 3 6 22 2 2 2 3" xfId="13992"/>
    <cellStyle name="Normal 2 3 6 22 2 2 2 3 2" xfId="45368"/>
    <cellStyle name="Normal 2 3 6 22 2 2 2 4" xfId="45369"/>
    <cellStyle name="Normal 2 3 6 22 2 2 3" xfId="13993"/>
    <cellStyle name="Normal 2 3 6 22 2 2 3 2" xfId="45370"/>
    <cellStyle name="Normal 2 3 6 22 2 2 4" xfId="13994"/>
    <cellStyle name="Normal 2 3 6 22 2 2 4 2" xfId="45371"/>
    <cellStyle name="Normal 2 3 6 22 2 2 5" xfId="13995"/>
    <cellStyle name="Normal 2 3 6 22 2 2 5 2" xfId="45372"/>
    <cellStyle name="Normal 2 3 6 22 2 2 6" xfId="45373"/>
    <cellStyle name="Normal 2 3 6 22 2 2 6 2" xfId="45374"/>
    <cellStyle name="Normal 2 3 6 22 2 2 7" xfId="45375"/>
    <cellStyle name="Normal 2 3 6 22 2 3" xfId="13996"/>
    <cellStyle name="Normal 2 3 6 22 2 3 2" xfId="13997"/>
    <cellStyle name="Normal 2 3 6 22 2 3 2 2" xfId="45376"/>
    <cellStyle name="Normal 2 3 6 22 2 3 3" xfId="13998"/>
    <cellStyle name="Normal 2 3 6 22 2 3 3 2" xfId="45377"/>
    <cellStyle name="Normal 2 3 6 22 2 3 4" xfId="45378"/>
    <cellStyle name="Normal 2 3 6 22 2 4" xfId="13999"/>
    <cellStyle name="Normal 2 3 6 22 2 4 2" xfId="14000"/>
    <cellStyle name="Normal 2 3 6 22 2 4 2 2" xfId="45379"/>
    <cellStyle name="Normal 2 3 6 22 2 4 3" xfId="45380"/>
    <cellStyle name="Normal 2 3 6 22 2 5" xfId="14001"/>
    <cellStyle name="Normal 2 3 6 22 2 5 2" xfId="45381"/>
    <cellStyle name="Normal 2 3 6 22 2 6" xfId="14002"/>
    <cellStyle name="Normal 2 3 6 22 2 6 2" xfId="45382"/>
    <cellStyle name="Normal 2 3 6 22 2 7" xfId="45383"/>
    <cellStyle name="Normal 2 3 6 22 2 7 2" xfId="45384"/>
    <cellStyle name="Normal 2 3 6 22 2 8" xfId="45385"/>
    <cellStyle name="Normal 2 3 6 22 2 9" xfId="45386"/>
    <cellStyle name="Normal 2 3 6 22 3" xfId="14003"/>
    <cellStyle name="Normal 2 3 6 22 3 2" xfId="14004"/>
    <cellStyle name="Normal 2 3 6 22 3 2 2" xfId="14005"/>
    <cellStyle name="Normal 2 3 6 22 3 2 2 2" xfId="45387"/>
    <cellStyle name="Normal 2 3 6 22 3 2 3" xfId="14006"/>
    <cellStyle name="Normal 2 3 6 22 3 2 3 2" xfId="45388"/>
    <cellStyle name="Normal 2 3 6 22 3 2 4" xfId="45389"/>
    <cellStyle name="Normal 2 3 6 22 3 3" xfId="14007"/>
    <cellStyle name="Normal 2 3 6 22 3 3 2" xfId="45390"/>
    <cellStyle name="Normal 2 3 6 22 3 4" xfId="14008"/>
    <cellStyle name="Normal 2 3 6 22 3 4 2" xfId="45391"/>
    <cellStyle name="Normal 2 3 6 22 3 5" xfId="14009"/>
    <cellStyle name="Normal 2 3 6 22 3 5 2" xfId="45392"/>
    <cellStyle name="Normal 2 3 6 22 3 6" xfId="45393"/>
    <cellStyle name="Normal 2 3 6 22 3 6 2" xfId="45394"/>
    <cellStyle name="Normal 2 3 6 22 3 7" xfId="45395"/>
    <cellStyle name="Normal 2 3 6 22 4" xfId="14010"/>
    <cellStyle name="Normal 2 3 6 22 4 2" xfId="14011"/>
    <cellStyle name="Normal 2 3 6 22 4 2 2" xfId="45396"/>
    <cellStyle name="Normal 2 3 6 22 4 3" xfId="14012"/>
    <cellStyle name="Normal 2 3 6 22 4 3 2" xfId="45397"/>
    <cellStyle name="Normal 2 3 6 22 4 4" xfId="45398"/>
    <cellStyle name="Normal 2 3 6 22 5" xfId="14013"/>
    <cellStyle name="Normal 2 3 6 22 5 2" xfId="14014"/>
    <cellStyle name="Normal 2 3 6 22 5 2 2" xfId="45399"/>
    <cellStyle name="Normal 2 3 6 22 5 3" xfId="45400"/>
    <cellStyle name="Normal 2 3 6 22 6" xfId="14015"/>
    <cellStyle name="Normal 2 3 6 22 6 2" xfId="45401"/>
    <cellStyle name="Normal 2 3 6 22 7" xfId="14016"/>
    <cellStyle name="Normal 2 3 6 22 7 2" xfId="45402"/>
    <cellStyle name="Normal 2 3 6 22 8" xfId="45403"/>
    <cellStyle name="Normal 2 3 6 22 8 2" xfId="45404"/>
    <cellStyle name="Normal 2 3 6 22 9" xfId="45405"/>
    <cellStyle name="Normal 2 3 6 23" xfId="14017"/>
    <cellStyle name="Normal 2 3 6 23 10" xfId="45406"/>
    <cellStyle name="Normal 2 3 6 23 11" xfId="45407"/>
    <cellStyle name="Normal 2 3 6 23 2" xfId="14018"/>
    <cellStyle name="Normal 2 3 6 23 2 10" xfId="45408"/>
    <cellStyle name="Normal 2 3 6 23 2 2" xfId="14019"/>
    <cellStyle name="Normal 2 3 6 23 2 2 2" xfId="14020"/>
    <cellStyle name="Normal 2 3 6 23 2 2 2 2" xfId="14021"/>
    <cellStyle name="Normal 2 3 6 23 2 2 2 2 2" xfId="45409"/>
    <cellStyle name="Normal 2 3 6 23 2 2 2 3" xfId="14022"/>
    <cellStyle name="Normal 2 3 6 23 2 2 2 3 2" xfId="45410"/>
    <cellStyle name="Normal 2 3 6 23 2 2 2 4" xfId="45411"/>
    <cellStyle name="Normal 2 3 6 23 2 2 3" xfId="14023"/>
    <cellStyle name="Normal 2 3 6 23 2 2 3 2" xfId="45412"/>
    <cellStyle name="Normal 2 3 6 23 2 2 4" xfId="14024"/>
    <cellStyle name="Normal 2 3 6 23 2 2 4 2" xfId="45413"/>
    <cellStyle name="Normal 2 3 6 23 2 2 5" xfId="14025"/>
    <cellStyle name="Normal 2 3 6 23 2 2 5 2" xfId="45414"/>
    <cellStyle name="Normal 2 3 6 23 2 2 6" xfId="45415"/>
    <cellStyle name="Normal 2 3 6 23 2 2 6 2" xfId="45416"/>
    <cellStyle name="Normal 2 3 6 23 2 2 7" xfId="45417"/>
    <cellStyle name="Normal 2 3 6 23 2 3" xfId="14026"/>
    <cellStyle name="Normal 2 3 6 23 2 3 2" xfId="14027"/>
    <cellStyle name="Normal 2 3 6 23 2 3 2 2" xfId="45418"/>
    <cellStyle name="Normal 2 3 6 23 2 3 3" xfId="14028"/>
    <cellStyle name="Normal 2 3 6 23 2 3 3 2" xfId="45419"/>
    <cellStyle name="Normal 2 3 6 23 2 3 4" xfId="45420"/>
    <cellStyle name="Normal 2 3 6 23 2 4" xfId="14029"/>
    <cellStyle name="Normal 2 3 6 23 2 4 2" xfId="14030"/>
    <cellStyle name="Normal 2 3 6 23 2 4 2 2" xfId="45421"/>
    <cellStyle name="Normal 2 3 6 23 2 4 3" xfId="45422"/>
    <cellStyle name="Normal 2 3 6 23 2 5" xfId="14031"/>
    <cellStyle name="Normal 2 3 6 23 2 5 2" xfId="45423"/>
    <cellStyle name="Normal 2 3 6 23 2 6" xfId="14032"/>
    <cellStyle name="Normal 2 3 6 23 2 6 2" xfId="45424"/>
    <cellStyle name="Normal 2 3 6 23 2 7" xfId="45425"/>
    <cellStyle name="Normal 2 3 6 23 2 7 2" xfId="45426"/>
    <cellStyle name="Normal 2 3 6 23 2 8" xfId="45427"/>
    <cellStyle name="Normal 2 3 6 23 2 9" xfId="45428"/>
    <cellStyle name="Normal 2 3 6 23 3" xfId="14033"/>
    <cellStyle name="Normal 2 3 6 23 3 2" xfId="14034"/>
    <cellStyle name="Normal 2 3 6 23 3 2 2" xfId="14035"/>
    <cellStyle name="Normal 2 3 6 23 3 2 2 2" xfId="45429"/>
    <cellStyle name="Normal 2 3 6 23 3 2 3" xfId="14036"/>
    <cellStyle name="Normal 2 3 6 23 3 2 3 2" xfId="45430"/>
    <cellStyle name="Normal 2 3 6 23 3 2 4" xfId="45431"/>
    <cellStyle name="Normal 2 3 6 23 3 3" xfId="14037"/>
    <cellStyle name="Normal 2 3 6 23 3 3 2" xfId="45432"/>
    <cellStyle name="Normal 2 3 6 23 3 4" xfId="14038"/>
    <cellStyle name="Normal 2 3 6 23 3 4 2" xfId="45433"/>
    <cellStyle name="Normal 2 3 6 23 3 5" xfId="14039"/>
    <cellStyle name="Normal 2 3 6 23 3 5 2" xfId="45434"/>
    <cellStyle name="Normal 2 3 6 23 3 6" xfId="45435"/>
    <cellStyle name="Normal 2 3 6 23 3 6 2" xfId="45436"/>
    <cellStyle name="Normal 2 3 6 23 3 7" xfId="45437"/>
    <cellStyle name="Normal 2 3 6 23 4" xfId="14040"/>
    <cellStyle name="Normal 2 3 6 23 4 2" xfId="14041"/>
    <cellStyle name="Normal 2 3 6 23 4 2 2" xfId="45438"/>
    <cellStyle name="Normal 2 3 6 23 4 3" xfId="14042"/>
    <cellStyle name="Normal 2 3 6 23 4 3 2" xfId="45439"/>
    <cellStyle name="Normal 2 3 6 23 4 4" xfId="45440"/>
    <cellStyle name="Normal 2 3 6 23 5" xfId="14043"/>
    <cellStyle name="Normal 2 3 6 23 5 2" xfId="14044"/>
    <cellStyle name="Normal 2 3 6 23 5 2 2" xfId="45441"/>
    <cellStyle name="Normal 2 3 6 23 5 3" xfId="45442"/>
    <cellStyle name="Normal 2 3 6 23 6" xfId="14045"/>
    <cellStyle name="Normal 2 3 6 23 6 2" xfId="45443"/>
    <cellStyle name="Normal 2 3 6 23 7" xfId="14046"/>
    <cellStyle name="Normal 2 3 6 23 7 2" xfId="45444"/>
    <cellStyle name="Normal 2 3 6 23 8" xfId="45445"/>
    <cellStyle name="Normal 2 3 6 23 8 2" xfId="45446"/>
    <cellStyle name="Normal 2 3 6 23 9" xfId="45447"/>
    <cellStyle name="Normal 2 3 6 24" xfId="14047"/>
    <cellStyle name="Normal 2 3 6 24 10" xfId="45448"/>
    <cellStyle name="Normal 2 3 6 24 11" xfId="45449"/>
    <cellStyle name="Normal 2 3 6 24 2" xfId="14048"/>
    <cellStyle name="Normal 2 3 6 24 2 10" xfId="45450"/>
    <cellStyle name="Normal 2 3 6 24 2 2" xfId="14049"/>
    <cellStyle name="Normal 2 3 6 24 2 2 2" xfId="14050"/>
    <cellStyle name="Normal 2 3 6 24 2 2 2 2" xfId="14051"/>
    <cellStyle name="Normal 2 3 6 24 2 2 2 2 2" xfId="45451"/>
    <cellStyle name="Normal 2 3 6 24 2 2 2 3" xfId="14052"/>
    <cellStyle name="Normal 2 3 6 24 2 2 2 3 2" xfId="45452"/>
    <cellStyle name="Normal 2 3 6 24 2 2 2 4" xfId="45453"/>
    <cellStyle name="Normal 2 3 6 24 2 2 3" xfId="14053"/>
    <cellStyle name="Normal 2 3 6 24 2 2 3 2" xfId="45454"/>
    <cellStyle name="Normal 2 3 6 24 2 2 4" xfId="14054"/>
    <cellStyle name="Normal 2 3 6 24 2 2 4 2" xfId="45455"/>
    <cellStyle name="Normal 2 3 6 24 2 2 5" xfId="14055"/>
    <cellStyle name="Normal 2 3 6 24 2 2 5 2" xfId="45456"/>
    <cellStyle name="Normal 2 3 6 24 2 2 6" xfId="45457"/>
    <cellStyle name="Normal 2 3 6 24 2 2 6 2" xfId="45458"/>
    <cellStyle name="Normal 2 3 6 24 2 2 7" xfId="45459"/>
    <cellStyle name="Normal 2 3 6 24 2 3" xfId="14056"/>
    <cellStyle name="Normal 2 3 6 24 2 3 2" xfId="14057"/>
    <cellStyle name="Normal 2 3 6 24 2 3 2 2" xfId="45460"/>
    <cellStyle name="Normal 2 3 6 24 2 3 3" xfId="14058"/>
    <cellStyle name="Normal 2 3 6 24 2 3 3 2" xfId="45461"/>
    <cellStyle name="Normal 2 3 6 24 2 3 4" xfId="45462"/>
    <cellStyle name="Normal 2 3 6 24 2 4" xfId="14059"/>
    <cellStyle name="Normal 2 3 6 24 2 4 2" xfId="14060"/>
    <cellStyle name="Normal 2 3 6 24 2 4 2 2" xfId="45463"/>
    <cellStyle name="Normal 2 3 6 24 2 4 3" xfId="45464"/>
    <cellStyle name="Normal 2 3 6 24 2 5" xfId="14061"/>
    <cellStyle name="Normal 2 3 6 24 2 5 2" xfId="45465"/>
    <cellStyle name="Normal 2 3 6 24 2 6" xfId="14062"/>
    <cellStyle name="Normal 2 3 6 24 2 6 2" xfId="45466"/>
    <cellStyle name="Normal 2 3 6 24 2 7" xfId="45467"/>
    <cellStyle name="Normal 2 3 6 24 2 7 2" xfId="45468"/>
    <cellStyle name="Normal 2 3 6 24 2 8" xfId="45469"/>
    <cellStyle name="Normal 2 3 6 24 2 9" xfId="45470"/>
    <cellStyle name="Normal 2 3 6 24 3" xfId="14063"/>
    <cellStyle name="Normal 2 3 6 24 3 2" xfId="14064"/>
    <cellStyle name="Normal 2 3 6 24 3 2 2" xfId="14065"/>
    <cellStyle name="Normal 2 3 6 24 3 2 2 2" xfId="45471"/>
    <cellStyle name="Normal 2 3 6 24 3 2 3" xfId="14066"/>
    <cellStyle name="Normal 2 3 6 24 3 2 3 2" xfId="45472"/>
    <cellStyle name="Normal 2 3 6 24 3 2 4" xfId="45473"/>
    <cellStyle name="Normal 2 3 6 24 3 3" xfId="14067"/>
    <cellStyle name="Normal 2 3 6 24 3 3 2" xfId="45474"/>
    <cellStyle name="Normal 2 3 6 24 3 4" xfId="14068"/>
    <cellStyle name="Normal 2 3 6 24 3 4 2" xfId="45475"/>
    <cellStyle name="Normal 2 3 6 24 3 5" xfId="14069"/>
    <cellStyle name="Normal 2 3 6 24 3 5 2" xfId="45476"/>
    <cellStyle name="Normal 2 3 6 24 3 6" xfId="45477"/>
    <cellStyle name="Normal 2 3 6 24 3 6 2" xfId="45478"/>
    <cellStyle name="Normal 2 3 6 24 3 7" xfId="45479"/>
    <cellStyle name="Normal 2 3 6 24 4" xfId="14070"/>
    <cellStyle name="Normal 2 3 6 24 4 2" xfId="14071"/>
    <cellStyle name="Normal 2 3 6 24 4 2 2" xfId="45480"/>
    <cellStyle name="Normal 2 3 6 24 4 3" xfId="14072"/>
    <cellStyle name="Normal 2 3 6 24 4 3 2" xfId="45481"/>
    <cellStyle name="Normal 2 3 6 24 4 4" xfId="45482"/>
    <cellStyle name="Normal 2 3 6 24 5" xfId="14073"/>
    <cellStyle name="Normal 2 3 6 24 5 2" xfId="14074"/>
    <cellStyle name="Normal 2 3 6 24 5 2 2" xfId="45483"/>
    <cellStyle name="Normal 2 3 6 24 5 3" xfId="45484"/>
    <cellStyle name="Normal 2 3 6 24 6" xfId="14075"/>
    <cellStyle name="Normal 2 3 6 24 6 2" xfId="45485"/>
    <cellStyle name="Normal 2 3 6 24 7" xfId="14076"/>
    <cellStyle name="Normal 2 3 6 24 7 2" xfId="45486"/>
    <cellStyle name="Normal 2 3 6 24 8" xfId="45487"/>
    <cellStyle name="Normal 2 3 6 24 8 2" xfId="45488"/>
    <cellStyle name="Normal 2 3 6 24 9" xfId="45489"/>
    <cellStyle name="Normal 2 3 6 25" xfId="14077"/>
    <cellStyle name="Normal 2 3 6 25 10" xfId="45490"/>
    <cellStyle name="Normal 2 3 6 25 11" xfId="45491"/>
    <cellStyle name="Normal 2 3 6 25 2" xfId="14078"/>
    <cellStyle name="Normal 2 3 6 25 2 10" xfId="45492"/>
    <cellStyle name="Normal 2 3 6 25 2 2" xfId="14079"/>
    <cellStyle name="Normal 2 3 6 25 2 2 2" xfId="14080"/>
    <cellStyle name="Normal 2 3 6 25 2 2 2 2" xfId="14081"/>
    <cellStyle name="Normal 2 3 6 25 2 2 2 2 2" xfId="45493"/>
    <cellStyle name="Normal 2 3 6 25 2 2 2 3" xfId="14082"/>
    <cellStyle name="Normal 2 3 6 25 2 2 2 3 2" xfId="45494"/>
    <cellStyle name="Normal 2 3 6 25 2 2 2 4" xfId="45495"/>
    <cellStyle name="Normal 2 3 6 25 2 2 3" xfId="14083"/>
    <cellStyle name="Normal 2 3 6 25 2 2 3 2" xfId="45496"/>
    <cellStyle name="Normal 2 3 6 25 2 2 4" xfId="14084"/>
    <cellStyle name="Normal 2 3 6 25 2 2 4 2" xfId="45497"/>
    <cellStyle name="Normal 2 3 6 25 2 2 5" xfId="14085"/>
    <cellStyle name="Normal 2 3 6 25 2 2 5 2" xfId="45498"/>
    <cellStyle name="Normal 2 3 6 25 2 2 6" xfId="45499"/>
    <cellStyle name="Normal 2 3 6 25 2 2 6 2" xfId="45500"/>
    <cellStyle name="Normal 2 3 6 25 2 2 7" xfId="45501"/>
    <cellStyle name="Normal 2 3 6 25 2 3" xfId="14086"/>
    <cellStyle name="Normal 2 3 6 25 2 3 2" xfId="14087"/>
    <cellStyle name="Normal 2 3 6 25 2 3 2 2" xfId="45502"/>
    <cellStyle name="Normal 2 3 6 25 2 3 3" xfId="14088"/>
    <cellStyle name="Normal 2 3 6 25 2 3 3 2" xfId="45503"/>
    <cellStyle name="Normal 2 3 6 25 2 3 4" xfId="45504"/>
    <cellStyle name="Normal 2 3 6 25 2 4" xfId="14089"/>
    <cellStyle name="Normal 2 3 6 25 2 4 2" xfId="14090"/>
    <cellStyle name="Normal 2 3 6 25 2 4 2 2" xfId="45505"/>
    <cellStyle name="Normal 2 3 6 25 2 4 3" xfId="45506"/>
    <cellStyle name="Normal 2 3 6 25 2 5" xfId="14091"/>
    <cellStyle name="Normal 2 3 6 25 2 5 2" xfId="45507"/>
    <cellStyle name="Normal 2 3 6 25 2 6" xfId="14092"/>
    <cellStyle name="Normal 2 3 6 25 2 6 2" xfId="45508"/>
    <cellStyle name="Normal 2 3 6 25 2 7" xfId="45509"/>
    <cellStyle name="Normal 2 3 6 25 2 7 2" xfId="45510"/>
    <cellStyle name="Normal 2 3 6 25 2 8" xfId="45511"/>
    <cellStyle name="Normal 2 3 6 25 2 9" xfId="45512"/>
    <cellStyle name="Normal 2 3 6 25 3" xfId="14093"/>
    <cellStyle name="Normal 2 3 6 25 3 2" xfId="14094"/>
    <cellStyle name="Normal 2 3 6 25 3 2 2" xfId="14095"/>
    <cellStyle name="Normal 2 3 6 25 3 2 2 2" xfId="45513"/>
    <cellStyle name="Normal 2 3 6 25 3 2 3" xfId="14096"/>
    <cellStyle name="Normal 2 3 6 25 3 2 3 2" xfId="45514"/>
    <cellStyle name="Normal 2 3 6 25 3 2 4" xfId="45515"/>
    <cellStyle name="Normal 2 3 6 25 3 3" xfId="14097"/>
    <cellStyle name="Normal 2 3 6 25 3 3 2" xfId="45516"/>
    <cellStyle name="Normal 2 3 6 25 3 4" xfId="14098"/>
    <cellStyle name="Normal 2 3 6 25 3 4 2" xfId="45517"/>
    <cellStyle name="Normal 2 3 6 25 3 5" xfId="14099"/>
    <cellStyle name="Normal 2 3 6 25 3 5 2" xfId="45518"/>
    <cellStyle name="Normal 2 3 6 25 3 6" xfId="45519"/>
    <cellStyle name="Normal 2 3 6 25 3 6 2" xfId="45520"/>
    <cellStyle name="Normal 2 3 6 25 3 7" xfId="45521"/>
    <cellStyle name="Normal 2 3 6 25 4" xfId="14100"/>
    <cellStyle name="Normal 2 3 6 25 4 2" xfId="14101"/>
    <cellStyle name="Normal 2 3 6 25 4 2 2" xfId="45522"/>
    <cellStyle name="Normal 2 3 6 25 4 3" xfId="14102"/>
    <cellStyle name="Normal 2 3 6 25 4 3 2" xfId="45523"/>
    <cellStyle name="Normal 2 3 6 25 4 4" xfId="45524"/>
    <cellStyle name="Normal 2 3 6 25 5" xfId="14103"/>
    <cellStyle name="Normal 2 3 6 25 5 2" xfId="14104"/>
    <cellStyle name="Normal 2 3 6 25 5 2 2" xfId="45525"/>
    <cellStyle name="Normal 2 3 6 25 5 3" xfId="45526"/>
    <cellStyle name="Normal 2 3 6 25 6" xfId="14105"/>
    <cellStyle name="Normal 2 3 6 25 6 2" xfId="45527"/>
    <cellStyle name="Normal 2 3 6 25 7" xfId="14106"/>
    <cellStyle name="Normal 2 3 6 25 7 2" xfId="45528"/>
    <cellStyle name="Normal 2 3 6 25 8" xfId="45529"/>
    <cellStyle name="Normal 2 3 6 25 8 2" xfId="45530"/>
    <cellStyle name="Normal 2 3 6 25 9" xfId="45531"/>
    <cellStyle name="Normal 2 3 6 26" xfId="14107"/>
    <cellStyle name="Normal 2 3 6 26 10" xfId="45532"/>
    <cellStyle name="Normal 2 3 6 26 11" xfId="45533"/>
    <cellStyle name="Normal 2 3 6 26 2" xfId="14108"/>
    <cellStyle name="Normal 2 3 6 26 2 10" xfId="45534"/>
    <cellStyle name="Normal 2 3 6 26 2 2" xfId="14109"/>
    <cellStyle name="Normal 2 3 6 26 2 2 2" xfId="14110"/>
    <cellStyle name="Normal 2 3 6 26 2 2 2 2" xfId="14111"/>
    <cellStyle name="Normal 2 3 6 26 2 2 2 2 2" xfId="45535"/>
    <cellStyle name="Normal 2 3 6 26 2 2 2 3" xfId="14112"/>
    <cellStyle name="Normal 2 3 6 26 2 2 2 3 2" xfId="45536"/>
    <cellStyle name="Normal 2 3 6 26 2 2 2 4" xfId="45537"/>
    <cellStyle name="Normal 2 3 6 26 2 2 3" xfId="14113"/>
    <cellStyle name="Normal 2 3 6 26 2 2 3 2" xfId="45538"/>
    <cellStyle name="Normal 2 3 6 26 2 2 4" xfId="14114"/>
    <cellStyle name="Normal 2 3 6 26 2 2 4 2" xfId="45539"/>
    <cellStyle name="Normal 2 3 6 26 2 2 5" xfId="14115"/>
    <cellStyle name="Normal 2 3 6 26 2 2 5 2" xfId="45540"/>
    <cellStyle name="Normal 2 3 6 26 2 2 6" xfId="45541"/>
    <cellStyle name="Normal 2 3 6 26 2 2 6 2" xfId="45542"/>
    <cellStyle name="Normal 2 3 6 26 2 2 7" xfId="45543"/>
    <cellStyle name="Normal 2 3 6 26 2 3" xfId="14116"/>
    <cellStyle name="Normal 2 3 6 26 2 3 2" xfId="14117"/>
    <cellStyle name="Normal 2 3 6 26 2 3 2 2" xfId="45544"/>
    <cellStyle name="Normal 2 3 6 26 2 3 3" xfId="14118"/>
    <cellStyle name="Normal 2 3 6 26 2 3 3 2" xfId="45545"/>
    <cellStyle name="Normal 2 3 6 26 2 3 4" xfId="45546"/>
    <cellStyle name="Normal 2 3 6 26 2 4" xfId="14119"/>
    <cellStyle name="Normal 2 3 6 26 2 4 2" xfId="14120"/>
    <cellStyle name="Normal 2 3 6 26 2 4 2 2" xfId="45547"/>
    <cellStyle name="Normal 2 3 6 26 2 4 3" xfId="45548"/>
    <cellStyle name="Normal 2 3 6 26 2 5" xfId="14121"/>
    <cellStyle name="Normal 2 3 6 26 2 5 2" xfId="45549"/>
    <cellStyle name="Normal 2 3 6 26 2 6" xfId="14122"/>
    <cellStyle name="Normal 2 3 6 26 2 6 2" xfId="45550"/>
    <cellStyle name="Normal 2 3 6 26 2 7" xfId="45551"/>
    <cellStyle name="Normal 2 3 6 26 2 7 2" xfId="45552"/>
    <cellStyle name="Normal 2 3 6 26 2 8" xfId="45553"/>
    <cellStyle name="Normal 2 3 6 26 2 9" xfId="45554"/>
    <cellStyle name="Normal 2 3 6 26 3" xfId="14123"/>
    <cellStyle name="Normal 2 3 6 26 3 2" xfId="14124"/>
    <cellStyle name="Normal 2 3 6 26 3 2 2" xfId="14125"/>
    <cellStyle name="Normal 2 3 6 26 3 2 2 2" xfId="45555"/>
    <cellStyle name="Normal 2 3 6 26 3 2 3" xfId="14126"/>
    <cellStyle name="Normal 2 3 6 26 3 2 3 2" xfId="45556"/>
    <cellStyle name="Normal 2 3 6 26 3 2 4" xfId="45557"/>
    <cellStyle name="Normal 2 3 6 26 3 3" xfId="14127"/>
    <cellStyle name="Normal 2 3 6 26 3 3 2" xfId="45558"/>
    <cellStyle name="Normal 2 3 6 26 3 4" xfId="14128"/>
    <cellStyle name="Normal 2 3 6 26 3 4 2" xfId="45559"/>
    <cellStyle name="Normal 2 3 6 26 3 5" xfId="14129"/>
    <cellStyle name="Normal 2 3 6 26 3 5 2" xfId="45560"/>
    <cellStyle name="Normal 2 3 6 26 3 6" xfId="45561"/>
    <cellStyle name="Normal 2 3 6 26 3 6 2" xfId="45562"/>
    <cellStyle name="Normal 2 3 6 26 3 7" xfId="45563"/>
    <cellStyle name="Normal 2 3 6 26 4" xfId="14130"/>
    <cellStyle name="Normal 2 3 6 26 4 2" xfId="14131"/>
    <cellStyle name="Normal 2 3 6 26 4 2 2" xfId="45564"/>
    <cellStyle name="Normal 2 3 6 26 4 3" xfId="14132"/>
    <cellStyle name="Normal 2 3 6 26 4 3 2" xfId="45565"/>
    <cellStyle name="Normal 2 3 6 26 4 4" xfId="45566"/>
    <cellStyle name="Normal 2 3 6 26 5" xfId="14133"/>
    <cellStyle name="Normal 2 3 6 26 5 2" xfId="14134"/>
    <cellStyle name="Normal 2 3 6 26 5 2 2" xfId="45567"/>
    <cellStyle name="Normal 2 3 6 26 5 3" xfId="45568"/>
    <cellStyle name="Normal 2 3 6 26 6" xfId="14135"/>
    <cellStyle name="Normal 2 3 6 26 6 2" xfId="45569"/>
    <cellStyle name="Normal 2 3 6 26 7" xfId="14136"/>
    <cellStyle name="Normal 2 3 6 26 7 2" xfId="45570"/>
    <cellStyle name="Normal 2 3 6 26 8" xfId="45571"/>
    <cellStyle name="Normal 2 3 6 26 8 2" xfId="45572"/>
    <cellStyle name="Normal 2 3 6 26 9" xfId="45573"/>
    <cellStyle name="Normal 2 3 6 27" xfId="14137"/>
    <cellStyle name="Normal 2 3 6 27 10" xfId="45574"/>
    <cellStyle name="Normal 2 3 6 27 11" xfId="45575"/>
    <cellStyle name="Normal 2 3 6 27 2" xfId="14138"/>
    <cellStyle name="Normal 2 3 6 27 2 10" xfId="45576"/>
    <cellStyle name="Normal 2 3 6 27 2 2" xfId="14139"/>
    <cellStyle name="Normal 2 3 6 27 2 2 2" xfId="14140"/>
    <cellStyle name="Normal 2 3 6 27 2 2 2 2" xfId="14141"/>
    <cellStyle name="Normal 2 3 6 27 2 2 2 2 2" xfId="45577"/>
    <cellStyle name="Normal 2 3 6 27 2 2 2 3" xfId="14142"/>
    <cellStyle name="Normal 2 3 6 27 2 2 2 3 2" xfId="45578"/>
    <cellStyle name="Normal 2 3 6 27 2 2 2 4" xfId="45579"/>
    <cellStyle name="Normal 2 3 6 27 2 2 3" xfId="14143"/>
    <cellStyle name="Normal 2 3 6 27 2 2 3 2" xfId="45580"/>
    <cellStyle name="Normal 2 3 6 27 2 2 4" xfId="14144"/>
    <cellStyle name="Normal 2 3 6 27 2 2 4 2" xfId="45581"/>
    <cellStyle name="Normal 2 3 6 27 2 2 5" xfId="14145"/>
    <cellStyle name="Normal 2 3 6 27 2 2 5 2" xfId="45582"/>
    <cellStyle name="Normal 2 3 6 27 2 2 6" xfId="45583"/>
    <cellStyle name="Normal 2 3 6 27 2 2 6 2" xfId="45584"/>
    <cellStyle name="Normal 2 3 6 27 2 2 7" xfId="45585"/>
    <cellStyle name="Normal 2 3 6 27 2 3" xfId="14146"/>
    <cellStyle name="Normal 2 3 6 27 2 3 2" xfId="14147"/>
    <cellStyle name="Normal 2 3 6 27 2 3 2 2" xfId="45586"/>
    <cellStyle name="Normal 2 3 6 27 2 3 3" xfId="14148"/>
    <cellStyle name="Normal 2 3 6 27 2 3 3 2" xfId="45587"/>
    <cellStyle name="Normal 2 3 6 27 2 3 4" xfId="45588"/>
    <cellStyle name="Normal 2 3 6 27 2 4" xfId="14149"/>
    <cellStyle name="Normal 2 3 6 27 2 4 2" xfId="14150"/>
    <cellStyle name="Normal 2 3 6 27 2 4 2 2" xfId="45589"/>
    <cellStyle name="Normal 2 3 6 27 2 4 3" xfId="45590"/>
    <cellStyle name="Normal 2 3 6 27 2 5" xfId="14151"/>
    <cellStyle name="Normal 2 3 6 27 2 5 2" xfId="45591"/>
    <cellStyle name="Normal 2 3 6 27 2 6" xfId="14152"/>
    <cellStyle name="Normal 2 3 6 27 2 6 2" xfId="45592"/>
    <cellStyle name="Normal 2 3 6 27 2 7" xfId="45593"/>
    <cellStyle name="Normal 2 3 6 27 2 7 2" xfId="45594"/>
    <cellStyle name="Normal 2 3 6 27 2 8" xfId="45595"/>
    <cellStyle name="Normal 2 3 6 27 2 9" xfId="45596"/>
    <cellStyle name="Normal 2 3 6 27 3" xfId="14153"/>
    <cellStyle name="Normal 2 3 6 27 3 2" xfId="14154"/>
    <cellStyle name="Normal 2 3 6 27 3 2 2" xfId="14155"/>
    <cellStyle name="Normal 2 3 6 27 3 2 2 2" xfId="45597"/>
    <cellStyle name="Normal 2 3 6 27 3 2 3" xfId="14156"/>
    <cellStyle name="Normal 2 3 6 27 3 2 3 2" xfId="45598"/>
    <cellStyle name="Normal 2 3 6 27 3 2 4" xfId="45599"/>
    <cellStyle name="Normal 2 3 6 27 3 3" xfId="14157"/>
    <cellStyle name="Normal 2 3 6 27 3 3 2" xfId="45600"/>
    <cellStyle name="Normal 2 3 6 27 3 4" xfId="14158"/>
    <cellStyle name="Normal 2 3 6 27 3 4 2" xfId="45601"/>
    <cellStyle name="Normal 2 3 6 27 3 5" xfId="14159"/>
    <cellStyle name="Normal 2 3 6 27 3 5 2" xfId="45602"/>
    <cellStyle name="Normal 2 3 6 27 3 6" xfId="45603"/>
    <cellStyle name="Normal 2 3 6 27 3 6 2" xfId="45604"/>
    <cellStyle name="Normal 2 3 6 27 3 7" xfId="45605"/>
    <cellStyle name="Normal 2 3 6 27 4" xfId="14160"/>
    <cellStyle name="Normal 2 3 6 27 4 2" xfId="14161"/>
    <cellStyle name="Normal 2 3 6 27 4 2 2" xfId="45606"/>
    <cellStyle name="Normal 2 3 6 27 4 3" xfId="14162"/>
    <cellStyle name="Normal 2 3 6 27 4 3 2" xfId="45607"/>
    <cellStyle name="Normal 2 3 6 27 4 4" xfId="45608"/>
    <cellStyle name="Normal 2 3 6 27 5" xfId="14163"/>
    <cellStyle name="Normal 2 3 6 27 5 2" xfId="14164"/>
    <cellStyle name="Normal 2 3 6 27 5 2 2" xfId="45609"/>
    <cellStyle name="Normal 2 3 6 27 5 3" xfId="45610"/>
    <cellStyle name="Normal 2 3 6 27 6" xfId="14165"/>
    <cellStyle name="Normal 2 3 6 27 6 2" xfId="45611"/>
    <cellStyle name="Normal 2 3 6 27 7" xfId="14166"/>
    <cellStyle name="Normal 2 3 6 27 7 2" xfId="45612"/>
    <cellStyle name="Normal 2 3 6 27 8" xfId="45613"/>
    <cellStyle name="Normal 2 3 6 27 8 2" xfId="45614"/>
    <cellStyle name="Normal 2 3 6 27 9" xfId="45615"/>
    <cellStyle name="Normal 2 3 6 28" xfId="14167"/>
    <cellStyle name="Normal 2 3 6 28 10" xfId="45616"/>
    <cellStyle name="Normal 2 3 6 28 11" xfId="45617"/>
    <cellStyle name="Normal 2 3 6 28 2" xfId="14168"/>
    <cellStyle name="Normal 2 3 6 28 2 10" xfId="45618"/>
    <cellStyle name="Normal 2 3 6 28 2 2" xfId="14169"/>
    <cellStyle name="Normal 2 3 6 28 2 2 2" xfId="14170"/>
    <cellStyle name="Normal 2 3 6 28 2 2 2 2" xfId="14171"/>
    <cellStyle name="Normal 2 3 6 28 2 2 2 2 2" xfId="45619"/>
    <cellStyle name="Normal 2 3 6 28 2 2 2 3" xfId="14172"/>
    <cellStyle name="Normal 2 3 6 28 2 2 2 3 2" xfId="45620"/>
    <cellStyle name="Normal 2 3 6 28 2 2 2 4" xfId="45621"/>
    <cellStyle name="Normal 2 3 6 28 2 2 3" xfId="14173"/>
    <cellStyle name="Normal 2 3 6 28 2 2 3 2" xfId="45622"/>
    <cellStyle name="Normal 2 3 6 28 2 2 4" xfId="14174"/>
    <cellStyle name="Normal 2 3 6 28 2 2 4 2" xfId="45623"/>
    <cellStyle name="Normal 2 3 6 28 2 2 5" xfId="14175"/>
    <cellStyle name="Normal 2 3 6 28 2 2 5 2" xfId="45624"/>
    <cellStyle name="Normal 2 3 6 28 2 2 6" xfId="45625"/>
    <cellStyle name="Normal 2 3 6 28 2 2 6 2" xfId="45626"/>
    <cellStyle name="Normal 2 3 6 28 2 2 7" xfId="45627"/>
    <cellStyle name="Normal 2 3 6 28 2 3" xfId="14176"/>
    <cellStyle name="Normal 2 3 6 28 2 3 2" xfId="14177"/>
    <cellStyle name="Normal 2 3 6 28 2 3 2 2" xfId="45628"/>
    <cellStyle name="Normal 2 3 6 28 2 3 3" xfId="14178"/>
    <cellStyle name="Normal 2 3 6 28 2 3 3 2" xfId="45629"/>
    <cellStyle name="Normal 2 3 6 28 2 3 4" xfId="45630"/>
    <cellStyle name="Normal 2 3 6 28 2 4" xfId="14179"/>
    <cellStyle name="Normal 2 3 6 28 2 4 2" xfId="14180"/>
    <cellStyle name="Normal 2 3 6 28 2 4 2 2" xfId="45631"/>
    <cellStyle name="Normal 2 3 6 28 2 4 3" xfId="45632"/>
    <cellStyle name="Normal 2 3 6 28 2 5" xfId="14181"/>
    <cellStyle name="Normal 2 3 6 28 2 5 2" xfId="45633"/>
    <cellStyle name="Normal 2 3 6 28 2 6" xfId="14182"/>
    <cellStyle name="Normal 2 3 6 28 2 6 2" xfId="45634"/>
    <cellStyle name="Normal 2 3 6 28 2 7" xfId="45635"/>
    <cellStyle name="Normal 2 3 6 28 2 7 2" xfId="45636"/>
    <cellStyle name="Normal 2 3 6 28 2 8" xfId="45637"/>
    <cellStyle name="Normal 2 3 6 28 2 9" xfId="45638"/>
    <cellStyle name="Normal 2 3 6 28 3" xfId="14183"/>
    <cellStyle name="Normal 2 3 6 28 3 2" xfId="14184"/>
    <cellStyle name="Normal 2 3 6 28 3 2 2" xfId="14185"/>
    <cellStyle name="Normal 2 3 6 28 3 2 2 2" xfId="45639"/>
    <cellStyle name="Normal 2 3 6 28 3 2 3" xfId="14186"/>
    <cellStyle name="Normal 2 3 6 28 3 2 3 2" xfId="45640"/>
    <cellStyle name="Normal 2 3 6 28 3 2 4" xfId="45641"/>
    <cellStyle name="Normal 2 3 6 28 3 3" xfId="14187"/>
    <cellStyle name="Normal 2 3 6 28 3 3 2" xfId="45642"/>
    <cellStyle name="Normal 2 3 6 28 3 4" xfId="14188"/>
    <cellStyle name="Normal 2 3 6 28 3 4 2" xfId="45643"/>
    <cellStyle name="Normal 2 3 6 28 3 5" xfId="14189"/>
    <cellStyle name="Normal 2 3 6 28 3 5 2" xfId="45644"/>
    <cellStyle name="Normal 2 3 6 28 3 6" xfId="45645"/>
    <cellStyle name="Normal 2 3 6 28 3 6 2" xfId="45646"/>
    <cellStyle name="Normal 2 3 6 28 3 7" xfId="45647"/>
    <cellStyle name="Normal 2 3 6 28 4" xfId="14190"/>
    <cellStyle name="Normal 2 3 6 28 4 2" xfId="14191"/>
    <cellStyle name="Normal 2 3 6 28 4 2 2" xfId="45648"/>
    <cellStyle name="Normal 2 3 6 28 4 3" xfId="14192"/>
    <cellStyle name="Normal 2 3 6 28 4 3 2" xfId="45649"/>
    <cellStyle name="Normal 2 3 6 28 4 4" xfId="45650"/>
    <cellStyle name="Normal 2 3 6 28 5" xfId="14193"/>
    <cellStyle name="Normal 2 3 6 28 5 2" xfId="14194"/>
    <cellStyle name="Normal 2 3 6 28 5 2 2" xfId="45651"/>
    <cellStyle name="Normal 2 3 6 28 5 3" xfId="45652"/>
    <cellStyle name="Normal 2 3 6 28 6" xfId="14195"/>
    <cellStyle name="Normal 2 3 6 28 6 2" xfId="45653"/>
    <cellStyle name="Normal 2 3 6 28 7" xfId="14196"/>
    <cellStyle name="Normal 2 3 6 28 7 2" xfId="45654"/>
    <cellStyle name="Normal 2 3 6 28 8" xfId="45655"/>
    <cellStyle name="Normal 2 3 6 28 8 2" xfId="45656"/>
    <cellStyle name="Normal 2 3 6 28 9" xfId="45657"/>
    <cellStyle name="Normal 2 3 6 29" xfId="14197"/>
    <cellStyle name="Normal 2 3 6 29 10" xfId="45658"/>
    <cellStyle name="Normal 2 3 6 29 11" xfId="45659"/>
    <cellStyle name="Normal 2 3 6 29 2" xfId="14198"/>
    <cellStyle name="Normal 2 3 6 29 2 10" xfId="45660"/>
    <cellStyle name="Normal 2 3 6 29 2 2" xfId="14199"/>
    <cellStyle name="Normal 2 3 6 29 2 2 2" xfId="14200"/>
    <cellStyle name="Normal 2 3 6 29 2 2 2 2" xfId="14201"/>
    <cellStyle name="Normal 2 3 6 29 2 2 2 2 2" xfId="45661"/>
    <cellStyle name="Normal 2 3 6 29 2 2 2 3" xfId="14202"/>
    <cellStyle name="Normal 2 3 6 29 2 2 2 3 2" xfId="45662"/>
    <cellStyle name="Normal 2 3 6 29 2 2 2 4" xfId="45663"/>
    <cellStyle name="Normal 2 3 6 29 2 2 3" xfId="14203"/>
    <cellStyle name="Normal 2 3 6 29 2 2 3 2" xfId="45664"/>
    <cellStyle name="Normal 2 3 6 29 2 2 4" xfId="14204"/>
    <cellStyle name="Normal 2 3 6 29 2 2 4 2" xfId="45665"/>
    <cellStyle name="Normal 2 3 6 29 2 2 5" xfId="14205"/>
    <cellStyle name="Normal 2 3 6 29 2 2 5 2" xfId="45666"/>
    <cellStyle name="Normal 2 3 6 29 2 2 6" xfId="45667"/>
    <cellStyle name="Normal 2 3 6 29 2 2 6 2" xfId="45668"/>
    <cellStyle name="Normal 2 3 6 29 2 2 7" xfId="45669"/>
    <cellStyle name="Normal 2 3 6 29 2 3" xfId="14206"/>
    <cellStyle name="Normal 2 3 6 29 2 3 2" xfId="14207"/>
    <cellStyle name="Normal 2 3 6 29 2 3 2 2" xfId="45670"/>
    <cellStyle name="Normal 2 3 6 29 2 3 3" xfId="14208"/>
    <cellStyle name="Normal 2 3 6 29 2 3 3 2" xfId="45671"/>
    <cellStyle name="Normal 2 3 6 29 2 3 4" xfId="45672"/>
    <cellStyle name="Normal 2 3 6 29 2 4" xfId="14209"/>
    <cellStyle name="Normal 2 3 6 29 2 4 2" xfId="14210"/>
    <cellStyle name="Normal 2 3 6 29 2 4 2 2" xfId="45673"/>
    <cellStyle name="Normal 2 3 6 29 2 4 3" xfId="45674"/>
    <cellStyle name="Normal 2 3 6 29 2 5" xfId="14211"/>
    <cellStyle name="Normal 2 3 6 29 2 5 2" xfId="45675"/>
    <cellStyle name="Normal 2 3 6 29 2 6" xfId="14212"/>
    <cellStyle name="Normal 2 3 6 29 2 6 2" xfId="45676"/>
    <cellStyle name="Normal 2 3 6 29 2 7" xfId="45677"/>
    <cellStyle name="Normal 2 3 6 29 2 7 2" xfId="45678"/>
    <cellStyle name="Normal 2 3 6 29 2 8" xfId="45679"/>
    <cellStyle name="Normal 2 3 6 29 2 9" xfId="45680"/>
    <cellStyle name="Normal 2 3 6 29 3" xfId="14213"/>
    <cellStyle name="Normal 2 3 6 29 3 2" xfId="14214"/>
    <cellStyle name="Normal 2 3 6 29 3 2 2" xfId="14215"/>
    <cellStyle name="Normal 2 3 6 29 3 2 2 2" xfId="45681"/>
    <cellStyle name="Normal 2 3 6 29 3 2 3" xfId="14216"/>
    <cellStyle name="Normal 2 3 6 29 3 2 3 2" xfId="45682"/>
    <cellStyle name="Normal 2 3 6 29 3 2 4" xfId="45683"/>
    <cellStyle name="Normal 2 3 6 29 3 3" xfId="14217"/>
    <cellStyle name="Normal 2 3 6 29 3 3 2" xfId="45684"/>
    <cellStyle name="Normal 2 3 6 29 3 4" xfId="14218"/>
    <cellStyle name="Normal 2 3 6 29 3 4 2" xfId="45685"/>
    <cellStyle name="Normal 2 3 6 29 3 5" xfId="14219"/>
    <cellStyle name="Normal 2 3 6 29 3 5 2" xfId="45686"/>
    <cellStyle name="Normal 2 3 6 29 3 6" xfId="45687"/>
    <cellStyle name="Normal 2 3 6 29 3 6 2" xfId="45688"/>
    <cellStyle name="Normal 2 3 6 29 3 7" xfId="45689"/>
    <cellStyle name="Normal 2 3 6 29 4" xfId="14220"/>
    <cellStyle name="Normal 2 3 6 29 4 2" xfId="14221"/>
    <cellStyle name="Normal 2 3 6 29 4 2 2" xfId="45690"/>
    <cellStyle name="Normal 2 3 6 29 4 3" xfId="14222"/>
    <cellStyle name="Normal 2 3 6 29 4 3 2" xfId="45691"/>
    <cellStyle name="Normal 2 3 6 29 4 4" xfId="45692"/>
    <cellStyle name="Normal 2 3 6 29 5" xfId="14223"/>
    <cellStyle name="Normal 2 3 6 29 5 2" xfId="14224"/>
    <cellStyle name="Normal 2 3 6 29 5 2 2" xfId="45693"/>
    <cellStyle name="Normal 2 3 6 29 5 3" xfId="45694"/>
    <cellStyle name="Normal 2 3 6 29 6" xfId="14225"/>
    <cellStyle name="Normal 2 3 6 29 6 2" xfId="45695"/>
    <cellStyle name="Normal 2 3 6 29 7" xfId="14226"/>
    <cellStyle name="Normal 2 3 6 29 7 2" xfId="45696"/>
    <cellStyle name="Normal 2 3 6 29 8" xfId="45697"/>
    <cellStyle name="Normal 2 3 6 29 8 2" xfId="45698"/>
    <cellStyle name="Normal 2 3 6 29 9" xfId="45699"/>
    <cellStyle name="Normal 2 3 6 3" xfId="14227"/>
    <cellStyle name="Normal 2 3 6 3 10" xfId="45700"/>
    <cellStyle name="Normal 2 3 6 3 11" xfId="45701"/>
    <cellStyle name="Normal 2 3 6 3 2" xfId="14228"/>
    <cellStyle name="Normal 2 3 6 3 2 10" xfId="45702"/>
    <cellStyle name="Normal 2 3 6 3 2 2" xfId="14229"/>
    <cellStyle name="Normal 2 3 6 3 2 2 2" xfId="14230"/>
    <cellStyle name="Normal 2 3 6 3 2 2 2 2" xfId="14231"/>
    <cellStyle name="Normal 2 3 6 3 2 2 2 2 2" xfId="45703"/>
    <cellStyle name="Normal 2 3 6 3 2 2 2 3" xfId="14232"/>
    <cellStyle name="Normal 2 3 6 3 2 2 2 3 2" xfId="45704"/>
    <cellStyle name="Normal 2 3 6 3 2 2 2 4" xfId="45705"/>
    <cellStyle name="Normal 2 3 6 3 2 2 3" xfId="14233"/>
    <cellStyle name="Normal 2 3 6 3 2 2 3 2" xfId="45706"/>
    <cellStyle name="Normal 2 3 6 3 2 2 4" xfId="14234"/>
    <cellStyle name="Normal 2 3 6 3 2 2 4 2" xfId="45707"/>
    <cellStyle name="Normal 2 3 6 3 2 2 5" xfId="14235"/>
    <cellStyle name="Normal 2 3 6 3 2 2 5 2" xfId="45708"/>
    <cellStyle name="Normal 2 3 6 3 2 2 6" xfId="45709"/>
    <cellStyle name="Normal 2 3 6 3 2 2 6 2" xfId="45710"/>
    <cellStyle name="Normal 2 3 6 3 2 2 7" xfId="45711"/>
    <cellStyle name="Normal 2 3 6 3 2 3" xfId="14236"/>
    <cellStyle name="Normal 2 3 6 3 2 3 2" xfId="14237"/>
    <cellStyle name="Normal 2 3 6 3 2 3 2 2" xfId="45712"/>
    <cellStyle name="Normal 2 3 6 3 2 3 3" xfId="14238"/>
    <cellStyle name="Normal 2 3 6 3 2 3 3 2" xfId="45713"/>
    <cellStyle name="Normal 2 3 6 3 2 3 4" xfId="45714"/>
    <cellStyle name="Normal 2 3 6 3 2 4" xfId="14239"/>
    <cellStyle name="Normal 2 3 6 3 2 4 2" xfId="14240"/>
    <cellStyle name="Normal 2 3 6 3 2 4 2 2" xfId="45715"/>
    <cellStyle name="Normal 2 3 6 3 2 4 3" xfId="45716"/>
    <cellStyle name="Normal 2 3 6 3 2 5" xfId="14241"/>
    <cellStyle name="Normal 2 3 6 3 2 5 2" xfId="45717"/>
    <cellStyle name="Normal 2 3 6 3 2 6" xfId="14242"/>
    <cellStyle name="Normal 2 3 6 3 2 6 2" xfId="45718"/>
    <cellStyle name="Normal 2 3 6 3 2 7" xfId="45719"/>
    <cellStyle name="Normal 2 3 6 3 2 7 2" xfId="45720"/>
    <cellStyle name="Normal 2 3 6 3 2 8" xfId="45721"/>
    <cellStyle name="Normal 2 3 6 3 2 9" xfId="45722"/>
    <cellStyle name="Normal 2 3 6 3 3" xfId="14243"/>
    <cellStyle name="Normal 2 3 6 3 3 2" xfId="14244"/>
    <cellStyle name="Normal 2 3 6 3 3 2 2" xfId="14245"/>
    <cellStyle name="Normal 2 3 6 3 3 2 2 2" xfId="45723"/>
    <cellStyle name="Normal 2 3 6 3 3 2 3" xfId="14246"/>
    <cellStyle name="Normal 2 3 6 3 3 2 3 2" xfId="45724"/>
    <cellStyle name="Normal 2 3 6 3 3 2 4" xfId="45725"/>
    <cellStyle name="Normal 2 3 6 3 3 3" xfId="14247"/>
    <cellStyle name="Normal 2 3 6 3 3 3 2" xfId="45726"/>
    <cellStyle name="Normal 2 3 6 3 3 4" xfId="14248"/>
    <cellStyle name="Normal 2 3 6 3 3 4 2" xfId="45727"/>
    <cellStyle name="Normal 2 3 6 3 3 5" xfId="14249"/>
    <cellStyle name="Normal 2 3 6 3 3 5 2" xfId="45728"/>
    <cellStyle name="Normal 2 3 6 3 3 6" xfId="45729"/>
    <cellStyle name="Normal 2 3 6 3 3 6 2" xfId="45730"/>
    <cellStyle name="Normal 2 3 6 3 3 7" xfId="45731"/>
    <cellStyle name="Normal 2 3 6 3 4" xfId="14250"/>
    <cellStyle name="Normal 2 3 6 3 4 2" xfId="14251"/>
    <cellStyle name="Normal 2 3 6 3 4 2 2" xfId="45732"/>
    <cellStyle name="Normal 2 3 6 3 4 3" xfId="14252"/>
    <cellStyle name="Normal 2 3 6 3 4 3 2" xfId="45733"/>
    <cellStyle name="Normal 2 3 6 3 4 4" xfId="45734"/>
    <cellStyle name="Normal 2 3 6 3 5" xfId="14253"/>
    <cellStyle name="Normal 2 3 6 3 5 2" xfId="14254"/>
    <cellStyle name="Normal 2 3 6 3 5 2 2" xfId="45735"/>
    <cellStyle name="Normal 2 3 6 3 5 3" xfId="45736"/>
    <cellStyle name="Normal 2 3 6 3 6" xfId="14255"/>
    <cellStyle name="Normal 2 3 6 3 6 2" xfId="45737"/>
    <cellStyle name="Normal 2 3 6 3 7" xfId="14256"/>
    <cellStyle name="Normal 2 3 6 3 7 2" xfId="45738"/>
    <cellStyle name="Normal 2 3 6 3 8" xfId="45739"/>
    <cellStyle name="Normal 2 3 6 3 8 2" xfId="45740"/>
    <cellStyle name="Normal 2 3 6 3 9" xfId="45741"/>
    <cellStyle name="Normal 2 3 6 30" xfId="14257"/>
    <cellStyle name="Normal 2 3 6 30 10" xfId="45742"/>
    <cellStyle name="Normal 2 3 6 30 11" xfId="45743"/>
    <cellStyle name="Normal 2 3 6 30 2" xfId="14258"/>
    <cellStyle name="Normal 2 3 6 30 2 10" xfId="45744"/>
    <cellStyle name="Normal 2 3 6 30 2 2" xfId="14259"/>
    <cellStyle name="Normal 2 3 6 30 2 2 2" xfId="14260"/>
    <cellStyle name="Normal 2 3 6 30 2 2 2 2" xfId="14261"/>
    <cellStyle name="Normal 2 3 6 30 2 2 2 2 2" xfId="45745"/>
    <cellStyle name="Normal 2 3 6 30 2 2 2 3" xfId="14262"/>
    <cellStyle name="Normal 2 3 6 30 2 2 2 3 2" xfId="45746"/>
    <cellStyle name="Normal 2 3 6 30 2 2 2 4" xfId="45747"/>
    <cellStyle name="Normal 2 3 6 30 2 2 3" xfId="14263"/>
    <cellStyle name="Normal 2 3 6 30 2 2 3 2" xfId="45748"/>
    <cellStyle name="Normal 2 3 6 30 2 2 4" xfId="14264"/>
    <cellStyle name="Normal 2 3 6 30 2 2 4 2" xfId="45749"/>
    <cellStyle name="Normal 2 3 6 30 2 2 5" xfId="14265"/>
    <cellStyle name="Normal 2 3 6 30 2 2 5 2" xfId="45750"/>
    <cellStyle name="Normal 2 3 6 30 2 2 6" xfId="45751"/>
    <cellStyle name="Normal 2 3 6 30 2 2 6 2" xfId="45752"/>
    <cellStyle name="Normal 2 3 6 30 2 2 7" xfId="45753"/>
    <cellStyle name="Normal 2 3 6 30 2 3" xfId="14266"/>
    <cellStyle name="Normal 2 3 6 30 2 3 2" xfId="14267"/>
    <cellStyle name="Normal 2 3 6 30 2 3 2 2" xfId="45754"/>
    <cellStyle name="Normal 2 3 6 30 2 3 3" xfId="14268"/>
    <cellStyle name="Normal 2 3 6 30 2 3 3 2" xfId="45755"/>
    <cellStyle name="Normal 2 3 6 30 2 3 4" xfId="45756"/>
    <cellStyle name="Normal 2 3 6 30 2 4" xfId="14269"/>
    <cellStyle name="Normal 2 3 6 30 2 4 2" xfId="14270"/>
    <cellStyle name="Normal 2 3 6 30 2 4 2 2" xfId="45757"/>
    <cellStyle name="Normal 2 3 6 30 2 4 3" xfId="45758"/>
    <cellStyle name="Normal 2 3 6 30 2 5" xfId="14271"/>
    <cellStyle name="Normal 2 3 6 30 2 5 2" xfId="45759"/>
    <cellStyle name="Normal 2 3 6 30 2 6" xfId="14272"/>
    <cellStyle name="Normal 2 3 6 30 2 6 2" xfId="45760"/>
    <cellStyle name="Normal 2 3 6 30 2 7" xfId="45761"/>
    <cellStyle name="Normal 2 3 6 30 2 7 2" xfId="45762"/>
    <cellStyle name="Normal 2 3 6 30 2 8" xfId="45763"/>
    <cellStyle name="Normal 2 3 6 30 2 9" xfId="45764"/>
    <cellStyle name="Normal 2 3 6 30 3" xfId="14273"/>
    <cellStyle name="Normal 2 3 6 30 3 2" xfId="14274"/>
    <cellStyle name="Normal 2 3 6 30 3 2 2" xfId="14275"/>
    <cellStyle name="Normal 2 3 6 30 3 2 2 2" xfId="45765"/>
    <cellStyle name="Normal 2 3 6 30 3 2 3" xfId="14276"/>
    <cellStyle name="Normal 2 3 6 30 3 2 3 2" xfId="45766"/>
    <cellStyle name="Normal 2 3 6 30 3 2 4" xfId="45767"/>
    <cellStyle name="Normal 2 3 6 30 3 3" xfId="14277"/>
    <cellStyle name="Normal 2 3 6 30 3 3 2" xfId="45768"/>
    <cellStyle name="Normal 2 3 6 30 3 4" xfId="14278"/>
    <cellStyle name="Normal 2 3 6 30 3 4 2" xfId="45769"/>
    <cellStyle name="Normal 2 3 6 30 3 5" xfId="14279"/>
    <cellStyle name="Normal 2 3 6 30 3 5 2" xfId="45770"/>
    <cellStyle name="Normal 2 3 6 30 3 6" xfId="45771"/>
    <cellStyle name="Normal 2 3 6 30 3 6 2" xfId="45772"/>
    <cellStyle name="Normal 2 3 6 30 3 7" xfId="45773"/>
    <cellStyle name="Normal 2 3 6 30 4" xfId="14280"/>
    <cellStyle name="Normal 2 3 6 30 4 2" xfId="14281"/>
    <cellStyle name="Normal 2 3 6 30 4 2 2" xfId="45774"/>
    <cellStyle name="Normal 2 3 6 30 4 3" xfId="14282"/>
    <cellStyle name="Normal 2 3 6 30 4 3 2" xfId="45775"/>
    <cellStyle name="Normal 2 3 6 30 4 4" xfId="45776"/>
    <cellStyle name="Normal 2 3 6 30 5" xfId="14283"/>
    <cellStyle name="Normal 2 3 6 30 5 2" xfId="14284"/>
    <cellStyle name="Normal 2 3 6 30 5 2 2" xfId="45777"/>
    <cellStyle name="Normal 2 3 6 30 5 3" xfId="45778"/>
    <cellStyle name="Normal 2 3 6 30 6" xfId="14285"/>
    <cellStyle name="Normal 2 3 6 30 6 2" xfId="45779"/>
    <cellStyle name="Normal 2 3 6 30 7" xfId="14286"/>
    <cellStyle name="Normal 2 3 6 30 7 2" xfId="45780"/>
    <cellStyle name="Normal 2 3 6 30 8" xfId="45781"/>
    <cellStyle name="Normal 2 3 6 30 8 2" xfId="45782"/>
    <cellStyle name="Normal 2 3 6 30 9" xfId="45783"/>
    <cellStyle name="Normal 2 3 6 31" xfId="14287"/>
    <cellStyle name="Normal 2 3 6 31 10" xfId="45784"/>
    <cellStyle name="Normal 2 3 6 31 2" xfId="14288"/>
    <cellStyle name="Normal 2 3 6 31 2 2" xfId="14289"/>
    <cellStyle name="Normal 2 3 6 31 2 2 2" xfId="14290"/>
    <cellStyle name="Normal 2 3 6 31 2 2 2 2" xfId="45785"/>
    <cellStyle name="Normal 2 3 6 31 2 2 3" xfId="14291"/>
    <cellStyle name="Normal 2 3 6 31 2 2 3 2" xfId="45786"/>
    <cellStyle name="Normal 2 3 6 31 2 2 4" xfId="45787"/>
    <cellStyle name="Normal 2 3 6 31 2 3" xfId="14292"/>
    <cellStyle name="Normal 2 3 6 31 2 3 2" xfId="45788"/>
    <cellStyle name="Normal 2 3 6 31 2 4" xfId="14293"/>
    <cellStyle name="Normal 2 3 6 31 2 4 2" xfId="45789"/>
    <cellStyle name="Normal 2 3 6 31 2 5" xfId="14294"/>
    <cellStyle name="Normal 2 3 6 31 2 5 2" xfId="45790"/>
    <cellStyle name="Normal 2 3 6 31 2 6" xfId="45791"/>
    <cellStyle name="Normal 2 3 6 31 2 6 2" xfId="45792"/>
    <cellStyle name="Normal 2 3 6 31 2 7" xfId="45793"/>
    <cellStyle name="Normal 2 3 6 31 3" xfId="14295"/>
    <cellStyle name="Normal 2 3 6 31 3 2" xfId="14296"/>
    <cellStyle name="Normal 2 3 6 31 3 2 2" xfId="45794"/>
    <cellStyle name="Normal 2 3 6 31 3 3" xfId="14297"/>
    <cellStyle name="Normal 2 3 6 31 3 3 2" xfId="45795"/>
    <cellStyle name="Normal 2 3 6 31 3 4" xfId="45796"/>
    <cellStyle name="Normal 2 3 6 31 4" xfId="14298"/>
    <cellStyle name="Normal 2 3 6 31 4 2" xfId="14299"/>
    <cellStyle name="Normal 2 3 6 31 4 2 2" xfId="45797"/>
    <cellStyle name="Normal 2 3 6 31 4 3" xfId="45798"/>
    <cellStyle name="Normal 2 3 6 31 5" xfId="14300"/>
    <cellStyle name="Normal 2 3 6 31 5 2" xfId="45799"/>
    <cellStyle name="Normal 2 3 6 31 6" xfId="14301"/>
    <cellStyle name="Normal 2 3 6 31 6 2" xfId="45800"/>
    <cellStyle name="Normal 2 3 6 31 7" xfId="45801"/>
    <cellStyle name="Normal 2 3 6 31 7 2" xfId="45802"/>
    <cellStyle name="Normal 2 3 6 31 8" xfId="45803"/>
    <cellStyle name="Normal 2 3 6 31 9" xfId="45804"/>
    <cellStyle name="Normal 2 3 6 32" xfId="14302"/>
    <cellStyle name="Normal 2 3 6 32 2" xfId="14303"/>
    <cellStyle name="Normal 2 3 6 32 2 2" xfId="14304"/>
    <cellStyle name="Normal 2 3 6 32 2 2 2" xfId="45805"/>
    <cellStyle name="Normal 2 3 6 32 2 3" xfId="14305"/>
    <cellStyle name="Normal 2 3 6 32 2 3 2" xfId="45806"/>
    <cellStyle name="Normal 2 3 6 32 2 4" xfId="45807"/>
    <cellStyle name="Normal 2 3 6 32 3" xfId="14306"/>
    <cellStyle name="Normal 2 3 6 32 3 2" xfId="45808"/>
    <cellStyle name="Normal 2 3 6 32 4" xfId="14307"/>
    <cellStyle name="Normal 2 3 6 32 4 2" xfId="45809"/>
    <cellStyle name="Normal 2 3 6 32 5" xfId="14308"/>
    <cellStyle name="Normal 2 3 6 32 5 2" xfId="45810"/>
    <cellStyle name="Normal 2 3 6 32 6" xfId="45811"/>
    <cellStyle name="Normal 2 3 6 32 6 2" xfId="45812"/>
    <cellStyle name="Normal 2 3 6 32 7" xfId="45813"/>
    <cellStyle name="Normal 2 3 6 33" xfId="14309"/>
    <cellStyle name="Normal 2 3 6 33 2" xfId="14310"/>
    <cellStyle name="Normal 2 3 6 33 2 2" xfId="45814"/>
    <cellStyle name="Normal 2 3 6 33 3" xfId="14311"/>
    <cellStyle name="Normal 2 3 6 33 3 2" xfId="45815"/>
    <cellStyle name="Normal 2 3 6 33 4" xfId="45816"/>
    <cellStyle name="Normal 2 3 6 34" xfId="14312"/>
    <cellStyle name="Normal 2 3 6 34 2" xfId="14313"/>
    <cellStyle name="Normal 2 3 6 34 2 2" xfId="45817"/>
    <cellStyle name="Normal 2 3 6 34 3" xfId="45818"/>
    <cellStyle name="Normal 2 3 6 35" xfId="14314"/>
    <cellStyle name="Normal 2 3 6 35 2" xfId="45819"/>
    <cellStyle name="Normal 2 3 6 36" xfId="14315"/>
    <cellStyle name="Normal 2 3 6 36 2" xfId="45820"/>
    <cellStyle name="Normal 2 3 6 37" xfId="45821"/>
    <cellStyle name="Normal 2 3 6 37 2" xfId="45822"/>
    <cellStyle name="Normal 2 3 6 38" xfId="45823"/>
    <cellStyle name="Normal 2 3 6 39" xfId="45824"/>
    <cellStyle name="Normal 2 3 6 4" xfId="14316"/>
    <cellStyle name="Normal 2 3 6 4 10" xfId="45825"/>
    <cellStyle name="Normal 2 3 6 4 11" xfId="45826"/>
    <cellStyle name="Normal 2 3 6 4 2" xfId="14317"/>
    <cellStyle name="Normal 2 3 6 4 2 10" xfId="45827"/>
    <cellStyle name="Normal 2 3 6 4 2 2" xfId="14318"/>
    <cellStyle name="Normal 2 3 6 4 2 2 2" xfId="14319"/>
    <cellStyle name="Normal 2 3 6 4 2 2 2 2" xfId="14320"/>
    <cellStyle name="Normal 2 3 6 4 2 2 2 2 2" xfId="45828"/>
    <cellStyle name="Normal 2 3 6 4 2 2 2 3" xfId="14321"/>
    <cellStyle name="Normal 2 3 6 4 2 2 2 3 2" xfId="45829"/>
    <cellStyle name="Normal 2 3 6 4 2 2 2 4" xfId="45830"/>
    <cellStyle name="Normal 2 3 6 4 2 2 3" xfId="14322"/>
    <cellStyle name="Normal 2 3 6 4 2 2 3 2" xfId="45831"/>
    <cellStyle name="Normal 2 3 6 4 2 2 4" xfId="14323"/>
    <cellStyle name="Normal 2 3 6 4 2 2 4 2" xfId="45832"/>
    <cellStyle name="Normal 2 3 6 4 2 2 5" xfId="14324"/>
    <cellStyle name="Normal 2 3 6 4 2 2 5 2" xfId="45833"/>
    <cellStyle name="Normal 2 3 6 4 2 2 6" xfId="45834"/>
    <cellStyle name="Normal 2 3 6 4 2 2 6 2" xfId="45835"/>
    <cellStyle name="Normal 2 3 6 4 2 2 7" xfId="45836"/>
    <cellStyle name="Normal 2 3 6 4 2 3" xfId="14325"/>
    <cellStyle name="Normal 2 3 6 4 2 3 2" xfId="14326"/>
    <cellStyle name="Normal 2 3 6 4 2 3 2 2" xfId="45837"/>
    <cellStyle name="Normal 2 3 6 4 2 3 3" xfId="14327"/>
    <cellStyle name="Normal 2 3 6 4 2 3 3 2" xfId="45838"/>
    <cellStyle name="Normal 2 3 6 4 2 3 4" xfId="45839"/>
    <cellStyle name="Normal 2 3 6 4 2 4" xfId="14328"/>
    <cellStyle name="Normal 2 3 6 4 2 4 2" xfId="14329"/>
    <cellStyle name="Normal 2 3 6 4 2 4 2 2" xfId="45840"/>
    <cellStyle name="Normal 2 3 6 4 2 4 3" xfId="45841"/>
    <cellStyle name="Normal 2 3 6 4 2 5" xfId="14330"/>
    <cellStyle name="Normal 2 3 6 4 2 5 2" xfId="45842"/>
    <cellStyle name="Normal 2 3 6 4 2 6" xfId="14331"/>
    <cellStyle name="Normal 2 3 6 4 2 6 2" xfId="45843"/>
    <cellStyle name="Normal 2 3 6 4 2 7" xfId="45844"/>
    <cellStyle name="Normal 2 3 6 4 2 7 2" xfId="45845"/>
    <cellStyle name="Normal 2 3 6 4 2 8" xfId="45846"/>
    <cellStyle name="Normal 2 3 6 4 2 9" xfId="45847"/>
    <cellStyle name="Normal 2 3 6 4 3" xfId="14332"/>
    <cellStyle name="Normal 2 3 6 4 3 2" xfId="14333"/>
    <cellStyle name="Normal 2 3 6 4 3 2 2" xfId="14334"/>
    <cellStyle name="Normal 2 3 6 4 3 2 2 2" xfId="45848"/>
    <cellStyle name="Normal 2 3 6 4 3 2 3" xfId="14335"/>
    <cellStyle name="Normal 2 3 6 4 3 2 3 2" xfId="45849"/>
    <cellStyle name="Normal 2 3 6 4 3 2 4" xfId="45850"/>
    <cellStyle name="Normal 2 3 6 4 3 3" xfId="14336"/>
    <cellStyle name="Normal 2 3 6 4 3 3 2" xfId="45851"/>
    <cellStyle name="Normal 2 3 6 4 3 4" xfId="14337"/>
    <cellStyle name="Normal 2 3 6 4 3 4 2" xfId="45852"/>
    <cellStyle name="Normal 2 3 6 4 3 5" xfId="14338"/>
    <cellStyle name="Normal 2 3 6 4 3 5 2" xfId="45853"/>
    <cellStyle name="Normal 2 3 6 4 3 6" xfId="45854"/>
    <cellStyle name="Normal 2 3 6 4 3 6 2" xfId="45855"/>
    <cellStyle name="Normal 2 3 6 4 3 7" xfId="45856"/>
    <cellStyle name="Normal 2 3 6 4 4" xfId="14339"/>
    <cellStyle name="Normal 2 3 6 4 4 2" xfId="14340"/>
    <cellStyle name="Normal 2 3 6 4 4 2 2" xfId="45857"/>
    <cellStyle name="Normal 2 3 6 4 4 3" xfId="14341"/>
    <cellStyle name="Normal 2 3 6 4 4 3 2" xfId="45858"/>
    <cellStyle name="Normal 2 3 6 4 4 4" xfId="45859"/>
    <cellStyle name="Normal 2 3 6 4 5" xfId="14342"/>
    <cellStyle name="Normal 2 3 6 4 5 2" xfId="14343"/>
    <cellStyle name="Normal 2 3 6 4 5 2 2" xfId="45860"/>
    <cellStyle name="Normal 2 3 6 4 5 3" xfId="45861"/>
    <cellStyle name="Normal 2 3 6 4 6" xfId="14344"/>
    <cellStyle name="Normal 2 3 6 4 6 2" xfId="45862"/>
    <cellStyle name="Normal 2 3 6 4 7" xfId="14345"/>
    <cellStyle name="Normal 2 3 6 4 7 2" xfId="45863"/>
    <cellStyle name="Normal 2 3 6 4 8" xfId="45864"/>
    <cellStyle name="Normal 2 3 6 4 8 2" xfId="45865"/>
    <cellStyle name="Normal 2 3 6 4 9" xfId="45866"/>
    <cellStyle name="Normal 2 3 6 40" xfId="45867"/>
    <cellStyle name="Normal 2 3 6 5" xfId="14346"/>
    <cellStyle name="Normal 2 3 6 5 10" xfId="45868"/>
    <cellStyle name="Normal 2 3 6 5 11" xfId="45869"/>
    <cellStyle name="Normal 2 3 6 5 2" xfId="14347"/>
    <cellStyle name="Normal 2 3 6 5 2 10" xfId="45870"/>
    <cellStyle name="Normal 2 3 6 5 2 2" xfId="14348"/>
    <cellStyle name="Normal 2 3 6 5 2 2 2" xfId="14349"/>
    <cellStyle name="Normal 2 3 6 5 2 2 2 2" xfId="14350"/>
    <cellStyle name="Normal 2 3 6 5 2 2 2 2 2" xfId="45871"/>
    <cellStyle name="Normal 2 3 6 5 2 2 2 3" xfId="14351"/>
    <cellStyle name="Normal 2 3 6 5 2 2 2 3 2" xfId="45872"/>
    <cellStyle name="Normal 2 3 6 5 2 2 2 4" xfId="45873"/>
    <cellStyle name="Normal 2 3 6 5 2 2 3" xfId="14352"/>
    <cellStyle name="Normal 2 3 6 5 2 2 3 2" xfId="45874"/>
    <cellStyle name="Normal 2 3 6 5 2 2 4" xfId="14353"/>
    <cellStyle name="Normal 2 3 6 5 2 2 4 2" xfId="45875"/>
    <cellStyle name="Normal 2 3 6 5 2 2 5" xfId="14354"/>
    <cellStyle name="Normal 2 3 6 5 2 2 5 2" xfId="45876"/>
    <cellStyle name="Normal 2 3 6 5 2 2 6" xfId="45877"/>
    <cellStyle name="Normal 2 3 6 5 2 2 6 2" xfId="45878"/>
    <cellStyle name="Normal 2 3 6 5 2 2 7" xfId="45879"/>
    <cellStyle name="Normal 2 3 6 5 2 3" xfId="14355"/>
    <cellStyle name="Normal 2 3 6 5 2 3 2" xfId="14356"/>
    <cellStyle name="Normal 2 3 6 5 2 3 2 2" xfId="45880"/>
    <cellStyle name="Normal 2 3 6 5 2 3 3" xfId="14357"/>
    <cellStyle name="Normal 2 3 6 5 2 3 3 2" xfId="45881"/>
    <cellStyle name="Normal 2 3 6 5 2 3 4" xfId="45882"/>
    <cellStyle name="Normal 2 3 6 5 2 4" xfId="14358"/>
    <cellStyle name="Normal 2 3 6 5 2 4 2" xfId="14359"/>
    <cellStyle name="Normal 2 3 6 5 2 4 2 2" xfId="45883"/>
    <cellStyle name="Normal 2 3 6 5 2 4 3" xfId="45884"/>
    <cellStyle name="Normal 2 3 6 5 2 5" xfId="14360"/>
    <cellStyle name="Normal 2 3 6 5 2 5 2" xfId="45885"/>
    <cellStyle name="Normal 2 3 6 5 2 6" xfId="14361"/>
    <cellStyle name="Normal 2 3 6 5 2 6 2" xfId="45886"/>
    <cellStyle name="Normal 2 3 6 5 2 7" xfId="45887"/>
    <cellStyle name="Normal 2 3 6 5 2 7 2" xfId="45888"/>
    <cellStyle name="Normal 2 3 6 5 2 8" xfId="45889"/>
    <cellStyle name="Normal 2 3 6 5 2 9" xfId="45890"/>
    <cellStyle name="Normal 2 3 6 5 3" xfId="14362"/>
    <cellStyle name="Normal 2 3 6 5 3 2" xfId="14363"/>
    <cellStyle name="Normal 2 3 6 5 3 2 2" xfId="14364"/>
    <cellStyle name="Normal 2 3 6 5 3 2 2 2" xfId="45891"/>
    <cellStyle name="Normal 2 3 6 5 3 2 3" xfId="14365"/>
    <cellStyle name="Normal 2 3 6 5 3 2 3 2" xfId="45892"/>
    <cellStyle name="Normal 2 3 6 5 3 2 4" xfId="45893"/>
    <cellStyle name="Normal 2 3 6 5 3 3" xfId="14366"/>
    <cellStyle name="Normal 2 3 6 5 3 3 2" xfId="45894"/>
    <cellStyle name="Normal 2 3 6 5 3 4" xfId="14367"/>
    <cellStyle name="Normal 2 3 6 5 3 4 2" xfId="45895"/>
    <cellStyle name="Normal 2 3 6 5 3 5" xfId="14368"/>
    <cellStyle name="Normal 2 3 6 5 3 5 2" xfId="45896"/>
    <cellStyle name="Normal 2 3 6 5 3 6" xfId="45897"/>
    <cellStyle name="Normal 2 3 6 5 3 6 2" xfId="45898"/>
    <cellStyle name="Normal 2 3 6 5 3 7" xfId="45899"/>
    <cellStyle name="Normal 2 3 6 5 4" xfId="14369"/>
    <cellStyle name="Normal 2 3 6 5 4 2" xfId="14370"/>
    <cellStyle name="Normal 2 3 6 5 4 2 2" xfId="45900"/>
    <cellStyle name="Normal 2 3 6 5 4 3" xfId="14371"/>
    <cellStyle name="Normal 2 3 6 5 4 3 2" xfId="45901"/>
    <cellStyle name="Normal 2 3 6 5 4 4" xfId="45902"/>
    <cellStyle name="Normal 2 3 6 5 5" xfId="14372"/>
    <cellStyle name="Normal 2 3 6 5 5 2" xfId="14373"/>
    <cellStyle name="Normal 2 3 6 5 5 2 2" xfId="45903"/>
    <cellStyle name="Normal 2 3 6 5 5 3" xfId="45904"/>
    <cellStyle name="Normal 2 3 6 5 6" xfId="14374"/>
    <cellStyle name="Normal 2 3 6 5 6 2" xfId="45905"/>
    <cellStyle name="Normal 2 3 6 5 7" xfId="14375"/>
    <cellStyle name="Normal 2 3 6 5 7 2" xfId="45906"/>
    <cellStyle name="Normal 2 3 6 5 8" xfId="45907"/>
    <cellStyle name="Normal 2 3 6 5 8 2" xfId="45908"/>
    <cellStyle name="Normal 2 3 6 5 9" xfId="45909"/>
    <cellStyle name="Normal 2 3 6 6" xfId="14376"/>
    <cellStyle name="Normal 2 3 6 6 10" xfId="45910"/>
    <cellStyle name="Normal 2 3 6 6 11" xfId="45911"/>
    <cellStyle name="Normal 2 3 6 6 2" xfId="14377"/>
    <cellStyle name="Normal 2 3 6 6 2 10" xfId="45912"/>
    <cellStyle name="Normal 2 3 6 6 2 2" xfId="14378"/>
    <cellStyle name="Normal 2 3 6 6 2 2 2" xfId="14379"/>
    <cellStyle name="Normal 2 3 6 6 2 2 2 2" xfId="14380"/>
    <cellStyle name="Normal 2 3 6 6 2 2 2 2 2" xfId="45913"/>
    <cellStyle name="Normal 2 3 6 6 2 2 2 3" xfId="14381"/>
    <cellStyle name="Normal 2 3 6 6 2 2 2 3 2" xfId="45914"/>
    <cellStyle name="Normal 2 3 6 6 2 2 2 4" xfId="45915"/>
    <cellStyle name="Normal 2 3 6 6 2 2 3" xfId="14382"/>
    <cellStyle name="Normal 2 3 6 6 2 2 3 2" xfId="45916"/>
    <cellStyle name="Normal 2 3 6 6 2 2 4" xfId="14383"/>
    <cellStyle name="Normal 2 3 6 6 2 2 4 2" xfId="45917"/>
    <cellStyle name="Normal 2 3 6 6 2 2 5" xfId="14384"/>
    <cellStyle name="Normal 2 3 6 6 2 2 5 2" xfId="45918"/>
    <cellStyle name="Normal 2 3 6 6 2 2 6" xfId="45919"/>
    <cellStyle name="Normal 2 3 6 6 2 2 6 2" xfId="45920"/>
    <cellStyle name="Normal 2 3 6 6 2 2 7" xfId="45921"/>
    <cellStyle name="Normal 2 3 6 6 2 3" xfId="14385"/>
    <cellStyle name="Normal 2 3 6 6 2 3 2" xfId="14386"/>
    <cellStyle name="Normal 2 3 6 6 2 3 2 2" xfId="45922"/>
    <cellStyle name="Normal 2 3 6 6 2 3 3" xfId="14387"/>
    <cellStyle name="Normal 2 3 6 6 2 3 3 2" xfId="45923"/>
    <cellStyle name="Normal 2 3 6 6 2 3 4" xfId="45924"/>
    <cellStyle name="Normal 2 3 6 6 2 4" xfId="14388"/>
    <cellStyle name="Normal 2 3 6 6 2 4 2" xfId="14389"/>
    <cellStyle name="Normal 2 3 6 6 2 4 2 2" xfId="45925"/>
    <cellStyle name="Normal 2 3 6 6 2 4 3" xfId="45926"/>
    <cellStyle name="Normal 2 3 6 6 2 5" xfId="14390"/>
    <cellStyle name="Normal 2 3 6 6 2 5 2" xfId="45927"/>
    <cellStyle name="Normal 2 3 6 6 2 6" xfId="14391"/>
    <cellStyle name="Normal 2 3 6 6 2 6 2" xfId="45928"/>
    <cellStyle name="Normal 2 3 6 6 2 7" xfId="45929"/>
    <cellStyle name="Normal 2 3 6 6 2 7 2" xfId="45930"/>
    <cellStyle name="Normal 2 3 6 6 2 8" xfId="45931"/>
    <cellStyle name="Normal 2 3 6 6 2 9" xfId="45932"/>
    <cellStyle name="Normal 2 3 6 6 3" xfId="14392"/>
    <cellStyle name="Normal 2 3 6 6 3 2" xfId="14393"/>
    <cellStyle name="Normal 2 3 6 6 3 2 2" xfId="14394"/>
    <cellStyle name="Normal 2 3 6 6 3 2 2 2" xfId="45933"/>
    <cellStyle name="Normal 2 3 6 6 3 2 3" xfId="14395"/>
    <cellStyle name="Normal 2 3 6 6 3 2 3 2" xfId="45934"/>
    <cellStyle name="Normal 2 3 6 6 3 2 4" xfId="45935"/>
    <cellStyle name="Normal 2 3 6 6 3 3" xfId="14396"/>
    <cellStyle name="Normal 2 3 6 6 3 3 2" xfId="45936"/>
    <cellStyle name="Normal 2 3 6 6 3 4" xfId="14397"/>
    <cellStyle name="Normal 2 3 6 6 3 4 2" xfId="45937"/>
    <cellStyle name="Normal 2 3 6 6 3 5" xfId="14398"/>
    <cellStyle name="Normal 2 3 6 6 3 5 2" xfId="45938"/>
    <cellStyle name="Normal 2 3 6 6 3 6" xfId="45939"/>
    <cellStyle name="Normal 2 3 6 6 3 6 2" xfId="45940"/>
    <cellStyle name="Normal 2 3 6 6 3 7" xfId="45941"/>
    <cellStyle name="Normal 2 3 6 6 4" xfId="14399"/>
    <cellStyle name="Normal 2 3 6 6 4 2" xfId="14400"/>
    <cellStyle name="Normal 2 3 6 6 4 2 2" xfId="45942"/>
    <cellStyle name="Normal 2 3 6 6 4 3" xfId="14401"/>
    <cellStyle name="Normal 2 3 6 6 4 3 2" xfId="45943"/>
    <cellStyle name="Normal 2 3 6 6 4 4" xfId="45944"/>
    <cellStyle name="Normal 2 3 6 6 5" xfId="14402"/>
    <cellStyle name="Normal 2 3 6 6 5 2" xfId="14403"/>
    <cellStyle name="Normal 2 3 6 6 5 2 2" xfId="45945"/>
    <cellStyle name="Normal 2 3 6 6 5 3" xfId="45946"/>
    <cellStyle name="Normal 2 3 6 6 6" xfId="14404"/>
    <cellStyle name="Normal 2 3 6 6 6 2" xfId="45947"/>
    <cellStyle name="Normal 2 3 6 6 7" xfId="14405"/>
    <cellStyle name="Normal 2 3 6 6 7 2" xfId="45948"/>
    <cellStyle name="Normal 2 3 6 6 8" xfId="45949"/>
    <cellStyle name="Normal 2 3 6 6 8 2" xfId="45950"/>
    <cellStyle name="Normal 2 3 6 6 9" xfId="45951"/>
    <cellStyle name="Normal 2 3 6 7" xfId="14406"/>
    <cellStyle name="Normal 2 3 6 7 10" xfId="45952"/>
    <cellStyle name="Normal 2 3 6 7 11" xfId="45953"/>
    <cellStyle name="Normal 2 3 6 7 2" xfId="14407"/>
    <cellStyle name="Normal 2 3 6 7 2 10" xfId="45954"/>
    <cellStyle name="Normal 2 3 6 7 2 2" xfId="14408"/>
    <cellStyle name="Normal 2 3 6 7 2 2 2" xfId="14409"/>
    <cellStyle name="Normal 2 3 6 7 2 2 2 2" xfId="14410"/>
    <cellStyle name="Normal 2 3 6 7 2 2 2 2 2" xfId="45955"/>
    <cellStyle name="Normal 2 3 6 7 2 2 2 3" xfId="14411"/>
    <cellStyle name="Normal 2 3 6 7 2 2 2 3 2" xfId="45956"/>
    <cellStyle name="Normal 2 3 6 7 2 2 2 4" xfId="45957"/>
    <cellStyle name="Normal 2 3 6 7 2 2 3" xfId="14412"/>
    <cellStyle name="Normal 2 3 6 7 2 2 3 2" xfId="45958"/>
    <cellStyle name="Normal 2 3 6 7 2 2 4" xfId="14413"/>
    <cellStyle name="Normal 2 3 6 7 2 2 4 2" xfId="45959"/>
    <cellStyle name="Normal 2 3 6 7 2 2 5" xfId="14414"/>
    <cellStyle name="Normal 2 3 6 7 2 2 5 2" xfId="45960"/>
    <cellStyle name="Normal 2 3 6 7 2 2 6" xfId="45961"/>
    <cellStyle name="Normal 2 3 6 7 2 2 6 2" xfId="45962"/>
    <cellStyle name="Normal 2 3 6 7 2 2 7" xfId="45963"/>
    <cellStyle name="Normal 2 3 6 7 2 3" xfId="14415"/>
    <cellStyle name="Normal 2 3 6 7 2 3 2" xfId="14416"/>
    <cellStyle name="Normal 2 3 6 7 2 3 2 2" xfId="45964"/>
    <cellStyle name="Normal 2 3 6 7 2 3 3" xfId="14417"/>
    <cellStyle name="Normal 2 3 6 7 2 3 3 2" xfId="45965"/>
    <cellStyle name="Normal 2 3 6 7 2 3 4" xfId="45966"/>
    <cellStyle name="Normal 2 3 6 7 2 4" xfId="14418"/>
    <cellStyle name="Normal 2 3 6 7 2 4 2" xfId="14419"/>
    <cellStyle name="Normal 2 3 6 7 2 4 2 2" xfId="45967"/>
    <cellStyle name="Normal 2 3 6 7 2 4 3" xfId="45968"/>
    <cellStyle name="Normal 2 3 6 7 2 5" xfId="14420"/>
    <cellStyle name="Normal 2 3 6 7 2 5 2" xfId="45969"/>
    <cellStyle name="Normal 2 3 6 7 2 6" xfId="14421"/>
    <cellStyle name="Normal 2 3 6 7 2 6 2" xfId="45970"/>
    <cellStyle name="Normal 2 3 6 7 2 7" xfId="45971"/>
    <cellStyle name="Normal 2 3 6 7 2 7 2" xfId="45972"/>
    <cellStyle name="Normal 2 3 6 7 2 8" xfId="45973"/>
    <cellStyle name="Normal 2 3 6 7 2 9" xfId="45974"/>
    <cellStyle name="Normal 2 3 6 7 3" xfId="14422"/>
    <cellStyle name="Normal 2 3 6 7 3 2" xfId="14423"/>
    <cellStyle name="Normal 2 3 6 7 3 2 2" xfId="14424"/>
    <cellStyle name="Normal 2 3 6 7 3 2 2 2" xfId="45975"/>
    <cellStyle name="Normal 2 3 6 7 3 2 3" xfId="14425"/>
    <cellStyle name="Normal 2 3 6 7 3 2 3 2" xfId="45976"/>
    <cellStyle name="Normal 2 3 6 7 3 2 4" xfId="45977"/>
    <cellStyle name="Normal 2 3 6 7 3 3" xfId="14426"/>
    <cellStyle name="Normal 2 3 6 7 3 3 2" xfId="45978"/>
    <cellStyle name="Normal 2 3 6 7 3 4" xfId="14427"/>
    <cellStyle name="Normal 2 3 6 7 3 4 2" xfId="45979"/>
    <cellStyle name="Normal 2 3 6 7 3 5" xfId="14428"/>
    <cellStyle name="Normal 2 3 6 7 3 5 2" xfId="45980"/>
    <cellStyle name="Normal 2 3 6 7 3 6" xfId="45981"/>
    <cellStyle name="Normal 2 3 6 7 3 6 2" xfId="45982"/>
    <cellStyle name="Normal 2 3 6 7 3 7" xfId="45983"/>
    <cellStyle name="Normal 2 3 6 7 4" xfId="14429"/>
    <cellStyle name="Normal 2 3 6 7 4 2" xfId="14430"/>
    <cellStyle name="Normal 2 3 6 7 4 2 2" xfId="45984"/>
    <cellStyle name="Normal 2 3 6 7 4 3" xfId="14431"/>
    <cellStyle name="Normal 2 3 6 7 4 3 2" xfId="45985"/>
    <cellStyle name="Normal 2 3 6 7 4 4" xfId="45986"/>
    <cellStyle name="Normal 2 3 6 7 5" xfId="14432"/>
    <cellStyle name="Normal 2 3 6 7 5 2" xfId="14433"/>
    <cellStyle name="Normal 2 3 6 7 5 2 2" xfId="45987"/>
    <cellStyle name="Normal 2 3 6 7 5 3" xfId="45988"/>
    <cellStyle name="Normal 2 3 6 7 6" xfId="14434"/>
    <cellStyle name="Normal 2 3 6 7 6 2" xfId="45989"/>
    <cellStyle name="Normal 2 3 6 7 7" xfId="14435"/>
    <cellStyle name="Normal 2 3 6 7 7 2" xfId="45990"/>
    <cellStyle name="Normal 2 3 6 7 8" xfId="45991"/>
    <cellStyle name="Normal 2 3 6 7 8 2" xfId="45992"/>
    <cellStyle name="Normal 2 3 6 7 9" xfId="45993"/>
    <cellStyle name="Normal 2 3 6 8" xfId="14436"/>
    <cellStyle name="Normal 2 3 6 8 10" xfId="45994"/>
    <cellStyle name="Normal 2 3 6 8 11" xfId="45995"/>
    <cellStyle name="Normal 2 3 6 8 2" xfId="14437"/>
    <cellStyle name="Normal 2 3 6 8 2 10" xfId="45996"/>
    <cellStyle name="Normal 2 3 6 8 2 2" xfId="14438"/>
    <cellStyle name="Normal 2 3 6 8 2 2 2" xfId="14439"/>
    <cellStyle name="Normal 2 3 6 8 2 2 2 2" xfId="14440"/>
    <cellStyle name="Normal 2 3 6 8 2 2 2 2 2" xfId="45997"/>
    <cellStyle name="Normal 2 3 6 8 2 2 2 3" xfId="14441"/>
    <cellStyle name="Normal 2 3 6 8 2 2 2 3 2" xfId="45998"/>
    <cellStyle name="Normal 2 3 6 8 2 2 2 4" xfId="45999"/>
    <cellStyle name="Normal 2 3 6 8 2 2 3" xfId="14442"/>
    <cellStyle name="Normal 2 3 6 8 2 2 3 2" xfId="46000"/>
    <cellStyle name="Normal 2 3 6 8 2 2 4" xfId="14443"/>
    <cellStyle name="Normal 2 3 6 8 2 2 4 2" xfId="46001"/>
    <cellStyle name="Normal 2 3 6 8 2 2 5" xfId="14444"/>
    <cellStyle name="Normal 2 3 6 8 2 2 5 2" xfId="46002"/>
    <cellStyle name="Normal 2 3 6 8 2 2 6" xfId="46003"/>
    <cellStyle name="Normal 2 3 6 8 2 2 6 2" xfId="46004"/>
    <cellStyle name="Normal 2 3 6 8 2 2 7" xfId="46005"/>
    <cellStyle name="Normal 2 3 6 8 2 3" xfId="14445"/>
    <cellStyle name="Normal 2 3 6 8 2 3 2" xfId="14446"/>
    <cellStyle name="Normal 2 3 6 8 2 3 2 2" xfId="46006"/>
    <cellStyle name="Normal 2 3 6 8 2 3 3" xfId="14447"/>
    <cellStyle name="Normal 2 3 6 8 2 3 3 2" xfId="46007"/>
    <cellStyle name="Normal 2 3 6 8 2 3 4" xfId="46008"/>
    <cellStyle name="Normal 2 3 6 8 2 4" xfId="14448"/>
    <cellStyle name="Normal 2 3 6 8 2 4 2" xfId="14449"/>
    <cellStyle name="Normal 2 3 6 8 2 4 2 2" xfId="46009"/>
    <cellStyle name="Normal 2 3 6 8 2 4 3" xfId="46010"/>
    <cellStyle name="Normal 2 3 6 8 2 5" xfId="14450"/>
    <cellStyle name="Normal 2 3 6 8 2 5 2" xfId="46011"/>
    <cellStyle name="Normal 2 3 6 8 2 6" xfId="14451"/>
    <cellStyle name="Normal 2 3 6 8 2 6 2" xfId="46012"/>
    <cellStyle name="Normal 2 3 6 8 2 7" xfId="46013"/>
    <cellStyle name="Normal 2 3 6 8 2 7 2" xfId="46014"/>
    <cellStyle name="Normal 2 3 6 8 2 8" xfId="46015"/>
    <cellStyle name="Normal 2 3 6 8 2 9" xfId="46016"/>
    <cellStyle name="Normal 2 3 6 8 3" xfId="14452"/>
    <cellStyle name="Normal 2 3 6 8 3 2" xfId="14453"/>
    <cellStyle name="Normal 2 3 6 8 3 2 2" xfId="14454"/>
    <cellStyle name="Normal 2 3 6 8 3 2 2 2" xfId="46017"/>
    <cellStyle name="Normal 2 3 6 8 3 2 3" xfId="14455"/>
    <cellStyle name="Normal 2 3 6 8 3 2 3 2" xfId="46018"/>
    <cellStyle name="Normal 2 3 6 8 3 2 4" xfId="46019"/>
    <cellStyle name="Normal 2 3 6 8 3 3" xfId="14456"/>
    <cellStyle name="Normal 2 3 6 8 3 3 2" xfId="46020"/>
    <cellStyle name="Normal 2 3 6 8 3 4" xfId="14457"/>
    <cellStyle name="Normal 2 3 6 8 3 4 2" xfId="46021"/>
    <cellStyle name="Normal 2 3 6 8 3 5" xfId="14458"/>
    <cellStyle name="Normal 2 3 6 8 3 5 2" xfId="46022"/>
    <cellStyle name="Normal 2 3 6 8 3 6" xfId="46023"/>
    <cellStyle name="Normal 2 3 6 8 3 6 2" xfId="46024"/>
    <cellStyle name="Normal 2 3 6 8 3 7" xfId="46025"/>
    <cellStyle name="Normal 2 3 6 8 4" xfId="14459"/>
    <cellStyle name="Normal 2 3 6 8 4 2" xfId="14460"/>
    <cellStyle name="Normal 2 3 6 8 4 2 2" xfId="46026"/>
    <cellStyle name="Normal 2 3 6 8 4 3" xfId="14461"/>
    <cellStyle name="Normal 2 3 6 8 4 3 2" xfId="46027"/>
    <cellStyle name="Normal 2 3 6 8 4 4" xfId="46028"/>
    <cellStyle name="Normal 2 3 6 8 5" xfId="14462"/>
    <cellStyle name="Normal 2 3 6 8 5 2" xfId="14463"/>
    <cellStyle name="Normal 2 3 6 8 5 2 2" xfId="46029"/>
    <cellStyle name="Normal 2 3 6 8 5 3" xfId="46030"/>
    <cellStyle name="Normal 2 3 6 8 6" xfId="14464"/>
    <cellStyle name="Normal 2 3 6 8 6 2" xfId="46031"/>
    <cellStyle name="Normal 2 3 6 8 7" xfId="14465"/>
    <cellStyle name="Normal 2 3 6 8 7 2" xfId="46032"/>
    <cellStyle name="Normal 2 3 6 8 8" xfId="46033"/>
    <cellStyle name="Normal 2 3 6 8 8 2" xfId="46034"/>
    <cellStyle name="Normal 2 3 6 8 9" xfId="46035"/>
    <cellStyle name="Normal 2 3 6 9" xfId="14466"/>
    <cellStyle name="Normal 2 3 6 9 10" xfId="46036"/>
    <cellStyle name="Normal 2 3 6 9 11" xfId="46037"/>
    <cellStyle name="Normal 2 3 6 9 2" xfId="14467"/>
    <cellStyle name="Normal 2 3 6 9 2 10" xfId="46038"/>
    <cellStyle name="Normal 2 3 6 9 2 2" xfId="14468"/>
    <cellStyle name="Normal 2 3 6 9 2 2 2" xfId="14469"/>
    <cellStyle name="Normal 2 3 6 9 2 2 2 2" xfId="14470"/>
    <cellStyle name="Normal 2 3 6 9 2 2 2 2 2" xfId="46039"/>
    <cellStyle name="Normal 2 3 6 9 2 2 2 3" xfId="14471"/>
    <cellStyle name="Normal 2 3 6 9 2 2 2 3 2" xfId="46040"/>
    <cellStyle name="Normal 2 3 6 9 2 2 2 4" xfId="46041"/>
    <cellStyle name="Normal 2 3 6 9 2 2 3" xfId="14472"/>
    <cellStyle name="Normal 2 3 6 9 2 2 3 2" xfId="46042"/>
    <cellStyle name="Normal 2 3 6 9 2 2 4" xfId="14473"/>
    <cellStyle name="Normal 2 3 6 9 2 2 4 2" xfId="46043"/>
    <cellStyle name="Normal 2 3 6 9 2 2 5" xfId="14474"/>
    <cellStyle name="Normal 2 3 6 9 2 2 5 2" xfId="46044"/>
    <cellStyle name="Normal 2 3 6 9 2 2 6" xfId="46045"/>
    <cellStyle name="Normal 2 3 6 9 2 2 6 2" xfId="46046"/>
    <cellStyle name="Normal 2 3 6 9 2 2 7" xfId="46047"/>
    <cellStyle name="Normal 2 3 6 9 2 3" xfId="14475"/>
    <cellStyle name="Normal 2 3 6 9 2 3 2" xfId="14476"/>
    <cellStyle name="Normal 2 3 6 9 2 3 2 2" xfId="46048"/>
    <cellStyle name="Normal 2 3 6 9 2 3 3" xfId="14477"/>
    <cellStyle name="Normal 2 3 6 9 2 3 3 2" xfId="46049"/>
    <cellStyle name="Normal 2 3 6 9 2 3 4" xfId="46050"/>
    <cellStyle name="Normal 2 3 6 9 2 4" xfId="14478"/>
    <cellStyle name="Normal 2 3 6 9 2 4 2" xfId="14479"/>
    <cellStyle name="Normal 2 3 6 9 2 4 2 2" xfId="46051"/>
    <cellStyle name="Normal 2 3 6 9 2 4 3" xfId="46052"/>
    <cellStyle name="Normal 2 3 6 9 2 5" xfId="14480"/>
    <cellStyle name="Normal 2 3 6 9 2 5 2" xfId="46053"/>
    <cellStyle name="Normal 2 3 6 9 2 6" xfId="14481"/>
    <cellStyle name="Normal 2 3 6 9 2 6 2" xfId="46054"/>
    <cellStyle name="Normal 2 3 6 9 2 7" xfId="46055"/>
    <cellStyle name="Normal 2 3 6 9 2 7 2" xfId="46056"/>
    <cellStyle name="Normal 2 3 6 9 2 8" xfId="46057"/>
    <cellStyle name="Normal 2 3 6 9 2 9" xfId="46058"/>
    <cellStyle name="Normal 2 3 6 9 3" xfId="14482"/>
    <cellStyle name="Normal 2 3 6 9 3 2" xfId="14483"/>
    <cellStyle name="Normal 2 3 6 9 3 2 2" xfId="14484"/>
    <cellStyle name="Normal 2 3 6 9 3 2 2 2" xfId="46059"/>
    <cellStyle name="Normal 2 3 6 9 3 2 3" xfId="14485"/>
    <cellStyle name="Normal 2 3 6 9 3 2 3 2" xfId="46060"/>
    <cellStyle name="Normal 2 3 6 9 3 2 4" xfId="46061"/>
    <cellStyle name="Normal 2 3 6 9 3 3" xfId="14486"/>
    <cellStyle name="Normal 2 3 6 9 3 3 2" xfId="46062"/>
    <cellStyle name="Normal 2 3 6 9 3 4" xfId="14487"/>
    <cellStyle name="Normal 2 3 6 9 3 4 2" xfId="46063"/>
    <cellStyle name="Normal 2 3 6 9 3 5" xfId="14488"/>
    <cellStyle name="Normal 2 3 6 9 3 5 2" xfId="46064"/>
    <cellStyle name="Normal 2 3 6 9 3 6" xfId="46065"/>
    <cellStyle name="Normal 2 3 6 9 3 6 2" xfId="46066"/>
    <cellStyle name="Normal 2 3 6 9 3 7" xfId="46067"/>
    <cellStyle name="Normal 2 3 6 9 4" xfId="14489"/>
    <cellStyle name="Normal 2 3 6 9 4 2" xfId="14490"/>
    <cellStyle name="Normal 2 3 6 9 4 2 2" xfId="46068"/>
    <cellStyle name="Normal 2 3 6 9 4 3" xfId="14491"/>
    <cellStyle name="Normal 2 3 6 9 4 3 2" xfId="46069"/>
    <cellStyle name="Normal 2 3 6 9 4 4" xfId="46070"/>
    <cellStyle name="Normal 2 3 6 9 5" xfId="14492"/>
    <cellStyle name="Normal 2 3 6 9 5 2" xfId="14493"/>
    <cellStyle name="Normal 2 3 6 9 5 2 2" xfId="46071"/>
    <cellStyle name="Normal 2 3 6 9 5 3" xfId="46072"/>
    <cellStyle name="Normal 2 3 6 9 6" xfId="14494"/>
    <cellStyle name="Normal 2 3 6 9 6 2" xfId="46073"/>
    <cellStyle name="Normal 2 3 6 9 7" xfId="14495"/>
    <cellStyle name="Normal 2 3 6 9 7 2" xfId="46074"/>
    <cellStyle name="Normal 2 3 6 9 8" xfId="46075"/>
    <cellStyle name="Normal 2 3 6 9 8 2" xfId="46076"/>
    <cellStyle name="Normal 2 3 6 9 9" xfId="46077"/>
    <cellStyle name="Normal 2 3 7" xfId="14496"/>
    <cellStyle name="Normal 2 3 7 10" xfId="14497"/>
    <cellStyle name="Normal 2 3 7 10 10" xfId="46078"/>
    <cellStyle name="Normal 2 3 7 10 11" xfId="46079"/>
    <cellStyle name="Normal 2 3 7 10 2" xfId="14498"/>
    <cellStyle name="Normal 2 3 7 10 2 10" xfId="46080"/>
    <cellStyle name="Normal 2 3 7 10 2 2" xfId="14499"/>
    <cellStyle name="Normal 2 3 7 10 2 2 2" xfId="14500"/>
    <cellStyle name="Normal 2 3 7 10 2 2 2 2" xfId="14501"/>
    <cellStyle name="Normal 2 3 7 10 2 2 2 2 2" xfId="46081"/>
    <cellStyle name="Normal 2 3 7 10 2 2 2 3" xfId="14502"/>
    <cellStyle name="Normal 2 3 7 10 2 2 2 3 2" xfId="46082"/>
    <cellStyle name="Normal 2 3 7 10 2 2 2 4" xfId="46083"/>
    <cellStyle name="Normal 2 3 7 10 2 2 3" xfId="14503"/>
    <cellStyle name="Normal 2 3 7 10 2 2 3 2" xfId="46084"/>
    <cellStyle name="Normal 2 3 7 10 2 2 4" xfId="14504"/>
    <cellStyle name="Normal 2 3 7 10 2 2 4 2" xfId="46085"/>
    <cellStyle name="Normal 2 3 7 10 2 2 5" xfId="14505"/>
    <cellStyle name="Normal 2 3 7 10 2 2 5 2" xfId="46086"/>
    <cellStyle name="Normal 2 3 7 10 2 2 6" xfId="46087"/>
    <cellStyle name="Normal 2 3 7 10 2 2 6 2" xfId="46088"/>
    <cellStyle name="Normal 2 3 7 10 2 2 7" xfId="46089"/>
    <cellStyle name="Normal 2 3 7 10 2 3" xfId="14506"/>
    <cellStyle name="Normal 2 3 7 10 2 3 2" xfId="14507"/>
    <cellStyle name="Normal 2 3 7 10 2 3 2 2" xfId="46090"/>
    <cellStyle name="Normal 2 3 7 10 2 3 3" xfId="14508"/>
    <cellStyle name="Normal 2 3 7 10 2 3 3 2" xfId="46091"/>
    <cellStyle name="Normal 2 3 7 10 2 3 4" xfId="46092"/>
    <cellStyle name="Normal 2 3 7 10 2 4" xfId="14509"/>
    <cellStyle name="Normal 2 3 7 10 2 4 2" xfId="14510"/>
    <cellStyle name="Normal 2 3 7 10 2 4 2 2" xfId="46093"/>
    <cellStyle name="Normal 2 3 7 10 2 4 3" xfId="46094"/>
    <cellStyle name="Normal 2 3 7 10 2 5" xfId="14511"/>
    <cellStyle name="Normal 2 3 7 10 2 5 2" xfId="46095"/>
    <cellStyle name="Normal 2 3 7 10 2 6" xfId="14512"/>
    <cellStyle name="Normal 2 3 7 10 2 6 2" xfId="46096"/>
    <cellStyle name="Normal 2 3 7 10 2 7" xfId="46097"/>
    <cellStyle name="Normal 2 3 7 10 2 7 2" xfId="46098"/>
    <cellStyle name="Normal 2 3 7 10 2 8" xfId="46099"/>
    <cellStyle name="Normal 2 3 7 10 2 9" xfId="46100"/>
    <cellStyle name="Normal 2 3 7 10 3" xfId="14513"/>
    <cellStyle name="Normal 2 3 7 10 3 2" xfId="14514"/>
    <cellStyle name="Normal 2 3 7 10 3 2 2" xfId="14515"/>
    <cellStyle name="Normal 2 3 7 10 3 2 2 2" xfId="46101"/>
    <cellStyle name="Normal 2 3 7 10 3 2 3" xfId="14516"/>
    <cellStyle name="Normal 2 3 7 10 3 2 3 2" xfId="46102"/>
    <cellStyle name="Normal 2 3 7 10 3 2 4" xfId="46103"/>
    <cellStyle name="Normal 2 3 7 10 3 3" xfId="14517"/>
    <cellStyle name="Normal 2 3 7 10 3 3 2" xfId="46104"/>
    <cellStyle name="Normal 2 3 7 10 3 4" xfId="14518"/>
    <cellStyle name="Normal 2 3 7 10 3 4 2" xfId="46105"/>
    <cellStyle name="Normal 2 3 7 10 3 5" xfId="14519"/>
    <cellStyle name="Normal 2 3 7 10 3 5 2" xfId="46106"/>
    <cellStyle name="Normal 2 3 7 10 3 6" xfId="46107"/>
    <cellStyle name="Normal 2 3 7 10 3 6 2" xfId="46108"/>
    <cellStyle name="Normal 2 3 7 10 3 7" xfId="46109"/>
    <cellStyle name="Normal 2 3 7 10 4" xfId="14520"/>
    <cellStyle name="Normal 2 3 7 10 4 2" xfId="14521"/>
    <cellStyle name="Normal 2 3 7 10 4 2 2" xfId="46110"/>
    <cellStyle name="Normal 2 3 7 10 4 3" xfId="14522"/>
    <cellStyle name="Normal 2 3 7 10 4 3 2" xfId="46111"/>
    <cellStyle name="Normal 2 3 7 10 4 4" xfId="46112"/>
    <cellStyle name="Normal 2 3 7 10 5" xfId="14523"/>
    <cellStyle name="Normal 2 3 7 10 5 2" xfId="14524"/>
    <cellStyle name="Normal 2 3 7 10 5 2 2" xfId="46113"/>
    <cellStyle name="Normal 2 3 7 10 5 3" xfId="46114"/>
    <cellStyle name="Normal 2 3 7 10 6" xfId="14525"/>
    <cellStyle name="Normal 2 3 7 10 6 2" xfId="46115"/>
    <cellStyle name="Normal 2 3 7 10 7" xfId="14526"/>
    <cellStyle name="Normal 2 3 7 10 7 2" xfId="46116"/>
    <cellStyle name="Normal 2 3 7 10 8" xfId="46117"/>
    <cellStyle name="Normal 2 3 7 10 8 2" xfId="46118"/>
    <cellStyle name="Normal 2 3 7 10 9" xfId="46119"/>
    <cellStyle name="Normal 2 3 7 11" xfId="14527"/>
    <cellStyle name="Normal 2 3 7 11 10" xfId="46120"/>
    <cellStyle name="Normal 2 3 7 11 11" xfId="46121"/>
    <cellStyle name="Normal 2 3 7 11 2" xfId="14528"/>
    <cellStyle name="Normal 2 3 7 11 2 10" xfId="46122"/>
    <cellStyle name="Normal 2 3 7 11 2 2" xfId="14529"/>
    <cellStyle name="Normal 2 3 7 11 2 2 2" xfId="14530"/>
    <cellStyle name="Normal 2 3 7 11 2 2 2 2" xfId="14531"/>
    <cellStyle name="Normal 2 3 7 11 2 2 2 2 2" xfId="46123"/>
    <cellStyle name="Normal 2 3 7 11 2 2 2 3" xfId="14532"/>
    <cellStyle name="Normal 2 3 7 11 2 2 2 3 2" xfId="46124"/>
    <cellStyle name="Normal 2 3 7 11 2 2 2 4" xfId="46125"/>
    <cellStyle name="Normal 2 3 7 11 2 2 3" xfId="14533"/>
    <cellStyle name="Normal 2 3 7 11 2 2 3 2" xfId="46126"/>
    <cellStyle name="Normal 2 3 7 11 2 2 4" xfId="14534"/>
    <cellStyle name="Normal 2 3 7 11 2 2 4 2" xfId="46127"/>
    <cellStyle name="Normal 2 3 7 11 2 2 5" xfId="14535"/>
    <cellStyle name="Normal 2 3 7 11 2 2 5 2" xfId="46128"/>
    <cellStyle name="Normal 2 3 7 11 2 2 6" xfId="46129"/>
    <cellStyle name="Normal 2 3 7 11 2 2 6 2" xfId="46130"/>
    <cellStyle name="Normal 2 3 7 11 2 2 7" xfId="46131"/>
    <cellStyle name="Normal 2 3 7 11 2 3" xfId="14536"/>
    <cellStyle name="Normal 2 3 7 11 2 3 2" xfId="14537"/>
    <cellStyle name="Normal 2 3 7 11 2 3 2 2" xfId="46132"/>
    <cellStyle name="Normal 2 3 7 11 2 3 3" xfId="14538"/>
    <cellStyle name="Normal 2 3 7 11 2 3 3 2" xfId="46133"/>
    <cellStyle name="Normal 2 3 7 11 2 3 4" xfId="46134"/>
    <cellStyle name="Normal 2 3 7 11 2 4" xfId="14539"/>
    <cellStyle name="Normal 2 3 7 11 2 4 2" xfId="14540"/>
    <cellStyle name="Normal 2 3 7 11 2 4 2 2" xfId="46135"/>
    <cellStyle name="Normal 2 3 7 11 2 4 3" xfId="46136"/>
    <cellStyle name="Normal 2 3 7 11 2 5" xfId="14541"/>
    <cellStyle name="Normal 2 3 7 11 2 5 2" xfId="46137"/>
    <cellStyle name="Normal 2 3 7 11 2 6" xfId="14542"/>
    <cellStyle name="Normal 2 3 7 11 2 6 2" xfId="46138"/>
    <cellStyle name="Normal 2 3 7 11 2 7" xfId="46139"/>
    <cellStyle name="Normal 2 3 7 11 2 7 2" xfId="46140"/>
    <cellStyle name="Normal 2 3 7 11 2 8" xfId="46141"/>
    <cellStyle name="Normal 2 3 7 11 2 9" xfId="46142"/>
    <cellStyle name="Normal 2 3 7 11 3" xfId="14543"/>
    <cellStyle name="Normal 2 3 7 11 3 2" xfId="14544"/>
    <cellStyle name="Normal 2 3 7 11 3 2 2" xfId="14545"/>
    <cellStyle name="Normal 2 3 7 11 3 2 2 2" xfId="46143"/>
    <cellStyle name="Normal 2 3 7 11 3 2 3" xfId="14546"/>
    <cellStyle name="Normal 2 3 7 11 3 2 3 2" xfId="46144"/>
    <cellStyle name="Normal 2 3 7 11 3 2 4" xfId="46145"/>
    <cellStyle name="Normal 2 3 7 11 3 3" xfId="14547"/>
    <cellStyle name="Normal 2 3 7 11 3 3 2" xfId="46146"/>
    <cellStyle name="Normal 2 3 7 11 3 4" xfId="14548"/>
    <cellStyle name="Normal 2 3 7 11 3 4 2" xfId="46147"/>
    <cellStyle name="Normal 2 3 7 11 3 5" xfId="14549"/>
    <cellStyle name="Normal 2 3 7 11 3 5 2" xfId="46148"/>
    <cellStyle name="Normal 2 3 7 11 3 6" xfId="46149"/>
    <cellStyle name="Normal 2 3 7 11 3 6 2" xfId="46150"/>
    <cellStyle name="Normal 2 3 7 11 3 7" xfId="46151"/>
    <cellStyle name="Normal 2 3 7 11 4" xfId="14550"/>
    <cellStyle name="Normal 2 3 7 11 4 2" xfId="14551"/>
    <cellStyle name="Normal 2 3 7 11 4 2 2" xfId="46152"/>
    <cellStyle name="Normal 2 3 7 11 4 3" xfId="14552"/>
    <cellStyle name="Normal 2 3 7 11 4 3 2" xfId="46153"/>
    <cellStyle name="Normal 2 3 7 11 4 4" xfId="46154"/>
    <cellStyle name="Normal 2 3 7 11 5" xfId="14553"/>
    <cellStyle name="Normal 2 3 7 11 5 2" xfId="14554"/>
    <cellStyle name="Normal 2 3 7 11 5 2 2" xfId="46155"/>
    <cellStyle name="Normal 2 3 7 11 5 3" xfId="46156"/>
    <cellStyle name="Normal 2 3 7 11 6" xfId="14555"/>
    <cellStyle name="Normal 2 3 7 11 6 2" xfId="46157"/>
    <cellStyle name="Normal 2 3 7 11 7" xfId="14556"/>
    <cellStyle name="Normal 2 3 7 11 7 2" xfId="46158"/>
    <cellStyle name="Normal 2 3 7 11 8" xfId="46159"/>
    <cellStyle name="Normal 2 3 7 11 8 2" xfId="46160"/>
    <cellStyle name="Normal 2 3 7 11 9" xfId="46161"/>
    <cellStyle name="Normal 2 3 7 12" xfId="14557"/>
    <cellStyle name="Normal 2 3 7 12 10" xfId="46162"/>
    <cellStyle name="Normal 2 3 7 12 11" xfId="46163"/>
    <cellStyle name="Normal 2 3 7 12 2" xfId="14558"/>
    <cellStyle name="Normal 2 3 7 12 2 10" xfId="46164"/>
    <cellStyle name="Normal 2 3 7 12 2 2" xfId="14559"/>
    <cellStyle name="Normal 2 3 7 12 2 2 2" xfId="14560"/>
    <cellStyle name="Normal 2 3 7 12 2 2 2 2" xfId="14561"/>
    <cellStyle name="Normal 2 3 7 12 2 2 2 2 2" xfId="46165"/>
    <cellStyle name="Normal 2 3 7 12 2 2 2 3" xfId="14562"/>
    <cellStyle name="Normal 2 3 7 12 2 2 2 3 2" xfId="46166"/>
    <cellStyle name="Normal 2 3 7 12 2 2 2 4" xfId="46167"/>
    <cellStyle name="Normal 2 3 7 12 2 2 3" xfId="14563"/>
    <cellStyle name="Normal 2 3 7 12 2 2 3 2" xfId="46168"/>
    <cellStyle name="Normal 2 3 7 12 2 2 4" xfId="14564"/>
    <cellStyle name="Normal 2 3 7 12 2 2 4 2" xfId="46169"/>
    <cellStyle name="Normal 2 3 7 12 2 2 5" xfId="14565"/>
    <cellStyle name="Normal 2 3 7 12 2 2 5 2" xfId="46170"/>
    <cellStyle name="Normal 2 3 7 12 2 2 6" xfId="46171"/>
    <cellStyle name="Normal 2 3 7 12 2 2 6 2" xfId="46172"/>
    <cellStyle name="Normal 2 3 7 12 2 2 7" xfId="46173"/>
    <cellStyle name="Normal 2 3 7 12 2 3" xfId="14566"/>
    <cellStyle name="Normal 2 3 7 12 2 3 2" xfId="14567"/>
    <cellStyle name="Normal 2 3 7 12 2 3 2 2" xfId="46174"/>
    <cellStyle name="Normal 2 3 7 12 2 3 3" xfId="14568"/>
    <cellStyle name="Normal 2 3 7 12 2 3 3 2" xfId="46175"/>
    <cellStyle name="Normal 2 3 7 12 2 3 4" xfId="46176"/>
    <cellStyle name="Normal 2 3 7 12 2 4" xfId="14569"/>
    <cellStyle name="Normal 2 3 7 12 2 4 2" xfId="14570"/>
    <cellStyle name="Normal 2 3 7 12 2 4 2 2" xfId="46177"/>
    <cellStyle name="Normal 2 3 7 12 2 4 3" xfId="46178"/>
    <cellStyle name="Normal 2 3 7 12 2 5" xfId="14571"/>
    <cellStyle name="Normal 2 3 7 12 2 5 2" xfId="46179"/>
    <cellStyle name="Normal 2 3 7 12 2 6" xfId="14572"/>
    <cellStyle name="Normal 2 3 7 12 2 6 2" xfId="46180"/>
    <cellStyle name="Normal 2 3 7 12 2 7" xfId="46181"/>
    <cellStyle name="Normal 2 3 7 12 2 7 2" xfId="46182"/>
    <cellStyle name="Normal 2 3 7 12 2 8" xfId="46183"/>
    <cellStyle name="Normal 2 3 7 12 2 9" xfId="46184"/>
    <cellStyle name="Normal 2 3 7 12 3" xfId="14573"/>
    <cellStyle name="Normal 2 3 7 12 3 2" xfId="14574"/>
    <cellStyle name="Normal 2 3 7 12 3 2 2" xfId="14575"/>
    <cellStyle name="Normal 2 3 7 12 3 2 2 2" xfId="46185"/>
    <cellStyle name="Normal 2 3 7 12 3 2 3" xfId="14576"/>
    <cellStyle name="Normal 2 3 7 12 3 2 3 2" xfId="46186"/>
    <cellStyle name="Normal 2 3 7 12 3 2 4" xfId="46187"/>
    <cellStyle name="Normal 2 3 7 12 3 3" xfId="14577"/>
    <cellStyle name="Normal 2 3 7 12 3 3 2" xfId="46188"/>
    <cellStyle name="Normal 2 3 7 12 3 4" xfId="14578"/>
    <cellStyle name="Normal 2 3 7 12 3 4 2" xfId="46189"/>
    <cellStyle name="Normal 2 3 7 12 3 5" xfId="14579"/>
    <cellStyle name="Normal 2 3 7 12 3 5 2" xfId="46190"/>
    <cellStyle name="Normal 2 3 7 12 3 6" xfId="46191"/>
    <cellStyle name="Normal 2 3 7 12 3 6 2" xfId="46192"/>
    <cellStyle name="Normal 2 3 7 12 3 7" xfId="46193"/>
    <cellStyle name="Normal 2 3 7 12 4" xfId="14580"/>
    <cellStyle name="Normal 2 3 7 12 4 2" xfId="14581"/>
    <cellStyle name="Normal 2 3 7 12 4 2 2" xfId="46194"/>
    <cellStyle name="Normal 2 3 7 12 4 3" xfId="14582"/>
    <cellStyle name="Normal 2 3 7 12 4 3 2" xfId="46195"/>
    <cellStyle name="Normal 2 3 7 12 4 4" xfId="46196"/>
    <cellStyle name="Normal 2 3 7 12 5" xfId="14583"/>
    <cellStyle name="Normal 2 3 7 12 5 2" xfId="14584"/>
    <cellStyle name="Normal 2 3 7 12 5 2 2" xfId="46197"/>
    <cellStyle name="Normal 2 3 7 12 5 3" xfId="46198"/>
    <cellStyle name="Normal 2 3 7 12 6" xfId="14585"/>
    <cellStyle name="Normal 2 3 7 12 6 2" xfId="46199"/>
    <cellStyle name="Normal 2 3 7 12 7" xfId="14586"/>
    <cellStyle name="Normal 2 3 7 12 7 2" xfId="46200"/>
    <cellStyle name="Normal 2 3 7 12 8" xfId="46201"/>
    <cellStyle name="Normal 2 3 7 12 8 2" xfId="46202"/>
    <cellStyle name="Normal 2 3 7 12 9" xfId="46203"/>
    <cellStyle name="Normal 2 3 7 13" xfId="14587"/>
    <cellStyle name="Normal 2 3 7 13 10" xfId="46204"/>
    <cellStyle name="Normal 2 3 7 13 11" xfId="46205"/>
    <cellStyle name="Normal 2 3 7 13 2" xfId="14588"/>
    <cellStyle name="Normal 2 3 7 13 2 10" xfId="46206"/>
    <cellStyle name="Normal 2 3 7 13 2 2" xfId="14589"/>
    <cellStyle name="Normal 2 3 7 13 2 2 2" xfId="14590"/>
    <cellStyle name="Normal 2 3 7 13 2 2 2 2" xfId="14591"/>
    <cellStyle name="Normal 2 3 7 13 2 2 2 2 2" xfId="46207"/>
    <cellStyle name="Normal 2 3 7 13 2 2 2 3" xfId="14592"/>
    <cellStyle name="Normal 2 3 7 13 2 2 2 3 2" xfId="46208"/>
    <cellStyle name="Normal 2 3 7 13 2 2 2 4" xfId="46209"/>
    <cellStyle name="Normal 2 3 7 13 2 2 3" xfId="14593"/>
    <cellStyle name="Normal 2 3 7 13 2 2 3 2" xfId="46210"/>
    <cellStyle name="Normal 2 3 7 13 2 2 4" xfId="14594"/>
    <cellStyle name="Normal 2 3 7 13 2 2 4 2" xfId="46211"/>
    <cellStyle name="Normal 2 3 7 13 2 2 5" xfId="14595"/>
    <cellStyle name="Normal 2 3 7 13 2 2 5 2" xfId="46212"/>
    <cellStyle name="Normal 2 3 7 13 2 2 6" xfId="46213"/>
    <cellStyle name="Normal 2 3 7 13 2 2 6 2" xfId="46214"/>
    <cellStyle name="Normal 2 3 7 13 2 2 7" xfId="46215"/>
    <cellStyle name="Normal 2 3 7 13 2 3" xfId="14596"/>
    <cellStyle name="Normal 2 3 7 13 2 3 2" xfId="14597"/>
    <cellStyle name="Normal 2 3 7 13 2 3 2 2" xfId="46216"/>
    <cellStyle name="Normal 2 3 7 13 2 3 3" xfId="14598"/>
    <cellStyle name="Normal 2 3 7 13 2 3 3 2" xfId="46217"/>
    <cellStyle name="Normal 2 3 7 13 2 3 4" xfId="46218"/>
    <cellStyle name="Normal 2 3 7 13 2 4" xfId="14599"/>
    <cellStyle name="Normal 2 3 7 13 2 4 2" xfId="14600"/>
    <cellStyle name="Normal 2 3 7 13 2 4 2 2" xfId="46219"/>
    <cellStyle name="Normal 2 3 7 13 2 4 3" xfId="46220"/>
    <cellStyle name="Normal 2 3 7 13 2 5" xfId="14601"/>
    <cellStyle name="Normal 2 3 7 13 2 5 2" xfId="46221"/>
    <cellStyle name="Normal 2 3 7 13 2 6" xfId="14602"/>
    <cellStyle name="Normal 2 3 7 13 2 6 2" xfId="46222"/>
    <cellStyle name="Normal 2 3 7 13 2 7" xfId="46223"/>
    <cellStyle name="Normal 2 3 7 13 2 7 2" xfId="46224"/>
    <cellStyle name="Normal 2 3 7 13 2 8" xfId="46225"/>
    <cellStyle name="Normal 2 3 7 13 2 9" xfId="46226"/>
    <cellStyle name="Normal 2 3 7 13 3" xfId="14603"/>
    <cellStyle name="Normal 2 3 7 13 3 2" xfId="14604"/>
    <cellStyle name="Normal 2 3 7 13 3 2 2" xfId="14605"/>
    <cellStyle name="Normal 2 3 7 13 3 2 2 2" xfId="46227"/>
    <cellStyle name="Normal 2 3 7 13 3 2 3" xfId="14606"/>
    <cellStyle name="Normal 2 3 7 13 3 2 3 2" xfId="46228"/>
    <cellStyle name="Normal 2 3 7 13 3 2 4" xfId="46229"/>
    <cellStyle name="Normal 2 3 7 13 3 3" xfId="14607"/>
    <cellStyle name="Normal 2 3 7 13 3 3 2" xfId="46230"/>
    <cellStyle name="Normal 2 3 7 13 3 4" xfId="14608"/>
    <cellStyle name="Normal 2 3 7 13 3 4 2" xfId="46231"/>
    <cellStyle name="Normal 2 3 7 13 3 5" xfId="14609"/>
    <cellStyle name="Normal 2 3 7 13 3 5 2" xfId="46232"/>
    <cellStyle name="Normal 2 3 7 13 3 6" xfId="46233"/>
    <cellStyle name="Normal 2 3 7 13 3 6 2" xfId="46234"/>
    <cellStyle name="Normal 2 3 7 13 3 7" xfId="46235"/>
    <cellStyle name="Normal 2 3 7 13 4" xfId="14610"/>
    <cellStyle name="Normal 2 3 7 13 4 2" xfId="14611"/>
    <cellStyle name="Normal 2 3 7 13 4 2 2" xfId="46236"/>
    <cellStyle name="Normal 2 3 7 13 4 3" xfId="14612"/>
    <cellStyle name="Normal 2 3 7 13 4 3 2" xfId="46237"/>
    <cellStyle name="Normal 2 3 7 13 4 4" xfId="46238"/>
    <cellStyle name="Normal 2 3 7 13 5" xfId="14613"/>
    <cellStyle name="Normal 2 3 7 13 5 2" xfId="14614"/>
    <cellStyle name="Normal 2 3 7 13 5 2 2" xfId="46239"/>
    <cellStyle name="Normal 2 3 7 13 5 3" xfId="46240"/>
    <cellStyle name="Normal 2 3 7 13 6" xfId="14615"/>
    <cellStyle name="Normal 2 3 7 13 6 2" xfId="46241"/>
    <cellStyle name="Normal 2 3 7 13 7" xfId="14616"/>
    <cellStyle name="Normal 2 3 7 13 7 2" xfId="46242"/>
    <cellStyle name="Normal 2 3 7 13 8" xfId="46243"/>
    <cellStyle name="Normal 2 3 7 13 8 2" xfId="46244"/>
    <cellStyle name="Normal 2 3 7 13 9" xfId="46245"/>
    <cellStyle name="Normal 2 3 7 14" xfId="14617"/>
    <cellStyle name="Normal 2 3 7 14 10" xfId="46246"/>
    <cellStyle name="Normal 2 3 7 14 11" xfId="46247"/>
    <cellStyle name="Normal 2 3 7 14 2" xfId="14618"/>
    <cellStyle name="Normal 2 3 7 14 2 10" xfId="46248"/>
    <cellStyle name="Normal 2 3 7 14 2 2" xfId="14619"/>
    <cellStyle name="Normal 2 3 7 14 2 2 2" xfId="14620"/>
    <cellStyle name="Normal 2 3 7 14 2 2 2 2" xfId="14621"/>
    <cellStyle name="Normal 2 3 7 14 2 2 2 2 2" xfId="46249"/>
    <cellStyle name="Normal 2 3 7 14 2 2 2 3" xfId="14622"/>
    <cellStyle name="Normal 2 3 7 14 2 2 2 3 2" xfId="46250"/>
    <cellStyle name="Normal 2 3 7 14 2 2 2 4" xfId="46251"/>
    <cellStyle name="Normal 2 3 7 14 2 2 3" xfId="14623"/>
    <cellStyle name="Normal 2 3 7 14 2 2 3 2" xfId="46252"/>
    <cellStyle name="Normal 2 3 7 14 2 2 4" xfId="14624"/>
    <cellStyle name="Normal 2 3 7 14 2 2 4 2" xfId="46253"/>
    <cellStyle name="Normal 2 3 7 14 2 2 5" xfId="14625"/>
    <cellStyle name="Normal 2 3 7 14 2 2 5 2" xfId="46254"/>
    <cellStyle name="Normal 2 3 7 14 2 2 6" xfId="46255"/>
    <cellStyle name="Normal 2 3 7 14 2 2 6 2" xfId="46256"/>
    <cellStyle name="Normal 2 3 7 14 2 2 7" xfId="46257"/>
    <cellStyle name="Normal 2 3 7 14 2 3" xfId="14626"/>
    <cellStyle name="Normal 2 3 7 14 2 3 2" xfId="14627"/>
    <cellStyle name="Normal 2 3 7 14 2 3 2 2" xfId="46258"/>
    <cellStyle name="Normal 2 3 7 14 2 3 3" xfId="14628"/>
    <cellStyle name="Normal 2 3 7 14 2 3 3 2" xfId="46259"/>
    <cellStyle name="Normal 2 3 7 14 2 3 4" xfId="46260"/>
    <cellStyle name="Normal 2 3 7 14 2 4" xfId="14629"/>
    <cellStyle name="Normal 2 3 7 14 2 4 2" xfId="14630"/>
    <cellStyle name="Normal 2 3 7 14 2 4 2 2" xfId="46261"/>
    <cellStyle name="Normal 2 3 7 14 2 4 3" xfId="46262"/>
    <cellStyle name="Normal 2 3 7 14 2 5" xfId="14631"/>
    <cellStyle name="Normal 2 3 7 14 2 5 2" xfId="46263"/>
    <cellStyle name="Normal 2 3 7 14 2 6" xfId="14632"/>
    <cellStyle name="Normal 2 3 7 14 2 6 2" xfId="46264"/>
    <cellStyle name="Normal 2 3 7 14 2 7" xfId="46265"/>
    <cellStyle name="Normal 2 3 7 14 2 7 2" xfId="46266"/>
    <cellStyle name="Normal 2 3 7 14 2 8" xfId="46267"/>
    <cellStyle name="Normal 2 3 7 14 2 9" xfId="46268"/>
    <cellStyle name="Normal 2 3 7 14 3" xfId="14633"/>
    <cellStyle name="Normal 2 3 7 14 3 2" xfId="14634"/>
    <cellStyle name="Normal 2 3 7 14 3 2 2" xfId="14635"/>
    <cellStyle name="Normal 2 3 7 14 3 2 2 2" xfId="46269"/>
    <cellStyle name="Normal 2 3 7 14 3 2 3" xfId="14636"/>
    <cellStyle name="Normal 2 3 7 14 3 2 3 2" xfId="46270"/>
    <cellStyle name="Normal 2 3 7 14 3 2 4" xfId="46271"/>
    <cellStyle name="Normal 2 3 7 14 3 3" xfId="14637"/>
    <cellStyle name="Normal 2 3 7 14 3 3 2" xfId="46272"/>
    <cellStyle name="Normal 2 3 7 14 3 4" xfId="14638"/>
    <cellStyle name="Normal 2 3 7 14 3 4 2" xfId="46273"/>
    <cellStyle name="Normal 2 3 7 14 3 5" xfId="14639"/>
    <cellStyle name="Normal 2 3 7 14 3 5 2" xfId="46274"/>
    <cellStyle name="Normal 2 3 7 14 3 6" xfId="46275"/>
    <cellStyle name="Normal 2 3 7 14 3 6 2" xfId="46276"/>
    <cellStyle name="Normal 2 3 7 14 3 7" xfId="46277"/>
    <cellStyle name="Normal 2 3 7 14 4" xfId="14640"/>
    <cellStyle name="Normal 2 3 7 14 4 2" xfId="14641"/>
    <cellStyle name="Normal 2 3 7 14 4 2 2" xfId="46278"/>
    <cellStyle name="Normal 2 3 7 14 4 3" xfId="14642"/>
    <cellStyle name="Normal 2 3 7 14 4 3 2" xfId="46279"/>
    <cellStyle name="Normal 2 3 7 14 4 4" xfId="46280"/>
    <cellStyle name="Normal 2 3 7 14 5" xfId="14643"/>
    <cellStyle name="Normal 2 3 7 14 5 2" xfId="14644"/>
    <cellStyle name="Normal 2 3 7 14 5 2 2" xfId="46281"/>
    <cellStyle name="Normal 2 3 7 14 5 3" xfId="46282"/>
    <cellStyle name="Normal 2 3 7 14 6" xfId="14645"/>
    <cellStyle name="Normal 2 3 7 14 6 2" xfId="46283"/>
    <cellStyle name="Normal 2 3 7 14 7" xfId="14646"/>
    <cellStyle name="Normal 2 3 7 14 7 2" xfId="46284"/>
    <cellStyle name="Normal 2 3 7 14 8" xfId="46285"/>
    <cellStyle name="Normal 2 3 7 14 8 2" xfId="46286"/>
    <cellStyle name="Normal 2 3 7 14 9" xfId="46287"/>
    <cellStyle name="Normal 2 3 7 15" xfId="14647"/>
    <cellStyle name="Normal 2 3 7 15 10" xfId="46288"/>
    <cellStyle name="Normal 2 3 7 15 11" xfId="46289"/>
    <cellStyle name="Normal 2 3 7 15 2" xfId="14648"/>
    <cellStyle name="Normal 2 3 7 15 2 10" xfId="46290"/>
    <cellStyle name="Normal 2 3 7 15 2 2" xfId="14649"/>
    <cellStyle name="Normal 2 3 7 15 2 2 2" xfId="14650"/>
    <cellStyle name="Normal 2 3 7 15 2 2 2 2" xfId="14651"/>
    <cellStyle name="Normal 2 3 7 15 2 2 2 2 2" xfId="46291"/>
    <cellStyle name="Normal 2 3 7 15 2 2 2 3" xfId="14652"/>
    <cellStyle name="Normal 2 3 7 15 2 2 2 3 2" xfId="46292"/>
    <cellStyle name="Normal 2 3 7 15 2 2 2 4" xfId="46293"/>
    <cellStyle name="Normal 2 3 7 15 2 2 3" xfId="14653"/>
    <cellStyle name="Normal 2 3 7 15 2 2 3 2" xfId="46294"/>
    <cellStyle name="Normal 2 3 7 15 2 2 4" xfId="14654"/>
    <cellStyle name="Normal 2 3 7 15 2 2 4 2" xfId="46295"/>
    <cellStyle name="Normal 2 3 7 15 2 2 5" xfId="14655"/>
    <cellStyle name="Normal 2 3 7 15 2 2 5 2" xfId="46296"/>
    <cellStyle name="Normal 2 3 7 15 2 2 6" xfId="46297"/>
    <cellStyle name="Normal 2 3 7 15 2 2 6 2" xfId="46298"/>
    <cellStyle name="Normal 2 3 7 15 2 2 7" xfId="46299"/>
    <cellStyle name="Normal 2 3 7 15 2 3" xfId="14656"/>
    <cellStyle name="Normal 2 3 7 15 2 3 2" xfId="14657"/>
    <cellStyle name="Normal 2 3 7 15 2 3 2 2" xfId="46300"/>
    <cellStyle name="Normal 2 3 7 15 2 3 3" xfId="14658"/>
    <cellStyle name="Normal 2 3 7 15 2 3 3 2" xfId="46301"/>
    <cellStyle name="Normal 2 3 7 15 2 3 4" xfId="46302"/>
    <cellStyle name="Normal 2 3 7 15 2 4" xfId="14659"/>
    <cellStyle name="Normal 2 3 7 15 2 4 2" xfId="14660"/>
    <cellStyle name="Normal 2 3 7 15 2 4 2 2" xfId="46303"/>
    <cellStyle name="Normal 2 3 7 15 2 4 3" xfId="46304"/>
    <cellStyle name="Normal 2 3 7 15 2 5" xfId="14661"/>
    <cellStyle name="Normal 2 3 7 15 2 5 2" xfId="46305"/>
    <cellStyle name="Normal 2 3 7 15 2 6" xfId="14662"/>
    <cellStyle name="Normal 2 3 7 15 2 6 2" xfId="46306"/>
    <cellStyle name="Normal 2 3 7 15 2 7" xfId="46307"/>
    <cellStyle name="Normal 2 3 7 15 2 7 2" xfId="46308"/>
    <cellStyle name="Normal 2 3 7 15 2 8" xfId="46309"/>
    <cellStyle name="Normal 2 3 7 15 2 9" xfId="46310"/>
    <cellStyle name="Normal 2 3 7 15 3" xfId="14663"/>
    <cellStyle name="Normal 2 3 7 15 3 2" xfId="14664"/>
    <cellStyle name="Normal 2 3 7 15 3 2 2" xfId="14665"/>
    <cellStyle name="Normal 2 3 7 15 3 2 2 2" xfId="46311"/>
    <cellStyle name="Normal 2 3 7 15 3 2 3" xfId="14666"/>
    <cellStyle name="Normal 2 3 7 15 3 2 3 2" xfId="46312"/>
    <cellStyle name="Normal 2 3 7 15 3 2 4" xfId="46313"/>
    <cellStyle name="Normal 2 3 7 15 3 3" xfId="14667"/>
    <cellStyle name="Normal 2 3 7 15 3 3 2" xfId="46314"/>
    <cellStyle name="Normal 2 3 7 15 3 4" xfId="14668"/>
    <cellStyle name="Normal 2 3 7 15 3 4 2" xfId="46315"/>
    <cellStyle name="Normal 2 3 7 15 3 5" xfId="14669"/>
    <cellStyle name="Normal 2 3 7 15 3 5 2" xfId="46316"/>
    <cellStyle name="Normal 2 3 7 15 3 6" xfId="46317"/>
    <cellStyle name="Normal 2 3 7 15 3 6 2" xfId="46318"/>
    <cellStyle name="Normal 2 3 7 15 3 7" xfId="46319"/>
    <cellStyle name="Normal 2 3 7 15 4" xfId="14670"/>
    <cellStyle name="Normal 2 3 7 15 4 2" xfId="14671"/>
    <cellStyle name="Normal 2 3 7 15 4 2 2" xfId="46320"/>
    <cellStyle name="Normal 2 3 7 15 4 3" xfId="14672"/>
    <cellStyle name="Normal 2 3 7 15 4 3 2" xfId="46321"/>
    <cellStyle name="Normal 2 3 7 15 4 4" xfId="46322"/>
    <cellStyle name="Normal 2 3 7 15 5" xfId="14673"/>
    <cellStyle name="Normal 2 3 7 15 5 2" xfId="14674"/>
    <cellStyle name="Normal 2 3 7 15 5 2 2" xfId="46323"/>
    <cellStyle name="Normal 2 3 7 15 5 3" xfId="46324"/>
    <cellStyle name="Normal 2 3 7 15 6" xfId="14675"/>
    <cellStyle name="Normal 2 3 7 15 6 2" xfId="46325"/>
    <cellStyle name="Normal 2 3 7 15 7" xfId="14676"/>
    <cellStyle name="Normal 2 3 7 15 7 2" xfId="46326"/>
    <cellStyle name="Normal 2 3 7 15 8" xfId="46327"/>
    <cellStyle name="Normal 2 3 7 15 8 2" xfId="46328"/>
    <cellStyle name="Normal 2 3 7 15 9" xfId="46329"/>
    <cellStyle name="Normal 2 3 7 16" xfId="14677"/>
    <cellStyle name="Normal 2 3 7 16 10" xfId="46330"/>
    <cellStyle name="Normal 2 3 7 16 11" xfId="46331"/>
    <cellStyle name="Normal 2 3 7 16 2" xfId="14678"/>
    <cellStyle name="Normal 2 3 7 16 2 10" xfId="46332"/>
    <cellStyle name="Normal 2 3 7 16 2 2" xfId="14679"/>
    <cellStyle name="Normal 2 3 7 16 2 2 2" xfId="14680"/>
    <cellStyle name="Normal 2 3 7 16 2 2 2 2" xfId="14681"/>
    <cellStyle name="Normal 2 3 7 16 2 2 2 2 2" xfId="46333"/>
    <cellStyle name="Normal 2 3 7 16 2 2 2 3" xfId="14682"/>
    <cellStyle name="Normal 2 3 7 16 2 2 2 3 2" xfId="46334"/>
    <cellStyle name="Normal 2 3 7 16 2 2 2 4" xfId="46335"/>
    <cellStyle name="Normal 2 3 7 16 2 2 3" xfId="14683"/>
    <cellStyle name="Normal 2 3 7 16 2 2 3 2" xfId="46336"/>
    <cellStyle name="Normal 2 3 7 16 2 2 4" xfId="14684"/>
    <cellStyle name="Normal 2 3 7 16 2 2 4 2" xfId="46337"/>
    <cellStyle name="Normal 2 3 7 16 2 2 5" xfId="14685"/>
    <cellStyle name="Normal 2 3 7 16 2 2 5 2" xfId="46338"/>
    <cellStyle name="Normal 2 3 7 16 2 2 6" xfId="46339"/>
    <cellStyle name="Normal 2 3 7 16 2 2 6 2" xfId="46340"/>
    <cellStyle name="Normal 2 3 7 16 2 2 7" xfId="46341"/>
    <cellStyle name="Normal 2 3 7 16 2 3" xfId="14686"/>
    <cellStyle name="Normal 2 3 7 16 2 3 2" xfId="14687"/>
    <cellStyle name="Normal 2 3 7 16 2 3 2 2" xfId="46342"/>
    <cellStyle name="Normal 2 3 7 16 2 3 3" xfId="14688"/>
    <cellStyle name="Normal 2 3 7 16 2 3 3 2" xfId="46343"/>
    <cellStyle name="Normal 2 3 7 16 2 3 4" xfId="46344"/>
    <cellStyle name="Normal 2 3 7 16 2 4" xfId="14689"/>
    <cellStyle name="Normal 2 3 7 16 2 4 2" xfId="14690"/>
    <cellStyle name="Normal 2 3 7 16 2 4 2 2" xfId="46345"/>
    <cellStyle name="Normal 2 3 7 16 2 4 3" xfId="46346"/>
    <cellStyle name="Normal 2 3 7 16 2 5" xfId="14691"/>
    <cellStyle name="Normal 2 3 7 16 2 5 2" xfId="46347"/>
    <cellStyle name="Normal 2 3 7 16 2 6" xfId="14692"/>
    <cellStyle name="Normal 2 3 7 16 2 6 2" xfId="46348"/>
    <cellStyle name="Normal 2 3 7 16 2 7" xfId="46349"/>
    <cellStyle name="Normal 2 3 7 16 2 7 2" xfId="46350"/>
    <cellStyle name="Normal 2 3 7 16 2 8" xfId="46351"/>
    <cellStyle name="Normal 2 3 7 16 2 9" xfId="46352"/>
    <cellStyle name="Normal 2 3 7 16 3" xfId="14693"/>
    <cellStyle name="Normal 2 3 7 16 3 2" xfId="14694"/>
    <cellStyle name="Normal 2 3 7 16 3 2 2" xfId="14695"/>
    <cellStyle name="Normal 2 3 7 16 3 2 2 2" xfId="46353"/>
    <cellStyle name="Normal 2 3 7 16 3 2 3" xfId="14696"/>
    <cellStyle name="Normal 2 3 7 16 3 2 3 2" xfId="46354"/>
    <cellStyle name="Normal 2 3 7 16 3 2 4" xfId="46355"/>
    <cellStyle name="Normal 2 3 7 16 3 3" xfId="14697"/>
    <cellStyle name="Normal 2 3 7 16 3 3 2" xfId="46356"/>
    <cellStyle name="Normal 2 3 7 16 3 4" xfId="14698"/>
    <cellStyle name="Normal 2 3 7 16 3 4 2" xfId="46357"/>
    <cellStyle name="Normal 2 3 7 16 3 5" xfId="14699"/>
    <cellStyle name="Normal 2 3 7 16 3 5 2" xfId="46358"/>
    <cellStyle name="Normal 2 3 7 16 3 6" xfId="46359"/>
    <cellStyle name="Normal 2 3 7 16 3 6 2" xfId="46360"/>
    <cellStyle name="Normal 2 3 7 16 3 7" xfId="46361"/>
    <cellStyle name="Normal 2 3 7 16 4" xfId="14700"/>
    <cellStyle name="Normal 2 3 7 16 4 2" xfId="14701"/>
    <cellStyle name="Normal 2 3 7 16 4 2 2" xfId="46362"/>
    <cellStyle name="Normal 2 3 7 16 4 3" xfId="14702"/>
    <cellStyle name="Normal 2 3 7 16 4 3 2" xfId="46363"/>
    <cellStyle name="Normal 2 3 7 16 4 4" xfId="46364"/>
    <cellStyle name="Normal 2 3 7 16 5" xfId="14703"/>
    <cellStyle name="Normal 2 3 7 16 5 2" xfId="14704"/>
    <cellStyle name="Normal 2 3 7 16 5 2 2" xfId="46365"/>
    <cellStyle name="Normal 2 3 7 16 5 3" xfId="46366"/>
    <cellStyle name="Normal 2 3 7 16 6" xfId="14705"/>
    <cellStyle name="Normal 2 3 7 16 6 2" xfId="46367"/>
    <cellStyle name="Normal 2 3 7 16 7" xfId="14706"/>
    <cellStyle name="Normal 2 3 7 16 7 2" xfId="46368"/>
    <cellStyle name="Normal 2 3 7 16 8" xfId="46369"/>
    <cellStyle name="Normal 2 3 7 16 8 2" xfId="46370"/>
    <cellStyle name="Normal 2 3 7 16 9" xfId="46371"/>
    <cellStyle name="Normal 2 3 7 17" xfId="14707"/>
    <cellStyle name="Normal 2 3 7 17 10" xfId="46372"/>
    <cellStyle name="Normal 2 3 7 17 11" xfId="46373"/>
    <cellStyle name="Normal 2 3 7 17 2" xfId="14708"/>
    <cellStyle name="Normal 2 3 7 17 2 10" xfId="46374"/>
    <cellStyle name="Normal 2 3 7 17 2 2" xfId="14709"/>
    <cellStyle name="Normal 2 3 7 17 2 2 2" xfId="14710"/>
    <cellStyle name="Normal 2 3 7 17 2 2 2 2" xfId="14711"/>
    <cellStyle name="Normal 2 3 7 17 2 2 2 2 2" xfId="46375"/>
    <cellStyle name="Normal 2 3 7 17 2 2 2 3" xfId="14712"/>
    <cellStyle name="Normal 2 3 7 17 2 2 2 3 2" xfId="46376"/>
    <cellStyle name="Normal 2 3 7 17 2 2 2 4" xfId="46377"/>
    <cellStyle name="Normal 2 3 7 17 2 2 3" xfId="14713"/>
    <cellStyle name="Normal 2 3 7 17 2 2 3 2" xfId="46378"/>
    <cellStyle name="Normal 2 3 7 17 2 2 4" xfId="14714"/>
    <cellStyle name="Normal 2 3 7 17 2 2 4 2" xfId="46379"/>
    <cellStyle name="Normal 2 3 7 17 2 2 5" xfId="14715"/>
    <cellStyle name="Normal 2 3 7 17 2 2 5 2" xfId="46380"/>
    <cellStyle name="Normal 2 3 7 17 2 2 6" xfId="46381"/>
    <cellStyle name="Normal 2 3 7 17 2 2 6 2" xfId="46382"/>
    <cellStyle name="Normal 2 3 7 17 2 2 7" xfId="46383"/>
    <cellStyle name="Normal 2 3 7 17 2 3" xfId="14716"/>
    <cellStyle name="Normal 2 3 7 17 2 3 2" xfId="14717"/>
    <cellStyle name="Normal 2 3 7 17 2 3 2 2" xfId="46384"/>
    <cellStyle name="Normal 2 3 7 17 2 3 3" xfId="14718"/>
    <cellStyle name="Normal 2 3 7 17 2 3 3 2" xfId="46385"/>
    <cellStyle name="Normal 2 3 7 17 2 3 4" xfId="46386"/>
    <cellStyle name="Normal 2 3 7 17 2 4" xfId="14719"/>
    <cellStyle name="Normal 2 3 7 17 2 4 2" xfId="14720"/>
    <cellStyle name="Normal 2 3 7 17 2 4 2 2" xfId="46387"/>
    <cellStyle name="Normal 2 3 7 17 2 4 3" xfId="46388"/>
    <cellStyle name="Normal 2 3 7 17 2 5" xfId="14721"/>
    <cellStyle name="Normal 2 3 7 17 2 5 2" xfId="46389"/>
    <cellStyle name="Normal 2 3 7 17 2 6" xfId="14722"/>
    <cellStyle name="Normal 2 3 7 17 2 6 2" xfId="46390"/>
    <cellStyle name="Normal 2 3 7 17 2 7" xfId="46391"/>
    <cellStyle name="Normal 2 3 7 17 2 7 2" xfId="46392"/>
    <cellStyle name="Normal 2 3 7 17 2 8" xfId="46393"/>
    <cellStyle name="Normal 2 3 7 17 2 9" xfId="46394"/>
    <cellStyle name="Normal 2 3 7 17 3" xfId="14723"/>
    <cellStyle name="Normal 2 3 7 17 3 2" xfId="14724"/>
    <cellStyle name="Normal 2 3 7 17 3 2 2" xfId="14725"/>
    <cellStyle name="Normal 2 3 7 17 3 2 2 2" xfId="46395"/>
    <cellStyle name="Normal 2 3 7 17 3 2 3" xfId="14726"/>
    <cellStyle name="Normal 2 3 7 17 3 2 3 2" xfId="46396"/>
    <cellStyle name="Normal 2 3 7 17 3 2 4" xfId="46397"/>
    <cellStyle name="Normal 2 3 7 17 3 3" xfId="14727"/>
    <cellStyle name="Normal 2 3 7 17 3 3 2" xfId="46398"/>
    <cellStyle name="Normal 2 3 7 17 3 4" xfId="14728"/>
    <cellStyle name="Normal 2 3 7 17 3 4 2" xfId="46399"/>
    <cellStyle name="Normal 2 3 7 17 3 5" xfId="14729"/>
    <cellStyle name="Normal 2 3 7 17 3 5 2" xfId="46400"/>
    <cellStyle name="Normal 2 3 7 17 3 6" xfId="46401"/>
    <cellStyle name="Normal 2 3 7 17 3 6 2" xfId="46402"/>
    <cellStyle name="Normal 2 3 7 17 3 7" xfId="46403"/>
    <cellStyle name="Normal 2 3 7 17 4" xfId="14730"/>
    <cellStyle name="Normal 2 3 7 17 4 2" xfId="14731"/>
    <cellStyle name="Normal 2 3 7 17 4 2 2" xfId="46404"/>
    <cellStyle name="Normal 2 3 7 17 4 3" xfId="14732"/>
    <cellStyle name="Normal 2 3 7 17 4 3 2" xfId="46405"/>
    <cellStyle name="Normal 2 3 7 17 4 4" xfId="46406"/>
    <cellStyle name="Normal 2 3 7 17 5" xfId="14733"/>
    <cellStyle name="Normal 2 3 7 17 5 2" xfId="14734"/>
    <cellStyle name="Normal 2 3 7 17 5 2 2" xfId="46407"/>
    <cellStyle name="Normal 2 3 7 17 5 3" xfId="46408"/>
    <cellStyle name="Normal 2 3 7 17 6" xfId="14735"/>
    <cellStyle name="Normal 2 3 7 17 6 2" xfId="46409"/>
    <cellStyle name="Normal 2 3 7 17 7" xfId="14736"/>
    <cellStyle name="Normal 2 3 7 17 7 2" xfId="46410"/>
    <cellStyle name="Normal 2 3 7 17 8" xfId="46411"/>
    <cellStyle name="Normal 2 3 7 17 8 2" xfId="46412"/>
    <cellStyle name="Normal 2 3 7 17 9" xfId="46413"/>
    <cellStyle name="Normal 2 3 7 18" xfId="14737"/>
    <cellStyle name="Normal 2 3 7 18 10" xfId="46414"/>
    <cellStyle name="Normal 2 3 7 18 11" xfId="46415"/>
    <cellStyle name="Normal 2 3 7 18 2" xfId="14738"/>
    <cellStyle name="Normal 2 3 7 18 2 10" xfId="46416"/>
    <cellStyle name="Normal 2 3 7 18 2 2" xfId="14739"/>
    <cellStyle name="Normal 2 3 7 18 2 2 2" xfId="14740"/>
    <cellStyle name="Normal 2 3 7 18 2 2 2 2" xfId="14741"/>
    <cellStyle name="Normal 2 3 7 18 2 2 2 2 2" xfId="46417"/>
    <cellStyle name="Normal 2 3 7 18 2 2 2 3" xfId="14742"/>
    <cellStyle name="Normal 2 3 7 18 2 2 2 3 2" xfId="46418"/>
    <cellStyle name="Normal 2 3 7 18 2 2 2 4" xfId="46419"/>
    <cellStyle name="Normal 2 3 7 18 2 2 3" xfId="14743"/>
    <cellStyle name="Normal 2 3 7 18 2 2 3 2" xfId="46420"/>
    <cellStyle name="Normal 2 3 7 18 2 2 4" xfId="14744"/>
    <cellStyle name="Normal 2 3 7 18 2 2 4 2" xfId="46421"/>
    <cellStyle name="Normal 2 3 7 18 2 2 5" xfId="14745"/>
    <cellStyle name="Normal 2 3 7 18 2 2 5 2" xfId="46422"/>
    <cellStyle name="Normal 2 3 7 18 2 2 6" xfId="46423"/>
    <cellStyle name="Normal 2 3 7 18 2 2 6 2" xfId="46424"/>
    <cellStyle name="Normal 2 3 7 18 2 2 7" xfId="46425"/>
    <cellStyle name="Normal 2 3 7 18 2 3" xfId="14746"/>
    <cellStyle name="Normal 2 3 7 18 2 3 2" xfId="14747"/>
    <cellStyle name="Normal 2 3 7 18 2 3 2 2" xfId="46426"/>
    <cellStyle name="Normal 2 3 7 18 2 3 3" xfId="14748"/>
    <cellStyle name="Normal 2 3 7 18 2 3 3 2" xfId="46427"/>
    <cellStyle name="Normal 2 3 7 18 2 3 4" xfId="46428"/>
    <cellStyle name="Normal 2 3 7 18 2 4" xfId="14749"/>
    <cellStyle name="Normal 2 3 7 18 2 4 2" xfId="14750"/>
    <cellStyle name="Normal 2 3 7 18 2 4 2 2" xfId="46429"/>
    <cellStyle name="Normal 2 3 7 18 2 4 3" xfId="46430"/>
    <cellStyle name="Normal 2 3 7 18 2 5" xfId="14751"/>
    <cellStyle name="Normal 2 3 7 18 2 5 2" xfId="46431"/>
    <cellStyle name="Normal 2 3 7 18 2 6" xfId="14752"/>
    <cellStyle name="Normal 2 3 7 18 2 6 2" xfId="46432"/>
    <cellStyle name="Normal 2 3 7 18 2 7" xfId="46433"/>
    <cellStyle name="Normal 2 3 7 18 2 7 2" xfId="46434"/>
    <cellStyle name="Normal 2 3 7 18 2 8" xfId="46435"/>
    <cellStyle name="Normal 2 3 7 18 2 9" xfId="46436"/>
    <cellStyle name="Normal 2 3 7 18 3" xfId="14753"/>
    <cellStyle name="Normal 2 3 7 18 3 2" xfId="14754"/>
    <cellStyle name="Normal 2 3 7 18 3 2 2" xfId="14755"/>
    <cellStyle name="Normal 2 3 7 18 3 2 2 2" xfId="46437"/>
    <cellStyle name="Normal 2 3 7 18 3 2 3" xfId="14756"/>
    <cellStyle name="Normal 2 3 7 18 3 2 3 2" xfId="46438"/>
    <cellStyle name="Normal 2 3 7 18 3 2 4" xfId="46439"/>
    <cellStyle name="Normal 2 3 7 18 3 3" xfId="14757"/>
    <cellStyle name="Normal 2 3 7 18 3 3 2" xfId="46440"/>
    <cellStyle name="Normal 2 3 7 18 3 4" xfId="14758"/>
    <cellStyle name="Normal 2 3 7 18 3 4 2" xfId="46441"/>
    <cellStyle name="Normal 2 3 7 18 3 5" xfId="14759"/>
    <cellStyle name="Normal 2 3 7 18 3 5 2" xfId="46442"/>
    <cellStyle name="Normal 2 3 7 18 3 6" xfId="46443"/>
    <cellStyle name="Normal 2 3 7 18 3 6 2" xfId="46444"/>
    <cellStyle name="Normal 2 3 7 18 3 7" xfId="46445"/>
    <cellStyle name="Normal 2 3 7 18 4" xfId="14760"/>
    <cellStyle name="Normal 2 3 7 18 4 2" xfId="14761"/>
    <cellStyle name="Normal 2 3 7 18 4 2 2" xfId="46446"/>
    <cellStyle name="Normal 2 3 7 18 4 3" xfId="14762"/>
    <cellStyle name="Normal 2 3 7 18 4 3 2" xfId="46447"/>
    <cellStyle name="Normal 2 3 7 18 4 4" xfId="46448"/>
    <cellStyle name="Normal 2 3 7 18 5" xfId="14763"/>
    <cellStyle name="Normal 2 3 7 18 5 2" xfId="14764"/>
    <cellStyle name="Normal 2 3 7 18 5 2 2" xfId="46449"/>
    <cellStyle name="Normal 2 3 7 18 5 3" xfId="46450"/>
    <cellStyle name="Normal 2 3 7 18 6" xfId="14765"/>
    <cellStyle name="Normal 2 3 7 18 6 2" xfId="46451"/>
    <cellStyle name="Normal 2 3 7 18 7" xfId="14766"/>
    <cellStyle name="Normal 2 3 7 18 7 2" xfId="46452"/>
    <cellStyle name="Normal 2 3 7 18 8" xfId="46453"/>
    <cellStyle name="Normal 2 3 7 18 8 2" xfId="46454"/>
    <cellStyle name="Normal 2 3 7 18 9" xfId="46455"/>
    <cellStyle name="Normal 2 3 7 19" xfId="14767"/>
    <cellStyle name="Normal 2 3 7 19 10" xfId="46456"/>
    <cellStyle name="Normal 2 3 7 19 11" xfId="46457"/>
    <cellStyle name="Normal 2 3 7 19 2" xfId="14768"/>
    <cellStyle name="Normal 2 3 7 19 2 10" xfId="46458"/>
    <cellStyle name="Normal 2 3 7 19 2 2" xfId="14769"/>
    <cellStyle name="Normal 2 3 7 19 2 2 2" xfId="14770"/>
    <cellStyle name="Normal 2 3 7 19 2 2 2 2" xfId="14771"/>
    <cellStyle name="Normal 2 3 7 19 2 2 2 2 2" xfId="46459"/>
    <cellStyle name="Normal 2 3 7 19 2 2 2 3" xfId="14772"/>
    <cellStyle name="Normal 2 3 7 19 2 2 2 3 2" xfId="46460"/>
    <cellStyle name="Normal 2 3 7 19 2 2 2 4" xfId="46461"/>
    <cellStyle name="Normal 2 3 7 19 2 2 3" xfId="14773"/>
    <cellStyle name="Normal 2 3 7 19 2 2 3 2" xfId="46462"/>
    <cellStyle name="Normal 2 3 7 19 2 2 4" xfId="14774"/>
    <cellStyle name="Normal 2 3 7 19 2 2 4 2" xfId="46463"/>
    <cellStyle name="Normal 2 3 7 19 2 2 5" xfId="14775"/>
    <cellStyle name="Normal 2 3 7 19 2 2 5 2" xfId="46464"/>
    <cellStyle name="Normal 2 3 7 19 2 2 6" xfId="46465"/>
    <cellStyle name="Normal 2 3 7 19 2 2 6 2" xfId="46466"/>
    <cellStyle name="Normal 2 3 7 19 2 2 7" xfId="46467"/>
    <cellStyle name="Normal 2 3 7 19 2 3" xfId="14776"/>
    <cellStyle name="Normal 2 3 7 19 2 3 2" xfId="14777"/>
    <cellStyle name="Normal 2 3 7 19 2 3 2 2" xfId="46468"/>
    <cellStyle name="Normal 2 3 7 19 2 3 3" xfId="14778"/>
    <cellStyle name="Normal 2 3 7 19 2 3 3 2" xfId="46469"/>
    <cellStyle name="Normal 2 3 7 19 2 3 4" xfId="46470"/>
    <cellStyle name="Normal 2 3 7 19 2 4" xfId="14779"/>
    <cellStyle name="Normal 2 3 7 19 2 4 2" xfId="14780"/>
    <cellStyle name="Normal 2 3 7 19 2 4 2 2" xfId="46471"/>
    <cellStyle name="Normal 2 3 7 19 2 4 3" xfId="46472"/>
    <cellStyle name="Normal 2 3 7 19 2 5" xfId="14781"/>
    <cellStyle name="Normal 2 3 7 19 2 5 2" xfId="46473"/>
    <cellStyle name="Normal 2 3 7 19 2 6" xfId="14782"/>
    <cellStyle name="Normal 2 3 7 19 2 6 2" xfId="46474"/>
    <cellStyle name="Normal 2 3 7 19 2 7" xfId="46475"/>
    <cellStyle name="Normal 2 3 7 19 2 7 2" xfId="46476"/>
    <cellStyle name="Normal 2 3 7 19 2 8" xfId="46477"/>
    <cellStyle name="Normal 2 3 7 19 2 9" xfId="46478"/>
    <cellStyle name="Normal 2 3 7 19 3" xfId="14783"/>
    <cellStyle name="Normal 2 3 7 19 3 2" xfId="14784"/>
    <cellStyle name="Normal 2 3 7 19 3 2 2" xfId="14785"/>
    <cellStyle name="Normal 2 3 7 19 3 2 2 2" xfId="46479"/>
    <cellStyle name="Normal 2 3 7 19 3 2 3" xfId="14786"/>
    <cellStyle name="Normal 2 3 7 19 3 2 3 2" xfId="46480"/>
    <cellStyle name="Normal 2 3 7 19 3 2 4" xfId="46481"/>
    <cellStyle name="Normal 2 3 7 19 3 3" xfId="14787"/>
    <cellStyle name="Normal 2 3 7 19 3 3 2" xfId="46482"/>
    <cellStyle name="Normal 2 3 7 19 3 4" xfId="14788"/>
    <cellStyle name="Normal 2 3 7 19 3 4 2" xfId="46483"/>
    <cellStyle name="Normal 2 3 7 19 3 5" xfId="14789"/>
    <cellStyle name="Normal 2 3 7 19 3 5 2" xfId="46484"/>
    <cellStyle name="Normal 2 3 7 19 3 6" xfId="46485"/>
    <cellStyle name="Normal 2 3 7 19 3 6 2" xfId="46486"/>
    <cellStyle name="Normal 2 3 7 19 3 7" xfId="46487"/>
    <cellStyle name="Normal 2 3 7 19 4" xfId="14790"/>
    <cellStyle name="Normal 2 3 7 19 4 2" xfId="14791"/>
    <cellStyle name="Normal 2 3 7 19 4 2 2" xfId="46488"/>
    <cellStyle name="Normal 2 3 7 19 4 3" xfId="14792"/>
    <cellStyle name="Normal 2 3 7 19 4 3 2" xfId="46489"/>
    <cellStyle name="Normal 2 3 7 19 4 4" xfId="46490"/>
    <cellStyle name="Normal 2 3 7 19 5" xfId="14793"/>
    <cellStyle name="Normal 2 3 7 19 5 2" xfId="14794"/>
    <cellStyle name="Normal 2 3 7 19 5 2 2" xfId="46491"/>
    <cellStyle name="Normal 2 3 7 19 5 3" xfId="46492"/>
    <cellStyle name="Normal 2 3 7 19 6" xfId="14795"/>
    <cellStyle name="Normal 2 3 7 19 6 2" xfId="46493"/>
    <cellStyle name="Normal 2 3 7 19 7" xfId="14796"/>
    <cellStyle name="Normal 2 3 7 19 7 2" xfId="46494"/>
    <cellStyle name="Normal 2 3 7 19 8" xfId="46495"/>
    <cellStyle name="Normal 2 3 7 19 8 2" xfId="46496"/>
    <cellStyle name="Normal 2 3 7 19 9" xfId="46497"/>
    <cellStyle name="Normal 2 3 7 2" xfId="14797"/>
    <cellStyle name="Normal 2 3 7 2 10" xfId="46498"/>
    <cellStyle name="Normal 2 3 7 2 11" xfId="46499"/>
    <cellStyle name="Normal 2 3 7 2 2" xfId="14798"/>
    <cellStyle name="Normal 2 3 7 2 2 10" xfId="46500"/>
    <cellStyle name="Normal 2 3 7 2 2 2" xfId="14799"/>
    <cellStyle name="Normal 2 3 7 2 2 2 2" xfId="14800"/>
    <cellStyle name="Normal 2 3 7 2 2 2 2 2" xfId="14801"/>
    <cellStyle name="Normal 2 3 7 2 2 2 2 2 2" xfId="46501"/>
    <cellStyle name="Normal 2 3 7 2 2 2 2 3" xfId="14802"/>
    <cellStyle name="Normal 2 3 7 2 2 2 2 3 2" xfId="46502"/>
    <cellStyle name="Normal 2 3 7 2 2 2 2 4" xfId="46503"/>
    <cellStyle name="Normal 2 3 7 2 2 2 3" xfId="14803"/>
    <cellStyle name="Normal 2 3 7 2 2 2 3 2" xfId="46504"/>
    <cellStyle name="Normal 2 3 7 2 2 2 4" xfId="14804"/>
    <cellStyle name="Normal 2 3 7 2 2 2 4 2" xfId="46505"/>
    <cellStyle name="Normal 2 3 7 2 2 2 5" xfId="14805"/>
    <cellStyle name="Normal 2 3 7 2 2 2 5 2" xfId="46506"/>
    <cellStyle name="Normal 2 3 7 2 2 2 6" xfId="46507"/>
    <cellStyle name="Normal 2 3 7 2 2 2 6 2" xfId="46508"/>
    <cellStyle name="Normal 2 3 7 2 2 2 7" xfId="46509"/>
    <cellStyle name="Normal 2 3 7 2 2 3" xfId="14806"/>
    <cellStyle name="Normal 2 3 7 2 2 3 2" xfId="14807"/>
    <cellStyle name="Normal 2 3 7 2 2 3 2 2" xfId="46510"/>
    <cellStyle name="Normal 2 3 7 2 2 3 3" xfId="14808"/>
    <cellStyle name="Normal 2 3 7 2 2 3 3 2" xfId="46511"/>
    <cellStyle name="Normal 2 3 7 2 2 3 4" xfId="46512"/>
    <cellStyle name="Normal 2 3 7 2 2 4" xfId="14809"/>
    <cellStyle name="Normal 2 3 7 2 2 4 2" xfId="14810"/>
    <cellStyle name="Normal 2 3 7 2 2 4 2 2" xfId="46513"/>
    <cellStyle name="Normal 2 3 7 2 2 4 3" xfId="46514"/>
    <cellStyle name="Normal 2 3 7 2 2 5" xfId="14811"/>
    <cellStyle name="Normal 2 3 7 2 2 5 2" xfId="46515"/>
    <cellStyle name="Normal 2 3 7 2 2 6" xfId="14812"/>
    <cellStyle name="Normal 2 3 7 2 2 6 2" xfId="46516"/>
    <cellStyle name="Normal 2 3 7 2 2 7" xfId="46517"/>
    <cellStyle name="Normal 2 3 7 2 2 7 2" xfId="46518"/>
    <cellStyle name="Normal 2 3 7 2 2 8" xfId="46519"/>
    <cellStyle name="Normal 2 3 7 2 2 9" xfId="46520"/>
    <cellStyle name="Normal 2 3 7 2 3" xfId="14813"/>
    <cellStyle name="Normal 2 3 7 2 3 2" xfId="14814"/>
    <cellStyle name="Normal 2 3 7 2 3 2 2" xfId="14815"/>
    <cellStyle name="Normal 2 3 7 2 3 2 2 2" xfId="46521"/>
    <cellStyle name="Normal 2 3 7 2 3 2 3" xfId="14816"/>
    <cellStyle name="Normal 2 3 7 2 3 2 3 2" xfId="46522"/>
    <cellStyle name="Normal 2 3 7 2 3 2 4" xfId="46523"/>
    <cellStyle name="Normal 2 3 7 2 3 3" xfId="14817"/>
    <cellStyle name="Normal 2 3 7 2 3 3 2" xfId="46524"/>
    <cellStyle name="Normal 2 3 7 2 3 4" xfId="14818"/>
    <cellStyle name="Normal 2 3 7 2 3 4 2" xfId="46525"/>
    <cellStyle name="Normal 2 3 7 2 3 5" xfId="14819"/>
    <cellStyle name="Normal 2 3 7 2 3 5 2" xfId="46526"/>
    <cellStyle name="Normal 2 3 7 2 3 6" xfId="46527"/>
    <cellStyle name="Normal 2 3 7 2 3 6 2" xfId="46528"/>
    <cellStyle name="Normal 2 3 7 2 3 7" xfId="46529"/>
    <cellStyle name="Normal 2 3 7 2 4" xfId="14820"/>
    <cellStyle name="Normal 2 3 7 2 4 2" xfId="14821"/>
    <cellStyle name="Normal 2 3 7 2 4 2 2" xfId="46530"/>
    <cellStyle name="Normal 2 3 7 2 4 3" xfId="14822"/>
    <cellStyle name="Normal 2 3 7 2 4 3 2" xfId="46531"/>
    <cellStyle name="Normal 2 3 7 2 4 4" xfId="46532"/>
    <cellStyle name="Normal 2 3 7 2 5" xfId="14823"/>
    <cellStyle name="Normal 2 3 7 2 5 2" xfId="14824"/>
    <cellStyle name="Normal 2 3 7 2 5 2 2" xfId="46533"/>
    <cellStyle name="Normal 2 3 7 2 5 3" xfId="46534"/>
    <cellStyle name="Normal 2 3 7 2 6" xfId="14825"/>
    <cellStyle name="Normal 2 3 7 2 6 2" xfId="46535"/>
    <cellStyle name="Normal 2 3 7 2 7" xfId="14826"/>
    <cellStyle name="Normal 2 3 7 2 7 2" xfId="46536"/>
    <cellStyle name="Normal 2 3 7 2 8" xfId="46537"/>
    <cellStyle name="Normal 2 3 7 2 8 2" xfId="46538"/>
    <cellStyle name="Normal 2 3 7 2 9" xfId="46539"/>
    <cellStyle name="Normal 2 3 7 20" xfId="14827"/>
    <cellStyle name="Normal 2 3 7 20 10" xfId="46540"/>
    <cellStyle name="Normal 2 3 7 20 11" xfId="46541"/>
    <cellStyle name="Normal 2 3 7 20 2" xfId="14828"/>
    <cellStyle name="Normal 2 3 7 20 2 10" xfId="46542"/>
    <cellStyle name="Normal 2 3 7 20 2 2" xfId="14829"/>
    <cellStyle name="Normal 2 3 7 20 2 2 2" xfId="14830"/>
    <cellStyle name="Normal 2 3 7 20 2 2 2 2" xfId="14831"/>
    <cellStyle name="Normal 2 3 7 20 2 2 2 2 2" xfId="46543"/>
    <cellStyle name="Normal 2 3 7 20 2 2 2 3" xfId="14832"/>
    <cellStyle name="Normal 2 3 7 20 2 2 2 3 2" xfId="46544"/>
    <cellStyle name="Normal 2 3 7 20 2 2 2 4" xfId="46545"/>
    <cellStyle name="Normal 2 3 7 20 2 2 3" xfId="14833"/>
    <cellStyle name="Normal 2 3 7 20 2 2 3 2" xfId="46546"/>
    <cellStyle name="Normal 2 3 7 20 2 2 4" xfId="14834"/>
    <cellStyle name="Normal 2 3 7 20 2 2 4 2" xfId="46547"/>
    <cellStyle name="Normal 2 3 7 20 2 2 5" xfId="14835"/>
    <cellStyle name="Normal 2 3 7 20 2 2 5 2" xfId="46548"/>
    <cellStyle name="Normal 2 3 7 20 2 2 6" xfId="46549"/>
    <cellStyle name="Normal 2 3 7 20 2 2 6 2" xfId="46550"/>
    <cellStyle name="Normal 2 3 7 20 2 2 7" xfId="46551"/>
    <cellStyle name="Normal 2 3 7 20 2 3" xfId="14836"/>
    <cellStyle name="Normal 2 3 7 20 2 3 2" xfId="14837"/>
    <cellStyle name="Normal 2 3 7 20 2 3 2 2" xfId="46552"/>
    <cellStyle name="Normal 2 3 7 20 2 3 3" xfId="14838"/>
    <cellStyle name="Normal 2 3 7 20 2 3 3 2" xfId="46553"/>
    <cellStyle name="Normal 2 3 7 20 2 3 4" xfId="46554"/>
    <cellStyle name="Normal 2 3 7 20 2 4" xfId="14839"/>
    <cellStyle name="Normal 2 3 7 20 2 4 2" xfId="14840"/>
    <cellStyle name="Normal 2 3 7 20 2 4 2 2" xfId="46555"/>
    <cellStyle name="Normal 2 3 7 20 2 4 3" xfId="46556"/>
    <cellStyle name="Normal 2 3 7 20 2 5" xfId="14841"/>
    <cellStyle name="Normal 2 3 7 20 2 5 2" xfId="46557"/>
    <cellStyle name="Normal 2 3 7 20 2 6" xfId="14842"/>
    <cellStyle name="Normal 2 3 7 20 2 6 2" xfId="46558"/>
    <cellStyle name="Normal 2 3 7 20 2 7" xfId="46559"/>
    <cellStyle name="Normal 2 3 7 20 2 7 2" xfId="46560"/>
    <cellStyle name="Normal 2 3 7 20 2 8" xfId="46561"/>
    <cellStyle name="Normal 2 3 7 20 2 9" xfId="46562"/>
    <cellStyle name="Normal 2 3 7 20 3" xfId="14843"/>
    <cellStyle name="Normal 2 3 7 20 3 2" xfId="14844"/>
    <cellStyle name="Normal 2 3 7 20 3 2 2" xfId="14845"/>
    <cellStyle name="Normal 2 3 7 20 3 2 2 2" xfId="46563"/>
    <cellStyle name="Normal 2 3 7 20 3 2 3" xfId="14846"/>
    <cellStyle name="Normal 2 3 7 20 3 2 3 2" xfId="46564"/>
    <cellStyle name="Normal 2 3 7 20 3 2 4" xfId="46565"/>
    <cellStyle name="Normal 2 3 7 20 3 3" xfId="14847"/>
    <cellStyle name="Normal 2 3 7 20 3 3 2" xfId="46566"/>
    <cellStyle name="Normal 2 3 7 20 3 4" xfId="14848"/>
    <cellStyle name="Normal 2 3 7 20 3 4 2" xfId="46567"/>
    <cellStyle name="Normal 2 3 7 20 3 5" xfId="14849"/>
    <cellStyle name="Normal 2 3 7 20 3 5 2" xfId="46568"/>
    <cellStyle name="Normal 2 3 7 20 3 6" xfId="46569"/>
    <cellStyle name="Normal 2 3 7 20 3 6 2" xfId="46570"/>
    <cellStyle name="Normal 2 3 7 20 3 7" xfId="46571"/>
    <cellStyle name="Normal 2 3 7 20 4" xfId="14850"/>
    <cellStyle name="Normal 2 3 7 20 4 2" xfId="14851"/>
    <cellStyle name="Normal 2 3 7 20 4 2 2" xfId="46572"/>
    <cellStyle name="Normal 2 3 7 20 4 3" xfId="14852"/>
    <cellStyle name="Normal 2 3 7 20 4 3 2" xfId="46573"/>
    <cellStyle name="Normal 2 3 7 20 4 4" xfId="46574"/>
    <cellStyle name="Normal 2 3 7 20 5" xfId="14853"/>
    <cellStyle name="Normal 2 3 7 20 5 2" xfId="14854"/>
    <cellStyle name="Normal 2 3 7 20 5 2 2" xfId="46575"/>
    <cellStyle name="Normal 2 3 7 20 5 3" xfId="46576"/>
    <cellStyle name="Normal 2 3 7 20 6" xfId="14855"/>
    <cellStyle name="Normal 2 3 7 20 6 2" xfId="46577"/>
    <cellStyle name="Normal 2 3 7 20 7" xfId="14856"/>
    <cellStyle name="Normal 2 3 7 20 7 2" xfId="46578"/>
    <cellStyle name="Normal 2 3 7 20 8" xfId="46579"/>
    <cellStyle name="Normal 2 3 7 20 8 2" xfId="46580"/>
    <cellStyle name="Normal 2 3 7 20 9" xfId="46581"/>
    <cellStyle name="Normal 2 3 7 21" xfId="14857"/>
    <cellStyle name="Normal 2 3 7 21 10" xfId="46582"/>
    <cellStyle name="Normal 2 3 7 21 11" xfId="46583"/>
    <cellStyle name="Normal 2 3 7 21 2" xfId="14858"/>
    <cellStyle name="Normal 2 3 7 21 2 10" xfId="46584"/>
    <cellStyle name="Normal 2 3 7 21 2 2" xfId="14859"/>
    <cellStyle name="Normal 2 3 7 21 2 2 2" xfId="14860"/>
    <cellStyle name="Normal 2 3 7 21 2 2 2 2" xfId="14861"/>
    <cellStyle name="Normal 2 3 7 21 2 2 2 2 2" xfId="46585"/>
    <cellStyle name="Normal 2 3 7 21 2 2 2 3" xfId="14862"/>
    <cellStyle name="Normal 2 3 7 21 2 2 2 3 2" xfId="46586"/>
    <cellStyle name="Normal 2 3 7 21 2 2 2 4" xfId="46587"/>
    <cellStyle name="Normal 2 3 7 21 2 2 3" xfId="14863"/>
    <cellStyle name="Normal 2 3 7 21 2 2 3 2" xfId="46588"/>
    <cellStyle name="Normal 2 3 7 21 2 2 4" xfId="14864"/>
    <cellStyle name="Normal 2 3 7 21 2 2 4 2" xfId="46589"/>
    <cellStyle name="Normal 2 3 7 21 2 2 5" xfId="14865"/>
    <cellStyle name="Normal 2 3 7 21 2 2 5 2" xfId="46590"/>
    <cellStyle name="Normal 2 3 7 21 2 2 6" xfId="46591"/>
    <cellStyle name="Normal 2 3 7 21 2 2 6 2" xfId="46592"/>
    <cellStyle name="Normal 2 3 7 21 2 2 7" xfId="46593"/>
    <cellStyle name="Normal 2 3 7 21 2 3" xfId="14866"/>
    <cellStyle name="Normal 2 3 7 21 2 3 2" xfId="14867"/>
    <cellStyle name="Normal 2 3 7 21 2 3 2 2" xfId="46594"/>
    <cellStyle name="Normal 2 3 7 21 2 3 3" xfId="14868"/>
    <cellStyle name="Normal 2 3 7 21 2 3 3 2" xfId="46595"/>
    <cellStyle name="Normal 2 3 7 21 2 3 4" xfId="46596"/>
    <cellStyle name="Normal 2 3 7 21 2 4" xfId="14869"/>
    <cellStyle name="Normal 2 3 7 21 2 4 2" xfId="14870"/>
    <cellStyle name="Normal 2 3 7 21 2 4 2 2" xfId="46597"/>
    <cellStyle name="Normal 2 3 7 21 2 4 3" xfId="46598"/>
    <cellStyle name="Normal 2 3 7 21 2 5" xfId="14871"/>
    <cellStyle name="Normal 2 3 7 21 2 5 2" xfId="46599"/>
    <cellStyle name="Normal 2 3 7 21 2 6" xfId="14872"/>
    <cellStyle name="Normal 2 3 7 21 2 6 2" xfId="46600"/>
    <cellStyle name="Normal 2 3 7 21 2 7" xfId="46601"/>
    <cellStyle name="Normal 2 3 7 21 2 7 2" xfId="46602"/>
    <cellStyle name="Normal 2 3 7 21 2 8" xfId="46603"/>
    <cellStyle name="Normal 2 3 7 21 2 9" xfId="46604"/>
    <cellStyle name="Normal 2 3 7 21 3" xfId="14873"/>
    <cellStyle name="Normal 2 3 7 21 3 2" xfId="14874"/>
    <cellStyle name="Normal 2 3 7 21 3 2 2" xfId="14875"/>
    <cellStyle name="Normal 2 3 7 21 3 2 2 2" xfId="46605"/>
    <cellStyle name="Normal 2 3 7 21 3 2 3" xfId="14876"/>
    <cellStyle name="Normal 2 3 7 21 3 2 3 2" xfId="46606"/>
    <cellStyle name="Normal 2 3 7 21 3 2 4" xfId="46607"/>
    <cellStyle name="Normal 2 3 7 21 3 3" xfId="14877"/>
    <cellStyle name="Normal 2 3 7 21 3 3 2" xfId="46608"/>
    <cellStyle name="Normal 2 3 7 21 3 4" xfId="14878"/>
    <cellStyle name="Normal 2 3 7 21 3 4 2" xfId="46609"/>
    <cellStyle name="Normal 2 3 7 21 3 5" xfId="14879"/>
    <cellStyle name="Normal 2 3 7 21 3 5 2" xfId="46610"/>
    <cellStyle name="Normal 2 3 7 21 3 6" xfId="46611"/>
    <cellStyle name="Normal 2 3 7 21 3 6 2" xfId="46612"/>
    <cellStyle name="Normal 2 3 7 21 3 7" xfId="46613"/>
    <cellStyle name="Normal 2 3 7 21 4" xfId="14880"/>
    <cellStyle name="Normal 2 3 7 21 4 2" xfId="14881"/>
    <cellStyle name="Normal 2 3 7 21 4 2 2" xfId="46614"/>
    <cellStyle name="Normal 2 3 7 21 4 3" xfId="14882"/>
    <cellStyle name="Normal 2 3 7 21 4 3 2" xfId="46615"/>
    <cellStyle name="Normal 2 3 7 21 4 4" xfId="46616"/>
    <cellStyle name="Normal 2 3 7 21 5" xfId="14883"/>
    <cellStyle name="Normal 2 3 7 21 5 2" xfId="14884"/>
    <cellStyle name="Normal 2 3 7 21 5 2 2" xfId="46617"/>
    <cellStyle name="Normal 2 3 7 21 5 3" xfId="46618"/>
    <cellStyle name="Normal 2 3 7 21 6" xfId="14885"/>
    <cellStyle name="Normal 2 3 7 21 6 2" xfId="46619"/>
    <cellStyle name="Normal 2 3 7 21 7" xfId="14886"/>
    <cellStyle name="Normal 2 3 7 21 7 2" xfId="46620"/>
    <cellStyle name="Normal 2 3 7 21 8" xfId="46621"/>
    <cellStyle name="Normal 2 3 7 21 8 2" xfId="46622"/>
    <cellStyle name="Normal 2 3 7 21 9" xfId="46623"/>
    <cellStyle name="Normal 2 3 7 22" xfId="14887"/>
    <cellStyle name="Normal 2 3 7 22 10" xfId="46624"/>
    <cellStyle name="Normal 2 3 7 22 11" xfId="46625"/>
    <cellStyle name="Normal 2 3 7 22 2" xfId="14888"/>
    <cellStyle name="Normal 2 3 7 22 2 10" xfId="46626"/>
    <cellStyle name="Normal 2 3 7 22 2 2" xfId="14889"/>
    <cellStyle name="Normal 2 3 7 22 2 2 2" xfId="14890"/>
    <cellStyle name="Normal 2 3 7 22 2 2 2 2" xfId="14891"/>
    <cellStyle name="Normal 2 3 7 22 2 2 2 2 2" xfId="46627"/>
    <cellStyle name="Normal 2 3 7 22 2 2 2 3" xfId="14892"/>
    <cellStyle name="Normal 2 3 7 22 2 2 2 3 2" xfId="46628"/>
    <cellStyle name="Normal 2 3 7 22 2 2 2 4" xfId="46629"/>
    <cellStyle name="Normal 2 3 7 22 2 2 3" xfId="14893"/>
    <cellStyle name="Normal 2 3 7 22 2 2 3 2" xfId="46630"/>
    <cellStyle name="Normal 2 3 7 22 2 2 4" xfId="14894"/>
    <cellStyle name="Normal 2 3 7 22 2 2 4 2" xfId="46631"/>
    <cellStyle name="Normal 2 3 7 22 2 2 5" xfId="14895"/>
    <cellStyle name="Normal 2 3 7 22 2 2 5 2" xfId="46632"/>
    <cellStyle name="Normal 2 3 7 22 2 2 6" xfId="46633"/>
    <cellStyle name="Normal 2 3 7 22 2 2 6 2" xfId="46634"/>
    <cellStyle name="Normal 2 3 7 22 2 2 7" xfId="46635"/>
    <cellStyle name="Normal 2 3 7 22 2 3" xfId="14896"/>
    <cellStyle name="Normal 2 3 7 22 2 3 2" xfId="14897"/>
    <cellStyle name="Normal 2 3 7 22 2 3 2 2" xfId="46636"/>
    <cellStyle name="Normal 2 3 7 22 2 3 3" xfId="14898"/>
    <cellStyle name="Normal 2 3 7 22 2 3 3 2" xfId="46637"/>
    <cellStyle name="Normal 2 3 7 22 2 3 4" xfId="46638"/>
    <cellStyle name="Normal 2 3 7 22 2 4" xfId="14899"/>
    <cellStyle name="Normal 2 3 7 22 2 4 2" xfId="14900"/>
    <cellStyle name="Normal 2 3 7 22 2 4 2 2" xfId="46639"/>
    <cellStyle name="Normal 2 3 7 22 2 4 3" xfId="46640"/>
    <cellStyle name="Normal 2 3 7 22 2 5" xfId="14901"/>
    <cellStyle name="Normal 2 3 7 22 2 5 2" xfId="46641"/>
    <cellStyle name="Normal 2 3 7 22 2 6" xfId="14902"/>
    <cellStyle name="Normal 2 3 7 22 2 6 2" xfId="46642"/>
    <cellStyle name="Normal 2 3 7 22 2 7" xfId="46643"/>
    <cellStyle name="Normal 2 3 7 22 2 7 2" xfId="46644"/>
    <cellStyle name="Normal 2 3 7 22 2 8" xfId="46645"/>
    <cellStyle name="Normal 2 3 7 22 2 9" xfId="46646"/>
    <cellStyle name="Normal 2 3 7 22 3" xfId="14903"/>
    <cellStyle name="Normal 2 3 7 22 3 2" xfId="14904"/>
    <cellStyle name="Normal 2 3 7 22 3 2 2" xfId="14905"/>
    <cellStyle name="Normal 2 3 7 22 3 2 2 2" xfId="46647"/>
    <cellStyle name="Normal 2 3 7 22 3 2 3" xfId="14906"/>
    <cellStyle name="Normal 2 3 7 22 3 2 3 2" xfId="46648"/>
    <cellStyle name="Normal 2 3 7 22 3 2 4" xfId="46649"/>
    <cellStyle name="Normal 2 3 7 22 3 3" xfId="14907"/>
    <cellStyle name="Normal 2 3 7 22 3 3 2" xfId="46650"/>
    <cellStyle name="Normal 2 3 7 22 3 4" xfId="14908"/>
    <cellStyle name="Normal 2 3 7 22 3 4 2" xfId="46651"/>
    <cellStyle name="Normal 2 3 7 22 3 5" xfId="14909"/>
    <cellStyle name="Normal 2 3 7 22 3 5 2" xfId="46652"/>
    <cellStyle name="Normal 2 3 7 22 3 6" xfId="46653"/>
    <cellStyle name="Normal 2 3 7 22 3 6 2" xfId="46654"/>
    <cellStyle name="Normal 2 3 7 22 3 7" xfId="46655"/>
    <cellStyle name="Normal 2 3 7 22 4" xfId="14910"/>
    <cellStyle name="Normal 2 3 7 22 4 2" xfId="14911"/>
    <cellStyle name="Normal 2 3 7 22 4 2 2" xfId="46656"/>
    <cellStyle name="Normal 2 3 7 22 4 3" xfId="14912"/>
    <cellStyle name="Normal 2 3 7 22 4 3 2" xfId="46657"/>
    <cellStyle name="Normal 2 3 7 22 4 4" xfId="46658"/>
    <cellStyle name="Normal 2 3 7 22 5" xfId="14913"/>
    <cellStyle name="Normal 2 3 7 22 5 2" xfId="14914"/>
    <cellStyle name="Normal 2 3 7 22 5 2 2" xfId="46659"/>
    <cellStyle name="Normal 2 3 7 22 5 3" xfId="46660"/>
    <cellStyle name="Normal 2 3 7 22 6" xfId="14915"/>
    <cellStyle name="Normal 2 3 7 22 6 2" xfId="46661"/>
    <cellStyle name="Normal 2 3 7 22 7" xfId="14916"/>
    <cellStyle name="Normal 2 3 7 22 7 2" xfId="46662"/>
    <cellStyle name="Normal 2 3 7 22 8" xfId="46663"/>
    <cellStyle name="Normal 2 3 7 22 8 2" xfId="46664"/>
    <cellStyle name="Normal 2 3 7 22 9" xfId="46665"/>
    <cellStyle name="Normal 2 3 7 23" xfId="14917"/>
    <cellStyle name="Normal 2 3 7 23 10" xfId="46666"/>
    <cellStyle name="Normal 2 3 7 23 11" xfId="46667"/>
    <cellStyle name="Normal 2 3 7 23 2" xfId="14918"/>
    <cellStyle name="Normal 2 3 7 23 2 10" xfId="46668"/>
    <cellStyle name="Normal 2 3 7 23 2 2" xfId="14919"/>
    <cellStyle name="Normal 2 3 7 23 2 2 2" xfId="14920"/>
    <cellStyle name="Normal 2 3 7 23 2 2 2 2" xfId="14921"/>
    <cellStyle name="Normal 2 3 7 23 2 2 2 2 2" xfId="46669"/>
    <cellStyle name="Normal 2 3 7 23 2 2 2 3" xfId="14922"/>
    <cellStyle name="Normal 2 3 7 23 2 2 2 3 2" xfId="46670"/>
    <cellStyle name="Normal 2 3 7 23 2 2 2 4" xfId="46671"/>
    <cellStyle name="Normal 2 3 7 23 2 2 3" xfId="14923"/>
    <cellStyle name="Normal 2 3 7 23 2 2 3 2" xfId="46672"/>
    <cellStyle name="Normal 2 3 7 23 2 2 4" xfId="14924"/>
    <cellStyle name="Normal 2 3 7 23 2 2 4 2" xfId="46673"/>
    <cellStyle name="Normal 2 3 7 23 2 2 5" xfId="14925"/>
    <cellStyle name="Normal 2 3 7 23 2 2 5 2" xfId="46674"/>
    <cellStyle name="Normal 2 3 7 23 2 2 6" xfId="46675"/>
    <cellStyle name="Normal 2 3 7 23 2 2 6 2" xfId="46676"/>
    <cellStyle name="Normal 2 3 7 23 2 2 7" xfId="46677"/>
    <cellStyle name="Normal 2 3 7 23 2 3" xfId="14926"/>
    <cellStyle name="Normal 2 3 7 23 2 3 2" xfId="14927"/>
    <cellStyle name="Normal 2 3 7 23 2 3 2 2" xfId="46678"/>
    <cellStyle name="Normal 2 3 7 23 2 3 3" xfId="14928"/>
    <cellStyle name="Normal 2 3 7 23 2 3 3 2" xfId="46679"/>
    <cellStyle name="Normal 2 3 7 23 2 3 4" xfId="46680"/>
    <cellStyle name="Normal 2 3 7 23 2 4" xfId="14929"/>
    <cellStyle name="Normal 2 3 7 23 2 4 2" xfId="14930"/>
    <cellStyle name="Normal 2 3 7 23 2 4 2 2" xfId="46681"/>
    <cellStyle name="Normal 2 3 7 23 2 4 3" xfId="46682"/>
    <cellStyle name="Normal 2 3 7 23 2 5" xfId="14931"/>
    <cellStyle name="Normal 2 3 7 23 2 5 2" xfId="46683"/>
    <cellStyle name="Normal 2 3 7 23 2 6" xfId="14932"/>
    <cellStyle name="Normal 2 3 7 23 2 6 2" xfId="46684"/>
    <cellStyle name="Normal 2 3 7 23 2 7" xfId="46685"/>
    <cellStyle name="Normal 2 3 7 23 2 7 2" xfId="46686"/>
    <cellStyle name="Normal 2 3 7 23 2 8" xfId="46687"/>
    <cellStyle name="Normal 2 3 7 23 2 9" xfId="46688"/>
    <cellStyle name="Normal 2 3 7 23 3" xfId="14933"/>
    <cellStyle name="Normal 2 3 7 23 3 2" xfId="14934"/>
    <cellStyle name="Normal 2 3 7 23 3 2 2" xfId="14935"/>
    <cellStyle name="Normal 2 3 7 23 3 2 2 2" xfId="46689"/>
    <cellStyle name="Normal 2 3 7 23 3 2 3" xfId="14936"/>
    <cellStyle name="Normal 2 3 7 23 3 2 3 2" xfId="46690"/>
    <cellStyle name="Normal 2 3 7 23 3 2 4" xfId="46691"/>
    <cellStyle name="Normal 2 3 7 23 3 3" xfId="14937"/>
    <cellStyle name="Normal 2 3 7 23 3 3 2" xfId="46692"/>
    <cellStyle name="Normal 2 3 7 23 3 4" xfId="14938"/>
    <cellStyle name="Normal 2 3 7 23 3 4 2" xfId="46693"/>
    <cellStyle name="Normal 2 3 7 23 3 5" xfId="14939"/>
    <cellStyle name="Normal 2 3 7 23 3 5 2" xfId="46694"/>
    <cellStyle name="Normal 2 3 7 23 3 6" xfId="46695"/>
    <cellStyle name="Normal 2 3 7 23 3 6 2" xfId="46696"/>
    <cellStyle name="Normal 2 3 7 23 3 7" xfId="46697"/>
    <cellStyle name="Normal 2 3 7 23 4" xfId="14940"/>
    <cellStyle name="Normal 2 3 7 23 4 2" xfId="14941"/>
    <cellStyle name="Normal 2 3 7 23 4 2 2" xfId="46698"/>
    <cellStyle name="Normal 2 3 7 23 4 3" xfId="14942"/>
    <cellStyle name="Normal 2 3 7 23 4 3 2" xfId="46699"/>
    <cellStyle name="Normal 2 3 7 23 4 4" xfId="46700"/>
    <cellStyle name="Normal 2 3 7 23 5" xfId="14943"/>
    <cellStyle name="Normal 2 3 7 23 5 2" xfId="14944"/>
    <cellStyle name="Normal 2 3 7 23 5 2 2" xfId="46701"/>
    <cellStyle name="Normal 2 3 7 23 5 3" xfId="46702"/>
    <cellStyle name="Normal 2 3 7 23 6" xfId="14945"/>
    <cellStyle name="Normal 2 3 7 23 6 2" xfId="46703"/>
    <cellStyle name="Normal 2 3 7 23 7" xfId="14946"/>
    <cellStyle name="Normal 2 3 7 23 7 2" xfId="46704"/>
    <cellStyle name="Normal 2 3 7 23 8" xfId="46705"/>
    <cellStyle name="Normal 2 3 7 23 8 2" xfId="46706"/>
    <cellStyle name="Normal 2 3 7 23 9" xfId="46707"/>
    <cellStyle name="Normal 2 3 7 24" xfId="14947"/>
    <cellStyle name="Normal 2 3 7 24 10" xfId="46708"/>
    <cellStyle name="Normal 2 3 7 24 11" xfId="46709"/>
    <cellStyle name="Normal 2 3 7 24 2" xfId="14948"/>
    <cellStyle name="Normal 2 3 7 24 2 10" xfId="46710"/>
    <cellStyle name="Normal 2 3 7 24 2 2" xfId="14949"/>
    <cellStyle name="Normal 2 3 7 24 2 2 2" xfId="14950"/>
    <cellStyle name="Normal 2 3 7 24 2 2 2 2" xfId="14951"/>
    <cellStyle name="Normal 2 3 7 24 2 2 2 2 2" xfId="46711"/>
    <cellStyle name="Normal 2 3 7 24 2 2 2 3" xfId="14952"/>
    <cellStyle name="Normal 2 3 7 24 2 2 2 3 2" xfId="46712"/>
    <cellStyle name="Normal 2 3 7 24 2 2 2 4" xfId="46713"/>
    <cellStyle name="Normal 2 3 7 24 2 2 3" xfId="14953"/>
    <cellStyle name="Normal 2 3 7 24 2 2 3 2" xfId="46714"/>
    <cellStyle name="Normal 2 3 7 24 2 2 4" xfId="14954"/>
    <cellStyle name="Normal 2 3 7 24 2 2 4 2" xfId="46715"/>
    <cellStyle name="Normal 2 3 7 24 2 2 5" xfId="14955"/>
    <cellStyle name="Normal 2 3 7 24 2 2 5 2" xfId="46716"/>
    <cellStyle name="Normal 2 3 7 24 2 2 6" xfId="46717"/>
    <cellStyle name="Normal 2 3 7 24 2 2 6 2" xfId="46718"/>
    <cellStyle name="Normal 2 3 7 24 2 2 7" xfId="46719"/>
    <cellStyle name="Normal 2 3 7 24 2 3" xfId="14956"/>
    <cellStyle name="Normal 2 3 7 24 2 3 2" xfId="14957"/>
    <cellStyle name="Normal 2 3 7 24 2 3 2 2" xfId="46720"/>
    <cellStyle name="Normal 2 3 7 24 2 3 3" xfId="14958"/>
    <cellStyle name="Normal 2 3 7 24 2 3 3 2" xfId="46721"/>
    <cellStyle name="Normal 2 3 7 24 2 3 4" xfId="46722"/>
    <cellStyle name="Normal 2 3 7 24 2 4" xfId="14959"/>
    <cellStyle name="Normal 2 3 7 24 2 4 2" xfId="14960"/>
    <cellStyle name="Normal 2 3 7 24 2 4 2 2" xfId="46723"/>
    <cellStyle name="Normal 2 3 7 24 2 4 3" xfId="46724"/>
    <cellStyle name="Normal 2 3 7 24 2 5" xfId="14961"/>
    <cellStyle name="Normal 2 3 7 24 2 5 2" xfId="46725"/>
    <cellStyle name="Normal 2 3 7 24 2 6" xfId="14962"/>
    <cellStyle name="Normal 2 3 7 24 2 6 2" xfId="46726"/>
    <cellStyle name="Normal 2 3 7 24 2 7" xfId="46727"/>
    <cellStyle name="Normal 2 3 7 24 2 7 2" xfId="46728"/>
    <cellStyle name="Normal 2 3 7 24 2 8" xfId="46729"/>
    <cellStyle name="Normal 2 3 7 24 2 9" xfId="46730"/>
    <cellStyle name="Normal 2 3 7 24 3" xfId="14963"/>
    <cellStyle name="Normal 2 3 7 24 3 2" xfId="14964"/>
    <cellStyle name="Normal 2 3 7 24 3 2 2" xfId="14965"/>
    <cellStyle name="Normal 2 3 7 24 3 2 2 2" xfId="46731"/>
    <cellStyle name="Normal 2 3 7 24 3 2 3" xfId="14966"/>
    <cellStyle name="Normal 2 3 7 24 3 2 3 2" xfId="46732"/>
    <cellStyle name="Normal 2 3 7 24 3 2 4" xfId="46733"/>
    <cellStyle name="Normal 2 3 7 24 3 3" xfId="14967"/>
    <cellStyle name="Normal 2 3 7 24 3 3 2" xfId="46734"/>
    <cellStyle name="Normal 2 3 7 24 3 4" xfId="14968"/>
    <cellStyle name="Normal 2 3 7 24 3 4 2" xfId="46735"/>
    <cellStyle name="Normal 2 3 7 24 3 5" xfId="14969"/>
    <cellStyle name="Normal 2 3 7 24 3 5 2" xfId="46736"/>
    <cellStyle name="Normal 2 3 7 24 3 6" xfId="46737"/>
    <cellStyle name="Normal 2 3 7 24 3 6 2" xfId="46738"/>
    <cellStyle name="Normal 2 3 7 24 3 7" xfId="46739"/>
    <cellStyle name="Normal 2 3 7 24 4" xfId="14970"/>
    <cellStyle name="Normal 2 3 7 24 4 2" xfId="14971"/>
    <cellStyle name="Normal 2 3 7 24 4 2 2" xfId="46740"/>
    <cellStyle name="Normal 2 3 7 24 4 3" xfId="14972"/>
    <cellStyle name="Normal 2 3 7 24 4 3 2" xfId="46741"/>
    <cellStyle name="Normal 2 3 7 24 4 4" xfId="46742"/>
    <cellStyle name="Normal 2 3 7 24 5" xfId="14973"/>
    <cellStyle name="Normal 2 3 7 24 5 2" xfId="14974"/>
    <cellStyle name="Normal 2 3 7 24 5 2 2" xfId="46743"/>
    <cellStyle name="Normal 2 3 7 24 5 3" xfId="46744"/>
    <cellStyle name="Normal 2 3 7 24 6" xfId="14975"/>
    <cellStyle name="Normal 2 3 7 24 6 2" xfId="46745"/>
    <cellStyle name="Normal 2 3 7 24 7" xfId="14976"/>
    <cellStyle name="Normal 2 3 7 24 7 2" xfId="46746"/>
    <cellStyle name="Normal 2 3 7 24 8" xfId="46747"/>
    <cellStyle name="Normal 2 3 7 24 8 2" xfId="46748"/>
    <cellStyle name="Normal 2 3 7 24 9" xfId="46749"/>
    <cellStyle name="Normal 2 3 7 25" xfId="14977"/>
    <cellStyle name="Normal 2 3 7 25 10" xfId="46750"/>
    <cellStyle name="Normal 2 3 7 25 11" xfId="46751"/>
    <cellStyle name="Normal 2 3 7 25 2" xfId="14978"/>
    <cellStyle name="Normal 2 3 7 25 2 10" xfId="46752"/>
    <cellStyle name="Normal 2 3 7 25 2 2" xfId="14979"/>
    <cellStyle name="Normal 2 3 7 25 2 2 2" xfId="14980"/>
    <cellStyle name="Normal 2 3 7 25 2 2 2 2" xfId="14981"/>
    <cellStyle name="Normal 2 3 7 25 2 2 2 2 2" xfId="46753"/>
    <cellStyle name="Normal 2 3 7 25 2 2 2 3" xfId="14982"/>
    <cellStyle name="Normal 2 3 7 25 2 2 2 3 2" xfId="46754"/>
    <cellStyle name="Normal 2 3 7 25 2 2 2 4" xfId="46755"/>
    <cellStyle name="Normal 2 3 7 25 2 2 3" xfId="14983"/>
    <cellStyle name="Normal 2 3 7 25 2 2 3 2" xfId="46756"/>
    <cellStyle name="Normal 2 3 7 25 2 2 4" xfId="14984"/>
    <cellStyle name="Normal 2 3 7 25 2 2 4 2" xfId="46757"/>
    <cellStyle name="Normal 2 3 7 25 2 2 5" xfId="14985"/>
    <cellStyle name="Normal 2 3 7 25 2 2 5 2" xfId="46758"/>
    <cellStyle name="Normal 2 3 7 25 2 2 6" xfId="46759"/>
    <cellStyle name="Normal 2 3 7 25 2 2 6 2" xfId="46760"/>
    <cellStyle name="Normal 2 3 7 25 2 2 7" xfId="46761"/>
    <cellStyle name="Normal 2 3 7 25 2 3" xfId="14986"/>
    <cellStyle name="Normal 2 3 7 25 2 3 2" xfId="14987"/>
    <cellStyle name="Normal 2 3 7 25 2 3 2 2" xfId="46762"/>
    <cellStyle name="Normal 2 3 7 25 2 3 3" xfId="14988"/>
    <cellStyle name="Normal 2 3 7 25 2 3 3 2" xfId="46763"/>
    <cellStyle name="Normal 2 3 7 25 2 3 4" xfId="46764"/>
    <cellStyle name="Normal 2 3 7 25 2 4" xfId="14989"/>
    <cellStyle name="Normal 2 3 7 25 2 4 2" xfId="14990"/>
    <cellStyle name="Normal 2 3 7 25 2 4 2 2" xfId="46765"/>
    <cellStyle name="Normal 2 3 7 25 2 4 3" xfId="46766"/>
    <cellStyle name="Normal 2 3 7 25 2 5" xfId="14991"/>
    <cellStyle name="Normal 2 3 7 25 2 5 2" xfId="46767"/>
    <cellStyle name="Normal 2 3 7 25 2 6" xfId="14992"/>
    <cellStyle name="Normal 2 3 7 25 2 6 2" xfId="46768"/>
    <cellStyle name="Normal 2 3 7 25 2 7" xfId="46769"/>
    <cellStyle name="Normal 2 3 7 25 2 7 2" xfId="46770"/>
    <cellStyle name="Normal 2 3 7 25 2 8" xfId="46771"/>
    <cellStyle name="Normal 2 3 7 25 2 9" xfId="46772"/>
    <cellStyle name="Normal 2 3 7 25 3" xfId="14993"/>
    <cellStyle name="Normal 2 3 7 25 3 2" xfId="14994"/>
    <cellStyle name="Normal 2 3 7 25 3 2 2" xfId="14995"/>
    <cellStyle name="Normal 2 3 7 25 3 2 2 2" xfId="46773"/>
    <cellStyle name="Normal 2 3 7 25 3 2 3" xfId="14996"/>
    <cellStyle name="Normal 2 3 7 25 3 2 3 2" xfId="46774"/>
    <cellStyle name="Normal 2 3 7 25 3 2 4" xfId="46775"/>
    <cellStyle name="Normal 2 3 7 25 3 3" xfId="14997"/>
    <cellStyle name="Normal 2 3 7 25 3 3 2" xfId="46776"/>
    <cellStyle name="Normal 2 3 7 25 3 4" xfId="14998"/>
    <cellStyle name="Normal 2 3 7 25 3 4 2" xfId="46777"/>
    <cellStyle name="Normal 2 3 7 25 3 5" xfId="14999"/>
    <cellStyle name="Normal 2 3 7 25 3 5 2" xfId="46778"/>
    <cellStyle name="Normal 2 3 7 25 3 6" xfId="46779"/>
    <cellStyle name="Normal 2 3 7 25 3 6 2" xfId="46780"/>
    <cellStyle name="Normal 2 3 7 25 3 7" xfId="46781"/>
    <cellStyle name="Normal 2 3 7 25 4" xfId="15000"/>
    <cellStyle name="Normal 2 3 7 25 4 2" xfId="15001"/>
    <cellStyle name="Normal 2 3 7 25 4 2 2" xfId="46782"/>
    <cellStyle name="Normal 2 3 7 25 4 3" xfId="15002"/>
    <cellStyle name="Normal 2 3 7 25 4 3 2" xfId="46783"/>
    <cellStyle name="Normal 2 3 7 25 4 4" xfId="46784"/>
    <cellStyle name="Normal 2 3 7 25 5" xfId="15003"/>
    <cellStyle name="Normal 2 3 7 25 5 2" xfId="15004"/>
    <cellStyle name="Normal 2 3 7 25 5 2 2" xfId="46785"/>
    <cellStyle name="Normal 2 3 7 25 5 3" xfId="46786"/>
    <cellStyle name="Normal 2 3 7 25 6" xfId="15005"/>
    <cellStyle name="Normal 2 3 7 25 6 2" xfId="46787"/>
    <cellStyle name="Normal 2 3 7 25 7" xfId="15006"/>
    <cellStyle name="Normal 2 3 7 25 7 2" xfId="46788"/>
    <cellStyle name="Normal 2 3 7 25 8" xfId="46789"/>
    <cellStyle name="Normal 2 3 7 25 8 2" xfId="46790"/>
    <cellStyle name="Normal 2 3 7 25 9" xfId="46791"/>
    <cellStyle name="Normal 2 3 7 26" xfId="15007"/>
    <cellStyle name="Normal 2 3 7 26 10" xfId="46792"/>
    <cellStyle name="Normal 2 3 7 26 11" xfId="46793"/>
    <cellStyle name="Normal 2 3 7 26 2" xfId="15008"/>
    <cellStyle name="Normal 2 3 7 26 2 10" xfId="46794"/>
    <cellStyle name="Normal 2 3 7 26 2 2" xfId="15009"/>
    <cellStyle name="Normal 2 3 7 26 2 2 2" xfId="15010"/>
    <cellStyle name="Normal 2 3 7 26 2 2 2 2" xfId="15011"/>
    <cellStyle name="Normal 2 3 7 26 2 2 2 2 2" xfId="46795"/>
    <cellStyle name="Normal 2 3 7 26 2 2 2 3" xfId="15012"/>
    <cellStyle name="Normal 2 3 7 26 2 2 2 3 2" xfId="46796"/>
    <cellStyle name="Normal 2 3 7 26 2 2 2 4" xfId="46797"/>
    <cellStyle name="Normal 2 3 7 26 2 2 3" xfId="15013"/>
    <cellStyle name="Normal 2 3 7 26 2 2 3 2" xfId="46798"/>
    <cellStyle name="Normal 2 3 7 26 2 2 4" xfId="15014"/>
    <cellStyle name="Normal 2 3 7 26 2 2 4 2" xfId="46799"/>
    <cellStyle name="Normal 2 3 7 26 2 2 5" xfId="15015"/>
    <cellStyle name="Normal 2 3 7 26 2 2 5 2" xfId="46800"/>
    <cellStyle name="Normal 2 3 7 26 2 2 6" xfId="46801"/>
    <cellStyle name="Normal 2 3 7 26 2 2 6 2" xfId="46802"/>
    <cellStyle name="Normal 2 3 7 26 2 2 7" xfId="46803"/>
    <cellStyle name="Normal 2 3 7 26 2 3" xfId="15016"/>
    <cellStyle name="Normal 2 3 7 26 2 3 2" xfId="15017"/>
    <cellStyle name="Normal 2 3 7 26 2 3 2 2" xfId="46804"/>
    <cellStyle name="Normal 2 3 7 26 2 3 3" xfId="15018"/>
    <cellStyle name="Normal 2 3 7 26 2 3 3 2" xfId="46805"/>
    <cellStyle name="Normal 2 3 7 26 2 3 4" xfId="46806"/>
    <cellStyle name="Normal 2 3 7 26 2 4" xfId="15019"/>
    <cellStyle name="Normal 2 3 7 26 2 4 2" xfId="15020"/>
    <cellStyle name="Normal 2 3 7 26 2 4 2 2" xfId="46807"/>
    <cellStyle name="Normal 2 3 7 26 2 4 3" xfId="46808"/>
    <cellStyle name="Normal 2 3 7 26 2 5" xfId="15021"/>
    <cellStyle name="Normal 2 3 7 26 2 5 2" xfId="46809"/>
    <cellStyle name="Normal 2 3 7 26 2 6" xfId="15022"/>
    <cellStyle name="Normal 2 3 7 26 2 6 2" xfId="46810"/>
    <cellStyle name="Normal 2 3 7 26 2 7" xfId="46811"/>
    <cellStyle name="Normal 2 3 7 26 2 7 2" xfId="46812"/>
    <cellStyle name="Normal 2 3 7 26 2 8" xfId="46813"/>
    <cellStyle name="Normal 2 3 7 26 2 9" xfId="46814"/>
    <cellStyle name="Normal 2 3 7 26 3" xfId="15023"/>
    <cellStyle name="Normal 2 3 7 26 3 2" xfId="15024"/>
    <cellStyle name="Normal 2 3 7 26 3 2 2" xfId="15025"/>
    <cellStyle name="Normal 2 3 7 26 3 2 2 2" xfId="46815"/>
    <cellStyle name="Normal 2 3 7 26 3 2 3" xfId="15026"/>
    <cellStyle name="Normal 2 3 7 26 3 2 3 2" xfId="46816"/>
    <cellStyle name="Normal 2 3 7 26 3 2 4" xfId="46817"/>
    <cellStyle name="Normal 2 3 7 26 3 3" xfId="15027"/>
    <cellStyle name="Normal 2 3 7 26 3 3 2" xfId="46818"/>
    <cellStyle name="Normal 2 3 7 26 3 4" xfId="15028"/>
    <cellStyle name="Normal 2 3 7 26 3 4 2" xfId="46819"/>
    <cellStyle name="Normal 2 3 7 26 3 5" xfId="15029"/>
    <cellStyle name="Normal 2 3 7 26 3 5 2" xfId="46820"/>
    <cellStyle name="Normal 2 3 7 26 3 6" xfId="46821"/>
    <cellStyle name="Normal 2 3 7 26 3 6 2" xfId="46822"/>
    <cellStyle name="Normal 2 3 7 26 3 7" xfId="46823"/>
    <cellStyle name="Normal 2 3 7 26 4" xfId="15030"/>
    <cellStyle name="Normal 2 3 7 26 4 2" xfId="15031"/>
    <cellStyle name="Normal 2 3 7 26 4 2 2" xfId="46824"/>
    <cellStyle name="Normal 2 3 7 26 4 3" xfId="15032"/>
    <cellStyle name="Normal 2 3 7 26 4 3 2" xfId="46825"/>
    <cellStyle name="Normal 2 3 7 26 4 4" xfId="46826"/>
    <cellStyle name="Normal 2 3 7 26 5" xfId="15033"/>
    <cellStyle name="Normal 2 3 7 26 5 2" xfId="15034"/>
    <cellStyle name="Normal 2 3 7 26 5 2 2" xfId="46827"/>
    <cellStyle name="Normal 2 3 7 26 5 3" xfId="46828"/>
    <cellStyle name="Normal 2 3 7 26 6" xfId="15035"/>
    <cellStyle name="Normal 2 3 7 26 6 2" xfId="46829"/>
    <cellStyle name="Normal 2 3 7 26 7" xfId="15036"/>
    <cellStyle name="Normal 2 3 7 26 7 2" xfId="46830"/>
    <cellStyle name="Normal 2 3 7 26 8" xfId="46831"/>
    <cellStyle name="Normal 2 3 7 26 8 2" xfId="46832"/>
    <cellStyle name="Normal 2 3 7 26 9" xfId="46833"/>
    <cellStyle name="Normal 2 3 7 27" xfId="15037"/>
    <cellStyle name="Normal 2 3 7 27 10" xfId="46834"/>
    <cellStyle name="Normal 2 3 7 27 11" xfId="46835"/>
    <cellStyle name="Normal 2 3 7 27 2" xfId="15038"/>
    <cellStyle name="Normal 2 3 7 27 2 10" xfId="46836"/>
    <cellStyle name="Normal 2 3 7 27 2 2" xfId="15039"/>
    <cellStyle name="Normal 2 3 7 27 2 2 2" xfId="15040"/>
    <cellStyle name="Normal 2 3 7 27 2 2 2 2" xfId="15041"/>
    <cellStyle name="Normal 2 3 7 27 2 2 2 2 2" xfId="46837"/>
    <cellStyle name="Normal 2 3 7 27 2 2 2 3" xfId="15042"/>
    <cellStyle name="Normal 2 3 7 27 2 2 2 3 2" xfId="46838"/>
    <cellStyle name="Normal 2 3 7 27 2 2 2 4" xfId="46839"/>
    <cellStyle name="Normal 2 3 7 27 2 2 3" xfId="15043"/>
    <cellStyle name="Normal 2 3 7 27 2 2 3 2" xfId="46840"/>
    <cellStyle name="Normal 2 3 7 27 2 2 4" xfId="15044"/>
    <cellStyle name="Normal 2 3 7 27 2 2 4 2" xfId="46841"/>
    <cellStyle name="Normal 2 3 7 27 2 2 5" xfId="15045"/>
    <cellStyle name="Normal 2 3 7 27 2 2 5 2" xfId="46842"/>
    <cellStyle name="Normal 2 3 7 27 2 2 6" xfId="46843"/>
    <cellStyle name="Normal 2 3 7 27 2 2 6 2" xfId="46844"/>
    <cellStyle name="Normal 2 3 7 27 2 2 7" xfId="46845"/>
    <cellStyle name="Normal 2 3 7 27 2 3" xfId="15046"/>
    <cellStyle name="Normal 2 3 7 27 2 3 2" xfId="15047"/>
    <cellStyle name="Normal 2 3 7 27 2 3 2 2" xfId="46846"/>
    <cellStyle name="Normal 2 3 7 27 2 3 3" xfId="15048"/>
    <cellStyle name="Normal 2 3 7 27 2 3 3 2" xfId="46847"/>
    <cellStyle name="Normal 2 3 7 27 2 3 4" xfId="46848"/>
    <cellStyle name="Normal 2 3 7 27 2 4" xfId="15049"/>
    <cellStyle name="Normal 2 3 7 27 2 4 2" xfId="15050"/>
    <cellStyle name="Normal 2 3 7 27 2 4 2 2" xfId="46849"/>
    <cellStyle name="Normal 2 3 7 27 2 4 3" xfId="46850"/>
    <cellStyle name="Normal 2 3 7 27 2 5" xfId="15051"/>
    <cellStyle name="Normal 2 3 7 27 2 5 2" xfId="46851"/>
    <cellStyle name="Normal 2 3 7 27 2 6" xfId="15052"/>
    <cellStyle name="Normal 2 3 7 27 2 6 2" xfId="46852"/>
    <cellStyle name="Normal 2 3 7 27 2 7" xfId="46853"/>
    <cellStyle name="Normal 2 3 7 27 2 7 2" xfId="46854"/>
    <cellStyle name="Normal 2 3 7 27 2 8" xfId="46855"/>
    <cellStyle name="Normal 2 3 7 27 2 9" xfId="46856"/>
    <cellStyle name="Normal 2 3 7 27 3" xfId="15053"/>
    <cellStyle name="Normal 2 3 7 27 3 2" xfId="15054"/>
    <cellStyle name="Normal 2 3 7 27 3 2 2" xfId="15055"/>
    <cellStyle name="Normal 2 3 7 27 3 2 2 2" xfId="46857"/>
    <cellStyle name="Normal 2 3 7 27 3 2 3" xfId="15056"/>
    <cellStyle name="Normal 2 3 7 27 3 2 3 2" xfId="46858"/>
    <cellStyle name="Normal 2 3 7 27 3 2 4" xfId="46859"/>
    <cellStyle name="Normal 2 3 7 27 3 3" xfId="15057"/>
    <cellStyle name="Normal 2 3 7 27 3 3 2" xfId="46860"/>
    <cellStyle name="Normal 2 3 7 27 3 4" xfId="15058"/>
    <cellStyle name="Normal 2 3 7 27 3 4 2" xfId="46861"/>
    <cellStyle name="Normal 2 3 7 27 3 5" xfId="15059"/>
    <cellStyle name="Normal 2 3 7 27 3 5 2" xfId="46862"/>
    <cellStyle name="Normal 2 3 7 27 3 6" xfId="46863"/>
    <cellStyle name="Normal 2 3 7 27 3 6 2" xfId="46864"/>
    <cellStyle name="Normal 2 3 7 27 3 7" xfId="46865"/>
    <cellStyle name="Normal 2 3 7 27 4" xfId="15060"/>
    <cellStyle name="Normal 2 3 7 27 4 2" xfId="15061"/>
    <cellStyle name="Normal 2 3 7 27 4 2 2" xfId="46866"/>
    <cellStyle name="Normal 2 3 7 27 4 3" xfId="15062"/>
    <cellStyle name="Normal 2 3 7 27 4 3 2" xfId="46867"/>
    <cellStyle name="Normal 2 3 7 27 4 4" xfId="46868"/>
    <cellStyle name="Normal 2 3 7 27 5" xfId="15063"/>
    <cellStyle name="Normal 2 3 7 27 5 2" xfId="15064"/>
    <cellStyle name="Normal 2 3 7 27 5 2 2" xfId="46869"/>
    <cellStyle name="Normal 2 3 7 27 5 3" xfId="46870"/>
    <cellStyle name="Normal 2 3 7 27 6" xfId="15065"/>
    <cellStyle name="Normal 2 3 7 27 6 2" xfId="46871"/>
    <cellStyle name="Normal 2 3 7 27 7" xfId="15066"/>
    <cellStyle name="Normal 2 3 7 27 7 2" xfId="46872"/>
    <cellStyle name="Normal 2 3 7 27 8" xfId="46873"/>
    <cellStyle name="Normal 2 3 7 27 8 2" xfId="46874"/>
    <cellStyle name="Normal 2 3 7 27 9" xfId="46875"/>
    <cellStyle name="Normal 2 3 7 28" xfId="15067"/>
    <cellStyle name="Normal 2 3 7 28 10" xfId="46876"/>
    <cellStyle name="Normal 2 3 7 28 11" xfId="46877"/>
    <cellStyle name="Normal 2 3 7 28 2" xfId="15068"/>
    <cellStyle name="Normal 2 3 7 28 2 10" xfId="46878"/>
    <cellStyle name="Normal 2 3 7 28 2 2" xfId="15069"/>
    <cellStyle name="Normal 2 3 7 28 2 2 2" xfId="15070"/>
    <cellStyle name="Normal 2 3 7 28 2 2 2 2" xfId="15071"/>
    <cellStyle name="Normal 2 3 7 28 2 2 2 2 2" xfId="46879"/>
    <cellStyle name="Normal 2 3 7 28 2 2 2 3" xfId="15072"/>
    <cellStyle name="Normal 2 3 7 28 2 2 2 3 2" xfId="46880"/>
    <cellStyle name="Normal 2 3 7 28 2 2 2 4" xfId="46881"/>
    <cellStyle name="Normal 2 3 7 28 2 2 3" xfId="15073"/>
    <cellStyle name="Normal 2 3 7 28 2 2 3 2" xfId="46882"/>
    <cellStyle name="Normal 2 3 7 28 2 2 4" xfId="15074"/>
    <cellStyle name="Normal 2 3 7 28 2 2 4 2" xfId="46883"/>
    <cellStyle name="Normal 2 3 7 28 2 2 5" xfId="15075"/>
    <cellStyle name="Normal 2 3 7 28 2 2 5 2" xfId="46884"/>
    <cellStyle name="Normal 2 3 7 28 2 2 6" xfId="46885"/>
    <cellStyle name="Normal 2 3 7 28 2 2 6 2" xfId="46886"/>
    <cellStyle name="Normal 2 3 7 28 2 2 7" xfId="46887"/>
    <cellStyle name="Normal 2 3 7 28 2 3" xfId="15076"/>
    <cellStyle name="Normal 2 3 7 28 2 3 2" xfId="15077"/>
    <cellStyle name="Normal 2 3 7 28 2 3 2 2" xfId="46888"/>
    <cellStyle name="Normal 2 3 7 28 2 3 3" xfId="15078"/>
    <cellStyle name="Normal 2 3 7 28 2 3 3 2" xfId="46889"/>
    <cellStyle name="Normal 2 3 7 28 2 3 4" xfId="46890"/>
    <cellStyle name="Normal 2 3 7 28 2 4" xfId="15079"/>
    <cellStyle name="Normal 2 3 7 28 2 4 2" xfId="15080"/>
    <cellStyle name="Normal 2 3 7 28 2 4 2 2" xfId="46891"/>
    <cellStyle name="Normal 2 3 7 28 2 4 3" xfId="46892"/>
    <cellStyle name="Normal 2 3 7 28 2 5" xfId="15081"/>
    <cellStyle name="Normal 2 3 7 28 2 5 2" xfId="46893"/>
    <cellStyle name="Normal 2 3 7 28 2 6" xfId="15082"/>
    <cellStyle name="Normal 2 3 7 28 2 6 2" xfId="46894"/>
    <cellStyle name="Normal 2 3 7 28 2 7" xfId="46895"/>
    <cellStyle name="Normal 2 3 7 28 2 7 2" xfId="46896"/>
    <cellStyle name="Normal 2 3 7 28 2 8" xfId="46897"/>
    <cellStyle name="Normal 2 3 7 28 2 9" xfId="46898"/>
    <cellStyle name="Normal 2 3 7 28 3" xfId="15083"/>
    <cellStyle name="Normal 2 3 7 28 3 2" xfId="15084"/>
    <cellStyle name="Normal 2 3 7 28 3 2 2" xfId="15085"/>
    <cellStyle name="Normal 2 3 7 28 3 2 2 2" xfId="46899"/>
    <cellStyle name="Normal 2 3 7 28 3 2 3" xfId="15086"/>
    <cellStyle name="Normal 2 3 7 28 3 2 3 2" xfId="46900"/>
    <cellStyle name="Normal 2 3 7 28 3 2 4" xfId="46901"/>
    <cellStyle name="Normal 2 3 7 28 3 3" xfId="15087"/>
    <cellStyle name="Normal 2 3 7 28 3 3 2" xfId="46902"/>
    <cellStyle name="Normal 2 3 7 28 3 4" xfId="15088"/>
    <cellStyle name="Normal 2 3 7 28 3 4 2" xfId="46903"/>
    <cellStyle name="Normal 2 3 7 28 3 5" xfId="15089"/>
    <cellStyle name="Normal 2 3 7 28 3 5 2" xfId="46904"/>
    <cellStyle name="Normal 2 3 7 28 3 6" xfId="46905"/>
    <cellStyle name="Normal 2 3 7 28 3 6 2" xfId="46906"/>
    <cellStyle name="Normal 2 3 7 28 3 7" xfId="46907"/>
    <cellStyle name="Normal 2 3 7 28 4" xfId="15090"/>
    <cellStyle name="Normal 2 3 7 28 4 2" xfId="15091"/>
    <cellStyle name="Normal 2 3 7 28 4 2 2" xfId="46908"/>
    <cellStyle name="Normal 2 3 7 28 4 3" xfId="15092"/>
    <cellStyle name="Normal 2 3 7 28 4 3 2" xfId="46909"/>
    <cellStyle name="Normal 2 3 7 28 4 4" xfId="46910"/>
    <cellStyle name="Normal 2 3 7 28 5" xfId="15093"/>
    <cellStyle name="Normal 2 3 7 28 5 2" xfId="15094"/>
    <cellStyle name="Normal 2 3 7 28 5 2 2" xfId="46911"/>
    <cellStyle name="Normal 2 3 7 28 5 3" xfId="46912"/>
    <cellStyle name="Normal 2 3 7 28 6" xfId="15095"/>
    <cellStyle name="Normal 2 3 7 28 6 2" xfId="46913"/>
    <cellStyle name="Normal 2 3 7 28 7" xfId="15096"/>
    <cellStyle name="Normal 2 3 7 28 7 2" xfId="46914"/>
    <cellStyle name="Normal 2 3 7 28 8" xfId="46915"/>
    <cellStyle name="Normal 2 3 7 28 8 2" xfId="46916"/>
    <cellStyle name="Normal 2 3 7 28 9" xfId="46917"/>
    <cellStyle name="Normal 2 3 7 29" xfId="15097"/>
    <cellStyle name="Normal 2 3 7 29 10" xfId="46918"/>
    <cellStyle name="Normal 2 3 7 29 11" xfId="46919"/>
    <cellStyle name="Normal 2 3 7 29 2" xfId="15098"/>
    <cellStyle name="Normal 2 3 7 29 2 10" xfId="46920"/>
    <cellStyle name="Normal 2 3 7 29 2 2" xfId="15099"/>
    <cellStyle name="Normal 2 3 7 29 2 2 2" xfId="15100"/>
    <cellStyle name="Normal 2 3 7 29 2 2 2 2" xfId="15101"/>
    <cellStyle name="Normal 2 3 7 29 2 2 2 2 2" xfId="46921"/>
    <cellStyle name="Normal 2 3 7 29 2 2 2 3" xfId="15102"/>
    <cellStyle name="Normal 2 3 7 29 2 2 2 3 2" xfId="46922"/>
    <cellStyle name="Normal 2 3 7 29 2 2 2 4" xfId="46923"/>
    <cellStyle name="Normal 2 3 7 29 2 2 3" xfId="15103"/>
    <cellStyle name="Normal 2 3 7 29 2 2 3 2" xfId="46924"/>
    <cellStyle name="Normal 2 3 7 29 2 2 4" xfId="15104"/>
    <cellStyle name="Normal 2 3 7 29 2 2 4 2" xfId="46925"/>
    <cellStyle name="Normal 2 3 7 29 2 2 5" xfId="15105"/>
    <cellStyle name="Normal 2 3 7 29 2 2 5 2" xfId="46926"/>
    <cellStyle name="Normal 2 3 7 29 2 2 6" xfId="46927"/>
    <cellStyle name="Normal 2 3 7 29 2 2 6 2" xfId="46928"/>
    <cellStyle name="Normal 2 3 7 29 2 2 7" xfId="46929"/>
    <cellStyle name="Normal 2 3 7 29 2 3" xfId="15106"/>
    <cellStyle name="Normal 2 3 7 29 2 3 2" xfId="15107"/>
    <cellStyle name="Normal 2 3 7 29 2 3 2 2" xfId="46930"/>
    <cellStyle name="Normal 2 3 7 29 2 3 3" xfId="15108"/>
    <cellStyle name="Normal 2 3 7 29 2 3 3 2" xfId="46931"/>
    <cellStyle name="Normal 2 3 7 29 2 3 4" xfId="46932"/>
    <cellStyle name="Normal 2 3 7 29 2 4" xfId="15109"/>
    <cellStyle name="Normal 2 3 7 29 2 4 2" xfId="15110"/>
    <cellStyle name="Normal 2 3 7 29 2 4 2 2" xfId="46933"/>
    <cellStyle name="Normal 2 3 7 29 2 4 3" xfId="46934"/>
    <cellStyle name="Normal 2 3 7 29 2 5" xfId="15111"/>
    <cellStyle name="Normal 2 3 7 29 2 5 2" xfId="46935"/>
    <cellStyle name="Normal 2 3 7 29 2 6" xfId="15112"/>
    <cellStyle name="Normal 2 3 7 29 2 6 2" xfId="46936"/>
    <cellStyle name="Normal 2 3 7 29 2 7" xfId="46937"/>
    <cellStyle name="Normal 2 3 7 29 2 7 2" xfId="46938"/>
    <cellStyle name="Normal 2 3 7 29 2 8" xfId="46939"/>
    <cellStyle name="Normal 2 3 7 29 2 9" xfId="46940"/>
    <cellStyle name="Normal 2 3 7 29 3" xfId="15113"/>
    <cellStyle name="Normal 2 3 7 29 3 2" xfId="15114"/>
    <cellStyle name="Normal 2 3 7 29 3 2 2" xfId="15115"/>
    <cellStyle name="Normal 2 3 7 29 3 2 2 2" xfId="46941"/>
    <cellStyle name="Normal 2 3 7 29 3 2 3" xfId="15116"/>
    <cellStyle name="Normal 2 3 7 29 3 2 3 2" xfId="46942"/>
    <cellStyle name="Normal 2 3 7 29 3 2 4" xfId="46943"/>
    <cellStyle name="Normal 2 3 7 29 3 3" xfId="15117"/>
    <cellStyle name="Normal 2 3 7 29 3 3 2" xfId="46944"/>
    <cellStyle name="Normal 2 3 7 29 3 4" xfId="15118"/>
    <cellStyle name="Normal 2 3 7 29 3 4 2" xfId="46945"/>
    <cellStyle name="Normal 2 3 7 29 3 5" xfId="15119"/>
    <cellStyle name="Normal 2 3 7 29 3 5 2" xfId="46946"/>
    <cellStyle name="Normal 2 3 7 29 3 6" xfId="46947"/>
    <cellStyle name="Normal 2 3 7 29 3 6 2" xfId="46948"/>
    <cellStyle name="Normal 2 3 7 29 3 7" xfId="46949"/>
    <cellStyle name="Normal 2 3 7 29 4" xfId="15120"/>
    <cellStyle name="Normal 2 3 7 29 4 2" xfId="15121"/>
    <cellStyle name="Normal 2 3 7 29 4 2 2" xfId="46950"/>
    <cellStyle name="Normal 2 3 7 29 4 3" xfId="15122"/>
    <cellStyle name="Normal 2 3 7 29 4 3 2" xfId="46951"/>
    <cellStyle name="Normal 2 3 7 29 4 4" xfId="46952"/>
    <cellStyle name="Normal 2 3 7 29 5" xfId="15123"/>
    <cellStyle name="Normal 2 3 7 29 5 2" xfId="15124"/>
    <cellStyle name="Normal 2 3 7 29 5 2 2" xfId="46953"/>
    <cellStyle name="Normal 2 3 7 29 5 3" xfId="46954"/>
    <cellStyle name="Normal 2 3 7 29 6" xfId="15125"/>
    <cellStyle name="Normal 2 3 7 29 6 2" xfId="46955"/>
    <cellStyle name="Normal 2 3 7 29 7" xfId="15126"/>
    <cellStyle name="Normal 2 3 7 29 7 2" xfId="46956"/>
    <cellStyle name="Normal 2 3 7 29 8" xfId="46957"/>
    <cellStyle name="Normal 2 3 7 29 8 2" xfId="46958"/>
    <cellStyle name="Normal 2 3 7 29 9" xfId="46959"/>
    <cellStyle name="Normal 2 3 7 3" xfId="15127"/>
    <cellStyle name="Normal 2 3 7 3 10" xfId="46960"/>
    <cellStyle name="Normal 2 3 7 3 11" xfId="46961"/>
    <cellStyle name="Normal 2 3 7 3 2" xfId="15128"/>
    <cellStyle name="Normal 2 3 7 3 2 10" xfId="46962"/>
    <cellStyle name="Normal 2 3 7 3 2 2" xfId="15129"/>
    <cellStyle name="Normal 2 3 7 3 2 2 2" xfId="15130"/>
    <cellStyle name="Normal 2 3 7 3 2 2 2 2" xfId="15131"/>
    <cellStyle name="Normal 2 3 7 3 2 2 2 2 2" xfId="46963"/>
    <cellStyle name="Normal 2 3 7 3 2 2 2 3" xfId="15132"/>
    <cellStyle name="Normal 2 3 7 3 2 2 2 3 2" xfId="46964"/>
    <cellStyle name="Normal 2 3 7 3 2 2 2 4" xfId="46965"/>
    <cellStyle name="Normal 2 3 7 3 2 2 3" xfId="15133"/>
    <cellStyle name="Normal 2 3 7 3 2 2 3 2" xfId="46966"/>
    <cellStyle name="Normal 2 3 7 3 2 2 4" xfId="15134"/>
    <cellStyle name="Normal 2 3 7 3 2 2 4 2" xfId="46967"/>
    <cellStyle name="Normal 2 3 7 3 2 2 5" xfId="15135"/>
    <cellStyle name="Normal 2 3 7 3 2 2 5 2" xfId="46968"/>
    <cellStyle name="Normal 2 3 7 3 2 2 6" xfId="46969"/>
    <cellStyle name="Normal 2 3 7 3 2 2 6 2" xfId="46970"/>
    <cellStyle name="Normal 2 3 7 3 2 2 7" xfId="46971"/>
    <cellStyle name="Normal 2 3 7 3 2 3" xfId="15136"/>
    <cellStyle name="Normal 2 3 7 3 2 3 2" xfId="15137"/>
    <cellStyle name="Normal 2 3 7 3 2 3 2 2" xfId="46972"/>
    <cellStyle name="Normal 2 3 7 3 2 3 3" xfId="15138"/>
    <cellStyle name="Normal 2 3 7 3 2 3 3 2" xfId="46973"/>
    <cellStyle name="Normal 2 3 7 3 2 3 4" xfId="46974"/>
    <cellStyle name="Normal 2 3 7 3 2 4" xfId="15139"/>
    <cellStyle name="Normal 2 3 7 3 2 4 2" xfId="15140"/>
    <cellStyle name="Normal 2 3 7 3 2 4 2 2" xfId="46975"/>
    <cellStyle name="Normal 2 3 7 3 2 4 3" xfId="46976"/>
    <cellStyle name="Normal 2 3 7 3 2 5" xfId="15141"/>
    <cellStyle name="Normal 2 3 7 3 2 5 2" xfId="46977"/>
    <cellStyle name="Normal 2 3 7 3 2 6" xfId="15142"/>
    <cellStyle name="Normal 2 3 7 3 2 6 2" xfId="46978"/>
    <cellStyle name="Normal 2 3 7 3 2 7" xfId="46979"/>
    <cellStyle name="Normal 2 3 7 3 2 7 2" xfId="46980"/>
    <cellStyle name="Normal 2 3 7 3 2 8" xfId="46981"/>
    <cellStyle name="Normal 2 3 7 3 2 9" xfId="46982"/>
    <cellStyle name="Normal 2 3 7 3 3" xfId="15143"/>
    <cellStyle name="Normal 2 3 7 3 3 2" xfId="15144"/>
    <cellStyle name="Normal 2 3 7 3 3 2 2" xfId="15145"/>
    <cellStyle name="Normal 2 3 7 3 3 2 2 2" xfId="46983"/>
    <cellStyle name="Normal 2 3 7 3 3 2 3" xfId="15146"/>
    <cellStyle name="Normal 2 3 7 3 3 2 3 2" xfId="46984"/>
    <cellStyle name="Normal 2 3 7 3 3 2 4" xfId="46985"/>
    <cellStyle name="Normal 2 3 7 3 3 3" xfId="15147"/>
    <cellStyle name="Normal 2 3 7 3 3 3 2" xfId="46986"/>
    <cellStyle name="Normal 2 3 7 3 3 4" xfId="15148"/>
    <cellStyle name="Normal 2 3 7 3 3 4 2" xfId="46987"/>
    <cellStyle name="Normal 2 3 7 3 3 5" xfId="15149"/>
    <cellStyle name="Normal 2 3 7 3 3 5 2" xfId="46988"/>
    <cellStyle name="Normal 2 3 7 3 3 6" xfId="46989"/>
    <cellStyle name="Normal 2 3 7 3 3 6 2" xfId="46990"/>
    <cellStyle name="Normal 2 3 7 3 3 7" xfId="46991"/>
    <cellStyle name="Normal 2 3 7 3 4" xfId="15150"/>
    <cellStyle name="Normal 2 3 7 3 4 2" xfId="15151"/>
    <cellStyle name="Normal 2 3 7 3 4 2 2" xfId="46992"/>
    <cellStyle name="Normal 2 3 7 3 4 3" xfId="15152"/>
    <cellStyle name="Normal 2 3 7 3 4 3 2" xfId="46993"/>
    <cellStyle name="Normal 2 3 7 3 4 4" xfId="46994"/>
    <cellStyle name="Normal 2 3 7 3 5" xfId="15153"/>
    <cellStyle name="Normal 2 3 7 3 5 2" xfId="15154"/>
    <cellStyle name="Normal 2 3 7 3 5 2 2" xfId="46995"/>
    <cellStyle name="Normal 2 3 7 3 5 3" xfId="46996"/>
    <cellStyle name="Normal 2 3 7 3 6" xfId="15155"/>
    <cellStyle name="Normal 2 3 7 3 6 2" xfId="46997"/>
    <cellStyle name="Normal 2 3 7 3 7" xfId="15156"/>
    <cellStyle name="Normal 2 3 7 3 7 2" xfId="46998"/>
    <cellStyle name="Normal 2 3 7 3 8" xfId="46999"/>
    <cellStyle name="Normal 2 3 7 3 8 2" xfId="47000"/>
    <cellStyle name="Normal 2 3 7 3 9" xfId="47001"/>
    <cellStyle name="Normal 2 3 7 30" xfId="15157"/>
    <cellStyle name="Normal 2 3 7 30 10" xfId="47002"/>
    <cellStyle name="Normal 2 3 7 30 11" xfId="47003"/>
    <cellStyle name="Normal 2 3 7 30 2" xfId="15158"/>
    <cellStyle name="Normal 2 3 7 30 2 10" xfId="47004"/>
    <cellStyle name="Normal 2 3 7 30 2 2" xfId="15159"/>
    <cellStyle name="Normal 2 3 7 30 2 2 2" xfId="15160"/>
    <cellStyle name="Normal 2 3 7 30 2 2 2 2" xfId="15161"/>
    <cellStyle name="Normal 2 3 7 30 2 2 2 2 2" xfId="47005"/>
    <cellStyle name="Normal 2 3 7 30 2 2 2 3" xfId="15162"/>
    <cellStyle name="Normal 2 3 7 30 2 2 2 3 2" xfId="47006"/>
    <cellStyle name="Normal 2 3 7 30 2 2 2 4" xfId="47007"/>
    <cellStyle name="Normal 2 3 7 30 2 2 3" xfId="15163"/>
    <cellStyle name="Normal 2 3 7 30 2 2 3 2" xfId="47008"/>
    <cellStyle name="Normal 2 3 7 30 2 2 4" xfId="15164"/>
    <cellStyle name="Normal 2 3 7 30 2 2 4 2" xfId="47009"/>
    <cellStyle name="Normal 2 3 7 30 2 2 5" xfId="15165"/>
    <cellStyle name="Normal 2 3 7 30 2 2 5 2" xfId="47010"/>
    <cellStyle name="Normal 2 3 7 30 2 2 6" xfId="47011"/>
    <cellStyle name="Normal 2 3 7 30 2 2 6 2" xfId="47012"/>
    <cellStyle name="Normal 2 3 7 30 2 2 7" xfId="47013"/>
    <cellStyle name="Normal 2 3 7 30 2 3" xfId="15166"/>
    <cellStyle name="Normal 2 3 7 30 2 3 2" xfId="15167"/>
    <cellStyle name="Normal 2 3 7 30 2 3 2 2" xfId="47014"/>
    <cellStyle name="Normal 2 3 7 30 2 3 3" xfId="15168"/>
    <cellStyle name="Normal 2 3 7 30 2 3 3 2" xfId="47015"/>
    <cellStyle name="Normal 2 3 7 30 2 3 4" xfId="47016"/>
    <cellStyle name="Normal 2 3 7 30 2 4" xfId="15169"/>
    <cellStyle name="Normal 2 3 7 30 2 4 2" xfId="15170"/>
    <cellStyle name="Normal 2 3 7 30 2 4 2 2" xfId="47017"/>
    <cellStyle name="Normal 2 3 7 30 2 4 3" xfId="47018"/>
    <cellStyle name="Normal 2 3 7 30 2 5" xfId="15171"/>
    <cellStyle name="Normal 2 3 7 30 2 5 2" xfId="47019"/>
    <cellStyle name="Normal 2 3 7 30 2 6" xfId="15172"/>
    <cellStyle name="Normal 2 3 7 30 2 6 2" xfId="47020"/>
    <cellStyle name="Normal 2 3 7 30 2 7" xfId="47021"/>
    <cellStyle name="Normal 2 3 7 30 2 7 2" xfId="47022"/>
    <cellStyle name="Normal 2 3 7 30 2 8" xfId="47023"/>
    <cellStyle name="Normal 2 3 7 30 2 9" xfId="47024"/>
    <cellStyle name="Normal 2 3 7 30 3" xfId="15173"/>
    <cellStyle name="Normal 2 3 7 30 3 2" xfId="15174"/>
    <cellStyle name="Normal 2 3 7 30 3 2 2" xfId="15175"/>
    <cellStyle name="Normal 2 3 7 30 3 2 2 2" xfId="47025"/>
    <cellStyle name="Normal 2 3 7 30 3 2 3" xfId="15176"/>
    <cellStyle name="Normal 2 3 7 30 3 2 3 2" xfId="47026"/>
    <cellStyle name="Normal 2 3 7 30 3 2 4" xfId="47027"/>
    <cellStyle name="Normal 2 3 7 30 3 3" xfId="15177"/>
    <cellStyle name="Normal 2 3 7 30 3 3 2" xfId="47028"/>
    <cellStyle name="Normal 2 3 7 30 3 4" xfId="15178"/>
    <cellStyle name="Normal 2 3 7 30 3 4 2" xfId="47029"/>
    <cellStyle name="Normal 2 3 7 30 3 5" xfId="15179"/>
    <cellStyle name="Normal 2 3 7 30 3 5 2" xfId="47030"/>
    <cellStyle name="Normal 2 3 7 30 3 6" xfId="47031"/>
    <cellStyle name="Normal 2 3 7 30 3 6 2" xfId="47032"/>
    <cellStyle name="Normal 2 3 7 30 3 7" xfId="47033"/>
    <cellStyle name="Normal 2 3 7 30 4" xfId="15180"/>
    <cellStyle name="Normal 2 3 7 30 4 2" xfId="15181"/>
    <cellStyle name="Normal 2 3 7 30 4 2 2" xfId="47034"/>
    <cellStyle name="Normal 2 3 7 30 4 3" xfId="15182"/>
    <cellStyle name="Normal 2 3 7 30 4 3 2" xfId="47035"/>
    <cellStyle name="Normal 2 3 7 30 4 4" xfId="47036"/>
    <cellStyle name="Normal 2 3 7 30 5" xfId="15183"/>
    <cellStyle name="Normal 2 3 7 30 5 2" xfId="15184"/>
    <cellStyle name="Normal 2 3 7 30 5 2 2" xfId="47037"/>
    <cellStyle name="Normal 2 3 7 30 5 3" xfId="47038"/>
    <cellStyle name="Normal 2 3 7 30 6" xfId="15185"/>
    <cellStyle name="Normal 2 3 7 30 6 2" xfId="47039"/>
    <cellStyle name="Normal 2 3 7 30 7" xfId="15186"/>
    <cellStyle name="Normal 2 3 7 30 7 2" xfId="47040"/>
    <cellStyle name="Normal 2 3 7 30 8" xfId="47041"/>
    <cellStyle name="Normal 2 3 7 30 8 2" xfId="47042"/>
    <cellStyle name="Normal 2 3 7 30 9" xfId="47043"/>
    <cellStyle name="Normal 2 3 7 31" xfId="15187"/>
    <cellStyle name="Normal 2 3 7 31 10" xfId="47044"/>
    <cellStyle name="Normal 2 3 7 31 2" xfId="15188"/>
    <cellStyle name="Normal 2 3 7 31 2 2" xfId="15189"/>
    <cellStyle name="Normal 2 3 7 31 2 2 2" xfId="15190"/>
    <cellStyle name="Normal 2 3 7 31 2 2 2 2" xfId="47045"/>
    <cellStyle name="Normal 2 3 7 31 2 2 3" xfId="15191"/>
    <cellStyle name="Normal 2 3 7 31 2 2 3 2" xfId="47046"/>
    <cellStyle name="Normal 2 3 7 31 2 2 4" xfId="47047"/>
    <cellStyle name="Normal 2 3 7 31 2 3" xfId="15192"/>
    <cellStyle name="Normal 2 3 7 31 2 3 2" xfId="47048"/>
    <cellStyle name="Normal 2 3 7 31 2 4" xfId="15193"/>
    <cellStyle name="Normal 2 3 7 31 2 4 2" xfId="47049"/>
    <cellStyle name="Normal 2 3 7 31 2 5" xfId="15194"/>
    <cellStyle name="Normal 2 3 7 31 2 5 2" xfId="47050"/>
    <cellStyle name="Normal 2 3 7 31 2 6" xfId="47051"/>
    <cellStyle name="Normal 2 3 7 31 2 6 2" xfId="47052"/>
    <cellStyle name="Normal 2 3 7 31 2 7" xfId="47053"/>
    <cellStyle name="Normal 2 3 7 31 3" xfId="15195"/>
    <cellStyle name="Normal 2 3 7 31 3 2" xfId="15196"/>
    <cellStyle name="Normal 2 3 7 31 3 2 2" xfId="47054"/>
    <cellStyle name="Normal 2 3 7 31 3 3" xfId="15197"/>
    <cellStyle name="Normal 2 3 7 31 3 3 2" xfId="47055"/>
    <cellStyle name="Normal 2 3 7 31 3 4" xfId="47056"/>
    <cellStyle name="Normal 2 3 7 31 4" xfId="15198"/>
    <cellStyle name="Normal 2 3 7 31 4 2" xfId="15199"/>
    <cellStyle name="Normal 2 3 7 31 4 2 2" xfId="47057"/>
    <cellStyle name="Normal 2 3 7 31 4 3" xfId="47058"/>
    <cellStyle name="Normal 2 3 7 31 5" xfId="15200"/>
    <cellStyle name="Normal 2 3 7 31 5 2" xfId="47059"/>
    <cellStyle name="Normal 2 3 7 31 6" xfId="15201"/>
    <cellStyle name="Normal 2 3 7 31 6 2" xfId="47060"/>
    <cellStyle name="Normal 2 3 7 31 7" xfId="47061"/>
    <cellStyle name="Normal 2 3 7 31 7 2" xfId="47062"/>
    <cellStyle name="Normal 2 3 7 31 8" xfId="47063"/>
    <cellStyle name="Normal 2 3 7 31 9" xfId="47064"/>
    <cellStyle name="Normal 2 3 7 32" xfId="15202"/>
    <cellStyle name="Normal 2 3 7 32 2" xfId="15203"/>
    <cellStyle name="Normal 2 3 7 32 2 2" xfId="15204"/>
    <cellStyle name="Normal 2 3 7 32 2 2 2" xfId="47065"/>
    <cellStyle name="Normal 2 3 7 32 2 3" xfId="15205"/>
    <cellStyle name="Normal 2 3 7 32 2 3 2" xfId="47066"/>
    <cellStyle name="Normal 2 3 7 32 2 4" xfId="47067"/>
    <cellStyle name="Normal 2 3 7 32 3" xfId="15206"/>
    <cellStyle name="Normal 2 3 7 32 3 2" xfId="47068"/>
    <cellStyle name="Normal 2 3 7 32 4" xfId="15207"/>
    <cellStyle name="Normal 2 3 7 32 4 2" xfId="47069"/>
    <cellStyle name="Normal 2 3 7 32 5" xfId="15208"/>
    <cellStyle name="Normal 2 3 7 32 5 2" xfId="47070"/>
    <cellStyle name="Normal 2 3 7 32 6" xfId="47071"/>
    <cellStyle name="Normal 2 3 7 32 6 2" xfId="47072"/>
    <cellStyle name="Normal 2 3 7 32 7" xfId="47073"/>
    <cellStyle name="Normal 2 3 7 33" xfId="15209"/>
    <cellStyle name="Normal 2 3 7 33 2" xfId="15210"/>
    <cellStyle name="Normal 2 3 7 33 2 2" xfId="47074"/>
    <cellStyle name="Normal 2 3 7 33 3" xfId="15211"/>
    <cellStyle name="Normal 2 3 7 33 3 2" xfId="47075"/>
    <cellStyle name="Normal 2 3 7 33 4" xfId="47076"/>
    <cellStyle name="Normal 2 3 7 34" xfId="15212"/>
    <cellStyle name="Normal 2 3 7 34 2" xfId="15213"/>
    <cellStyle name="Normal 2 3 7 34 2 2" xfId="47077"/>
    <cellStyle name="Normal 2 3 7 34 3" xfId="47078"/>
    <cellStyle name="Normal 2 3 7 35" xfId="15214"/>
    <cellStyle name="Normal 2 3 7 35 2" xfId="47079"/>
    <cellStyle name="Normal 2 3 7 36" xfId="15215"/>
    <cellStyle name="Normal 2 3 7 36 2" xfId="47080"/>
    <cellStyle name="Normal 2 3 7 37" xfId="47081"/>
    <cellStyle name="Normal 2 3 7 37 2" xfId="47082"/>
    <cellStyle name="Normal 2 3 7 38" xfId="47083"/>
    <cellStyle name="Normal 2 3 7 39" xfId="47084"/>
    <cellStyle name="Normal 2 3 7 4" xfId="15216"/>
    <cellStyle name="Normal 2 3 7 4 10" xfId="47085"/>
    <cellStyle name="Normal 2 3 7 4 11" xfId="47086"/>
    <cellStyle name="Normal 2 3 7 4 2" xfId="15217"/>
    <cellStyle name="Normal 2 3 7 4 2 10" xfId="47087"/>
    <cellStyle name="Normal 2 3 7 4 2 2" xfId="15218"/>
    <cellStyle name="Normal 2 3 7 4 2 2 2" xfId="15219"/>
    <cellStyle name="Normal 2 3 7 4 2 2 2 2" xfId="15220"/>
    <cellStyle name="Normal 2 3 7 4 2 2 2 2 2" xfId="47088"/>
    <cellStyle name="Normal 2 3 7 4 2 2 2 3" xfId="15221"/>
    <cellStyle name="Normal 2 3 7 4 2 2 2 3 2" xfId="47089"/>
    <cellStyle name="Normal 2 3 7 4 2 2 2 4" xfId="47090"/>
    <cellStyle name="Normal 2 3 7 4 2 2 3" xfId="15222"/>
    <cellStyle name="Normal 2 3 7 4 2 2 3 2" xfId="47091"/>
    <cellStyle name="Normal 2 3 7 4 2 2 4" xfId="15223"/>
    <cellStyle name="Normal 2 3 7 4 2 2 4 2" xfId="47092"/>
    <cellStyle name="Normal 2 3 7 4 2 2 5" xfId="15224"/>
    <cellStyle name="Normal 2 3 7 4 2 2 5 2" xfId="47093"/>
    <cellStyle name="Normal 2 3 7 4 2 2 6" xfId="47094"/>
    <cellStyle name="Normal 2 3 7 4 2 2 6 2" xfId="47095"/>
    <cellStyle name="Normal 2 3 7 4 2 2 7" xfId="47096"/>
    <cellStyle name="Normal 2 3 7 4 2 3" xfId="15225"/>
    <cellStyle name="Normal 2 3 7 4 2 3 2" xfId="15226"/>
    <cellStyle name="Normal 2 3 7 4 2 3 2 2" xfId="47097"/>
    <cellStyle name="Normal 2 3 7 4 2 3 3" xfId="15227"/>
    <cellStyle name="Normal 2 3 7 4 2 3 3 2" xfId="47098"/>
    <cellStyle name="Normal 2 3 7 4 2 3 4" xfId="47099"/>
    <cellStyle name="Normal 2 3 7 4 2 4" xfId="15228"/>
    <cellStyle name="Normal 2 3 7 4 2 4 2" xfId="15229"/>
    <cellStyle name="Normal 2 3 7 4 2 4 2 2" xfId="47100"/>
    <cellStyle name="Normal 2 3 7 4 2 4 3" xfId="47101"/>
    <cellStyle name="Normal 2 3 7 4 2 5" xfId="15230"/>
    <cellStyle name="Normal 2 3 7 4 2 5 2" xfId="47102"/>
    <cellStyle name="Normal 2 3 7 4 2 6" xfId="15231"/>
    <cellStyle name="Normal 2 3 7 4 2 6 2" xfId="47103"/>
    <cellStyle name="Normal 2 3 7 4 2 7" xfId="47104"/>
    <cellStyle name="Normal 2 3 7 4 2 7 2" xfId="47105"/>
    <cellStyle name="Normal 2 3 7 4 2 8" xfId="47106"/>
    <cellStyle name="Normal 2 3 7 4 2 9" xfId="47107"/>
    <cellStyle name="Normal 2 3 7 4 3" xfId="15232"/>
    <cellStyle name="Normal 2 3 7 4 3 2" xfId="15233"/>
    <cellStyle name="Normal 2 3 7 4 3 2 2" xfId="15234"/>
    <cellStyle name="Normal 2 3 7 4 3 2 2 2" xfId="47108"/>
    <cellStyle name="Normal 2 3 7 4 3 2 3" xfId="15235"/>
    <cellStyle name="Normal 2 3 7 4 3 2 3 2" xfId="47109"/>
    <cellStyle name="Normal 2 3 7 4 3 2 4" xfId="47110"/>
    <cellStyle name="Normal 2 3 7 4 3 3" xfId="15236"/>
    <cellStyle name="Normal 2 3 7 4 3 3 2" xfId="47111"/>
    <cellStyle name="Normal 2 3 7 4 3 4" xfId="15237"/>
    <cellStyle name="Normal 2 3 7 4 3 4 2" xfId="47112"/>
    <cellStyle name="Normal 2 3 7 4 3 5" xfId="15238"/>
    <cellStyle name="Normal 2 3 7 4 3 5 2" xfId="47113"/>
    <cellStyle name="Normal 2 3 7 4 3 6" xfId="47114"/>
    <cellStyle name="Normal 2 3 7 4 3 6 2" xfId="47115"/>
    <cellStyle name="Normal 2 3 7 4 3 7" xfId="47116"/>
    <cellStyle name="Normal 2 3 7 4 4" xfId="15239"/>
    <cellStyle name="Normal 2 3 7 4 4 2" xfId="15240"/>
    <cellStyle name="Normal 2 3 7 4 4 2 2" xfId="47117"/>
    <cellStyle name="Normal 2 3 7 4 4 3" xfId="15241"/>
    <cellStyle name="Normal 2 3 7 4 4 3 2" xfId="47118"/>
    <cellStyle name="Normal 2 3 7 4 4 4" xfId="47119"/>
    <cellStyle name="Normal 2 3 7 4 5" xfId="15242"/>
    <cellStyle name="Normal 2 3 7 4 5 2" xfId="15243"/>
    <cellStyle name="Normal 2 3 7 4 5 2 2" xfId="47120"/>
    <cellStyle name="Normal 2 3 7 4 5 3" xfId="47121"/>
    <cellStyle name="Normal 2 3 7 4 6" xfId="15244"/>
    <cellStyle name="Normal 2 3 7 4 6 2" xfId="47122"/>
    <cellStyle name="Normal 2 3 7 4 7" xfId="15245"/>
    <cellStyle name="Normal 2 3 7 4 7 2" xfId="47123"/>
    <cellStyle name="Normal 2 3 7 4 8" xfId="47124"/>
    <cellStyle name="Normal 2 3 7 4 8 2" xfId="47125"/>
    <cellStyle name="Normal 2 3 7 4 9" xfId="47126"/>
    <cellStyle name="Normal 2 3 7 40" xfId="47127"/>
    <cellStyle name="Normal 2 3 7 5" xfId="15246"/>
    <cellStyle name="Normal 2 3 7 5 10" xfId="47128"/>
    <cellStyle name="Normal 2 3 7 5 11" xfId="47129"/>
    <cellStyle name="Normal 2 3 7 5 2" xfId="15247"/>
    <cellStyle name="Normal 2 3 7 5 2 10" xfId="47130"/>
    <cellStyle name="Normal 2 3 7 5 2 2" xfId="15248"/>
    <cellStyle name="Normal 2 3 7 5 2 2 2" xfId="15249"/>
    <cellStyle name="Normal 2 3 7 5 2 2 2 2" xfId="15250"/>
    <cellStyle name="Normal 2 3 7 5 2 2 2 2 2" xfId="47131"/>
    <cellStyle name="Normal 2 3 7 5 2 2 2 3" xfId="15251"/>
    <cellStyle name="Normal 2 3 7 5 2 2 2 3 2" xfId="47132"/>
    <cellStyle name="Normal 2 3 7 5 2 2 2 4" xfId="47133"/>
    <cellStyle name="Normal 2 3 7 5 2 2 3" xfId="15252"/>
    <cellStyle name="Normal 2 3 7 5 2 2 3 2" xfId="47134"/>
    <cellStyle name="Normal 2 3 7 5 2 2 4" xfId="15253"/>
    <cellStyle name="Normal 2 3 7 5 2 2 4 2" xfId="47135"/>
    <cellStyle name="Normal 2 3 7 5 2 2 5" xfId="15254"/>
    <cellStyle name="Normal 2 3 7 5 2 2 5 2" xfId="47136"/>
    <cellStyle name="Normal 2 3 7 5 2 2 6" xfId="47137"/>
    <cellStyle name="Normal 2 3 7 5 2 2 6 2" xfId="47138"/>
    <cellStyle name="Normal 2 3 7 5 2 2 7" xfId="47139"/>
    <cellStyle name="Normal 2 3 7 5 2 3" xfId="15255"/>
    <cellStyle name="Normal 2 3 7 5 2 3 2" xfId="15256"/>
    <cellStyle name="Normal 2 3 7 5 2 3 2 2" xfId="47140"/>
    <cellStyle name="Normal 2 3 7 5 2 3 3" xfId="15257"/>
    <cellStyle name="Normal 2 3 7 5 2 3 3 2" xfId="47141"/>
    <cellStyle name="Normal 2 3 7 5 2 3 4" xfId="47142"/>
    <cellStyle name="Normal 2 3 7 5 2 4" xfId="15258"/>
    <cellStyle name="Normal 2 3 7 5 2 4 2" xfId="15259"/>
    <cellStyle name="Normal 2 3 7 5 2 4 2 2" xfId="47143"/>
    <cellStyle name="Normal 2 3 7 5 2 4 3" xfId="47144"/>
    <cellStyle name="Normal 2 3 7 5 2 5" xfId="15260"/>
    <cellStyle name="Normal 2 3 7 5 2 5 2" xfId="47145"/>
    <cellStyle name="Normal 2 3 7 5 2 6" xfId="15261"/>
    <cellStyle name="Normal 2 3 7 5 2 6 2" xfId="47146"/>
    <cellStyle name="Normal 2 3 7 5 2 7" xfId="47147"/>
    <cellStyle name="Normal 2 3 7 5 2 7 2" xfId="47148"/>
    <cellStyle name="Normal 2 3 7 5 2 8" xfId="47149"/>
    <cellStyle name="Normal 2 3 7 5 2 9" xfId="47150"/>
    <cellStyle name="Normal 2 3 7 5 3" xfId="15262"/>
    <cellStyle name="Normal 2 3 7 5 3 2" xfId="15263"/>
    <cellStyle name="Normal 2 3 7 5 3 2 2" xfId="15264"/>
    <cellStyle name="Normal 2 3 7 5 3 2 2 2" xfId="47151"/>
    <cellStyle name="Normal 2 3 7 5 3 2 3" xfId="15265"/>
    <cellStyle name="Normal 2 3 7 5 3 2 3 2" xfId="47152"/>
    <cellStyle name="Normal 2 3 7 5 3 2 4" xfId="47153"/>
    <cellStyle name="Normal 2 3 7 5 3 3" xfId="15266"/>
    <cellStyle name="Normal 2 3 7 5 3 3 2" xfId="47154"/>
    <cellStyle name="Normal 2 3 7 5 3 4" xfId="15267"/>
    <cellStyle name="Normal 2 3 7 5 3 4 2" xfId="47155"/>
    <cellStyle name="Normal 2 3 7 5 3 5" xfId="15268"/>
    <cellStyle name="Normal 2 3 7 5 3 5 2" xfId="47156"/>
    <cellStyle name="Normal 2 3 7 5 3 6" xfId="47157"/>
    <cellStyle name="Normal 2 3 7 5 3 6 2" xfId="47158"/>
    <cellStyle name="Normal 2 3 7 5 3 7" xfId="47159"/>
    <cellStyle name="Normal 2 3 7 5 4" xfId="15269"/>
    <cellStyle name="Normal 2 3 7 5 4 2" xfId="15270"/>
    <cellStyle name="Normal 2 3 7 5 4 2 2" xfId="47160"/>
    <cellStyle name="Normal 2 3 7 5 4 3" xfId="15271"/>
    <cellStyle name="Normal 2 3 7 5 4 3 2" xfId="47161"/>
    <cellStyle name="Normal 2 3 7 5 4 4" xfId="47162"/>
    <cellStyle name="Normal 2 3 7 5 5" xfId="15272"/>
    <cellStyle name="Normal 2 3 7 5 5 2" xfId="15273"/>
    <cellStyle name="Normal 2 3 7 5 5 2 2" xfId="47163"/>
    <cellStyle name="Normal 2 3 7 5 5 3" xfId="47164"/>
    <cellStyle name="Normal 2 3 7 5 6" xfId="15274"/>
    <cellStyle name="Normal 2 3 7 5 6 2" xfId="47165"/>
    <cellStyle name="Normal 2 3 7 5 7" xfId="15275"/>
    <cellStyle name="Normal 2 3 7 5 7 2" xfId="47166"/>
    <cellStyle name="Normal 2 3 7 5 8" xfId="47167"/>
    <cellStyle name="Normal 2 3 7 5 8 2" xfId="47168"/>
    <cellStyle name="Normal 2 3 7 5 9" xfId="47169"/>
    <cellStyle name="Normal 2 3 7 6" xfId="15276"/>
    <cellStyle name="Normal 2 3 7 6 10" xfId="47170"/>
    <cellStyle name="Normal 2 3 7 6 11" xfId="47171"/>
    <cellStyle name="Normal 2 3 7 6 2" xfId="15277"/>
    <cellStyle name="Normal 2 3 7 6 2 10" xfId="47172"/>
    <cellStyle name="Normal 2 3 7 6 2 2" xfId="15278"/>
    <cellStyle name="Normal 2 3 7 6 2 2 2" xfId="15279"/>
    <cellStyle name="Normal 2 3 7 6 2 2 2 2" xfId="15280"/>
    <cellStyle name="Normal 2 3 7 6 2 2 2 2 2" xfId="47173"/>
    <cellStyle name="Normal 2 3 7 6 2 2 2 3" xfId="15281"/>
    <cellStyle name="Normal 2 3 7 6 2 2 2 3 2" xfId="47174"/>
    <cellStyle name="Normal 2 3 7 6 2 2 2 4" xfId="47175"/>
    <cellStyle name="Normal 2 3 7 6 2 2 3" xfId="15282"/>
    <cellStyle name="Normal 2 3 7 6 2 2 3 2" xfId="47176"/>
    <cellStyle name="Normal 2 3 7 6 2 2 4" xfId="15283"/>
    <cellStyle name="Normal 2 3 7 6 2 2 4 2" xfId="47177"/>
    <cellStyle name="Normal 2 3 7 6 2 2 5" xfId="15284"/>
    <cellStyle name="Normal 2 3 7 6 2 2 5 2" xfId="47178"/>
    <cellStyle name="Normal 2 3 7 6 2 2 6" xfId="47179"/>
    <cellStyle name="Normal 2 3 7 6 2 2 6 2" xfId="47180"/>
    <cellStyle name="Normal 2 3 7 6 2 2 7" xfId="47181"/>
    <cellStyle name="Normal 2 3 7 6 2 3" xfId="15285"/>
    <cellStyle name="Normal 2 3 7 6 2 3 2" xfId="15286"/>
    <cellStyle name="Normal 2 3 7 6 2 3 2 2" xfId="47182"/>
    <cellStyle name="Normal 2 3 7 6 2 3 3" xfId="15287"/>
    <cellStyle name="Normal 2 3 7 6 2 3 3 2" xfId="47183"/>
    <cellStyle name="Normal 2 3 7 6 2 3 4" xfId="47184"/>
    <cellStyle name="Normal 2 3 7 6 2 4" xfId="15288"/>
    <cellStyle name="Normal 2 3 7 6 2 4 2" xfId="15289"/>
    <cellStyle name="Normal 2 3 7 6 2 4 2 2" xfId="47185"/>
    <cellStyle name="Normal 2 3 7 6 2 4 3" xfId="47186"/>
    <cellStyle name="Normal 2 3 7 6 2 5" xfId="15290"/>
    <cellStyle name="Normal 2 3 7 6 2 5 2" xfId="47187"/>
    <cellStyle name="Normal 2 3 7 6 2 6" xfId="15291"/>
    <cellStyle name="Normal 2 3 7 6 2 6 2" xfId="47188"/>
    <cellStyle name="Normal 2 3 7 6 2 7" xfId="47189"/>
    <cellStyle name="Normal 2 3 7 6 2 7 2" xfId="47190"/>
    <cellStyle name="Normal 2 3 7 6 2 8" xfId="47191"/>
    <cellStyle name="Normal 2 3 7 6 2 9" xfId="47192"/>
    <cellStyle name="Normal 2 3 7 6 3" xfId="15292"/>
    <cellStyle name="Normal 2 3 7 6 3 2" xfId="15293"/>
    <cellStyle name="Normal 2 3 7 6 3 2 2" xfId="15294"/>
    <cellStyle name="Normal 2 3 7 6 3 2 2 2" xfId="47193"/>
    <cellStyle name="Normal 2 3 7 6 3 2 3" xfId="15295"/>
    <cellStyle name="Normal 2 3 7 6 3 2 3 2" xfId="47194"/>
    <cellStyle name="Normal 2 3 7 6 3 2 4" xfId="47195"/>
    <cellStyle name="Normal 2 3 7 6 3 3" xfId="15296"/>
    <cellStyle name="Normal 2 3 7 6 3 3 2" xfId="47196"/>
    <cellStyle name="Normal 2 3 7 6 3 4" xfId="15297"/>
    <cellStyle name="Normal 2 3 7 6 3 4 2" xfId="47197"/>
    <cellStyle name="Normal 2 3 7 6 3 5" xfId="15298"/>
    <cellStyle name="Normal 2 3 7 6 3 5 2" xfId="47198"/>
    <cellStyle name="Normal 2 3 7 6 3 6" xfId="47199"/>
    <cellStyle name="Normal 2 3 7 6 3 6 2" xfId="47200"/>
    <cellStyle name="Normal 2 3 7 6 3 7" xfId="47201"/>
    <cellStyle name="Normal 2 3 7 6 4" xfId="15299"/>
    <cellStyle name="Normal 2 3 7 6 4 2" xfId="15300"/>
    <cellStyle name="Normal 2 3 7 6 4 2 2" xfId="47202"/>
    <cellStyle name="Normal 2 3 7 6 4 3" xfId="15301"/>
    <cellStyle name="Normal 2 3 7 6 4 3 2" xfId="47203"/>
    <cellStyle name="Normal 2 3 7 6 4 4" xfId="47204"/>
    <cellStyle name="Normal 2 3 7 6 5" xfId="15302"/>
    <cellStyle name="Normal 2 3 7 6 5 2" xfId="15303"/>
    <cellStyle name="Normal 2 3 7 6 5 2 2" xfId="47205"/>
    <cellStyle name="Normal 2 3 7 6 5 3" xfId="47206"/>
    <cellStyle name="Normal 2 3 7 6 6" xfId="15304"/>
    <cellStyle name="Normal 2 3 7 6 6 2" xfId="47207"/>
    <cellStyle name="Normal 2 3 7 6 7" xfId="15305"/>
    <cellStyle name="Normal 2 3 7 6 7 2" xfId="47208"/>
    <cellStyle name="Normal 2 3 7 6 8" xfId="47209"/>
    <cellStyle name="Normal 2 3 7 6 8 2" xfId="47210"/>
    <cellStyle name="Normal 2 3 7 6 9" xfId="47211"/>
    <cellStyle name="Normal 2 3 7 7" xfId="15306"/>
    <cellStyle name="Normal 2 3 7 7 10" xfId="47212"/>
    <cellStyle name="Normal 2 3 7 7 11" xfId="47213"/>
    <cellStyle name="Normal 2 3 7 7 2" xfId="15307"/>
    <cellStyle name="Normal 2 3 7 7 2 10" xfId="47214"/>
    <cellStyle name="Normal 2 3 7 7 2 2" xfId="15308"/>
    <cellStyle name="Normal 2 3 7 7 2 2 2" xfId="15309"/>
    <cellStyle name="Normal 2 3 7 7 2 2 2 2" xfId="15310"/>
    <cellStyle name="Normal 2 3 7 7 2 2 2 2 2" xfId="47215"/>
    <cellStyle name="Normal 2 3 7 7 2 2 2 3" xfId="15311"/>
    <cellStyle name="Normal 2 3 7 7 2 2 2 3 2" xfId="47216"/>
    <cellStyle name="Normal 2 3 7 7 2 2 2 4" xfId="47217"/>
    <cellStyle name="Normal 2 3 7 7 2 2 3" xfId="15312"/>
    <cellStyle name="Normal 2 3 7 7 2 2 3 2" xfId="47218"/>
    <cellStyle name="Normal 2 3 7 7 2 2 4" xfId="15313"/>
    <cellStyle name="Normal 2 3 7 7 2 2 4 2" xfId="47219"/>
    <cellStyle name="Normal 2 3 7 7 2 2 5" xfId="15314"/>
    <cellStyle name="Normal 2 3 7 7 2 2 5 2" xfId="47220"/>
    <cellStyle name="Normal 2 3 7 7 2 2 6" xfId="47221"/>
    <cellStyle name="Normal 2 3 7 7 2 2 6 2" xfId="47222"/>
    <cellStyle name="Normal 2 3 7 7 2 2 7" xfId="47223"/>
    <cellStyle name="Normal 2 3 7 7 2 3" xfId="15315"/>
    <cellStyle name="Normal 2 3 7 7 2 3 2" xfId="15316"/>
    <cellStyle name="Normal 2 3 7 7 2 3 2 2" xfId="47224"/>
    <cellStyle name="Normal 2 3 7 7 2 3 3" xfId="15317"/>
    <cellStyle name="Normal 2 3 7 7 2 3 3 2" xfId="47225"/>
    <cellStyle name="Normal 2 3 7 7 2 3 4" xfId="47226"/>
    <cellStyle name="Normal 2 3 7 7 2 4" xfId="15318"/>
    <cellStyle name="Normal 2 3 7 7 2 4 2" xfId="15319"/>
    <cellStyle name="Normal 2 3 7 7 2 4 2 2" xfId="47227"/>
    <cellStyle name="Normal 2 3 7 7 2 4 3" xfId="47228"/>
    <cellStyle name="Normal 2 3 7 7 2 5" xfId="15320"/>
    <cellStyle name="Normal 2 3 7 7 2 5 2" xfId="47229"/>
    <cellStyle name="Normal 2 3 7 7 2 6" xfId="15321"/>
    <cellStyle name="Normal 2 3 7 7 2 6 2" xfId="47230"/>
    <cellStyle name="Normal 2 3 7 7 2 7" xfId="47231"/>
    <cellStyle name="Normal 2 3 7 7 2 7 2" xfId="47232"/>
    <cellStyle name="Normal 2 3 7 7 2 8" xfId="47233"/>
    <cellStyle name="Normal 2 3 7 7 2 9" xfId="47234"/>
    <cellStyle name="Normal 2 3 7 7 3" xfId="15322"/>
    <cellStyle name="Normal 2 3 7 7 3 2" xfId="15323"/>
    <cellStyle name="Normal 2 3 7 7 3 2 2" xfId="15324"/>
    <cellStyle name="Normal 2 3 7 7 3 2 2 2" xfId="47235"/>
    <cellStyle name="Normal 2 3 7 7 3 2 3" xfId="15325"/>
    <cellStyle name="Normal 2 3 7 7 3 2 3 2" xfId="47236"/>
    <cellStyle name="Normal 2 3 7 7 3 2 4" xfId="47237"/>
    <cellStyle name="Normal 2 3 7 7 3 3" xfId="15326"/>
    <cellStyle name="Normal 2 3 7 7 3 3 2" xfId="47238"/>
    <cellStyle name="Normal 2 3 7 7 3 4" xfId="15327"/>
    <cellStyle name="Normal 2 3 7 7 3 4 2" xfId="47239"/>
    <cellStyle name="Normal 2 3 7 7 3 5" xfId="15328"/>
    <cellStyle name="Normal 2 3 7 7 3 5 2" xfId="47240"/>
    <cellStyle name="Normal 2 3 7 7 3 6" xfId="47241"/>
    <cellStyle name="Normal 2 3 7 7 3 6 2" xfId="47242"/>
    <cellStyle name="Normal 2 3 7 7 3 7" xfId="47243"/>
    <cellStyle name="Normal 2 3 7 7 4" xfId="15329"/>
    <cellStyle name="Normal 2 3 7 7 4 2" xfId="15330"/>
    <cellStyle name="Normal 2 3 7 7 4 2 2" xfId="47244"/>
    <cellStyle name="Normal 2 3 7 7 4 3" xfId="15331"/>
    <cellStyle name="Normal 2 3 7 7 4 3 2" xfId="47245"/>
    <cellStyle name="Normal 2 3 7 7 4 4" xfId="47246"/>
    <cellStyle name="Normal 2 3 7 7 5" xfId="15332"/>
    <cellStyle name="Normal 2 3 7 7 5 2" xfId="15333"/>
    <cellStyle name="Normal 2 3 7 7 5 2 2" xfId="47247"/>
    <cellStyle name="Normal 2 3 7 7 5 3" xfId="47248"/>
    <cellStyle name="Normal 2 3 7 7 6" xfId="15334"/>
    <cellStyle name="Normal 2 3 7 7 6 2" xfId="47249"/>
    <cellStyle name="Normal 2 3 7 7 7" xfId="15335"/>
    <cellStyle name="Normal 2 3 7 7 7 2" xfId="47250"/>
    <cellStyle name="Normal 2 3 7 7 8" xfId="47251"/>
    <cellStyle name="Normal 2 3 7 7 8 2" xfId="47252"/>
    <cellStyle name="Normal 2 3 7 7 9" xfId="47253"/>
    <cellStyle name="Normal 2 3 7 8" xfId="15336"/>
    <cellStyle name="Normal 2 3 7 8 10" xfId="47254"/>
    <cellStyle name="Normal 2 3 7 8 11" xfId="47255"/>
    <cellStyle name="Normal 2 3 7 8 2" xfId="15337"/>
    <cellStyle name="Normal 2 3 7 8 2 10" xfId="47256"/>
    <cellStyle name="Normal 2 3 7 8 2 2" xfId="15338"/>
    <cellStyle name="Normal 2 3 7 8 2 2 2" xfId="15339"/>
    <cellStyle name="Normal 2 3 7 8 2 2 2 2" xfId="15340"/>
    <cellStyle name="Normal 2 3 7 8 2 2 2 2 2" xfId="47257"/>
    <cellStyle name="Normal 2 3 7 8 2 2 2 3" xfId="15341"/>
    <cellStyle name="Normal 2 3 7 8 2 2 2 3 2" xfId="47258"/>
    <cellStyle name="Normal 2 3 7 8 2 2 2 4" xfId="47259"/>
    <cellStyle name="Normal 2 3 7 8 2 2 3" xfId="15342"/>
    <cellStyle name="Normal 2 3 7 8 2 2 3 2" xfId="47260"/>
    <cellStyle name="Normal 2 3 7 8 2 2 4" xfId="15343"/>
    <cellStyle name="Normal 2 3 7 8 2 2 4 2" xfId="47261"/>
    <cellStyle name="Normal 2 3 7 8 2 2 5" xfId="15344"/>
    <cellStyle name="Normal 2 3 7 8 2 2 5 2" xfId="47262"/>
    <cellStyle name="Normal 2 3 7 8 2 2 6" xfId="47263"/>
    <cellStyle name="Normal 2 3 7 8 2 2 6 2" xfId="47264"/>
    <cellStyle name="Normal 2 3 7 8 2 2 7" xfId="47265"/>
    <cellStyle name="Normal 2 3 7 8 2 3" xfId="15345"/>
    <cellStyle name="Normal 2 3 7 8 2 3 2" xfId="15346"/>
    <cellStyle name="Normal 2 3 7 8 2 3 2 2" xfId="47266"/>
    <cellStyle name="Normal 2 3 7 8 2 3 3" xfId="15347"/>
    <cellStyle name="Normal 2 3 7 8 2 3 3 2" xfId="47267"/>
    <cellStyle name="Normal 2 3 7 8 2 3 4" xfId="47268"/>
    <cellStyle name="Normal 2 3 7 8 2 4" xfId="15348"/>
    <cellStyle name="Normal 2 3 7 8 2 4 2" xfId="15349"/>
    <cellStyle name="Normal 2 3 7 8 2 4 2 2" xfId="47269"/>
    <cellStyle name="Normal 2 3 7 8 2 4 3" xfId="47270"/>
    <cellStyle name="Normal 2 3 7 8 2 5" xfId="15350"/>
    <cellStyle name="Normal 2 3 7 8 2 5 2" xfId="47271"/>
    <cellStyle name="Normal 2 3 7 8 2 6" xfId="15351"/>
    <cellStyle name="Normal 2 3 7 8 2 6 2" xfId="47272"/>
    <cellStyle name="Normal 2 3 7 8 2 7" xfId="47273"/>
    <cellStyle name="Normal 2 3 7 8 2 7 2" xfId="47274"/>
    <cellStyle name="Normal 2 3 7 8 2 8" xfId="47275"/>
    <cellStyle name="Normal 2 3 7 8 2 9" xfId="47276"/>
    <cellStyle name="Normal 2 3 7 8 3" xfId="15352"/>
    <cellStyle name="Normal 2 3 7 8 3 2" xfId="15353"/>
    <cellStyle name="Normal 2 3 7 8 3 2 2" xfId="15354"/>
    <cellStyle name="Normal 2 3 7 8 3 2 2 2" xfId="47277"/>
    <cellStyle name="Normal 2 3 7 8 3 2 3" xfId="15355"/>
    <cellStyle name="Normal 2 3 7 8 3 2 3 2" xfId="47278"/>
    <cellStyle name="Normal 2 3 7 8 3 2 4" xfId="47279"/>
    <cellStyle name="Normal 2 3 7 8 3 3" xfId="15356"/>
    <cellStyle name="Normal 2 3 7 8 3 3 2" xfId="47280"/>
    <cellStyle name="Normal 2 3 7 8 3 4" xfId="15357"/>
    <cellStyle name="Normal 2 3 7 8 3 4 2" xfId="47281"/>
    <cellStyle name="Normal 2 3 7 8 3 5" xfId="15358"/>
    <cellStyle name="Normal 2 3 7 8 3 5 2" xfId="47282"/>
    <cellStyle name="Normal 2 3 7 8 3 6" xfId="47283"/>
    <cellStyle name="Normal 2 3 7 8 3 6 2" xfId="47284"/>
    <cellStyle name="Normal 2 3 7 8 3 7" xfId="47285"/>
    <cellStyle name="Normal 2 3 7 8 4" xfId="15359"/>
    <cellStyle name="Normal 2 3 7 8 4 2" xfId="15360"/>
    <cellStyle name="Normal 2 3 7 8 4 2 2" xfId="47286"/>
    <cellStyle name="Normal 2 3 7 8 4 3" xfId="15361"/>
    <cellStyle name="Normal 2 3 7 8 4 3 2" xfId="47287"/>
    <cellStyle name="Normal 2 3 7 8 4 4" xfId="47288"/>
    <cellStyle name="Normal 2 3 7 8 5" xfId="15362"/>
    <cellStyle name="Normal 2 3 7 8 5 2" xfId="15363"/>
    <cellStyle name="Normal 2 3 7 8 5 2 2" xfId="47289"/>
    <cellStyle name="Normal 2 3 7 8 5 3" xfId="47290"/>
    <cellStyle name="Normal 2 3 7 8 6" xfId="15364"/>
    <cellStyle name="Normal 2 3 7 8 6 2" xfId="47291"/>
    <cellStyle name="Normal 2 3 7 8 7" xfId="15365"/>
    <cellStyle name="Normal 2 3 7 8 7 2" xfId="47292"/>
    <cellStyle name="Normal 2 3 7 8 8" xfId="47293"/>
    <cellStyle name="Normal 2 3 7 8 8 2" xfId="47294"/>
    <cellStyle name="Normal 2 3 7 8 9" xfId="47295"/>
    <cellStyle name="Normal 2 3 7 9" xfId="15366"/>
    <cellStyle name="Normal 2 3 7 9 10" xfId="47296"/>
    <cellStyle name="Normal 2 3 7 9 11" xfId="47297"/>
    <cellStyle name="Normal 2 3 7 9 2" xfId="15367"/>
    <cellStyle name="Normal 2 3 7 9 2 10" xfId="47298"/>
    <cellStyle name="Normal 2 3 7 9 2 2" xfId="15368"/>
    <cellStyle name="Normal 2 3 7 9 2 2 2" xfId="15369"/>
    <cellStyle name="Normal 2 3 7 9 2 2 2 2" xfId="15370"/>
    <cellStyle name="Normal 2 3 7 9 2 2 2 2 2" xfId="47299"/>
    <cellStyle name="Normal 2 3 7 9 2 2 2 3" xfId="15371"/>
    <cellStyle name="Normal 2 3 7 9 2 2 2 3 2" xfId="47300"/>
    <cellStyle name="Normal 2 3 7 9 2 2 2 4" xfId="47301"/>
    <cellStyle name="Normal 2 3 7 9 2 2 3" xfId="15372"/>
    <cellStyle name="Normal 2 3 7 9 2 2 3 2" xfId="47302"/>
    <cellStyle name="Normal 2 3 7 9 2 2 4" xfId="15373"/>
    <cellStyle name="Normal 2 3 7 9 2 2 4 2" xfId="47303"/>
    <cellStyle name="Normal 2 3 7 9 2 2 5" xfId="15374"/>
    <cellStyle name="Normal 2 3 7 9 2 2 5 2" xfId="47304"/>
    <cellStyle name="Normal 2 3 7 9 2 2 6" xfId="47305"/>
    <cellStyle name="Normal 2 3 7 9 2 2 6 2" xfId="47306"/>
    <cellStyle name="Normal 2 3 7 9 2 2 7" xfId="47307"/>
    <cellStyle name="Normal 2 3 7 9 2 3" xfId="15375"/>
    <cellStyle name="Normal 2 3 7 9 2 3 2" xfId="15376"/>
    <cellStyle name="Normal 2 3 7 9 2 3 2 2" xfId="47308"/>
    <cellStyle name="Normal 2 3 7 9 2 3 3" xfId="15377"/>
    <cellStyle name="Normal 2 3 7 9 2 3 3 2" xfId="47309"/>
    <cellStyle name="Normal 2 3 7 9 2 3 4" xfId="47310"/>
    <cellStyle name="Normal 2 3 7 9 2 4" xfId="15378"/>
    <cellStyle name="Normal 2 3 7 9 2 4 2" xfId="15379"/>
    <cellStyle name="Normal 2 3 7 9 2 4 2 2" xfId="47311"/>
    <cellStyle name="Normal 2 3 7 9 2 4 3" xfId="47312"/>
    <cellStyle name="Normal 2 3 7 9 2 5" xfId="15380"/>
    <cellStyle name="Normal 2 3 7 9 2 5 2" xfId="47313"/>
    <cellStyle name="Normal 2 3 7 9 2 6" xfId="15381"/>
    <cellStyle name="Normal 2 3 7 9 2 6 2" xfId="47314"/>
    <cellStyle name="Normal 2 3 7 9 2 7" xfId="47315"/>
    <cellStyle name="Normal 2 3 7 9 2 7 2" xfId="47316"/>
    <cellStyle name="Normal 2 3 7 9 2 8" xfId="47317"/>
    <cellStyle name="Normal 2 3 7 9 2 9" xfId="47318"/>
    <cellStyle name="Normal 2 3 7 9 3" xfId="15382"/>
    <cellStyle name="Normal 2 3 7 9 3 2" xfId="15383"/>
    <cellStyle name="Normal 2 3 7 9 3 2 2" xfId="15384"/>
    <cellStyle name="Normal 2 3 7 9 3 2 2 2" xfId="47319"/>
    <cellStyle name="Normal 2 3 7 9 3 2 3" xfId="15385"/>
    <cellStyle name="Normal 2 3 7 9 3 2 3 2" xfId="47320"/>
    <cellStyle name="Normal 2 3 7 9 3 2 4" xfId="47321"/>
    <cellStyle name="Normal 2 3 7 9 3 3" xfId="15386"/>
    <cellStyle name="Normal 2 3 7 9 3 3 2" xfId="47322"/>
    <cellStyle name="Normal 2 3 7 9 3 4" xfId="15387"/>
    <cellStyle name="Normal 2 3 7 9 3 4 2" xfId="47323"/>
    <cellStyle name="Normal 2 3 7 9 3 5" xfId="15388"/>
    <cellStyle name="Normal 2 3 7 9 3 5 2" xfId="47324"/>
    <cellStyle name="Normal 2 3 7 9 3 6" xfId="47325"/>
    <cellStyle name="Normal 2 3 7 9 3 6 2" xfId="47326"/>
    <cellStyle name="Normal 2 3 7 9 3 7" xfId="47327"/>
    <cellStyle name="Normal 2 3 7 9 4" xfId="15389"/>
    <cellStyle name="Normal 2 3 7 9 4 2" xfId="15390"/>
    <cellStyle name="Normal 2 3 7 9 4 2 2" xfId="47328"/>
    <cellStyle name="Normal 2 3 7 9 4 3" xfId="15391"/>
    <cellStyle name="Normal 2 3 7 9 4 3 2" xfId="47329"/>
    <cellStyle name="Normal 2 3 7 9 4 4" xfId="47330"/>
    <cellStyle name="Normal 2 3 7 9 5" xfId="15392"/>
    <cellStyle name="Normal 2 3 7 9 5 2" xfId="15393"/>
    <cellStyle name="Normal 2 3 7 9 5 2 2" xfId="47331"/>
    <cellStyle name="Normal 2 3 7 9 5 3" xfId="47332"/>
    <cellStyle name="Normal 2 3 7 9 6" xfId="15394"/>
    <cellStyle name="Normal 2 3 7 9 6 2" xfId="47333"/>
    <cellStyle name="Normal 2 3 7 9 7" xfId="15395"/>
    <cellStyle name="Normal 2 3 7 9 7 2" xfId="47334"/>
    <cellStyle name="Normal 2 3 7 9 8" xfId="47335"/>
    <cellStyle name="Normal 2 3 7 9 8 2" xfId="47336"/>
    <cellStyle name="Normal 2 3 7 9 9" xfId="47337"/>
    <cellStyle name="Normal 2 3 8" xfId="15396"/>
    <cellStyle name="Normal 2 3 8 10" xfId="15397"/>
    <cellStyle name="Normal 2 3 8 10 10" xfId="47338"/>
    <cellStyle name="Normal 2 3 8 10 11" xfId="47339"/>
    <cellStyle name="Normal 2 3 8 10 2" xfId="15398"/>
    <cellStyle name="Normal 2 3 8 10 2 10" xfId="47340"/>
    <cellStyle name="Normal 2 3 8 10 2 2" xfId="15399"/>
    <cellStyle name="Normal 2 3 8 10 2 2 2" xfId="15400"/>
    <cellStyle name="Normal 2 3 8 10 2 2 2 2" xfId="15401"/>
    <cellStyle name="Normal 2 3 8 10 2 2 2 2 2" xfId="47341"/>
    <cellStyle name="Normal 2 3 8 10 2 2 2 3" xfId="15402"/>
    <cellStyle name="Normal 2 3 8 10 2 2 2 3 2" xfId="47342"/>
    <cellStyle name="Normal 2 3 8 10 2 2 2 4" xfId="47343"/>
    <cellStyle name="Normal 2 3 8 10 2 2 3" xfId="15403"/>
    <cellStyle name="Normal 2 3 8 10 2 2 3 2" xfId="47344"/>
    <cellStyle name="Normal 2 3 8 10 2 2 4" xfId="15404"/>
    <cellStyle name="Normal 2 3 8 10 2 2 4 2" xfId="47345"/>
    <cellStyle name="Normal 2 3 8 10 2 2 5" xfId="15405"/>
    <cellStyle name="Normal 2 3 8 10 2 2 5 2" xfId="47346"/>
    <cellStyle name="Normal 2 3 8 10 2 2 6" xfId="47347"/>
    <cellStyle name="Normal 2 3 8 10 2 2 6 2" xfId="47348"/>
    <cellStyle name="Normal 2 3 8 10 2 2 7" xfId="47349"/>
    <cellStyle name="Normal 2 3 8 10 2 3" xfId="15406"/>
    <cellStyle name="Normal 2 3 8 10 2 3 2" xfId="15407"/>
    <cellStyle name="Normal 2 3 8 10 2 3 2 2" xfId="47350"/>
    <cellStyle name="Normal 2 3 8 10 2 3 3" xfId="15408"/>
    <cellStyle name="Normal 2 3 8 10 2 3 3 2" xfId="47351"/>
    <cellStyle name="Normal 2 3 8 10 2 3 4" xfId="47352"/>
    <cellStyle name="Normal 2 3 8 10 2 4" xfId="15409"/>
    <cellStyle name="Normal 2 3 8 10 2 4 2" xfId="15410"/>
    <cellStyle name="Normal 2 3 8 10 2 4 2 2" xfId="47353"/>
    <cellStyle name="Normal 2 3 8 10 2 4 3" xfId="47354"/>
    <cellStyle name="Normal 2 3 8 10 2 5" xfId="15411"/>
    <cellStyle name="Normal 2 3 8 10 2 5 2" xfId="47355"/>
    <cellStyle name="Normal 2 3 8 10 2 6" xfId="15412"/>
    <cellStyle name="Normal 2 3 8 10 2 6 2" xfId="47356"/>
    <cellStyle name="Normal 2 3 8 10 2 7" xfId="47357"/>
    <cellStyle name="Normal 2 3 8 10 2 7 2" xfId="47358"/>
    <cellStyle name="Normal 2 3 8 10 2 8" xfId="47359"/>
    <cellStyle name="Normal 2 3 8 10 2 9" xfId="47360"/>
    <cellStyle name="Normal 2 3 8 10 3" xfId="15413"/>
    <cellStyle name="Normal 2 3 8 10 3 2" xfId="15414"/>
    <cellStyle name="Normal 2 3 8 10 3 2 2" xfId="15415"/>
    <cellStyle name="Normal 2 3 8 10 3 2 2 2" xfId="47361"/>
    <cellStyle name="Normal 2 3 8 10 3 2 3" xfId="15416"/>
    <cellStyle name="Normal 2 3 8 10 3 2 3 2" xfId="47362"/>
    <cellStyle name="Normal 2 3 8 10 3 2 4" xfId="47363"/>
    <cellStyle name="Normal 2 3 8 10 3 3" xfId="15417"/>
    <cellStyle name="Normal 2 3 8 10 3 3 2" xfId="47364"/>
    <cellStyle name="Normal 2 3 8 10 3 4" xfId="15418"/>
    <cellStyle name="Normal 2 3 8 10 3 4 2" xfId="47365"/>
    <cellStyle name="Normal 2 3 8 10 3 5" xfId="15419"/>
    <cellStyle name="Normal 2 3 8 10 3 5 2" xfId="47366"/>
    <cellStyle name="Normal 2 3 8 10 3 6" xfId="47367"/>
    <cellStyle name="Normal 2 3 8 10 3 6 2" xfId="47368"/>
    <cellStyle name="Normal 2 3 8 10 3 7" xfId="47369"/>
    <cellStyle name="Normal 2 3 8 10 4" xfId="15420"/>
    <cellStyle name="Normal 2 3 8 10 4 2" xfId="15421"/>
    <cellStyle name="Normal 2 3 8 10 4 2 2" xfId="47370"/>
    <cellStyle name="Normal 2 3 8 10 4 3" xfId="15422"/>
    <cellStyle name="Normal 2 3 8 10 4 3 2" xfId="47371"/>
    <cellStyle name="Normal 2 3 8 10 4 4" xfId="47372"/>
    <cellStyle name="Normal 2 3 8 10 5" xfId="15423"/>
    <cellStyle name="Normal 2 3 8 10 5 2" xfId="15424"/>
    <cellStyle name="Normal 2 3 8 10 5 2 2" xfId="47373"/>
    <cellStyle name="Normal 2 3 8 10 5 3" xfId="47374"/>
    <cellStyle name="Normal 2 3 8 10 6" xfId="15425"/>
    <cellStyle name="Normal 2 3 8 10 6 2" xfId="47375"/>
    <cellStyle name="Normal 2 3 8 10 7" xfId="15426"/>
    <cellStyle name="Normal 2 3 8 10 7 2" xfId="47376"/>
    <cellStyle name="Normal 2 3 8 10 8" xfId="47377"/>
    <cellStyle name="Normal 2 3 8 10 8 2" xfId="47378"/>
    <cellStyle name="Normal 2 3 8 10 9" xfId="47379"/>
    <cellStyle name="Normal 2 3 8 11" xfId="15427"/>
    <cellStyle name="Normal 2 3 8 11 10" xfId="47380"/>
    <cellStyle name="Normal 2 3 8 11 11" xfId="47381"/>
    <cellStyle name="Normal 2 3 8 11 2" xfId="15428"/>
    <cellStyle name="Normal 2 3 8 11 2 10" xfId="47382"/>
    <cellStyle name="Normal 2 3 8 11 2 2" xfId="15429"/>
    <cellStyle name="Normal 2 3 8 11 2 2 2" xfId="15430"/>
    <cellStyle name="Normal 2 3 8 11 2 2 2 2" xfId="15431"/>
    <cellStyle name="Normal 2 3 8 11 2 2 2 2 2" xfId="47383"/>
    <cellStyle name="Normal 2 3 8 11 2 2 2 3" xfId="15432"/>
    <cellStyle name="Normal 2 3 8 11 2 2 2 3 2" xfId="47384"/>
    <cellStyle name="Normal 2 3 8 11 2 2 2 4" xfId="47385"/>
    <cellStyle name="Normal 2 3 8 11 2 2 3" xfId="15433"/>
    <cellStyle name="Normal 2 3 8 11 2 2 3 2" xfId="47386"/>
    <cellStyle name="Normal 2 3 8 11 2 2 4" xfId="15434"/>
    <cellStyle name="Normal 2 3 8 11 2 2 4 2" xfId="47387"/>
    <cellStyle name="Normal 2 3 8 11 2 2 5" xfId="15435"/>
    <cellStyle name="Normal 2 3 8 11 2 2 5 2" xfId="47388"/>
    <cellStyle name="Normal 2 3 8 11 2 2 6" xfId="47389"/>
    <cellStyle name="Normal 2 3 8 11 2 2 6 2" xfId="47390"/>
    <cellStyle name="Normal 2 3 8 11 2 2 7" xfId="47391"/>
    <cellStyle name="Normal 2 3 8 11 2 3" xfId="15436"/>
    <cellStyle name="Normal 2 3 8 11 2 3 2" xfId="15437"/>
    <cellStyle name="Normal 2 3 8 11 2 3 2 2" xfId="47392"/>
    <cellStyle name="Normal 2 3 8 11 2 3 3" xfId="15438"/>
    <cellStyle name="Normal 2 3 8 11 2 3 3 2" xfId="47393"/>
    <cellStyle name="Normal 2 3 8 11 2 3 4" xfId="47394"/>
    <cellStyle name="Normal 2 3 8 11 2 4" xfId="15439"/>
    <cellStyle name="Normal 2 3 8 11 2 4 2" xfId="15440"/>
    <cellStyle name="Normal 2 3 8 11 2 4 2 2" xfId="47395"/>
    <cellStyle name="Normal 2 3 8 11 2 4 3" xfId="47396"/>
    <cellStyle name="Normal 2 3 8 11 2 5" xfId="15441"/>
    <cellStyle name="Normal 2 3 8 11 2 5 2" xfId="47397"/>
    <cellStyle name="Normal 2 3 8 11 2 6" xfId="15442"/>
    <cellStyle name="Normal 2 3 8 11 2 6 2" xfId="47398"/>
    <cellStyle name="Normal 2 3 8 11 2 7" xfId="47399"/>
    <cellStyle name="Normal 2 3 8 11 2 7 2" xfId="47400"/>
    <cellStyle name="Normal 2 3 8 11 2 8" xfId="47401"/>
    <cellStyle name="Normal 2 3 8 11 2 9" xfId="47402"/>
    <cellStyle name="Normal 2 3 8 11 3" xfId="15443"/>
    <cellStyle name="Normal 2 3 8 11 3 2" xfId="15444"/>
    <cellStyle name="Normal 2 3 8 11 3 2 2" xfId="15445"/>
    <cellStyle name="Normal 2 3 8 11 3 2 2 2" xfId="47403"/>
    <cellStyle name="Normal 2 3 8 11 3 2 3" xfId="15446"/>
    <cellStyle name="Normal 2 3 8 11 3 2 3 2" xfId="47404"/>
    <cellStyle name="Normal 2 3 8 11 3 2 4" xfId="47405"/>
    <cellStyle name="Normal 2 3 8 11 3 3" xfId="15447"/>
    <cellStyle name="Normal 2 3 8 11 3 3 2" xfId="47406"/>
    <cellStyle name="Normal 2 3 8 11 3 4" xfId="15448"/>
    <cellStyle name="Normal 2 3 8 11 3 4 2" xfId="47407"/>
    <cellStyle name="Normal 2 3 8 11 3 5" xfId="15449"/>
    <cellStyle name="Normal 2 3 8 11 3 5 2" xfId="47408"/>
    <cellStyle name="Normal 2 3 8 11 3 6" xfId="47409"/>
    <cellStyle name="Normal 2 3 8 11 3 6 2" xfId="47410"/>
    <cellStyle name="Normal 2 3 8 11 3 7" xfId="47411"/>
    <cellStyle name="Normal 2 3 8 11 4" xfId="15450"/>
    <cellStyle name="Normal 2 3 8 11 4 2" xfId="15451"/>
    <cellStyle name="Normal 2 3 8 11 4 2 2" xfId="47412"/>
    <cellStyle name="Normal 2 3 8 11 4 3" xfId="15452"/>
    <cellStyle name="Normal 2 3 8 11 4 3 2" xfId="47413"/>
    <cellStyle name="Normal 2 3 8 11 4 4" xfId="47414"/>
    <cellStyle name="Normal 2 3 8 11 5" xfId="15453"/>
    <cellStyle name="Normal 2 3 8 11 5 2" xfId="15454"/>
    <cellStyle name="Normal 2 3 8 11 5 2 2" xfId="47415"/>
    <cellStyle name="Normal 2 3 8 11 5 3" xfId="47416"/>
    <cellStyle name="Normal 2 3 8 11 6" xfId="15455"/>
    <cellStyle name="Normal 2 3 8 11 6 2" xfId="47417"/>
    <cellStyle name="Normal 2 3 8 11 7" xfId="15456"/>
    <cellStyle name="Normal 2 3 8 11 7 2" xfId="47418"/>
    <cellStyle name="Normal 2 3 8 11 8" xfId="47419"/>
    <cellStyle name="Normal 2 3 8 11 8 2" xfId="47420"/>
    <cellStyle name="Normal 2 3 8 11 9" xfId="47421"/>
    <cellStyle name="Normal 2 3 8 12" xfId="15457"/>
    <cellStyle name="Normal 2 3 8 12 10" xfId="47422"/>
    <cellStyle name="Normal 2 3 8 12 11" xfId="47423"/>
    <cellStyle name="Normal 2 3 8 12 2" xfId="15458"/>
    <cellStyle name="Normal 2 3 8 12 2 10" xfId="47424"/>
    <cellStyle name="Normal 2 3 8 12 2 2" xfId="15459"/>
    <cellStyle name="Normal 2 3 8 12 2 2 2" xfId="15460"/>
    <cellStyle name="Normal 2 3 8 12 2 2 2 2" xfId="15461"/>
    <cellStyle name="Normal 2 3 8 12 2 2 2 2 2" xfId="47425"/>
    <cellStyle name="Normal 2 3 8 12 2 2 2 3" xfId="15462"/>
    <cellStyle name="Normal 2 3 8 12 2 2 2 3 2" xfId="47426"/>
    <cellStyle name="Normal 2 3 8 12 2 2 2 4" xfId="47427"/>
    <cellStyle name="Normal 2 3 8 12 2 2 3" xfId="15463"/>
    <cellStyle name="Normal 2 3 8 12 2 2 3 2" xfId="47428"/>
    <cellStyle name="Normal 2 3 8 12 2 2 4" xfId="15464"/>
    <cellStyle name="Normal 2 3 8 12 2 2 4 2" xfId="47429"/>
    <cellStyle name="Normal 2 3 8 12 2 2 5" xfId="15465"/>
    <cellStyle name="Normal 2 3 8 12 2 2 5 2" xfId="47430"/>
    <cellStyle name="Normal 2 3 8 12 2 2 6" xfId="47431"/>
    <cellStyle name="Normal 2 3 8 12 2 2 6 2" xfId="47432"/>
    <cellStyle name="Normal 2 3 8 12 2 2 7" xfId="47433"/>
    <cellStyle name="Normal 2 3 8 12 2 3" xfId="15466"/>
    <cellStyle name="Normal 2 3 8 12 2 3 2" xfId="15467"/>
    <cellStyle name="Normal 2 3 8 12 2 3 2 2" xfId="47434"/>
    <cellStyle name="Normal 2 3 8 12 2 3 3" xfId="15468"/>
    <cellStyle name="Normal 2 3 8 12 2 3 3 2" xfId="47435"/>
    <cellStyle name="Normal 2 3 8 12 2 3 4" xfId="47436"/>
    <cellStyle name="Normal 2 3 8 12 2 4" xfId="15469"/>
    <cellStyle name="Normal 2 3 8 12 2 4 2" xfId="15470"/>
    <cellStyle name="Normal 2 3 8 12 2 4 2 2" xfId="47437"/>
    <cellStyle name="Normal 2 3 8 12 2 4 3" xfId="47438"/>
    <cellStyle name="Normal 2 3 8 12 2 5" xfId="15471"/>
    <cellStyle name="Normal 2 3 8 12 2 5 2" xfId="47439"/>
    <cellStyle name="Normal 2 3 8 12 2 6" xfId="15472"/>
    <cellStyle name="Normal 2 3 8 12 2 6 2" xfId="47440"/>
    <cellStyle name="Normal 2 3 8 12 2 7" xfId="47441"/>
    <cellStyle name="Normal 2 3 8 12 2 7 2" xfId="47442"/>
    <cellStyle name="Normal 2 3 8 12 2 8" xfId="47443"/>
    <cellStyle name="Normal 2 3 8 12 2 9" xfId="47444"/>
    <cellStyle name="Normal 2 3 8 12 3" xfId="15473"/>
    <cellStyle name="Normal 2 3 8 12 3 2" xfId="15474"/>
    <cellStyle name="Normal 2 3 8 12 3 2 2" xfId="15475"/>
    <cellStyle name="Normal 2 3 8 12 3 2 2 2" xfId="47445"/>
    <cellStyle name="Normal 2 3 8 12 3 2 3" xfId="15476"/>
    <cellStyle name="Normal 2 3 8 12 3 2 3 2" xfId="47446"/>
    <cellStyle name="Normal 2 3 8 12 3 2 4" xfId="47447"/>
    <cellStyle name="Normal 2 3 8 12 3 3" xfId="15477"/>
    <cellStyle name="Normal 2 3 8 12 3 3 2" xfId="47448"/>
    <cellStyle name="Normal 2 3 8 12 3 4" xfId="15478"/>
    <cellStyle name="Normal 2 3 8 12 3 4 2" xfId="47449"/>
    <cellStyle name="Normal 2 3 8 12 3 5" xfId="15479"/>
    <cellStyle name="Normal 2 3 8 12 3 5 2" xfId="47450"/>
    <cellStyle name="Normal 2 3 8 12 3 6" xfId="47451"/>
    <cellStyle name="Normal 2 3 8 12 3 6 2" xfId="47452"/>
    <cellStyle name="Normal 2 3 8 12 3 7" xfId="47453"/>
    <cellStyle name="Normal 2 3 8 12 4" xfId="15480"/>
    <cellStyle name="Normal 2 3 8 12 4 2" xfId="15481"/>
    <cellStyle name="Normal 2 3 8 12 4 2 2" xfId="47454"/>
    <cellStyle name="Normal 2 3 8 12 4 3" xfId="15482"/>
    <cellStyle name="Normal 2 3 8 12 4 3 2" xfId="47455"/>
    <cellStyle name="Normal 2 3 8 12 4 4" xfId="47456"/>
    <cellStyle name="Normal 2 3 8 12 5" xfId="15483"/>
    <cellStyle name="Normal 2 3 8 12 5 2" xfId="15484"/>
    <cellStyle name="Normal 2 3 8 12 5 2 2" xfId="47457"/>
    <cellStyle name="Normal 2 3 8 12 5 3" xfId="47458"/>
    <cellStyle name="Normal 2 3 8 12 6" xfId="15485"/>
    <cellStyle name="Normal 2 3 8 12 6 2" xfId="47459"/>
    <cellStyle name="Normal 2 3 8 12 7" xfId="15486"/>
    <cellStyle name="Normal 2 3 8 12 7 2" xfId="47460"/>
    <cellStyle name="Normal 2 3 8 12 8" xfId="47461"/>
    <cellStyle name="Normal 2 3 8 12 8 2" xfId="47462"/>
    <cellStyle name="Normal 2 3 8 12 9" xfId="47463"/>
    <cellStyle name="Normal 2 3 8 13" xfId="15487"/>
    <cellStyle name="Normal 2 3 8 13 10" xfId="47464"/>
    <cellStyle name="Normal 2 3 8 13 11" xfId="47465"/>
    <cellStyle name="Normal 2 3 8 13 2" xfId="15488"/>
    <cellStyle name="Normal 2 3 8 13 2 10" xfId="47466"/>
    <cellStyle name="Normal 2 3 8 13 2 2" xfId="15489"/>
    <cellStyle name="Normal 2 3 8 13 2 2 2" xfId="15490"/>
    <cellStyle name="Normal 2 3 8 13 2 2 2 2" xfId="15491"/>
    <cellStyle name="Normal 2 3 8 13 2 2 2 2 2" xfId="47467"/>
    <cellStyle name="Normal 2 3 8 13 2 2 2 3" xfId="15492"/>
    <cellStyle name="Normal 2 3 8 13 2 2 2 3 2" xfId="47468"/>
    <cellStyle name="Normal 2 3 8 13 2 2 2 4" xfId="47469"/>
    <cellStyle name="Normal 2 3 8 13 2 2 3" xfId="15493"/>
    <cellStyle name="Normal 2 3 8 13 2 2 3 2" xfId="47470"/>
    <cellStyle name="Normal 2 3 8 13 2 2 4" xfId="15494"/>
    <cellStyle name="Normal 2 3 8 13 2 2 4 2" xfId="47471"/>
    <cellStyle name="Normal 2 3 8 13 2 2 5" xfId="15495"/>
    <cellStyle name="Normal 2 3 8 13 2 2 5 2" xfId="47472"/>
    <cellStyle name="Normal 2 3 8 13 2 2 6" xfId="47473"/>
    <cellStyle name="Normal 2 3 8 13 2 2 6 2" xfId="47474"/>
    <cellStyle name="Normal 2 3 8 13 2 2 7" xfId="47475"/>
    <cellStyle name="Normal 2 3 8 13 2 3" xfId="15496"/>
    <cellStyle name="Normal 2 3 8 13 2 3 2" xfId="15497"/>
    <cellStyle name="Normal 2 3 8 13 2 3 2 2" xfId="47476"/>
    <cellStyle name="Normal 2 3 8 13 2 3 3" xfId="15498"/>
    <cellStyle name="Normal 2 3 8 13 2 3 3 2" xfId="47477"/>
    <cellStyle name="Normal 2 3 8 13 2 3 4" xfId="47478"/>
    <cellStyle name="Normal 2 3 8 13 2 4" xfId="15499"/>
    <cellStyle name="Normal 2 3 8 13 2 4 2" xfId="15500"/>
    <cellStyle name="Normal 2 3 8 13 2 4 2 2" xfId="47479"/>
    <cellStyle name="Normal 2 3 8 13 2 4 3" xfId="47480"/>
    <cellStyle name="Normal 2 3 8 13 2 5" xfId="15501"/>
    <cellStyle name="Normal 2 3 8 13 2 5 2" xfId="47481"/>
    <cellStyle name="Normal 2 3 8 13 2 6" xfId="15502"/>
    <cellStyle name="Normal 2 3 8 13 2 6 2" xfId="47482"/>
    <cellStyle name="Normal 2 3 8 13 2 7" xfId="47483"/>
    <cellStyle name="Normal 2 3 8 13 2 7 2" xfId="47484"/>
    <cellStyle name="Normal 2 3 8 13 2 8" xfId="47485"/>
    <cellStyle name="Normal 2 3 8 13 2 9" xfId="47486"/>
    <cellStyle name="Normal 2 3 8 13 3" xfId="15503"/>
    <cellStyle name="Normal 2 3 8 13 3 2" xfId="15504"/>
    <cellStyle name="Normal 2 3 8 13 3 2 2" xfId="15505"/>
    <cellStyle name="Normal 2 3 8 13 3 2 2 2" xfId="47487"/>
    <cellStyle name="Normal 2 3 8 13 3 2 3" xfId="15506"/>
    <cellStyle name="Normal 2 3 8 13 3 2 3 2" xfId="47488"/>
    <cellStyle name="Normal 2 3 8 13 3 2 4" xfId="47489"/>
    <cellStyle name="Normal 2 3 8 13 3 3" xfId="15507"/>
    <cellStyle name="Normal 2 3 8 13 3 3 2" xfId="47490"/>
    <cellStyle name="Normal 2 3 8 13 3 4" xfId="15508"/>
    <cellStyle name="Normal 2 3 8 13 3 4 2" xfId="47491"/>
    <cellStyle name="Normal 2 3 8 13 3 5" xfId="15509"/>
    <cellStyle name="Normal 2 3 8 13 3 5 2" xfId="47492"/>
    <cellStyle name="Normal 2 3 8 13 3 6" xfId="47493"/>
    <cellStyle name="Normal 2 3 8 13 3 6 2" xfId="47494"/>
    <cellStyle name="Normal 2 3 8 13 3 7" xfId="47495"/>
    <cellStyle name="Normal 2 3 8 13 4" xfId="15510"/>
    <cellStyle name="Normal 2 3 8 13 4 2" xfId="15511"/>
    <cellStyle name="Normal 2 3 8 13 4 2 2" xfId="47496"/>
    <cellStyle name="Normal 2 3 8 13 4 3" xfId="15512"/>
    <cellStyle name="Normal 2 3 8 13 4 3 2" xfId="47497"/>
    <cellStyle name="Normal 2 3 8 13 4 4" xfId="47498"/>
    <cellStyle name="Normal 2 3 8 13 5" xfId="15513"/>
    <cellStyle name="Normal 2 3 8 13 5 2" xfId="15514"/>
    <cellStyle name="Normal 2 3 8 13 5 2 2" xfId="47499"/>
    <cellStyle name="Normal 2 3 8 13 5 3" xfId="47500"/>
    <cellStyle name="Normal 2 3 8 13 6" xfId="15515"/>
    <cellStyle name="Normal 2 3 8 13 6 2" xfId="47501"/>
    <cellStyle name="Normal 2 3 8 13 7" xfId="15516"/>
    <cellStyle name="Normal 2 3 8 13 7 2" xfId="47502"/>
    <cellStyle name="Normal 2 3 8 13 8" xfId="47503"/>
    <cellStyle name="Normal 2 3 8 13 8 2" xfId="47504"/>
    <cellStyle name="Normal 2 3 8 13 9" xfId="47505"/>
    <cellStyle name="Normal 2 3 8 14" xfId="15517"/>
    <cellStyle name="Normal 2 3 8 14 10" xfId="47506"/>
    <cellStyle name="Normal 2 3 8 14 11" xfId="47507"/>
    <cellStyle name="Normal 2 3 8 14 2" xfId="15518"/>
    <cellStyle name="Normal 2 3 8 14 2 10" xfId="47508"/>
    <cellStyle name="Normal 2 3 8 14 2 2" xfId="15519"/>
    <cellStyle name="Normal 2 3 8 14 2 2 2" xfId="15520"/>
    <cellStyle name="Normal 2 3 8 14 2 2 2 2" xfId="15521"/>
    <cellStyle name="Normal 2 3 8 14 2 2 2 2 2" xfId="47509"/>
    <cellStyle name="Normal 2 3 8 14 2 2 2 3" xfId="15522"/>
    <cellStyle name="Normal 2 3 8 14 2 2 2 3 2" xfId="47510"/>
    <cellStyle name="Normal 2 3 8 14 2 2 2 4" xfId="47511"/>
    <cellStyle name="Normal 2 3 8 14 2 2 3" xfId="15523"/>
    <cellStyle name="Normal 2 3 8 14 2 2 3 2" xfId="47512"/>
    <cellStyle name="Normal 2 3 8 14 2 2 4" xfId="15524"/>
    <cellStyle name="Normal 2 3 8 14 2 2 4 2" xfId="47513"/>
    <cellStyle name="Normal 2 3 8 14 2 2 5" xfId="15525"/>
    <cellStyle name="Normal 2 3 8 14 2 2 5 2" xfId="47514"/>
    <cellStyle name="Normal 2 3 8 14 2 2 6" xfId="47515"/>
    <cellStyle name="Normal 2 3 8 14 2 2 6 2" xfId="47516"/>
    <cellStyle name="Normal 2 3 8 14 2 2 7" xfId="47517"/>
    <cellStyle name="Normal 2 3 8 14 2 3" xfId="15526"/>
    <cellStyle name="Normal 2 3 8 14 2 3 2" xfId="15527"/>
    <cellStyle name="Normal 2 3 8 14 2 3 2 2" xfId="47518"/>
    <cellStyle name="Normal 2 3 8 14 2 3 3" xfId="15528"/>
    <cellStyle name="Normal 2 3 8 14 2 3 3 2" xfId="47519"/>
    <cellStyle name="Normal 2 3 8 14 2 3 4" xfId="47520"/>
    <cellStyle name="Normal 2 3 8 14 2 4" xfId="15529"/>
    <cellStyle name="Normal 2 3 8 14 2 4 2" xfId="15530"/>
    <cellStyle name="Normal 2 3 8 14 2 4 2 2" xfId="47521"/>
    <cellStyle name="Normal 2 3 8 14 2 4 3" xfId="47522"/>
    <cellStyle name="Normal 2 3 8 14 2 5" xfId="15531"/>
    <cellStyle name="Normal 2 3 8 14 2 5 2" xfId="47523"/>
    <cellStyle name="Normal 2 3 8 14 2 6" xfId="15532"/>
    <cellStyle name="Normal 2 3 8 14 2 6 2" xfId="47524"/>
    <cellStyle name="Normal 2 3 8 14 2 7" xfId="47525"/>
    <cellStyle name="Normal 2 3 8 14 2 7 2" xfId="47526"/>
    <cellStyle name="Normal 2 3 8 14 2 8" xfId="47527"/>
    <cellStyle name="Normal 2 3 8 14 2 9" xfId="47528"/>
    <cellStyle name="Normal 2 3 8 14 3" xfId="15533"/>
    <cellStyle name="Normal 2 3 8 14 3 2" xfId="15534"/>
    <cellStyle name="Normal 2 3 8 14 3 2 2" xfId="15535"/>
    <cellStyle name="Normal 2 3 8 14 3 2 2 2" xfId="47529"/>
    <cellStyle name="Normal 2 3 8 14 3 2 3" xfId="15536"/>
    <cellStyle name="Normal 2 3 8 14 3 2 3 2" xfId="47530"/>
    <cellStyle name="Normal 2 3 8 14 3 2 4" xfId="47531"/>
    <cellStyle name="Normal 2 3 8 14 3 3" xfId="15537"/>
    <cellStyle name="Normal 2 3 8 14 3 3 2" xfId="47532"/>
    <cellStyle name="Normal 2 3 8 14 3 4" xfId="15538"/>
    <cellStyle name="Normal 2 3 8 14 3 4 2" xfId="47533"/>
    <cellStyle name="Normal 2 3 8 14 3 5" xfId="15539"/>
    <cellStyle name="Normal 2 3 8 14 3 5 2" xfId="47534"/>
    <cellStyle name="Normal 2 3 8 14 3 6" xfId="47535"/>
    <cellStyle name="Normal 2 3 8 14 3 6 2" xfId="47536"/>
    <cellStyle name="Normal 2 3 8 14 3 7" xfId="47537"/>
    <cellStyle name="Normal 2 3 8 14 4" xfId="15540"/>
    <cellStyle name="Normal 2 3 8 14 4 2" xfId="15541"/>
    <cellStyle name="Normal 2 3 8 14 4 2 2" xfId="47538"/>
    <cellStyle name="Normal 2 3 8 14 4 3" xfId="15542"/>
    <cellStyle name="Normal 2 3 8 14 4 3 2" xfId="47539"/>
    <cellStyle name="Normal 2 3 8 14 4 4" xfId="47540"/>
    <cellStyle name="Normal 2 3 8 14 5" xfId="15543"/>
    <cellStyle name="Normal 2 3 8 14 5 2" xfId="15544"/>
    <cellStyle name="Normal 2 3 8 14 5 2 2" xfId="47541"/>
    <cellStyle name="Normal 2 3 8 14 5 3" xfId="47542"/>
    <cellStyle name="Normal 2 3 8 14 6" xfId="15545"/>
    <cellStyle name="Normal 2 3 8 14 6 2" xfId="47543"/>
    <cellStyle name="Normal 2 3 8 14 7" xfId="15546"/>
    <cellStyle name="Normal 2 3 8 14 7 2" xfId="47544"/>
    <cellStyle name="Normal 2 3 8 14 8" xfId="47545"/>
    <cellStyle name="Normal 2 3 8 14 8 2" xfId="47546"/>
    <cellStyle name="Normal 2 3 8 14 9" xfId="47547"/>
    <cellStyle name="Normal 2 3 8 15" xfId="15547"/>
    <cellStyle name="Normal 2 3 8 15 10" xfId="47548"/>
    <cellStyle name="Normal 2 3 8 15 11" xfId="47549"/>
    <cellStyle name="Normal 2 3 8 15 2" xfId="15548"/>
    <cellStyle name="Normal 2 3 8 15 2 10" xfId="47550"/>
    <cellStyle name="Normal 2 3 8 15 2 2" xfId="15549"/>
    <cellStyle name="Normal 2 3 8 15 2 2 2" xfId="15550"/>
    <cellStyle name="Normal 2 3 8 15 2 2 2 2" xfId="15551"/>
    <cellStyle name="Normal 2 3 8 15 2 2 2 2 2" xfId="47551"/>
    <cellStyle name="Normal 2 3 8 15 2 2 2 3" xfId="15552"/>
    <cellStyle name="Normal 2 3 8 15 2 2 2 3 2" xfId="47552"/>
    <cellStyle name="Normal 2 3 8 15 2 2 2 4" xfId="47553"/>
    <cellStyle name="Normal 2 3 8 15 2 2 3" xfId="15553"/>
    <cellStyle name="Normal 2 3 8 15 2 2 3 2" xfId="47554"/>
    <cellStyle name="Normal 2 3 8 15 2 2 4" xfId="15554"/>
    <cellStyle name="Normal 2 3 8 15 2 2 4 2" xfId="47555"/>
    <cellStyle name="Normal 2 3 8 15 2 2 5" xfId="15555"/>
    <cellStyle name="Normal 2 3 8 15 2 2 5 2" xfId="47556"/>
    <cellStyle name="Normal 2 3 8 15 2 2 6" xfId="47557"/>
    <cellStyle name="Normal 2 3 8 15 2 2 6 2" xfId="47558"/>
    <cellStyle name="Normal 2 3 8 15 2 2 7" xfId="47559"/>
    <cellStyle name="Normal 2 3 8 15 2 3" xfId="15556"/>
    <cellStyle name="Normal 2 3 8 15 2 3 2" xfId="15557"/>
    <cellStyle name="Normal 2 3 8 15 2 3 2 2" xfId="47560"/>
    <cellStyle name="Normal 2 3 8 15 2 3 3" xfId="15558"/>
    <cellStyle name="Normal 2 3 8 15 2 3 3 2" xfId="47561"/>
    <cellStyle name="Normal 2 3 8 15 2 3 4" xfId="47562"/>
    <cellStyle name="Normal 2 3 8 15 2 4" xfId="15559"/>
    <cellStyle name="Normal 2 3 8 15 2 4 2" xfId="15560"/>
    <cellStyle name="Normal 2 3 8 15 2 4 2 2" xfId="47563"/>
    <cellStyle name="Normal 2 3 8 15 2 4 3" xfId="47564"/>
    <cellStyle name="Normal 2 3 8 15 2 5" xfId="15561"/>
    <cellStyle name="Normal 2 3 8 15 2 5 2" xfId="47565"/>
    <cellStyle name="Normal 2 3 8 15 2 6" xfId="15562"/>
    <cellStyle name="Normal 2 3 8 15 2 6 2" xfId="47566"/>
    <cellStyle name="Normal 2 3 8 15 2 7" xfId="47567"/>
    <cellStyle name="Normal 2 3 8 15 2 7 2" xfId="47568"/>
    <cellStyle name="Normal 2 3 8 15 2 8" xfId="47569"/>
    <cellStyle name="Normal 2 3 8 15 2 9" xfId="47570"/>
    <cellStyle name="Normal 2 3 8 15 3" xfId="15563"/>
    <cellStyle name="Normal 2 3 8 15 3 2" xfId="15564"/>
    <cellStyle name="Normal 2 3 8 15 3 2 2" xfId="15565"/>
    <cellStyle name="Normal 2 3 8 15 3 2 2 2" xfId="47571"/>
    <cellStyle name="Normal 2 3 8 15 3 2 3" xfId="15566"/>
    <cellStyle name="Normal 2 3 8 15 3 2 3 2" xfId="47572"/>
    <cellStyle name="Normal 2 3 8 15 3 2 4" xfId="47573"/>
    <cellStyle name="Normal 2 3 8 15 3 3" xfId="15567"/>
    <cellStyle name="Normal 2 3 8 15 3 3 2" xfId="47574"/>
    <cellStyle name="Normal 2 3 8 15 3 4" xfId="15568"/>
    <cellStyle name="Normal 2 3 8 15 3 4 2" xfId="47575"/>
    <cellStyle name="Normal 2 3 8 15 3 5" xfId="15569"/>
    <cellStyle name="Normal 2 3 8 15 3 5 2" xfId="47576"/>
    <cellStyle name="Normal 2 3 8 15 3 6" xfId="47577"/>
    <cellStyle name="Normal 2 3 8 15 3 6 2" xfId="47578"/>
    <cellStyle name="Normal 2 3 8 15 3 7" xfId="47579"/>
    <cellStyle name="Normal 2 3 8 15 4" xfId="15570"/>
    <cellStyle name="Normal 2 3 8 15 4 2" xfId="15571"/>
    <cellStyle name="Normal 2 3 8 15 4 2 2" xfId="47580"/>
    <cellStyle name="Normal 2 3 8 15 4 3" xfId="15572"/>
    <cellStyle name="Normal 2 3 8 15 4 3 2" xfId="47581"/>
    <cellStyle name="Normal 2 3 8 15 4 4" xfId="47582"/>
    <cellStyle name="Normal 2 3 8 15 5" xfId="15573"/>
    <cellStyle name="Normal 2 3 8 15 5 2" xfId="15574"/>
    <cellStyle name="Normal 2 3 8 15 5 2 2" xfId="47583"/>
    <cellStyle name="Normal 2 3 8 15 5 3" xfId="47584"/>
    <cellStyle name="Normal 2 3 8 15 6" xfId="15575"/>
    <cellStyle name="Normal 2 3 8 15 6 2" xfId="47585"/>
    <cellStyle name="Normal 2 3 8 15 7" xfId="15576"/>
    <cellStyle name="Normal 2 3 8 15 7 2" xfId="47586"/>
    <cellStyle name="Normal 2 3 8 15 8" xfId="47587"/>
    <cellStyle name="Normal 2 3 8 15 8 2" xfId="47588"/>
    <cellStyle name="Normal 2 3 8 15 9" xfId="47589"/>
    <cellStyle name="Normal 2 3 8 16" xfId="15577"/>
    <cellStyle name="Normal 2 3 8 16 10" xfId="47590"/>
    <cellStyle name="Normal 2 3 8 16 11" xfId="47591"/>
    <cellStyle name="Normal 2 3 8 16 2" xfId="15578"/>
    <cellStyle name="Normal 2 3 8 16 2 10" xfId="47592"/>
    <cellStyle name="Normal 2 3 8 16 2 2" xfId="15579"/>
    <cellStyle name="Normal 2 3 8 16 2 2 2" xfId="15580"/>
    <cellStyle name="Normal 2 3 8 16 2 2 2 2" xfId="15581"/>
    <cellStyle name="Normal 2 3 8 16 2 2 2 2 2" xfId="47593"/>
    <cellStyle name="Normal 2 3 8 16 2 2 2 3" xfId="15582"/>
    <cellStyle name="Normal 2 3 8 16 2 2 2 3 2" xfId="47594"/>
    <cellStyle name="Normal 2 3 8 16 2 2 2 4" xfId="47595"/>
    <cellStyle name="Normal 2 3 8 16 2 2 3" xfId="15583"/>
    <cellStyle name="Normal 2 3 8 16 2 2 3 2" xfId="47596"/>
    <cellStyle name="Normal 2 3 8 16 2 2 4" xfId="15584"/>
    <cellStyle name="Normal 2 3 8 16 2 2 4 2" xfId="47597"/>
    <cellStyle name="Normal 2 3 8 16 2 2 5" xfId="15585"/>
    <cellStyle name="Normal 2 3 8 16 2 2 5 2" xfId="47598"/>
    <cellStyle name="Normal 2 3 8 16 2 2 6" xfId="47599"/>
    <cellStyle name="Normal 2 3 8 16 2 2 6 2" xfId="47600"/>
    <cellStyle name="Normal 2 3 8 16 2 2 7" xfId="47601"/>
    <cellStyle name="Normal 2 3 8 16 2 3" xfId="15586"/>
    <cellStyle name="Normal 2 3 8 16 2 3 2" xfId="15587"/>
    <cellStyle name="Normal 2 3 8 16 2 3 2 2" xfId="47602"/>
    <cellStyle name="Normal 2 3 8 16 2 3 3" xfId="15588"/>
    <cellStyle name="Normal 2 3 8 16 2 3 3 2" xfId="47603"/>
    <cellStyle name="Normal 2 3 8 16 2 3 4" xfId="47604"/>
    <cellStyle name="Normal 2 3 8 16 2 4" xfId="15589"/>
    <cellStyle name="Normal 2 3 8 16 2 4 2" xfId="15590"/>
    <cellStyle name="Normal 2 3 8 16 2 4 2 2" xfId="47605"/>
    <cellStyle name="Normal 2 3 8 16 2 4 3" xfId="47606"/>
    <cellStyle name="Normal 2 3 8 16 2 5" xfId="15591"/>
    <cellStyle name="Normal 2 3 8 16 2 5 2" xfId="47607"/>
    <cellStyle name="Normal 2 3 8 16 2 6" xfId="15592"/>
    <cellStyle name="Normal 2 3 8 16 2 6 2" xfId="47608"/>
    <cellStyle name="Normal 2 3 8 16 2 7" xfId="47609"/>
    <cellStyle name="Normal 2 3 8 16 2 7 2" xfId="47610"/>
    <cellStyle name="Normal 2 3 8 16 2 8" xfId="47611"/>
    <cellStyle name="Normal 2 3 8 16 2 9" xfId="47612"/>
    <cellStyle name="Normal 2 3 8 16 3" xfId="15593"/>
    <cellStyle name="Normal 2 3 8 16 3 2" xfId="15594"/>
    <cellStyle name="Normal 2 3 8 16 3 2 2" xfId="15595"/>
    <cellStyle name="Normal 2 3 8 16 3 2 2 2" xfId="47613"/>
    <cellStyle name="Normal 2 3 8 16 3 2 3" xfId="15596"/>
    <cellStyle name="Normal 2 3 8 16 3 2 3 2" xfId="47614"/>
    <cellStyle name="Normal 2 3 8 16 3 2 4" xfId="47615"/>
    <cellStyle name="Normal 2 3 8 16 3 3" xfId="15597"/>
    <cellStyle name="Normal 2 3 8 16 3 3 2" xfId="47616"/>
    <cellStyle name="Normal 2 3 8 16 3 4" xfId="15598"/>
    <cellStyle name="Normal 2 3 8 16 3 4 2" xfId="47617"/>
    <cellStyle name="Normal 2 3 8 16 3 5" xfId="15599"/>
    <cellStyle name="Normal 2 3 8 16 3 5 2" xfId="47618"/>
    <cellStyle name="Normal 2 3 8 16 3 6" xfId="47619"/>
    <cellStyle name="Normal 2 3 8 16 3 6 2" xfId="47620"/>
    <cellStyle name="Normal 2 3 8 16 3 7" xfId="47621"/>
    <cellStyle name="Normal 2 3 8 16 4" xfId="15600"/>
    <cellStyle name="Normal 2 3 8 16 4 2" xfId="15601"/>
    <cellStyle name="Normal 2 3 8 16 4 2 2" xfId="47622"/>
    <cellStyle name="Normal 2 3 8 16 4 3" xfId="15602"/>
    <cellStyle name="Normal 2 3 8 16 4 3 2" xfId="47623"/>
    <cellStyle name="Normal 2 3 8 16 4 4" xfId="47624"/>
    <cellStyle name="Normal 2 3 8 16 5" xfId="15603"/>
    <cellStyle name="Normal 2 3 8 16 5 2" xfId="15604"/>
    <cellStyle name="Normal 2 3 8 16 5 2 2" xfId="47625"/>
    <cellStyle name="Normal 2 3 8 16 5 3" xfId="47626"/>
    <cellStyle name="Normal 2 3 8 16 6" xfId="15605"/>
    <cellStyle name="Normal 2 3 8 16 6 2" xfId="47627"/>
    <cellStyle name="Normal 2 3 8 16 7" xfId="15606"/>
    <cellStyle name="Normal 2 3 8 16 7 2" xfId="47628"/>
    <cellStyle name="Normal 2 3 8 16 8" xfId="47629"/>
    <cellStyle name="Normal 2 3 8 16 8 2" xfId="47630"/>
    <cellStyle name="Normal 2 3 8 16 9" xfId="47631"/>
    <cellStyle name="Normal 2 3 8 17" xfId="15607"/>
    <cellStyle name="Normal 2 3 8 17 10" xfId="47632"/>
    <cellStyle name="Normal 2 3 8 17 11" xfId="47633"/>
    <cellStyle name="Normal 2 3 8 17 2" xfId="15608"/>
    <cellStyle name="Normal 2 3 8 17 2 10" xfId="47634"/>
    <cellStyle name="Normal 2 3 8 17 2 2" xfId="15609"/>
    <cellStyle name="Normal 2 3 8 17 2 2 2" xfId="15610"/>
    <cellStyle name="Normal 2 3 8 17 2 2 2 2" xfId="15611"/>
    <cellStyle name="Normal 2 3 8 17 2 2 2 2 2" xfId="47635"/>
    <cellStyle name="Normal 2 3 8 17 2 2 2 3" xfId="15612"/>
    <cellStyle name="Normal 2 3 8 17 2 2 2 3 2" xfId="47636"/>
    <cellStyle name="Normal 2 3 8 17 2 2 2 4" xfId="47637"/>
    <cellStyle name="Normal 2 3 8 17 2 2 3" xfId="15613"/>
    <cellStyle name="Normal 2 3 8 17 2 2 3 2" xfId="47638"/>
    <cellStyle name="Normal 2 3 8 17 2 2 4" xfId="15614"/>
    <cellStyle name="Normal 2 3 8 17 2 2 4 2" xfId="47639"/>
    <cellStyle name="Normal 2 3 8 17 2 2 5" xfId="15615"/>
    <cellStyle name="Normal 2 3 8 17 2 2 5 2" xfId="47640"/>
    <cellStyle name="Normal 2 3 8 17 2 2 6" xfId="47641"/>
    <cellStyle name="Normal 2 3 8 17 2 2 6 2" xfId="47642"/>
    <cellStyle name="Normal 2 3 8 17 2 2 7" xfId="47643"/>
    <cellStyle name="Normal 2 3 8 17 2 3" xfId="15616"/>
    <cellStyle name="Normal 2 3 8 17 2 3 2" xfId="15617"/>
    <cellStyle name="Normal 2 3 8 17 2 3 2 2" xfId="47644"/>
    <cellStyle name="Normal 2 3 8 17 2 3 3" xfId="15618"/>
    <cellStyle name="Normal 2 3 8 17 2 3 3 2" xfId="47645"/>
    <cellStyle name="Normal 2 3 8 17 2 3 4" xfId="47646"/>
    <cellStyle name="Normal 2 3 8 17 2 4" xfId="15619"/>
    <cellStyle name="Normal 2 3 8 17 2 4 2" xfId="15620"/>
    <cellStyle name="Normal 2 3 8 17 2 4 2 2" xfId="47647"/>
    <cellStyle name="Normal 2 3 8 17 2 4 3" xfId="47648"/>
    <cellStyle name="Normal 2 3 8 17 2 5" xfId="15621"/>
    <cellStyle name="Normal 2 3 8 17 2 5 2" xfId="47649"/>
    <cellStyle name="Normal 2 3 8 17 2 6" xfId="15622"/>
    <cellStyle name="Normal 2 3 8 17 2 6 2" xfId="47650"/>
    <cellStyle name="Normal 2 3 8 17 2 7" xfId="47651"/>
    <cellStyle name="Normal 2 3 8 17 2 7 2" xfId="47652"/>
    <cellStyle name="Normal 2 3 8 17 2 8" xfId="47653"/>
    <cellStyle name="Normal 2 3 8 17 2 9" xfId="47654"/>
    <cellStyle name="Normal 2 3 8 17 3" xfId="15623"/>
    <cellStyle name="Normal 2 3 8 17 3 2" xfId="15624"/>
    <cellStyle name="Normal 2 3 8 17 3 2 2" xfId="15625"/>
    <cellStyle name="Normal 2 3 8 17 3 2 2 2" xfId="47655"/>
    <cellStyle name="Normal 2 3 8 17 3 2 3" xfId="15626"/>
    <cellStyle name="Normal 2 3 8 17 3 2 3 2" xfId="47656"/>
    <cellStyle name="Normal 2 3 8 17 3 2 4" xfId="47657"/>
    <cellStyle name="Normal 2 3 8 17 3 3" xfId="15627"/>
    <cellStyle name="Normal 2 3 8 17 3 3 2" xfId="47658"/>
    <cellStyle name="Normal 2 3 8 17 3 4" xfId="15628"/>
    <cellStyle name="Normal 2 3 8 17 3 4 2" xfId="47659"/>
    <cellStyle name="Normal 2 3 8 17 3 5" xfId="15629"/>
    <cellStyle name="Normal 2 3 8 17 3 5 2" xfId="47660"/>
    <cellStyle name="Normal 2 3 8 17 3 6" xfId="47661"/>
    <cellStyle name="Normal 2 3 8 17 3 6 2" xfId="47662"/>
    <cellStyle name="Normal 2 3 8 17 3 7" xfId="47663"/>
    <cellStyle name="Normal 2 3 8 17 4" xfId="15630"/>
    <cellStyle name="Normal 2 3 8 17 4 2" xfId="15631"/>
    <cellStyle name="Normal 2 3 8 17 4 2 2" xfId="47664"/>
    <cellStyle name="Normal 2 3 8 17 4 3" xfId="15632"/>
    <cellStyle name="Normal 2 3 8 17 4 3 2" xfId="47665"/>
    <cellStyle name="Normal 2 3 8 17 4 4" xfId="47666"/>
    <cellStyle name="Normal 2 3 8 17 5" xfId="15633"/>
    <cellStyle name="Normal 2 3 8 17 5 2" xfId="15634"/>
    <cellStyle name="Normal 2 3 8 17 5 2 2" xfId="47667"/>
    <cellStyle name="Normal 2 3 8 17 5 3" xfId="47668"/>
    <cellStyle name="Normal 2 3 8 17 6" xfId="15635"/>
    <cellStyle name="Normal 2 3 8 17 6 2" xfId="47669"/>
    <cellStyle name="Normal 2 3 8 17 7" xfId="15636"/>
    <cellStyle name="Normal 2 3 8 17 7 2" xfId="47670"/>
    <cellStyle name="Normal 2 3 8 17 8" xfId="47671"/>
    <cellStyle name="Normal 2 3 8 17 8 2" xfId="47672"/>
    <cellStyle name="Normal 2 3 8 17 9" xfId="47673"/>
    <cellStyle name="Normal 2 3 8 18" xfId="15637"/>
    <cellStyle name="Normal 2 3 8 18 10" xfId="47674"/>
    <cellStyle name="Normal 2 3 8 18 11" xfId="47675"/>
    <cellStyle name="Normal 2 3 8 18 2" xfId="15638"/>
    <cellStyle name="Normal 2 3 8 18 2 10" xfId="47676"/>
    <cellStyle name="Normal 2 3 8 18 2 2" xfId="15639"/>
    <cellStyle name="Normal 2 3 8 18 2 2 2" xfId="15640"/>
    <cellStyle name="Normal 2 3 8 18 2 2 2 2" xfId="15641"/>
    <cellStyle name="Normal 2 3 8 18 2 2 2 2 2" xfId="47677"/>
    <cellStyle name="Normal 2 3 8 18 2 2 2 3" xfId="15642"/>
    <cellStyle name="Normal 2 3 8 18 2 2 2 3 2" xfId="47678"/>
    <cellStyle name="Normal 2 3 8 18 2 2 2 4" xfId="47679"/>
    <cellStyle name="Normal 2 3 8 18 2 2 3" xfId="15643"/>
    <cellStyle name="Normal 2 3 8 18 2 2 3 2" xfId="47680"/>
    <cellStyle name="Normal 2 3 8 18 2 2 4" xfId="15644"/>
    <cellStyle name="Normal 2 3 8 18 2 2 4 2" xfId="47681"/>
    <cellStyle name="Normal 2 3 8 18 2 2 5" xfId="15645"/>
    <cellStyle name="Normal 2 3 8 18 2 2 5 2" xfId="47682"/>
    <cellStyle name="Normal 2 3 8 18 2 2 6" xfId="47683"/>
    <cellStyle name="Normal 2 3 8 18 2 2 6 2" xfId="47684"/>
    <cellStyle name="Normal 2 3 8 18 2 2 7" xfId="47685"/>
    <cellStyle name="Normal 2 3 8 18 2 3" xfId="15646"/>
    <cellStyle name="Normal 2 3 8 18 2 3 2" xfId="15647"/>
    <cellStyle name="Normal 2 3 8 18 2 3 2 2" xfId="47686"/>
    <cellStyle name="Normal 2 3 8 18 2 3 3" xfId="15648"/>
    <cellStyle name="Normal 2 3 8 18 2 3 3 2" xfId="47687"/>
    <cellStyle name="Normal 2 3 8 18 2 3 4" xfId="47688"/>
    <cellStyle name="Normal 2 3 8 18 2 4" xfId="15649"/>
    <cellStyle name="Normal 2 3 8 18 2 4 2" xfId="15650"/>
    <cellStyle name="Normal 2 3 8 18 2 4 2 2" xfId="47689"/>
    <cellStyle name="Normal 2 3 8 18 2 4 3" xfId="47690"/>
    <cellStyle name="Normal 2 3 8 18 2 5" xfId="15651"/>
    <cellStyle name="Normal 2 3 8 18 2 5 2" xfId="47691"/>
    <cellStyle name="Normal 2 3 8 18 2 6" xfId="15652"/>
    <cellStyle name="Normal 2 3 8 18 2 6 2" xfId="47692"/>
    <cellStyle name="Normal 2 3 8 18 2 7" xfId="47693"/>
    <cellStyle name="Normal 2 3 8 18 2 7 2" xfId="47694"/>
    <cellStyle name="Normal 2 3 8 18 2 8" xfId="47695"/>
    <cellStyle name="Normal 2 3 8 18 2 9" xfId="47696"/>
    <cellStyle name="Normal 2 3 8 18 3" xfId="15653"/>
    <cellStyle name="Normal 2 3 8 18 3 2" xfId="15654"/>
    <cellStyle name="Normal 2 3 8 18 3 2 2" xfId="15655"/>
    <cellStyle name="Normal 2 3 8 18 3 2 2 2" xfId="47697"/>
    <cellStyle name="Normal 2 3 8 18 3 2 3" xfId="15656"/>
    <cellStyle name="Normal 2 3 8 18 3 2 3 2" xfId="47698"/>
    <cellStyle name="Normal 2 3 8 18 3 2 4" xfId="47699"/>
    <cellStyle name="Normal 2 3 8 18 3 3" xfId="15657"/>
    <cellStyle name="Normal 2 3 8 18 3 3 2" xfId="47700"/>
    <cellStyle name="Normal 2 3 8 18 3 4" xfId="15658"/>
    <cellStyle name="Normal 2 3 8 18 3 4 2" xfId="47701"/>
    <cellStyle name="Normal 2 3 8 18 3 5" xfId="15659"/>
    <cellStyle name="Normal 2 3 8 18 3 5 2" xfId="47702"/>
    <cellStyle name="Normal 2 3 8 18 3 6" xfId="47703"/>
    <cellStyle name="Normal 2 3 8 18 3 6 2" xfId="47704"/>
    <cellStyle name="Normal 2 3 8 18 3 7" xfId="47705"/>
    <cellStyle name="Normal 2 3 8 18 4" xfId="15660"/>
    <cellStyle name="Normal 2 3 8 18 4 2" xfId="15661"/>
    <cellStyle name="Normal 2 3 8 18 4 2 2" xfId="47706"/>
    <cellStyle name="Normal 2 3 8 18 4 3" xfId="15662"/>
    <cellStyle name="Normal 2 3 8 18 4 3 2" xfId="47707"/>
    <cellStyle name="Normal 2 3 8 18 4 4" xfId="47708"/>
    <cellStyle name="Normal 2 3 8 18 5" xfId="15663"/>
    <cellStyle name="Normal 2 3 8 18 5 2" xfId="15664"/>
    <cellStyle name="Normal 2 3 8 18 5 2 2" xfId="47709"/>
    <cellStyle name="Normal 2 3 8 18 5 3" xfId="47710"/>
    <cellStyle name="Normal 2 3 8 18 6" xfId="15665"/>
    <cellStyle name="Normal 2 3 8 18 6 2" xfId="47711"/>
    <cellStyle name="Normal 2 3 8 18 7" xfId="15666"/>
    <cellStyle name="Normal 2 3 8 18 7 2" xfId="47712"/>
    <cellStyle name="Normal 2 3 8 18 8" xfId="47713"/>
    <cellStyle name="Normal 2 3 8 18 8 2" xfId="47714"/>
    <cellStyle name="Normal 2 3 8 18 9" xfId="47715"/>
    <cellStyle name="Normal 2 3 8 19" xfId="15667"/>
    <cellStyle name="Normal 2 3 8 19 10" xfId="47716"/>
    <cellStyle name="Normal 2 3 8 19 11" xfId="47717"/>
    <cellStyle name="Normal 2 3 8 19 2" xfId="15668"/>
    <cellStyle name="Normal 2 3 8 19 2 10" xfId="47718"/>
    <cellStyle name="Normal 2 3 8 19 2 2" xfId="15669"/>
    <cellStyle name="Normal 2 3 8 19 2 2 2" xfId="15670"/>
    <cellStyle name="Normal 2 3 8 19 2 2 2 2" xfId="15671"/>
    <cellStyle name="Normal 2 3 8 19 2 2 2 2 2" xfId="47719"/>
    <cellStyle name="Normal 2 3 8 19 2 2 2 3" xfId="15672"/>
    <cellStyle name="Normal 2 3 8 19 2 2 2 3 2" xfId="47720"/>
    <cellStyle name="Normal 2 3 8 19 2 2 2 4" xfId="47721"/>
    <cellStyle name="Normal 2 3 8 19 2 2 3" xfId="15673"/>
    <cellStyle name="Normal 2 3 8 19 2 2 3 2" xfId="47722"/>
    <cellStyle name="Normal 2 3 8 19 2 2 4" xfId="15674"/>
    <cellStyle name="Normal 2 3 8 19 2 2 4 2" xfId="47723"/>
    <cellStyle name="Normal 2 3 8 19 2 2 5" xfId="15675"/>
    <cellStyle name="Normal 2 3 8 19 2 2 5 2" xfId="47724"/>
    <cellStyle name="Normal 2 3 8 19 2 2 6" xfId="47725"/>
    <cellStyle name="Normal 2 3 8 19 2 2 6 2" xfId="47726"/>
    <cellStyle name="Normal 2 3 8 19 2 2 7" xfId="47727"/>
    <cellStyle name="Normal 2 3 8 19 2 3" xfId="15676"/>
    <cellStyle name="Normal 2 3 8 19 2 3 2" xfId="15677"/>
    <cellStyle name="Normal 2 3 8 19 2 3 2 2" xfId="47728"/>
    <cellStyle name="Normal 2 3 8 19 2 3 3" xfId="15678"/>
    <cellStyle name="Normal 2 3 8 19 2 3 3 2" xfId="47729"/>
    <cellStyle name="Normal 2 3 8 19 2 3 4" xfId="47730"/>
    <cellStyle name="Normal 2 3 8 19 2 4" xfId="15679"/>
    <cellStyle name="Normal 2 3 8 19 2 4 2" xfId="15680"/>
    <cellStyle name="Normal 2 3 8 19 2 4 2 2" xfId="47731"/>
    <cellStyle name="Normal 2 3 8 19 2 4 3" xfId="47732"/>
    <cellStyle name="Normal 2 3 8 19 2 5" xfId="15681"/>
    <cellStyle name="Normal 2 3 8 19 2 5 2" xfId="47733"/>
    <cellStyle name="Normal 2 3 8 19 2 6" xfId="15682"/>
    <cellStyle name="Normal 2 3 8 19 2 6 2" xfId="47734"/>
    <cellStyle name="Normal 2 3 8 19 2 7" xfId="47735"/>
    <cellStyle name="Normal 2 3 8 19 2 7 2" xfId="47736"/>
    <cellStyle name="Normal 2 3 8 19 2 8" xfId="47737"/>
    <cellStyle name="Normal 2 3 8 19 2 9" xfId="47738"/>
    <cellStyle name="Normal 2 3 8 19 3" xfId="15683"/>
    <cellStyle name="Normal 2 3 8 19 3 2" xfId="15684"/>
    <cellStyle name="Normal 2 3 8 19 3 2 2" xfId="15685"/>
    <cellStyle name="Normal 2 3 8 19 3 2 2 2" xfId="47739"/>
    <cellStyle name="Normal 2 3 8 19 3 2 3" xfId="15686"/>
    <cellStyle name="Normal 2 3 8 19 3 2 3 2" xfId="47740"/>
    <cellStyle name="Normal 2 3 8 19 3 2 4" xfId="47741"/>
    <cellStyle name="Normal 2 3 8 19 3 3" xfId="15687"/>
    <cellStyle name="Normal 2 3 8 19 3 3 2" xfId="47742"/>
    <cellStyle name="Normal 2 3 8 19 3 4" xfId="15688"/>
    <cellStyle name="Normal 2 3 8 19 3 4 2" xfId="47743"/>
    <cellStyle name="Normal 2 3 8 19 3 5" xfId="15689"/>
    <cellStyle name="Normal 2 3 8 19 3 5 2" xfId="47744"/>
    <cellStyle name="Normal 2 3 8 19 3 6" xfId="47745"/>
    <cellStyle name="Normal 2 3 8 19 3 6 2" xfId="47746"/>
    <cellStyle name="Normal 2 3 8 19 3 7" xfId="47747"/>
    <cellStyle name="Normal 2 3 8 19 4" xfId="15690"/>
    <cellStyle name="Normal 2 3 8 19 4 2" xfId="15691"/>
    <cellStyle name="Normal 2 3 8 19 4 2 2" xfId="47748"/>
    <cellStyle name="Normal 2 3 8 19 4 3" xfId="15692"/>
    <cellStyle name="Normal 2 3 8 19 4 3 2" xfId="47749"/>
    <cellStyle name="Normal 2 3 8 19 4 4" xfId="47750"/>
    <cellStyle name="Normal 2 3 8 19 5" xfId="15693"/>
    <cellStyle name="Normal 2 3 8 19 5 2" xfId="15694"/>
    <cellStyle name="Normal 2 3 8 19 5 2 2" xfId="47751"/>
    <cellStyle name="Normal 2 3 8 19 5 3" xfId="47752"/>
    <cellStyle name="Normal 2 3 8 19 6" xfId="15695"/>
    <cellStyle name="Normal 2 3 8 19 6 2" xfId="47753"/>
    <cellStyle name="Normal 2 3 8 19 7" xfId="15696"/>
    <cellStyle name="Normal 2 3 8 19 7 2" xfId="47754"/>
    <cellStyle name="Normal 2 3 8 19 8" xfId="47755"/>
    <cellStyle name="Normal 2 3 8 19 8 2" xfId="47756"/>
    <cellStyle name="Normal 2 3 8 19 9" xfId="47757"/>
    <cellStyle name="Normal 2 3 8 2" xfId="15697"/>
    <cellStyle name="Normal 2 3 8 2 10" xfId="47758"/>
    <cellStyle name="Normal 2 3 8 2 11" xfId="47759"/>
    <cellStyle name="Normal 2 3 8 2 2" xfId="15698"/>
    <cellStyle name="Normal 2 3 8 2 2 10" xfId="47760"/>
    <cellStyle name="Normal 2 3 8 2 2 2" xfId="15699"/>
    <cellStyle name="Normal 2 3 8 2 2 2 2" xfId="15700"/>
    <cellStyle name="Normal 2 3 8 2 2 2 2 2" xfId="15701"/>
    <cellStyle name="Normal 2 3 8 2 2 2 2 2 2" xfId="47761"/>
    <cellStyle name="Normal 2 3 8 2 2 2 2 3" xfId="15702"/>
    <cellStyle name="Normal 2 3 8 2 2 2 2 3 2" xfId="47762"/>
    <cellStyle name="Normal 2 3 8 2 2 2 2 4" xfId="47763"/>
    <cellStyle name="Normal 2 3 8 2 2 2 3" xfId="15703"/>
    <cellStyle name="Normal 2 3 8 2 2 2 3 2" xfId="47764"/>
    <cellStyle name="Normal 2 3 8 2 2 2 4" xfId="15704"/>
    <cellStyle name="Normal 2 3 8 2 2 2 4 2" xfId="47765"/>
    <cellStyle name="Normal 2 3 8 2 2 2 5" xfId="15705"/>
    <cellStyle name="Normal 2 3 8 2 2 2 5 2" xfId="47766"/>
    <cellStyle name="Normal 2 3 8 2 2 2 6" xfId="47767"/>
    <cellStyle name="Normal 2 3 8 2 2 2 6 2" xfId="47768"/>
    <cellStyle name="Normal 2 3 8 2 2 2 7" xfId="47769"/>
    <cellStyle name="Normal 2 3 8 2 2 3" xfId="15706"/>
    <cellStyle name="Normal 2 3 8 2 2 3 2" xfId="15707"/>
    <cellStyle name="Normal 2 3 8 2 2 3 2 2" xfId="47770"/>
    <cellStyle name="Normal 2 3 8 2 2 3 3" xfId="15708"/>
    <cellStyle name="Normal 2 3 8 2 2 3 3 2" xfId="47771"/>
    <cellStyle name="Normal 2 3 8 2 2 3 4" xfId="47772"/>
    <cellStyle name="Normal 2 3 8 2 2 4" xfId="15709"/>
    <cellStyle name="Normal 2 3 8 2 2 4 2" xfId="15710"/>
    <cellStyle name="Normal 2 3 8 2 2 4 2 2" xfId="47773"/>
    <cellStyle name="Normal 2 3 8 2 2 4 3" xfId="47774"/>
    <cellStyle name="Normal 2 3 8 2 2 5" xfId="15711"/>
    <cellStyle name="Normal 2 3 8 2 2 5 2" xfId="47775"/>
    <cellStyle name="Normal 2 3 8 2 2 6" xfId="15712"/>
    <cellStyle name="Normal 2 3 8 2 2 6 2" xfId="47776"/>
    <cellStyle name="Normal 2 3 8 2 2 7" xfId="47777"/>
    <cellStyle name="Normal 2 3 8 2 2 7 2" xfId="47778"/>
    <cellStyle name="Normal 2 3 8 2 2 8" xfId="47779"/>
    <cellStyle name="Normal 2 3 8 2 2 9" xfId="47780"/>
    <cellStyle name="Normal 2 3 8 2 3" xfId="15713"/>
    <cellStyle name="Normal 2 3 8 2 3 2" xfId="15714"/>
    <cellStyle name="Normal 2 3 8 2 3 2 2" xfId="15715"/>
    <cellStyle name="Normal 2 3 8 2 3 2 2 2" xfId="47781"/>
    <cellStyle name="Normal 2 3 8 2 3 2 3" xfId="15716"/>
    <cellStyle name="Normal 2 3 8 2 3 2 3 2" xfId="47782"/>
    <cellStyle name="Normal 2 3 8 2 3 2 4" xfId="47783"/>
    <cellStyle name="Normal 2 3 8 2 3 3" xfId="15717"/>
    <cellStyle name="Normal 2 3 8 2 3 3 2" xfId="47784"/>
    <cellStyle name="Normal 2 3 8 2 3 4" xfId="15718"/>
    <cellStyle name="Normal 2 3 8 2 3 4 2" xfId="47785"/>
    <cellStyle name="Normal 2 3 8 2 3 5" xfId="15719"/>
    <cellStyle name="Normal 2 3 8 2 3 5 2" xfId="47786"/>
    <cellStyle name="Normal 2 3 8 2 3 6" xfId="47787"/>
    <cellStyle name="Normal 2 3 8 2 3 6 2" xfId="47788"/>
    <cellStyle name="Normal 2 3 8 2 3 7" xfId="47789"/>
    <cellStyle name="Normal 2 3 8 2 4" xfId="15720"/>
    <cellStyle name="Normal 2 3 8 2 4 2" xfId="15721"/>
    <cellStyle name="Normal 2 3 8 2 4 2 2" xfId="47790"/>
    <cellStyle name="Normal 2 3 8 2 4 3" xfId="15722"/>
    <cellStyle name="Normal 2 3 8 2 4 3 2" xfId="47791"/>
    <cellStyle name="Normal 2 3 8 2 4 4" xfId="47792"/>
    <cellStyle name="Normal 2 3 8 2 5" xfId="15723"/>
    <cellStyle name="Normal 2 3 8 2 5 2" xfId="15724"/>
    <cellStyle name="Normal 2 3 8 2 5 2 2" xfId="47793"/>
    <cellStyle name="Normal 2 3 8 2 5 3" xfId="47794"/>
    <cellStyle name="Normal 2 3 8 2 6" xfId="15725"/>
    <cellStyle name="Normal 2 3 8 2 6 2" xfId="47795"/>
    <cellStyle name="Normal 2 3 8 2 7" xfId="15726"/>
    <cellStyle name="Normal 2 3 8 2 7 2" xfId="47796"/>
    <cellStyle name="Normal 2 3 8 2 8" xfId="47797"/>
    <cellStyle name="Normal 2 3 8 2 8 2" xfId="47798"/>
    <cellStyle name="Normal 2 3 8 2 9" xfId="47799"/>
    <cellStyle name="Normal 2 3 8 20" xfId="15727"/>
    <cellStyle name="Normal 2 3 8 20 10" xfId="47800"/>
    <cellStyle name="Normal 2 3 8 20 11" xfId="47801"/>
    <cellStyle name="Normal 2 3 8 20 2" xfId="15728"/>
    <cellStyle name="Normal 2 3 8 20 2 10" xfId="47802"/>
    <cellStyle name="Normal 2 3 8 20 2 2" xfId="15729"/>
    <cellStyle name="Normal 2 3 8 20 2 2 2" xfId="15730"/>
    <cellStyle name="Normal 2 3 8 20 2 2 2 2" xfId="15731"/>
    <cellStyle name="Normal 2 3 8 20 2 2 2 2 2" xfId="47803"/>
    <cellStyle name="Normal 2 3 8 20 2 2 2 3" xfId="15732"/>
    <cellStyle name="Normal 2 3 8 20 2 2 2 3 2" xfId="47804"/>
    <cellStyle name="Normal 2 3 8 20 2 2 2 4" xfId="47805"/>
    <cellStyle name="Normal 2 3 8 20 2 2 3" xfId="15733"/>
    <cellStyle name="Normal 2 3 8 20 2 2 3 2" xfId="47806"/>
    <cellStyle name="Normal 2 3 8 20 2 2 4" xfId="15734"/>
    <cellStyle name="Normal 2 3 8 20 2 2 4 2" xfId="47807"/>
    <cellStyle name="Normal 2 3 8 20 2 2 5" xfId="15735"/>
    <cellStyle name="Normal 2 3 8 20 2 2 5 2" xfId="47808"/>
    <cellStyle name="Normal 2 3 8 20 2 2 6" xfId="47809"/>
    <cellStyle name="Normal 2 3 8 20 2 2 6 2" xfId="47810"/>
    <cellStyle name="Normal 2 3 8 20 2 2 7" xfId="47811"/>
    <cellStyle name="Normal 2 3 8 20 2 3" xfId="15736"/>
    <cellStyle name="Normal 2 3 8 20 2 3 2" xfId="15737"/>
    <cellStyle name="Normal 2 3 8 20 2 3 2 2" xfId="47812"/>
    <cellStyle name="Normal 2 3 8 20 2 3 3" xfId="15738"/>
    <cellStyle name="Normal 2 3 8 20 2 3 3 2" xfId="47813"/>
    <cellStyle name="Normal 2 3 8 20 2 3 4" xfId="47814"/>
    <cellStyle name="Normal 2 3 8 20 2 4" xfId="15739"/>
    <cellStyle name="Normal 2 3 8 20 2 4 2" xfId="15740"/>
    <cellStyle name="Normal 2 3 8 20 2 4 2 2" xfId="47815"/>
    <cellStyle name="Normal 2 3 8 20 2 4 3" xfId="47816"/>
    <cellStyle name="Normal 2 3 8 20 2 5" xfId="15741"/>
    <cellStyle name="Normal 2 3 8 20 2 5 2" xfId="47817"/>
    <cellStyle name="Normal 2 3 8 20 2 6" xfId="15742"/>
    <cellStyle name="Normal 2 3 8 20 2 6 2" xfId="47818"/>
    <cellStyle name="Normal 2 3 8 20 2 7" xfId="47819"/>
    <cellStyle name="Normal 2 3 8 20 2 7 2" xfId="47820"/>
    <cellStyle name="Normal 2 3 8 20 2 8" xfId="47821"/>
    <cellStyle name="Normal 2 3 8 20 2 9" xfId="47822"/>
    <cellStyle name="Normal 2 3 8 20 3" xfId="15743"/>
    <cellStyle name="Normal 2 3 8 20 3 2" xfId="15744"/>
    <cellStyle name="Normal 2 3 8 20 3 2 2" xfId="15745"/>
    <cellStyle name="Normal 2 3 8 20 3 2 2 2" xfId="47823"/>
    <cellStyle name="Normal 2 3 8 20 3 2 3" xfId="15746"/>
    <cellStyle name="Normal 2 3 8 20 3 2 3 2" xfId="47824"/>
    <cellStyle name="Normal 2 3 8 20 3 2 4" xfId="47825"/>
    <cellStyle name="Normal 2 3 8 20 3 3" xfId="15747"/>
    <cellStyle name="Normal 2 3 8 20 3 3 2" xfId="47826"/>
    <cellStyle name="Normal 2 3 8 20 3 4" xfId="15748"/>
    <cellStyle name="Normal 2 3 8 20 3 4 2" xfId="47827"/>
    <cellStyle name="Normal 2 3 8 20 3 5" xfId="15749"/>
    <cellStyle name="Normal 2 3 8 20 3 5 2" xfId="47828"/>
    <cellStyle name="Normal 2 3 8 20 3 6" xfId="47829"/>
    <cellStyle name="Normal 2 3 8 20 3 6 2" xfId="47830"/>
    <cellStyle name="Normal 2 3 8 20 3 7" xfId="47831"/>
    <cellStyle name="Normal 2 3 8 20 4" xfId="15750"/>
    <cellStyle name="Normal 2 3 8 20 4 2" xfId="15751"/>
    <cellStyle name="Normal 2 3 8 20 4 2 2" xfId="47832"/>
    <cellStyle name="Normal 2 3 8 20 4 3" xfId="15752"/>
    <cellStyle name="Normal 2 3 8 20 4 3 2" xfId="47833"/>
    <cellStyle name="Normal 2 3 8 20 4 4" xfId="47834"/>
    <cellStyle name="Normal 2 3 8 20 5" xfId="15753"/>
    <cellStyle name="Normal 2 3 8 20 5 2" xfId="15754"/>
    <cellStyle name="Normal 2 3 8 20 5 2 2" xfId="47835"/>
    <cellStyle name="Normal 2 3 8 20 5 3" xfId="47836"/>
    <cellStyle name="Normal 2 3 8 20 6" xfId="15755"/>
    <cellStyle name="Normal 2 3 8 20 6 2" xfId="47837"/>
    <cellStyle name="Normal 2 3 8 20 7" xfId="15756"/>
    <cellStyle name="Normal 2 3 8 20 7 2" xfId="47838"/>
    <cellStyle name="Normal 2 3 8 20 8" xfId="47839"/>
    <cellStyle name="Normal 2 3 8 20 8 2" xfId="47840"/>
    <cellStyle name="Normal 2 3 8 20 9" xfId="47841"/>
    <cellStyle name="Normal 2 3 8 21" xfId="15757"/>
    <cellStyle name="Normal 2 3 8 21 10" xfId="47842"/>
    <cellStyle name="Normal 2 3 8 21 11" xfId="47843"/>
    <cellStyle name="Normal 2 3 8 21 2" xfId="15758"/>
    <cellStyle name="Normal 2 3 8 21 2 10" xfId="47844"/>
    <cellStyle name="Normal 2 3 8 21 2 2" xfId="15759"/>
    <cellStyle name="Normal 2 3 8 21 2 2 2" xfId="15760"/>
    <cellStyle name="Normal 2 3 8 21 2 2 2 2" xfId="15761"/>
    <cellStyle name="Normal 2 3 8 21 2 2 2 2 2" xfId="47845"/>
    <cellStyle name="Normal 2 3 8 21 2 2 2 3" xfId="15762"/>
    <cellStyle name="Normal 2 3 8 21 2 2 2 3 2" xfId="47846"/>
    <cellStyle name="Normal 2 3 8 21 2 2 2 4" xfId="47847"/>
    <cellStyle name="Normal 2 3 8 21 2 2 3" xfId="15763"/>
    <cellStyle name="Normal 2 3 8 21 2 2 3 2" xfId="47848"/>
    <cellStyle name="Normal 2 3 8 21 2 2 4" xfId="15764"/>
    <cellStyle name="Normal 2 3 8 21 2 2 4 2" xfId="47849"/>
    <cellStyle name="Normal 2 3 8 21 2 2 5" xfId="15765"/>
    <cellStyle name="Normal 2 3 8 21 2 2 5 2" xfId="47850"/>
    <cellStyle name="Normal 2 3 8 21 2 2 6" xfId="47851"/>
    <cellStyle name="Normal 2 3 8 21 2 2 6 2" xfId="47852"/>
    <cellStyle name="Normal 2 3 8 21 2 2 7" xfId="47853"/>
    <cellStyle name="Normal 2 3 8 21 2 3" xfId="15766"/>
    <cellStyle name="Normal 2 3 8 21 2 3 2" xfId="15767"/>
    <cellStyle name="Normal 2 3 8 21 2 3 2 2" xfId="47854"/>
    <cellStyle name="Normal 2 3 8 21 2 3 3" xfId="15768"/>
    <cellStyle name="Normal 2 3 8 21 2 3 3 2" xfId="47855"/>
    <cellStyle name="Normal 2 3 8 21 2 3 4" xfId="47856"/>
    <cellStyle name="Normal 2 3 8 21 2 4" xfId="15769"/>
    <cellStyle name="Normal 2 3 8 21 2 4 2" xfId="15770"/>
    <cellStyle name="Normal 2 3 8 21 2 4 2 2" xfId="47857"/>
    <cellStyle name="Normal 2 3 8 21 2 4 3" xfId="47858"/>
    <cellStyle name="Normal 2 3 8 21 2 5" xfId="15771"/>
    <cellStyle name="Normal 2 3 8 21 2 5 2" xfId="47859"/>
    <cellStyle name="Normal 2 3 8 21 2 6" xfId="15772"/>
    <cellStyle name="Normal 2 3 8 21 2 6 2" xfId="47860"/>
    <cellStyle name="Normal 2 3 8 21 2 7" xfId="47861"/>
    <cellStyle name="Normal 2 3 8 21 2 7 2" xfId="47862"/>
    <cellStyle name="Normal 2 3 8 21 2 8" xfId="47863"/>
    <cellStyle name="Normal 2 3 8 21 2 9" xfId="47864"/>
    <cellStyle name="Normal 2 3 8 21 3" xfId="15773"/>
    <cellStyle name="Normal 2 3 8 21 3 2" xfId="15774"/>
    <cellStyle name="Normal 2 3 8 21 3 2 2" xfId="15775"/>
    <cellStyle name="Normal 2 3 8 21 3 2 2 2" xfId="47865"/>
    <cellStyle name="Normal 2 3 8 21 3 2 3" xfId="15776"/>
    <cellStyle name="Normal 2 3 8 21 3 2 3 2" xfId="47866"/>
    <cellStyle name="Normal 2 3 8 21 3 2 4" xfId="47867"/>
    <cellStyle name="Normal 2 3 8 21 3 3" xfId="15777"/>
    <cellStyle name="Normal 2 3 8 21 3 3 2" xfId="47868"/>
    <cellStyle name="Normal 2 3 8 21 3 4" xfId="15778"/>
    <cellStyle name="Normal 2 3 8 21 3 4 2" xfId="47869"/>
    <cellStyle name="Normal 2 3 8 21 3 5" xfId="15779"/>
    <cellStyle name="Normal 2 3 8 21 3 5 2" xfId="47870"/>
    <cellStyle name="Normal 2 3 8 21 3 6" xfId="47871"/>
    <cellStyle name="Normal 2 3 8 21 3 6 2" xfId="47872"/>
    <cellStyle name="Normal 2 3 8 21 3 7" xfId="47873"/>
    <cellStyle name="Normal 2 3 8 21 4" xfId="15780"/>
    <cellStyle name="Normal 2 3 8 21 4 2" xfId="15781"/>
    <cellStyle name="Normal 2 3 8 21 4 2 2" xfId="47874"/>
    <cellStyle name="Normal 2 3 8 21 4 3" xfId="15782"/>
    <cellStyle name="Normal 2 3 8 21 4 3 2" xfId="47875"/>
    <cellStyle name="Normal 2 3 8 21 4 4" xfId="47876"/>
    <cellStyle name="Normal 2 3 8 21 5" xfId="15783"/>
    <cellStyle name="Normal 2 3 8 21 5 2" xfId="15784"/>
    <cellStyle name="Normal 2 3 8 21 5 2 2" xfId="47877"/>
    <cellStyle name="Normal 2 3 8 21 5 3" xfId="47878"/>
    <cellStyle name="Normal 2 3 8 21 6" xfId="15785"/>
    <cellStyle name="Normal 2 3 8 21 6 2" xfId="47879"/>
    <cellStyle name="Normal 2 3 8 21 7" xfId="15786"/>
    <cellStyle name="Normal 2 3 8 21 7 2" xfId="47880"/>
    <cellStyle name="Normal 2 3 8 21 8" xfId="47881"/>
    <cellStyle name="Normal 2 3 8 21 8 2" xfId="47882"/>
    <cellStyle name="Normal 2 3 8 21 9" xfId="47883"/>
    <cellStyle name="Normal 2 3 8 22" xfId="15787"/>
    <cellStyle name="Normal 2 3 8 22 10" xfId="47884"/>
    <cellStyle name="Normal 2 3 8 22 11" xfId="47885"/>
    <cellStyle name="Normal 2 3 8 22 2" xfId="15788"/>
    <cellStyle name="Normal 2 3 8 22 2 10" xfId="47886"/>
    <cellStyle name="Normal 2 3 8 22 2 2" xfId="15789"/>
    <cellStyle name="Normal 2 3 8 22 2 2 2" xfId="15790"/>
    <cellStyle name="Normal 2 3 8 22 2 2 2 2" xfId="15791"/>
    <cellStyle name="Normal 2 3 8 22 2 2 2 2 2" xfId="47887"/>
    <cellStyle name="Normal 2 3 8 22 2 2 2 3" xfId="15792"/>
    <cellStyle name="Normal 2 3 8 22 2 2 2 3 2" xfId="47888"/>
    <cellStyle name="Normal 2 3 8 22 2 2 2 4" xfId="47889"/>
    <cellStyle name="Normal 2 3 8 22 2 2 3" xfId="15793"/>
    <cellStyle name="Normal 2 3 8 22 2 2 3 2" xfId="47890"/>
    <cellStyle name="Normal 2 3 8 22 2 2 4" xfId="15794"/>
    <cellStyle name="Normal 2 3 8 22 2 2 4 2" xfId="47891"/>
    <cellStyle name="Normal 2 3 8 22 2 2 5" xfId="15795"/>
    <cellStyle name="Normal 2 3 8 22 2 2 5 2" xfId="47892"/>
    <cellStyle name="Normal 2 3 8 22 2 2 6" xfId="47893"/>
    <cellStyle name="Normal 2 3 8 22 2 2 6 2" xfId="47894"/>
    <cellStyle name="Normal 2 3 8 22 2 2 7" xfId="47895"/>
    <cellStyle name="Normal 2 3 8 22 2 3" xfId="15796"/>
    <cellStyle name="Normal 2 3 8 22 2 3 2" xfId="15797"/>
    <cellStyle name="Normal 2 3 8 22 2 3 2 2" xfId="47896"/>
    <cellStyle name="Normal 2 3 8 22 2 3 3" xfId="15798"/>
    <cellStyle name="Normal 2 3 8 22 2 3 3 2" xfId="47897"/>
    <cellStyle name="Normal 2 3 8 22 2 3 4" xfId="47898"/>
    <cellStyle name="Normal 2 3 8 22 2 4" xfId="15799"/>
    <cellStyle name="Normal 2 3 8 22 2 4 2" xfId="15800"/>
    <cellStyle name="Normal 2 3 8 22 2 4 2 2" xfId="47899"/>
    <cellStyle name="Normal 2 3 8 22 2 4 3" xfId="47900"/>
    <cellStyle name="Normal 2 3 8 22 2 5" xfId="15801"/>
    <cellStyle name="Normal 2 3 8 22 2 5 2" xfId="47901"/>
    <cellStyle name="Normal 2 3 8 22 2 6" xfId="15802"/>
    <cellStyle name="Normal 2 3 8 22 2 6 2" xfId="47902"/>
    <cellStyle name="Normal 2 3 8 22 2 7" xfId="47903"/>
    <cellStyle name="Normal 2 3 8 22 2 7 2" xfId="47904"/>
    <cellStyle name="Normal 2 3 8 22 2 8" xfId="47905"/>
    <cellStyle name="Normal 2 3 8 22 2 9" xfId="47906"/>
    <cellStyle name="Normal 2 3 8 22 3" xfId="15803"/>
    <cellStyle name="Normal 2 3 8 22 3 2" xfId="15804"/>
    <cellStyle name="Normal 2 3 8 22 3 2 2" xfId="15805"/>
    <cellStyle name="Normal 2 3 8 22 3 2 2 2" xfId="47907"/>
    <cellStyle name="Normal 2 3 8 22 3 2 3" xfId="15806"/>
    <cellStyle name="Normal 2 3 8 22 3 2 3 2" xfId="47908"/>
    <cellStyle name="Normal 2 3 8 22 3 2 4" xfId="47909"/>
    <cellStyle name="Normal 2 3 8 22 3 3" xfId="15807"/>
    <cellStyle name="Normal 2 3 8 22 3 3 2" xfId="47910"/>
    <cellStyle name="Normal 2 3 8 22 3 4" xfId="15808"/>
    <cellStyle name="Normal 2 3 8 22 3 4 2" xfId="47911"/>
    <cellStyle name="Normal 2 3 8 22 3 5" xfId="15809"/>
    <cellStyle name="Normal 2 3 8 22 3 5 2" xfId="47912"/>
    <cellStyle name="Normal 2 3 8 22 3 6" xfId="47913"/>
    <cellStyle name="Normal 2 3 8 22 3 6 2" xfId="47914"/>
    <cellStyle name="Normal 2 3 8 22 3 7" xfId="47915"/>
    <cellStyle name="Normal 2 3 8 22 4" xfId="15810"/>
    <cellStyle name="Normal 2 3 8 22 4 2" xfId="15811"/>
    <cellStyle name="Normal 2 3 8 22 4 2 2" xfId="47916"/>
    <cellStyle name="Normal 2 3 8 22 4 3" xfId="15812"/>
    <cellStyle name="Normal 2 3 8 22 4 3 2" xfId="47917"/>
    <cellStyle name="Normal 2 3 8 22 4 4" xfId="47918"/>
    <cellStyle name="Normal 2 3 8 22 5" xfId="15813"/>
    <cellStyle name="Normal 2 3 8 22 5 2" xfId="15814"/>
    <cellStyle name="Normal 2 3 8 22 5 2 2" xfId="47919"/>
    <cellStyle name="Normal 2 3 8 22 5 3" xfId="47920"/>
    <cellStyle name="Normal 2 3 8 22 6" xfId="15815"/>
    <cellStyle name="Normal 2 3 8 22 6 2" xfId="47921"/>
    <cellStyle name="Normal 2 3 8 22 7" xfId="15816"/>
    <cellStyle name="Normal 2 3 8 22 7 2" xfId="47922"/>
    <cellStyle name="Normal 2 3 8 22 8" xfId="47923"/>
    <cellStyle name="Normal 2 3 8 22 8 2" xfId="47924"/>
    <cellStyle name="Normal 2 3 8 22 9" xfId="47925"/>
    <cellStyle name="Normal 2 3 8 23" xfId="15817"/>
    <cellStyle name="Normal 2 3 8 23 10" xfId="47926"/>
    <cellStyle name="Normal 2 3 8 23 11" xfId="47927"/>
    <cellStyle name="Normal 2 3 8 23 2" xfId="15818"/>
    <cellStyle name="Normal 2 3 8 23 2 10" xfId="47928"/>
    <cellStyle name="Normal 2 3 8 23 2 2" xfId="15819"/>
    <cellStyle name="Normal 2 3 8 23 2 2 2" xfId="15820"/>
    <cellStyle name="Normal 2 3 8 23 2 2 2 2" xfId="15821"/>
    <cellStyle name="Normal 2 3 8 23 2 2 2 2 2" xfId="47929"/>
    <cellStyle name="Normal 2 3 8 23 2 2 2 3" xfId="15822"/>
    <cellStyle name="Normal 2 3 8 23 2 2 2 3 2" xfId="47930"/>
    <cellStyle name="Normal 2 3 8 23 2 2 2 4" xfId="47931"/>
    <cellStyle name="Normal 2 3 8 23 2 2 3" xfId="15823"/>
    <cellStyle name="Normal 2 3 8 23 2 2 3 2" xfId="47932"/>
    <cellStyle name="Normal 2 3 8 23 2 2 4" xfId="15824"/>
    <cellStyle name="Normal 2 3 8 23 2 2 4 2" xfId="47933"/>
    <cellStyle name="Normal 2 3 8 23 2 2 5" xfId="15825"/>
    <cellStyle name="Normal 2 3 8 23 2 2 5 2" xfId="47934"/>
    <cellStyle name="Normal 2 3 8 23 2 2 6" xfId="47935"/>
    <cellStyle name="Normal 2 3 8 23 2 2 6 2" xfId="47936"/>
    <cellStyle name="Normal 2 3 8 23 2 2 7" xfId="47937"/>
    <cellStyle name="Normal 2 3 8 23 2 3" xfId="15826"/>
    <cellStyle name="Normal 2 3 8 23 2 3 2" xfId="15827"/>
    <cellStyle name="Normal 2 3 8 23 2 3 2 2" xfId="47938"/>
    <cellStyle name="Normal 2 3 8 23 2 3 3" xfId="15828"/>
    <cellStyle name="Normal 2 3 8 23 2 3 3 2" xfId="47939"/>
    <cellStyle name="Normal 2 3 8 23 2 3 4" xfId="47940"/>
    <cellStyle name="Normal 2 3 8 23 2 4" xfId="15829"/>
    <cellStyle name="Normal 2 3 8 23 2 4 2" xfId="15830"/>
    <cellStyle name="Normal 2 3 8 23 2 4 2 2" xfId="47941"/>
    <cellStyle name="Normal 2 3 8 23 2 4 3" xfId="47942"/>
    <cellStyle name="Normal 2 3 8 23 2 5" xfId="15831"/>
    <cellStyle name="Normal 2 3 8 23 2 5 2" xfId="47943"/>
    <cellStyle name="Normal 2 3 8 23 2 6" xfId="15832"/>
    <cellStyle name="Normal 2 3 8 23 2 6 2" xfId="47944"/>
    <cellStyle name="Normal 2 3 8 23 2 7" xfId="47945"/>
    <cellStyle name="Normal 2 3 8 23 2 7 2" xfId="47946"/>
    <cellStyle name="Normal 2 3 8 23 2 8" xfId="47947"/>
    <cellStyle name="Normal 2 3 8 23 2 9" xfId="47948"/>
    <cellStyle name="Normal 2 3 8 23 3" xfId="15833"/>
    <cellStyle name="Normal 2 3 8 23 3 2" xfId="15834"/>
    <cellStyle name="Normal 2 3 8 23 3 2 2" xfId="15835"/>
    <cellStyle name="Normal 2 3 8 23 3 2 2 2" xfId="47949"/>
    <cellStyle name="Normal 2 3 8 23 3 2 3" xfId="15836"/>
    <cellStyle name="Normal 2 3 8 23 3 2 3 2" xfId="47950"/>
    <cellStyle name="Normal 2 3 8 23 3 2 4" xfId="47951"/>
    <cellStyle name="Normal 2 3 8 23 3 3" xfId="15837"/>
    <cellStyle name="Normal 2 3 8 23 3 3 2" xfId="47952"/>
    <cellStyle name="Normal 2 3 8 23 3 4" xfId="15838"/>
    <cellStyle name="Normal 2 3 8 23 3 4 2" xfId="47953"/>
    <cellStyle name="Normal 2 3 8 23 3 5" xfId="15839"/>
    <cellStyle name="Normal 2 3 8 23 3 5 2" xfId="47954"/>
    <cellStyle name="Normal 2 3 8 23 3 6" xfId="47955"/>
    <cellStyle name="Normal 2 3 8 23 3 6 2" xfId="47956"/>
    <cellStyle name="Normal 2 3 8 23 3 7" xfId="47957"/>
    <cellStyle name="Normal 2 3 8 23 4" xfId="15840"/>
    <cellStyle name="Normal 2 3 8 23 4 2" xfId="15841"/>
    <cellStyle name="Normal 2 3 8 23 4 2 2" xfId="47958"/>
    <cellStyle name="Normal 2 3 8 23 4 3" xfId="15842"/>
    <cellStyle name="Normal 2 3 8 23 4 3 2" xfId="47959"/>
    <cellStyle name="Normal 2 3 8 23 4 4" xfId="47960"/>
    <cellStyle name="Normal 2 3 8 23 5" xfId="15843"/>
    <cellStyle name="Normal 2 3 8 23 5 2" xfId="15844"/>
    <cellStyle name="Normal 2 3 8 23 5 2 2" xfId="47961"/>
    <cellStyle name="Normal 2 3 8 23 5 3" xfId="47962"/>
    <cellStyle name="Normal 2 3 8 23 6" xfId="15845"/>
    <cellStyle name="Normal 2 3 8 23 6 2" xfId="47963"/>
    <cellStyle name="Normal 2 3 8 23 7" xfId="15846"/>
    <cellStyle name="Normal 2 3 8 23 7 2" xfId="47964"/>
    <cellStyle name="Normal 2 3 8 23 8" xfId="47965"/>
    <cellStyle name="Normal 2 3 8 23 8 2" xfId="47966"/>
    <cellStyle name="Normal 2 3 8 23 9" xfId="47967"/>
    <cellStyle name="Normal 2 3 8 24" xfId="15847"/>
    <cellStyle name="Normal 2 3 8 24 10" xfId="47968"/>
    <cellStyle name="Normal 2 3 8 24 11" xfId="47969"/>
    <cellStyle name="Normal 2 3 8 24 2" xfId="15848"/>
    <cellStyle name="Normal 2 3 8 24 2 10" xfId="47970"/>
    <cellStyle name="Normal 2 3 8 24 2 2" xfId="15849"/>
    <cellStyle name="Normal 2 3 8 24 2 2 2" xfId="15850"/>
    <cellStyle name="Normal 2 3 8 24 2 2 2 2" xfId="15851"/>
    <cellStyle name="Normal 2 3 8 24 2 2 2 2 2" xfId="47971"/>
    <cellStyle name="Normal 2 3 8 24 2 2 2 3" xfId="15852"/>
    <cellStyle name="Normal 2 3 8 24 2 2 2 3 2" xfId="47972"/>
    <cellStyle name="Normal 2 3 8 24 2 2 2 4" xfId="47973"/>
    <cellStyle name="Normal 2 3 8 24 2 2 3" xfId="15853"/>
    <cellStyle name="Normal 2 3 8 24 2 2 3 2" xfId="47974"/>
    <cellStyle name="Normal 2 3 8 24 2 2 4" xfId="15854"/>
    <cellStyle name="Normal 2 3 8 24 2 2 4 2" xfId="47975"/>
    <cellStyle name="Normal 2 3 8 24 2 2 5" xfId="15855"/>
    <cellStyle name="Normal 2 3 8 24 2 2 5 2" xfId="47976"/>
    <cellStyle name="Normal 2 3 8 24 2 2 6" xfId="47977"/>
    <cellStyle name="Normal 2 3 8 24 2 2 6 2" xfId="47978"/>
    <cellStyle name="Normal 2 3 8 24 2 2 7" xfId="47979"/>
    <cellStyle name="Normal 2 3 8 24 2 3" xfId="15856"/>
    <cellStyle name="Normal 2 3 8 24 2 3 2" xfId="15857"/>
    <cellStyle name="Normal 2 3 8 24 2 3 2 2" xfId="47980"/>
    <cellStyle name="Normal 2 3 8 24 2 3 3" xfId="15858"/>
    <cellStyle name="Normal 2 3 8 24 2 3 3 2" xfId="47981"/>
    <cellStyle name="Normal 2 3 8 24 2 3 4" xfId="47982"/>
    <cellStyle name="Normal 2 3 8 24 2 4" xfId="15859"/>
    <cellStyle name="Normal 2 3 8 24 2 4 2" xfId="15860"/>
    <cellStyle name="Normal 2 3 8 24 2 4 2 2" xfId="47983"/>
    <cellStyle name="Normal 2 3 8 24 2 4 3" xfId="47984"/>
    <cellStyle name="Normal 2 3 8 24 2 5" xfId="15861"/>
    <cellStyle name="Normal 2 3 8 24 2 5 2" xfId="47985"/>
    <cellStyle name="Normal 2 3 8 24 2 6" xfId="15862"/>
    <cellStyle name="Normal 2 3 8 24 2 6 2" xfId="47986"/>
    <cellStyle name="Normal 2 3 8 24 2 7" xfId="47987"/>
    <cellStyle name="Normal 2 3 8 24 2 7 2" xfId="47988"/>
    <cellStyle name="Normal 2 3 8 24 2 8" xfId="47989"/>
    <cellStyle name="Normal 2 3 8 24 2 9" xfId="47990"/>
    <cellStyle name="Normal 2 3 8 24 3" xfId="15863"/>
    <cellStyle name="Normal 2 3 8 24 3 2" xfId="15864"/>
    <cellStyle name="Normal 2 3 8 24 3 2 2" xfId="15865"/>
    <cellStyle name="Normal 2 3 8 24 3 2 2 2" xfId="47991"/>
    <cellStyle name="Normal 2 3 8 24 3 2 3" xfId="15866"/>
    <cellStyle name="Normal 2 3 8 24 3 2 3 2" xfId="47992"/>
    <cellStyle name="Normal 2 3 8 24 3 2 4" xfId="47993"/>
    <cellStyle name="Normal 2 3 8 24 3 3" xfId="15867"/>
    <cellStyle name="Normal 2 3 8 24 3 3 2" xfId="47994"/>
    <cellStyle name="Normal 2 3 8 24 3 4" xfId="15868"/>
    <cellStyle name="Normal 2 3 8 24 3 4 2" xfId="47995"/>
    <cellStyle name="Normal 2 3 8 24 3 5" xfId="15869"/>
    <cellStyle name="Normal 2 3 8 24 3 5 2" xfId="47996"/>
    <cellStyle name="Normal 2 3 8 24 3 6" xfId="47997"/>
    <cellStyle name="Normal 2 3 8 24 3 6 2" xfId="47998"/>
    <cellStyle name="Normal 2 3 8 24 3 7" xfId="47999"/>
    <cellStyle name="Normal 2 3 8 24 4" xfId="15870"/>
    <cellStyle name="Normal 2 3 8 24 4 2" xfId="15871"/>
    <cellStyle name="Normal 2 3 8 24 4 2 2" xfId="48000"/>
    <cellStyle name="Normal 2 3 8 24 4 3" xfId="15872"/>
    <cellStyle name="Normal 2 3 8 24 4 3 2" xfId="48001"/>
    <cellStyle name="Normal 2 3 8 24 4 4" xfId="48002"/>
    <cellStyle name="Normal 2 3 8 24 5" xfId="15873"/>
    <cellStyle name="Normal 2 3 8 24 5 2" xfId="15874"/>
    <cellStyle name="Normal 2 3 8 24 5 2 2" xfId="48003"/>
    <cellStyle name="Normal 2 3 8 24 5 3" xfId="48004"/>
    <cellStyle name="Normal 2 3 8 24 6" xfId="15875"/>
    <cellStyle name="Normal 2 3 8 24 6 2" xfId="48005"/>
    <cellStyle name="Normal 2 3 8 24 7" xfId="15876"/>
    <cellStyle name="Normal 2 3 8 24 7 2" xfId="48006"/>
    <cellStyle name="Normal 2 3 8 24 8" xfId="48007"/>
    <cellStyle name="Normal 2 3 8 24 8 2" xfId="48008"/>
    <cellStyle name="Normal 2 3 8 24 9" xfId="48009"/>
    <cellStyle name="Normal 2 3 8 25" xfId="15877"/>
    <cellStyle name="Normal 2 3 8 25 10" xfId="48010"/>
    <cellStyle name="Normal 2 3 8 25 11" xfId="48011"/>
    <cellStyle name="Normal 2 3 8 25 2" xfId="15878"/>
    <cellStyle name="Normal 2 3 8 25 2 10" xfId="48012"/>
    <cellStyle name="Normal 2 3 8 25 2 2" xfId="15879"/>
    <cellStyle name="Normal 2 3 8 25 2 2 2" xfId="15880"/>
    <cellStyle name="Normal 2 3 8 25 2 2 2 2" xfId="15881"/>
    <cellStyle name="Normal 2 3 8 25 2 2 2 2 2" xfId="48013"/>
    <cellStyle name="Normal 2 3 8 25 2 2 2 3" xfId="15882"/>
    <cellStyle name="Normal 2 3 8 25 2 2 2 3 2" xfId="48014"/>
    <cellStyle name="Normal 2 3 8 25 2 2 2 4" xfId="48015"/>
    <cellStyle name="Normal 2 3 8 25 2 2 3" xfId="15883"/>
    <cellStyle name="Normal 2 3 8 25 2 2 3 2" xfId="48016"/>
    <cellStyle name="Normal 2 3 8 25 2 2 4" xfId="15884"/>
    <cellStyle name="Normal 2 3 8 25 2 2 4 2" xfId="48017"/>
    <cellStyle name="Normal 2 3 8 25 2 2 5" xfId="15885"/>
    <cellStyle name="Normal 2 3 8 25 2 2 5 2" xfId="48018"/>
    <cellStyle name="Normal 2 3 8 25 2 2 6" xfId="48019"/>
    <cellStyle name="Normal 2 3 8 25 2 2 6 2" xfId="48020"/>
    <cellStyle name="Normal 2 3 8 25 2 2 7" xfId="48021"/>
    <cellStyle name="Normal 2 3 8 25 2 3" xfId="15886"/>
    <cellStyle name="Normal 2 3 8 25 2 3 2" xfId="15887"/>
    <cellStyle name="Normal 2 3 8 25 2 3 2 2" xfId="48022"/>
    <cellStyle name="Normal 2 3 8 25 2 3 3" xfId="15888"/>
    <cellStyle name="Normal 2 3 8 25 2 3 3 2" xfId="48023"/>
    <cellStyle name="Normal 2 3 8 25 2 3 4" xfId="48024"/>
    <cellStyle name="Normal 2 3 8 25 2 4" xfId="15889"/>
    <cellStyle name="Normal 2 3 8 25 2 4 2" xfId="15890"/>
    <cellStyle name="Normal 2 3 8 25 2 4 2 2" xfId="48025"/>
    <cellStyle name="Normal 2 3 8 25 2 4 3" xfId="48026"/>
    <cellStyle name="Normal 2 3 8 25 2 5" xfId="15891"/>
    <cellStyle name="Normal 2 3 8 25 2 5 2" xfId="48027"/>
    <cellStyle name="Normal 2 3 8 25 2 6" xfId="15892"/>
    <cellStyle name="Normal 2 3 8 25 2 6 2" xfId="48028"/>
    <cellStyle name="Normal 2 3 8 25 2 7" xfId="48029"/>
    <cellStyle name="Normal 2 3 8 25 2 7 2" xfId="48030"/>
    <cellStyle name="Normal 2 3 8 25 2 8" xfId="48031"/>
    <cellStyle name="Normal 2 3 8 25 2 9" xfId="48032"/>
    <cellStyle name="Normal 2 3 8 25 3" xfId="15893"/>
    <cellStyle name="Normal 2 3 8 25 3 2" xfId="15894"/>
    <cellStyle name="Normal 2 3 8 25 3 2 2" xfId="15895"/>
    <cellStyle name="Normal 2 3 8 25 3 2 2 2" xfId="48033"/>
    <cellStyle name="Normal 2 3 8 25 3 2 3" xfId="15896"/>
    <cellStyle name="Normal 2 3 8 25 3 2 3 2" xfId="48034"/>
    <cellStyle name="Normal 2 3 8 25 3 2 4" xfId="48035"/>
    <cellStyle name="Normal 2 3 8 25 3 3" xfId="15897"/>
    <cellStyle name="Normal 2 3 8 25 3 3 2" xfId="48036"/>
    <cellStyle name="Normal 2 3 8 25 3 4" xfId="15898"/>
    <cellStyle name="Normal 2 3 8 25 3 4 2" xfId="48037"/>
    <cellStyle name="Normal 2 3 8 25 3 5" xfId="15899"/>
    <cellStyle name="Normal 2 3 8 25 3 5 2" xfId="48038"/>
    <cellStyle name="Normal 2 3 8 25 3 6" xfId="48039"/>
    <cellStyle name="Normal 2 3 8 25 3 6 2" xfId="48040"/>
    <cellStyle name="Normal 2 3 8 25 3 7" xfId="48041"/>
    <cellStyle name="Normal 2 3 8 25 4" xfId="15900"/>
    <cellStyle name="Normal 2 3 8 25 4 2" xfId="15901"/>
    <cellStyle name="Normal 2 3 8 25 4 2 2" xfId="48042"/>
    <cellStyle name="Normal 2 3 8 25 4 3" xfId="15902"/>
    <cellStyle name="Normal 2 3 8 25 4 3 2" xfId="48043"/>
    <cellStyle name="Normal 2 3 8 25 4 4" xfId="48044"/>
    <cellStyle name="Normal 2 3 8 25 5" xfId="15903"/>
    <cellStyle name="Normal 2 3 8 25 5 2" xfId="15904"/>
    <cellStyle name="Normal 2 3 8 25 5 2 2" xfId="48045"/>
    <cellStyle name="Normal 2 3 8 25 5 3" xfId="48046"/>
    <cellStyle name="Normal 2 3 8 25 6" xfId="15905"/>
    <cellStyle name="Normal 2 3 8 25 6 2" xfId="48047"/>
    <cellStyle name="Normal 2 3 8 25 7" xfId="15906"/>
    <cellStyle name="Normal 2 3 8 25 7 2" xfId="48048"/>
    <cellStyle name="Normal 2 3 8 25 8" xfId="48049"/>
    <cellStyle name="Normal 2 3 8 25 8 2" xfId="48050"/>
    <cellStyle name="Normal 2 3 8 25 9" xfId="48051"/>
    <cellStyle name="Normal 2 3 8 26" xfId="15907"/>
    <cellStyle name="Normal 2 3 8 26 10" xfId="48052"/>
    <cellStyle name="Normal 2 3 8 26 11" xfId="48053"/>
    <cellStyle name="Normal 2 3 8 26 2" xfId="15908"/>
    <cellStyle name="Normal 2 3 8 26 2 10" xfId="48054"/>
    <cellStyle name="Normal 2 3 8 26 2 2" xfId="15909"/>
    <cellStyle name="Normal 2 3 8 26 2 2 2" xfId="15910"/>
    <cellStyle name="Normal 2 3 8 26 2 2 2 2" xfId="15911"/>
    <cellStyle name="Normal 2 3 8 26 2 2 2 2 2" xfId="48055"/>
    <cellStyle name="Normal 2 3 8 26 2 2 2 3" xfId="15912"/>
    <cellStyle name="Normal 2 3 8 26 2 2 2 3 2" xfId="48056"/>
    <cellStyle name="Normal 2 3 8 26 2 2 2 4" xfId="48057"/>
    <cellStyle name="Normal 2 3 8 26 2 2 3" xfId="15913"/>
    <cellStyle name="Normal 2 3 8 26 2 2 3 2" xfId="48058"/>
    <cellStyle name="Normal 2 3 8 26 2 2 4" xfId="15914"/>
    <cellStyle name="Normal 2 3 8 26 2 2 4 2" xfId="48059"/>
    <cellStyle name="Normal 2 3 8 26 2 2 5" xfId="15915"/>
    <cellStyle name="Normal 2 3 8 26 2 2 5 2" xfId="48060"/>
    <cellStyle name="Normal 2 3 8 26 2 2 6" xfId="48061"/>
    <cellStyle name="Normal 2 3 8 26 2 2 6 2" xfId="48062"/>
    <cellStyle name="Normal 2 3 8 26 2 2 7" xfId="48063"/>
    <cellStyle name="Normal 2 3 8 26 2 3" xfId="15916"/>
    <cellStyle name="Normal 2 3 8 26 2 3 2" xfId="15917"/>
    <cellStyle name="Normal 2 3 8 26 2 3 2 2" xfId="48064"/>
    <cellStyle name="Normal 2 3 8 26 2 3 3" xfId="15918"/>
    <cellStyle name="Normal 2 3 8 26 2 3 3 2" xfId="48065"/>
    <cellStyle name="Normal 2 3 8 26 2 3 4" xfId="48066"/>
    <cellStyle name="Normal 2 3 8 26 2 4" xfId="15919"/>
    <cellStyle name="Normal 2 3 8 26 2 4 2" xfId="15920"/>
    <cellStyle name="Normal 2 3 8 26 2 4 2 2" xfId="48067"/>
    <cellStyle name="Normal 2 3 8 26 2 4 3" xfId="48068"/>
    <cellStyle name="Normal 2 3 8 26 2 5" xfId="15921"/>
    <cellStyle name="Normal 2 3 8 26 2 5 2" xfId="48069"/>
    <cellStyle name="Normal 2 3 8 26 2 6" xfId="15922"/>
    <cellStyle name="Normal 2 3 8 26 2 6 2" xfId="48070"/>
    <cellStyle name="Normal 2 3 8 26 2 7" xfId="48071"/>
    <cellStyle name="Normal 2 3 8 26 2 7 2" xfId="48072"/>
    <cellStyle name="Normal 2 3 8 26 2 8" xfId="48073"/>
    <cellStyle name="Normal 2 3 8 26 2 9" xfId="48074"/>
    <cellStyle name="Normal 2 3 8 26 3" xfId="15923"/>
    <cellStyle name="Normal 2 3 8 26 3 2" xfId="15924"/>
    <cellStyle name="Normal 2 3 8 26 3 2 2" xfId="15925"/>
    <cellStyle name="Normal 2 3 8 26 3 2 2 2" xfId="48075"/>
    <cellStyle name="Normal 2 3 8 26 3 2 3" xfId="15926"/>
    <cellStyle name="Normal 2 3 8 26 3 2 3 2" xfId="48076"/>
    <cellStyle name="Normal 2 3 8 26 3 2 4" xfId="48077"/>
    <cellStyle name="Normal 2 3 8 26 3 3" xfId="15927"/>
    <cellStyle name="Normal 2 3 8 26 3 3 2" xfId="48078"/>
    <cellStyle name="Normal 2 3 8 26 3 4" xfId="15928"/>
    <cellStyle name="Normal 2 3 8 26 3 4 2" xfId="48079"/>
    <cellStyle name="Normal 2 3 8 26 3 5" xfId="15929"/>
    <cellStyle name="Normal 2 3 8 26 3 5 2" xfId="48080"/>
    <cellStyle name="Normal 2 3 8 26 3 6" xfId="48081"/>
    <cellStyle name="Normal 2 3 8 26 3 6 2" xfId="48082"/>
    <cellStyle name="Normal 2 3 8 26 3 7" xfId="48083"/>
    <cellStyle name="Normal 2 3 8 26 4" xfId="15930"/>
    <cellStyle name="Normal 2 3 8 26 4 2" xfId="15931"/>
    <cellStyle name="Normal 2 3 8 26 4 2 2" xfId="48084"/>
    <cellStyle name="Normal 2 3 8 26 4 3" xfId="15932"/>
    <cellStyle name="Normal 2 3 8 26 4 3 2" xfId="48085"/>
    <cellStyle name="Normal 2 3 8 26 4 4" xfId="48086"/>
    <cellStyle name="Normal 2 3 8 26 5" xfId="15933"/>
    <cellStyle name="Normal 2 3 8 26 5 2" xfId="15934"/>
    <cellStyle name="Normal 2 3 8 26 5 2 2" xfId="48087"/>
    <cellStyle name="Normal 2 3 8 26 5 3" xfId="48088"/>
    <cellStyle name="Normal 2 3 8 26 6" xfId="15935"/>
    <cellStyle name="Normal 2 3 8 26 6 2" xfId="48089"/>
    <cellStyle name="Normal 2 3 8 26 7" xfId="15936"/>
    <cellStyle name="Normal 2 3 8 26 7 2" xfId="48090"/>
    <cellStyle name="Normal 2 3 8 26 8" xfId="48091"/>
    <cellStyle name="Normal 2 3 8 26 8 2" xfId="48092"/>
    <cellStyle name="Normal 2 3 8 26 9" xfId="48093"/>
    <cellStyle name="Normal 2 3 8 27" xfId="15937"/>
    <cellStyle name="Normal 2 3 8 27 10" xfId="48094"/>
    <cellStyle name="Normal 2 3 8 27 11" xfId="48095"/>
    <cellStyle name="Normal 2 3 8 27 2" xfId="15938"/>
    <cellStyle name="Normal 2 3 8 27 2 10" xfId="48096"/>
    <cellStyle name="Normal 2 3 8 27 2 2" xfId="15939"/>
    <cellStyle name="Normal 2 3 8 27 2 2 2" xfId="15940"/>
    <cellStyle name="Normal 2 3 8 27 2 2 2 2" xfId="15941"/>
    <cellStyle name="Normal 2 3 8 27 2 2 2 2 2" xfId="48097"/>
    <cellStyle name="Normal 2 3 8 27 2 2 2 3" xfId="15942"/>
    <cellStyle name="Normal 2 3 8 27 2 2 2 3 2" xfId="48098"/>
    <cellStyle name="Normal 2 3 8 27 2 2 2 4" xfId="48099"/>
    <cellStyle name="Normal 2 3 8 27 2 2 3" xfId="15943"/>
    <cellStyle name="Normal 2 3 8 27 2 2 3 2" xfId="48100"/>
    <cellStyle name="Normal 2 3 8 27 2 2 4" xfId="15944"/>
    <cellStyle name="Normal 2 3 8 27 2 2 4 2" xfId="48101"/>
    <cellStyle name="Normal 2 3 8 27 2 2 5" xfId="15945"/>
    <cellStyle name="Normal 2 3 8 27 2 2 5 2" xfId="48102"/>
    <cellStyle name="Normal 2 3 8 27 2 2 6" xfId="48103"/>
    <cellStyle name="Normal 2 3 8 27 2 2 6 2" xfId="48104"/>
    <cellStyle name="Normal 2 3 8 27 2 2 7" xfId="48105"/>
    <cellStyle name="Normal 2 3 8 27 2 3" xfId="15946"/>
    <cellStyle name="Normal 2 3 8 27 2 3 2" xfId="15947"/>
    <cellStyle name="Normal 2 3 8 27 2 3 2 2" xfId="48106"/>
    <cellStyle name="Normal 2 3 8 27 2 3 3" xfId="15948"/>
    <cellStyle name="Normal 2 3 8 27 2 3 3 2" xfId="48107"/>
    <cellStyle name="Normal 2 3 8 27 2 3 4" xfId="48108"/>
    <cellStyle name="Normal 2 3 8 27 2 4" xfId="15949"/>
    <cellStyle name="Normal 2 3 8 27 2 4 2" xfId="15950"/>
    <cellStyle name="Normal 2 3 8 27 2 4 2 2" xfId="48109"/>
    <cellStyle name="Normal 2 3 8 27 2 4 3" xfId="48110"/>
    <cellStyle name="Normal 2 3 8 27 2 5" xfId="15951"/>
    <cellStyle name="Normal 2 3 8 27 2 5 2" xfId="48111"/>
    <cellStyle name="Normal 2 3 8 27 2 6" xfId="15952"/>
    <cellStyle name="Normal 2 3 8 27 2 6 2" xfId="48112"/>
    <cellStyle name="Normal 2 3 8 27 2 7" xfId="48113"/>
    <cellStyle name="Normal 2 3 8 27 2 7 2" xfId="48114"/>
    <cellStyle name="Normal 2 3 8 27 2 8" xfId="48115"/>
    <cellStyle name="Normal 2 3 8 27 2 9" xfId="48116"/>
    <cellStyle name="Normal 2 3 8 27 3" xfId="15953"/>
    <cellStyle name="Normal 2 3 8 27 3 2" xfId="15954"/>
    <cellStyle name="Normal 2 3 8 27 3 2 2" xfId="15955"/>
    <cellStyle name="Normal 2 3 8 27 3 2 2 2" xfId="48117"/>
    <cellStyle name="Normal 2 3 8 27 3 2 3" xfId="15956"/>
    <cellStyle name="Normal 2 3 8 27 3 2 3 2" xfId="48118"/>
    <cellStyle name="Normal 2 3 8 27 3 2 4" xfId="48119"/>
    <cellStyle name="Normal 2 3 8 27 3 3" xfId="15957"/>
    <cellStyle name="Normal 2 3 8 27 3 3 2" xfId="48120"/>
    <cellStyle name="Normal 2 3 8 27 3 4" xfId="15958"/>
    <cellStyle name="Normal 2 3 8 27 3 4 2" xfId="48121"/>
    <cellStyle name="Normal 2 3 8 27 3 5" xfId="15959"/>
    <cellStyle name="Normal 2 3 8 27 3 5 2" xfId="48122"/>
    <cellStyle name="Normal 2 3 8 27 3 6" xfId="48123"/>
    <cellStyle name="Normal 2 3 8 27 3 6 2" xfId="48124"/>
    <cellStyle name="Normal 2 3 8 27 3 7" xfId="48125"/>
    <cellStyle name="Normal 2 3 8 27 4" xfId="15960"/>
    <cellStyle name="Normal 2 3 8 27 4 2" xfId="15961"/>
    <cellStyle name="Normal 2 3 8 27 4 2 2" xfId="48126"/>
    <cellStyle name="Normal 2 3 8 27 4 3" xfId="15962"/>
    <cellStyle name="Normal 2 3 8 27 4 3 2" xfId="48127"/>
    <cellStyle name="Normal 2 3 8 27 4 4" xfId="48128"/>
    <cellStyle name="Normal 2 3 8 27 5" xfId="15963"/>
    <cellStyle name="Normal 2 3 8 27 5 2" xfId="15964"/>
    <cellStyle name="Normal 2 3 8 27 5 2 2" xfId="48129"/>
    <cellStyle name="Normal 2 3 8 27 5 3" xfId="48130"/>
    <cellStyle name="Normal 2 3 8 27 6" xfId="15965"/>
    <cellStyle name="Normal 2 3 8 27 6 2" xfId="48131"/>
    <cellStyle name="Normal 2 3 8 27 7" xfId="15966"/>
    <cellStyle name="Normal 2 3 8 27 7 2" xfId="48132"/>
    <cellStyle name="Normal 2 3 8 27 8" xfId="48133"/>
    <cellStyle name="Normal 2 3 8 27 8 2" xfId="48134"/>
    <cellStyle name="Normal 2 3 8 27 9" xfId="48135"/>
    <cellStyle name="Normal 2 3 8 28" xfId="15967"/>
    <cellStyle name="Normal 2 3 8 28 10" xfId="48136"/>
    <cellStyle name="Normal 2 3 8 28 11" xfId="48137"/>
    <cellStyle name="Normal 2 3 8 28 2" xfId="15968"/>
    <cellStyle name="Normal 2 3 8 28 2 10" xfId="48138"/>
    <cellStyle name="Normal 2 3 8 28 2 2" xfId="15969"/>
    <cellStyle name="Normal 2 3 8 28 2 2 2" xfId="15970"/>
    <cellStyle name="Normal 2 3 8 28 2 2 2 2" xfId="15971"/>
    <cellStyle name="Normal 2 3 8 28 2 2 2 2 2" xfId="48139"/>
    <cellStyle name="Normal 2 3 8 28 2 2 2 3" xfId="15972"/>
    <cellStyle name="Normal 2 3 8 28 2 2 2 3 2" xfId="48140"/>
    <cellStyle name="Normal 2 3 8 28 2 2 2 4" xfId="48141"/>
    <cellStyle name="Normal 2 3 8 28 2 2 3" xfId="15973"/>
    <cellStyle name="Normal 2 3 8 28 2 2 3 2" xfId="48142"/>
    <cellStyle name="Normal 2 3 8 28 2 2 4" xfId="15974"/>
    <cellStyle name="Normal 2 3 8 28 2 2 4 2" xfId="48143"/>
    <cellStyle name="Normal 2 3 8 28 2 2 5" xfId="15975"/>
    <cellStyle name="Normal 2 3 8 28 2 2 5 2" xfId="48144"/>
    <cellStyle name="Normal 2 3 8 28 2 2 6" xfId="48145"/>
    <cellStyle name="Normal 2 3 8 28 2 2 6 2" xfId="48146"/>
    <cellStyle name="Normal 2 3 8 28 2 2 7" xfId="48147"/>
    <cellStyle name="Normal 2 3 8 28 2 3" xfId="15976"/>
    <cellStyle name="Normal 2 3 8 28 2 3 2" xfId="15977"/>
    <cellStyle name="Normal 2 3 8 28 2 3 2 2" xfId="48148"/>
    <cellStyle name="Normal 2 3 8 28 2 3 3" xfId="15978"/>
    <cellStyle name="Normal 2 3 8 28 2 3 3 2" xfId="48149"/>
    <cellStyle name="Normal 2 3 8 28 2 3 4" xfId="48150"/>
    <cellStyle name="Normal 2 3 8 28 2 4" xfId="15979"/>
    <cellStyle name="Normal 2 3 8 28 2 4 2" xfId="15980"/>
    <cellStyle name="Normal 2 3 8 28 2 4 2 2" xfId="48151"/>
    <cellStyle name="Normal 2 3 8 28 2 4 3" xfId="48152"/>
    <cellStyle name="Normal 2 3 8 28 2 5" xfId="15981"/>
    <cellStyle name="Normal 2 3 8 28 2 5 2" xfId="48153"/>
    <cellStyle name="Normal 2 3 8 28 2 6" xfId="15982"/>
    <cellStyle name="Normal 2 3 8 28 2 6 2" xfId="48154"/>
    <cellStyle name="Normal 2 3 8 28 2 7" xfId="48155"/>
    <cellStyle name="Normal 2 3 8 28 2 7 2" xfId="48156"/>
    <cellStyle name="Normal 2 3 8 28 2 8" xfId="48157"/>
    <cellStyle name="Normal 2 3 8 28 2 9" xfId="48158"/>
    <cellStyle name="Normal 2 3 8 28 3" xfId="15983"/>
    <cellStyle name="Normal 2 3 8 28 3 2" xfId="15984"/>
    <cellStyle name="Normal 2 3 8 28 3 2 2" xfId="15985"/>
    <cellStyle name="Normal 2 3 8 28 3 2 2 2" xfId="48159"/>
    <cellStyle name="Normal 2 3 8 28 3 2 3" xfId="15986"/>
    <cellStyle name="Normal 2 3 8 28 3 2 3 2" xfId="48160"/>
    <cellStyle name="Normal 2 3 8 28 3 2 4" xfId="48161"/>
    <cellStyle name="Normal 2 3 8 28 3 3" xfId="15987"/>
    <cellStyle name="Normal 2 3 8 28 3 3 2" xfId="48162"/>
    <cellStyle name="Normal 2 3 8 28 3 4" xfId="15988"/>
    <cellStyle name="Normal 2 3 8 28 3 4 2" xfId="48163"/>
    <cellStyle name="Normal 2 3 8 28 3 5" xfId="15989"/>
    <cellStyle name="Normal 2 3 8 28 3 5 2" xfId="48164"/>
    <cellStyle name="Normal 2 3 8 28 3 6" xfId="48165"/>
    <cellStyle name="Normal 2 3 8 28 3 6 2" xfId="48166"/>
    <cellStyle name="Normal 2 3 8 28 3 7" xfId="48167"/>
    <cellStyle name="Normal 2 3 8 28 4" xfId="15990"/>
    <cellStyle name="Normal 2 3 8 28 4 2" xfId="15991"/>
    <cellStyle name="Normal 2 3 8 28 4 2 2" xfId="48168"/>
    <cellStyle name="Normal 2 3 8 28 4 3" xfId="15992"/>
    <cellStyle name="Normal 2 3 8 28 4 3 2" xfId="48169"/>
    <cellStyle name="Normal 2 3 8 28 4 4" xfId="48170"/>
    <cellStyle name="Normal 2 3 8 28 5" xfId="15993"/>
    <cellStyle name="Normal 2 3 8 28 5 2" xfId="15994"/>
    <cellStyle name="Normal 2 3 8 28 5 2 2" xfId="48171"/>
    <cellStyle name="Normal 2 3 8 28 5 3" xfId="48172"/>
    <cellStyle name="Normal 2 3 8 28 6" xfId="15995"/>
    <cellStyle name="Normal 2 3 8 28 6 2" xfId="48173"/>
    <cellStyle name="Normal 2 3 8 28 7" xfId="15996"/>
    <cellStyle name="Normal 2 3 8 28 7 2" xfId="48174"/>
    <cellStyle name="Normal 2 3 8 28 8" xfId="48175"/>
    <cellStyle name="Normal 2 3 8 28 8 2" xfId="48176"/>
    <cellStyle name="Normal 2 3 8 28 9" xfId="48177"/>
    <cellStyle name="Normal 2 3 8 29" xfId="15997"/>
    <cellStyle name="Normal 2 3 8 29 10" xfId="48178"/>
    <cellStyle name="Normal 2 3 8 29 11" xfId="48179"/>
    <cellStyle name="Normal 2 3 8 29 2" xfId="15998"/>
    <cellStyle name="Normal 2 3 8 29 2 10" xfId="48180"/>
    <cellStyle name="Normal 2 3 8 29 2 2" xfId="15999"/>
    <cellStyle name="Normal 2 3 8 29 2 2 2" xfId="16000"/>
    <cellStyle name="Normal 2 3 8 29 2 2 2 2" xfId="16001"/>
    <cellStyle name="Normal 2 3 8 29 2 2 2 2 2" xfId="48181"/>
    <cellStyle name="Normal 2 3 8 29 2 2 2 3" xfId="16002"/>
    <cellStyle name="Normal 2 3 8 29 2 2 2 3 2" xfId="48182"/>
    <cellStyle name="Normal 2 3 8 29 2 2 2 4" xfId="48183"/>
    <cellStyle name="Normal 2 3 8 29 2 2 3" xfId="16003"/>
    <cellStyle name="Normal 2 3 8 29 2 2 3 2" xfId="48184"/>
    <cellStyle name="Normal 2 3 8 29 2 2 4" xfId="16004"/>
    <cellStyle name="Normal 2 3 8 29 2 2 4 2" xfId="48185"/>
    <cellStyle name="Normal 2 3 8 29 2 2 5" xfId="16005"/>
    <cellStyle name="Normal 2 3 8 29 2 2 5 2" xfId="48186"/>
    <cellStyle name="Normal 2 3 8 29 2 2 6" xfId="48187"/>
    <cellStyle name="Normal 2 3 8 29 2 2 6 2" xfId="48188"/>
    <cellStyle name="Normal 2 3 8 29 2 2 7" xfId="48189"/>
    <cellStyle name="Normal 2 3 8 29 2 3" xfId="16006"/>
    <cellStyle name="Normal 2 3 8 29 2 3 2" xfId="16007"/>
    <cellStyle name="Normal 2 3 8 29 2 3 2 2" xfId="48190"/>
    <cellStyle name="Normal 2 3 8 29 2 3 3" xfId="16008"/>
    <cellStyle name="Normal 2 3 8 29 2 3 3 2" xfId="48191"/>
    <cellStyle name="Normal 2 3 8 29 2 3 4" xfId="48192"/>
    <cellStyle name="Normal 2 3 8 29 2 4" xfId="16009"/>
    <cellStyle name="Normal 2 3 8 29 2 4 2" xfId="16010"/>
    <cellStyle name="Normal 2 3 8 29 2 4 2 2" xfId="48193"/>
    <cellStyle name="Normal 2 3 8 29 2 4 3" xfId="48194"/>
    <cellStyle name="Normal 2 3 8 29 2 5" xfId="16011"/>
    <cellStyle name="Normal 2 3 8 29 2 5 2" xfId="48195"/>
    <cellStyle name="Normal 2 3 8 29 2 6" xfId="16012"/>
    <cellStyle name="Normal 2 3 8 29 2 6 2" xfId="48196"/>
    <cellStyle name="Normal 2 3 8 29 2 7" xfId="48197"/>
    <cellStyle name="Normal 2 3 8 29 2 7 2" xfId="48198"/>
    <cellStyle name="Normal 2 3 8 29 2 8" xfId="48199"/>
    <cellStyle name="Normal 2 3 8 29 2 9" xfId="48200"/>
    <cellStyle name="Normal 2 3 8 29 3" xfId="16013"/>
    <cellStyle name="Normal 2 3 8 29 3 2" xfId="16014"/>
    <cellStyle name="Normal 2 3 8 29 3 2 2" xfId="16015"/>
    <cellStyle name="Normal 2 3 8 29 3 2 2 2" xfId="48201"/>
    <cellStyle name="Normal 2 3 8 29 3 2 3" xfId="16016"/>
    <cellStyle name="Normal 2 3 8 29 3 2 3 2" xfId="48202"/>
    <cellStyle name="Normal 2 3 8 29 3 2 4" xfId="48203"/>
    <cellStyle name="Normal 2 3 8 29 3 3" xfId="16017"/>
    <cellStyle name="Normal 2 3 8 29 3 3 2" xfId="48204"/>
    <cellStyle name="Normal 2 3 8 29 3 4" xfId="16018"/>
    <cellStyle name="Normal 2 3 8 29 3 4 2" xfId="48205"/>
    <cellStyle name="Normal 2 3 8 29 3 5" xfId="16019"/>
    <cellStyle name="Normal 2 3 8 29 3 5 2" xfId="48206"/>
    <cellStyle name="Normal 2 3 8 29 3 6" xfId="48207"/>
    <cellStyle name="Normal 2 3 8 29 3 6 2" xfId="48208"/>
    <cellStyle name="Normal 2 3 8 29 3 7" xfId="48209"/>
    <cellStyle name="Normal 2 3 8 29 4" xfId="16020"/>
    <cellStyle name="Normal 2 3 8 29 4 2" xfId="16021"/>
    <cellStyle name="Normal 2 3 8 29 4 2 2" xfId="48210"/>
    <cellStyle name="Normal 2 3 8 29 4 3" xfId="16022"/>
    <cellStyle name="Normal 2 3 8 29 4 3 2" xfId="48211"/>
    <cellStyle name="Normal 2 3 8 29 4 4" xfId="48212"/>
    <cellStyle name="Normal 2 3 8 29 5" xfId="16023"/>
    <cellStyle name="Normal 2 3 8 29 5 2" xfId="16024"/>
    <cellStyle name="Normal 2 3 8 29 5 2 2" xfId="48213"/>
    <cellStyle name="Normal 2 3 8 29 5 3" xfId="48214"/>
    <cellStyle name="Normal 2 3 8 29 6" xfId="16025"/>
    <cellStyle name="Normal 2 3 8 29 6 2" xfId="48215"/>
    <cellStyle name="Normal 2 3 8 29 7" xfId="16026"/>
    <cellStyle name="Normal 2 3 8 29 7 2" xfId="48216"/>
    <cellStyle name="Normal 2 3 8 29 8" xfId="48217"/>
    <cellStyle name="Normal 2 3 8 29 8 2" xfId="48218"/>
    <cellStyle name="Normal 2 3 8 29 9" xfId="48219"/>
    <cellStyle name="Normal 2 3 8 3" xfId="16027"/>
    <cellStyle name="Normal 2 3 8 3 10" xfId="48220"/>
    <cellStyle name="Normal 2 3 8 3 11" xfId="48221"/>
    <cellStyle name="Normal 2 3 8 3 2" xfId="16028"/>
    <cellStyle name="Normal 2 3 8 3 2 10" xfId="48222"/>
    <cellStyle name="Normal 2 3 8 3 2 2" xfId="16029"/>
    <cellStyle name="Normal 2 3 8 3 2 2 2" xfId="16030"/>
    <cellStyle name="Normal 2 3 8 3 2 2 2 2" xfId="16031"/>
    <cellStyle name="Normal 2 3 8 3 2 2 2 2 2" xfId="48223"/>
    <cellStyle name="Normal 2 3 8 3 2 2 2 3" xfId="16032"/>
    <cellStyle name="Normal 2 3 8 3 2 2 2 3 2" xfId="48224"/>
    <cellStyle name="Normal 2 3 8 3 2 2 2 4" xfId="48225"/>
    <cellStyle name="Normal 2 3 8 3 2 2 3" xfId="16033"/>
    <cellStyle name="Normal 2 3 8 3 2 2 3 2" xfId="48226"/>
    <cellStyle name="Normal 2 3 8 3 2 2 4" xfId="16034"/>
    <cellStyle name="Normal 2 3 8 3 2 2 4 2" xfId="48227"/>
    <cellStyle name="Normal 2 3 8 3 2 2 5" xfId="16035"/>
    <cellStyle name="Normal 2 3 8 3 2 2 5 2" xfId="48228"/>
    <cellStyle name="Normal 2 3 8 3 2 2 6" xfId="48229"/>
    <cellStyle name="Normal 2 3 8 3 2 2 6 2" xfId="48230"/>
    <cellStyle name="Normal 2 3 8 3 2 2 7" xfId="48231"/>
    <cellStyle name="Normal 2 3 8 3 2 3" xfId="16036"/>
    <cellStyle name="Normal 2 3 8 3 2 3 2" xfId="16037"/>
    <cellStyle name="Normal 2 3 8 3 2 3 2 2" xfId="48232"/>
    <cellStyle name="Normal 2 3 8 3 2 3 3" xfId="16038"/>
    <cellStyle name="Normal 2 3 8 3 2 3 3 2" xfId="48233"/>
    <cellStyle name="Normal 2 3 8 3 2 3 4" xfId="48234"/>
    <cellStyle name="Normal 2 3 8 3 2 4" xfId="16039"/>
    <cellStyle name="Normal 2 3 8 3 2 4 2" xfId="16040"/>
    <cellStyle name="Normal 2 3 8 3 2 4 2 2" xfId="48235"/>
    <cellStyle name="Normal 2 3 8 3 2 4 3" xfId="48236"/>
    <cellStyle name="Normal 2 3 8 3 2 5" xfId="16041"/>
    <cellStyle name="Normal 2 3 8 3 2 5 2" xfId="48237"/>
    <cellStyle name="Normal 2 3 8 3 2 6" xfId="16042"/>
    <cellStyle name="Normal 2 3 8 3 2 6 2" xfId="48238"/>
    <cellStyle name="Normal 2 3 8 3 2 7" xfId="48239"/>
    <cellStyle name="Normal 2 3 8 3 2 7 2" xfId="48240"/>
    <cellStyle name="Normal 2 3 8 3 2 8" xfId="48241"/>
    <cellStyle name="Normal 2 3 8 3 2 9" xfId="48242"/>
    <cellStyle name="Normal 2 3 8 3 3" xfId="16043"/>
    <cellStyle name="Normal 2 3 8 3 3 2" xfId="16044"/>
    <cellStyle name="Normal 2 3 8 3 3 2 2" xfId="16045"/>
    <cellStyle name="Normal 2 3 8 3 3 2 2 2" xfId="48243"/>
    <cellStyle name="Normal 2 3 8 3 3 2 3" xfId="16046"/>
    <cellStyle name="Normal 2 3 8 3 3 2 3 2" xfId="48244"/>
    <cellStyle name="Normal 2 3 8 3 3 2 4" xfId="48245"/>
    <cellStyle name="Normal 2 3 8 3 3 3" xfId="16047"/>
    <cellStyle name="Normal 2 3 8 3 3 3 2" xfId="48246"/>
    <cellStyle name="Normal 2 3 8 3 3 4" xfId="16048"/>
    <cellStyle name="Normal 2 3 8 3 3 4 2" xfId="48247"/>
    <cellStyle name="Normal 2 3 8 3 3 5" xfId="16049"/>
    <cellStyle name="Normal 2 3 8 3 3 5 2" xfId="48248"/>
    <cellStyle name="Normal 2 3 8 3 3 6" xfId="48249"/>
    <cellStyle name="Normal 2 3 8 3 3 6 2" xfId="48250"/>
    <cellStyle name="Normal 2 3 8 3 3 7" xfId="48251"/>
    <cellStyle name="Normal 2 3 8 3 4" xfId="16050"/>
    <cellStyle name="Normal 2 3 8 3 4 2" xfId="16051"/>
    <cellStyle name="Normal 2 3 8 3 4 2 2" xfId="48252"/>
    <cellStyle name="Normal 2 3 8 3 4 3" xfId="16052"/>
    <cellStyle name="Normal 2 3 8 3 4 3 2" xfId="48253"/>
    <cellStyle name="Normal 2 3 8 3 4 4" xfId="48254"/>
    <cellStyle name="Normal 2 3 8 3 5" xfId="16053"/>
    <cellStyle name="Normal 2 3 8 3 5 2" xfId="16054"/>
    <cellStyle name="Normal 2 3 8 3 5 2 2" xfId="48255"/>
    <cellStyle name="Normal 2 3 8 3 5 3" xfId="48256"/>
    <cellStyle name="Normal 2 3 8 3 6" xfId="16055"/>
    <cellStyle name="Normal 2 3 8 3 6 2" xfId="48257"/>
    <cellStyle name="Normal 2 3 8 3 7" xfId="16056"/>
    <cellStyle name="Normal 2 3 8 3 7 2" xfId="48258"/>
    <cellStyle name="Normal 2 3 8 3 8" xfId="48259"/>
    <cellStyle name="Normal 2 3 8 3 8 2" xfId="48260"/>
    <cellStyle name="Normal 2 3 8 3 9" xfId="48261"/>
    <cellStyle name="Normal 2 3 8 30" xfId="16057"/>
    <cellStyle name="Normal 2 3 8 30 10" xfId="48262"/>
    <cellStyle name="Normal 2 3 8 30 11" xfId="48263"/>
    <cellStyle name="Normal 2 3 8 30 2" xfId="16058"/>
    <cellStyle name="Normal 2 3 8 30 2 10" xfId="48264"/>
    <cellStyle name="Normal 2 3 8 30 2 2" xfId="16059"/>
    <cellStyle name="Normal 2 3 8 30 2 2 2" xfId="16060"/>
    <cellStyle name="Normal 2 3 8 30 2 2 2 2" xfId="16061"/>
    <cellStyle name="Normal 2 3 8 30 2 2 2 2 2" xfId="48265"/>
    <cellStyle name="Normal 2 3 8 30 2 2 2 3" xfId="16062"/>
    <cellStyle name="Normal 2 3 8 30 2 2 2 3 2" xfId="48266"/>
    <cellStyle name="Normal 2 3 8 30 2 2 2 4" xfId="48267"/>
    <cellStyle name="Normal 2 3 8 30 2 2 3" xfId="16063"/>
    <cellStyle name="Normal 2 3 8 30 2 2 3 2" xfId="48268"/>
    <cellStyle name="Normal 2 3 8 30 2 2 4" xfId="16064"/>
    <cellStyle name="Normal 2 3 8 30 2 2 4 2" xfId="48269"/>
    <cellStyle name="Normal 2 3 8 30 2 2 5" xfId="16065"/>
    <cellStyle name="Normal 2 3 8 30 2 2 5 2" xfId="48270"/>
    <cellStyle name="Normal 2 3 8 30 2 2 6" xfId="48271"/>
    <cellStyle name="Normal 2 3 8 30 2 2 6 2" xfId="48272"/>
    <cellStyle name="Normal 2 3 8 30 2 2 7" xfId="48273"/>
    <cellStyle name="Normal 2 3 8 30 2 3" xfId="16066"/>
    <cellStyle name="Normal 2 3 8 30 2 3 2" xfId="16067"/>
    <cellStyle name="Normal 2 3 8 30 2 3 2 2" xfId="48274"/>
    <cellStyle name="Normal 2 3 8 30 2 3 3" xfId="16068"/>
    <cellStyle name="Normal 2 3 8 30 2 3 3 2" xfId="48275"/>
    <cellStyle name="Normal 2 3 8 30 2 3 4" xfId="48276"/>
    <cellStyle name="Normal 2 3 8 30 2 4" xfId="16069"/>
    <cellStyle name="Normal 2 3 8 30 2 4 2" xfId="16070"/>
    <cellStyle name="Normal 2 3 8 30 2 4 2 2" xfId="48277"/>
    <cellStyle name="Normal 2 3 8 30 2 4 3" xfId="48278"/>
    <cellStyle name="Normal 2 3 8 30 2 5" xfId="16071"/>
    <cellStyle name="Normal 2 3 8 30 2 5 2" xfId="48279"/>
    <cellStyle name="Normal 2 3 8 30 2 6" xfId="16072"/>
    <cellStyle name="Normal 2 3 8 30 2 6 2" xfId="48280"/>
    <cellStyle name="Normal 2 3 8 30 2 7" xfId="48281"/>
    <cellStyle name="Normal 2 3 8 30 2 7 2" xfId="48282"/>
    <cellStyle name="Normal 2 3 8 30 2 8" xfId="48283"/>
    <cellStyle name="Normal 2 3 8 30 2 9" xfId="48284"/>
    <cellStyle name="Normal 2 3 8 30 3" xfId="16073"/>
    <cellStyle name="Normal 2 3 8 30 3 2" xfId="16074"/>
    <cellStyle name="Normal 2 3 8 30 3 2 2" xfId="16075"/>
    <cellStyle name="Normal 2 3 8 30 3 2 2 2" xfId="48285"/>
    <cellStyle name="Normal 2 3 8 30 3 2 3" xfId="16076"/>
    <cellStyle name="Normal 2 3 8 30 3 2 3 2" xfId="48286"/>
    <cellStyle name="Normal 2 3 8 30 3 2 4" xfId="48287"/>
    <cellStyle name="Normal 2 3 8 30 3 3" xfId="16077"/>
    <cellStyle name="Normal 2 3 8 30 3 3 2" xfId="48288"/>
    <cellStyle name="Normal 2 3 8 30 3 4" xfId="16078"/>
    <cellStyle name="Normal 2 3 8 30 3 4 2" xfId="48289"/>
    <cellStyle name="Normal 2 3 8 30 3 5" xfId="16079"/>
    <cellStyle name="Normal 2 3 8 30 3 5 2" xfId="48290"/>
    <cellStyle name="Normal 2 3 8 30 3 6" xfId="48291"/>
    <cellStyle name="Normal 2 3 8 30 3 6 2" xfId="48292"/>
    <cellStyle name="Normal 2 3 8 30 3 7" xfId="48293"/>
    <cellStyle name="Normal 2 3 8 30 4" xfId="16080"/>
    <cellStyle name="Normal 2 3 8 30 4 2" xfId="16081"/>
    <cellStyle name="Normal 2 3 8 30 4 2 2" xfId="48294"/>
    <cellStyle name="Normal 2 3 8 30 4 3" xfId="16082"/>
    <cellStyle name="Normal 2 3 8 30 4 3 2" xfId="48295"/>
    <cellStyle name="Normal 2 3 8 30 4 4" xfId="48296"/>
    <cellStyle name="Normal 2 3 8 30 5" xfId="16083"/>
    <cellStyle name="Normal 2 3 8 30 5 2" xfId="16084"/>
    <cellStyle name="Normal 2 3 8 30 5 2 2" xfId="48297"/>
    <cellStyle name="Normal 2 3 8 30 5 3" xfId="48298"/>
    <cellStyle name="Normal 2 3 8 30 6" xfId="16085"/>
    <cellStyle name="Normal 2 3 8 30 6 2" xfId="48299"/>
    <cellStyle name="Normal 2 3 8 30 7" xfId="16086"/>
    <cellStyle name="Normal 2 3 8 30 7 2" xfId="48300"/>
    <cellStyle name="Normal 2 3 8 30 8" xfId="48301"/>
    <cellStyle name="Normal 2 3 8 30 8 2" xfId="48302"/>
    <cellStyle name="Normal 2 3 8 30 9" xfId="48303"/>
    <cellStyle name="Normal 2 3 8 31" xfId="16087"/>
    <cellStyle name="Normal 2 3 8 31 10" xfId="48304"/>
    <cellStyle name="Normal 2 3 8 31 2" xfId="16088"/>
    <cellStyle name="Normal 2 3 8 31 2 2" xfId="16089"/>
    <cellStyle name="Normal 2 3 8 31 2 2 2" xfId="16090"/>
    <cellStyle name="Normal 2 3 8 31 2 2 2 2" xfId="48305"/>
    <cellStyle name="Normal 2 3 8 31 2 2 3" xfId="16091"/>
    <cellStyle name="Normal 2 3 8 31 2 2 3 2" xfId="48306"/>
    <cellStyle name="Normal 2 3 8 31 2 2 4" xfId="48307"/>
    <cellStyle name="Normal 2 3 8 31 2 3" xfId="16092"/>
    <cellStyle name="Normal 2 3 8 31 2 3 2" xfId="48308"/>
    <cellStyle name="Normal 2 3 8 31 2 4" xfId="16093"/>
    <cellStyle name="Normal 2 3 8 31 2 4 2" xfId="48309"/>
    <cellStyle name="Normal 2 3 8 31 2 5" xfId="16094"/>
    <cellStyle name="Normal 2 3 8 31 2 5 2" xfId="48310"/>
    <cellStyle name="Normal 2 3 8 31 2 6" xfId="48311"/>
    <cellStyle name="Normal 2 3 8 31 2 6 2" xfId="48312"/>
    <cellStyle name="Normal 2 3 8 31 2 7" xfId="48313"/>
    <cellStyle name="Normal 2 3 8 31 3" xfId="16095"/>
    <cellStyle name="Normal 2 3 8 31 3 2" xfId="16096"/>
    <cellStyle name="Normal 2 3 8 31 3 2 2" xfId="48314"/>
    <cellStyle name="Normal 2 3 8 31 3 3" xfId="16097"/>
    <cellStyle name="Normal 2 3 8 31 3 3 2" xfId="48315"/>
    <cellStyle name="Normal 2 3 8 31 3 4" xfId="48316"/>
    <cellStyle name="Normal 2 3 8 31 4" xfId="16098"/>
    <cellStyle name="Normal 2 3 8 31 4 2" xfId="16099"/>
    <cellStyle name="Normal 2 3 8 31 4 2 2" xfId="48317"/>
    <cellStyle name="Normal 2 3 8 31 4 3" xfId="48318"/>
    <cellStyle name="Normal 2 3 8 31 5" xfId="16100"/>
    <cellStyle name="Normal 2 3 8 31 5 2" xfId="48319"/>
    <cellStyle name="Normal 2 3 8 31 6" xfId="16101"/>
    <cellStyle name="Normal 2 3 8 31 6 2" xfId="48320"/>
    <cellStyle name="Normal 2 3 8 31 7" xfId="48321"/>
    <cellStyle name="Normal 2 3 8 31 7 2" xfId="48322"/>
    <cellStyle name="Normal 2 3 8 31 8" xfId="48323"/>
    <cellStyle name="Normal 2 3 8 31 9" xfId="48324"/>
    <cellStyle name="Normal 2 3 8 32" xfId="16102"/>
    <cellStyle name="Normal 2 3 8 32 2" xfId="16103"/>
    <cellStyle name="Normal 2 3 8 32 2 2" xfId="16104"/>
    <cellStyle name="Normal 2 3 8 32 2 2 2" xfId="48325"/>
    <cellStyle name="Normal 2 3 8 32 2 3" xfId="16105"/>
    <cellStyle name="Normal 2 3 8 32 2 3 2" xfId="48326"/>
    <cellStyle name="Normal 2 3 8 32 2 4" xfId="48327"/>
    <cellStyle name="Normal 2 3 8 32 3" xfId="16106"/>
    <cellStyle name="Normal 2 3 8 32 3 2" xfId="48328"/>
    <cellStyle name="Normal 2 3 8 32 4" xfId="16107"/>
    <cellStyle name="Normal 2 3 8 32 4 2" xfId="48329"/>
    <cellStyle name="Normal 2 3 8 32 5" xfId="16108"/>
    <cellStyle name="Normal 2 3 8 32 5 2" xfId="48330"/>
    <cellStyle name="Normal 2 3 8 32 6" xfId="48331"/>
    <cellStyle name="Normal 2 3 8 32 6 2" xfId="48332"/>
    <cellStyle name="Normal 2 3 8 32 7" xfId="48333"/>
    <cellStyle name="Normal 2 3 8 33" xfId="16109"/>
    <cellStyle name="Normal 2 3 8 33 2" xfId="16110"/>
    <cellStyle name="Normal 2 3 8 33 2 2" xfId="48334"/>
    <cellStyle name="Normal 2 3 8 33 3" xfId="16111"/>
    <cellStyle name="Normal 2 3 8 33 3 2" xfId="48335"/>
    <cellStyle name="Normal 2 3 8 33 4" xfId="48336"/>
    <cellStyle name="Normal 2 3 8 34" xfId="16112"/>
    <cellStyle name="Normal 2 3 8 34 2" xfId="16113"/>
    <cellStyle name="Normal 2 3 8 34 2 2" xfId="48337"/>
    <cellStyle name="Normal 2 3 8 34 3" xfId="48338"/>
    <cellStyle name="Normal 2 3 8 35" xfId="16114"/>
    <cellStyle name="Normal 2 3 8 35 2" xfId="48339"/>
    <cellStyle name="Normal 2 3 8 36" xfId="16115"/>
    <cellStyle name="Normal 2 3 8 36 2" xfId="48340"/>
    <cellStyle name="Normal 2 3 8 37" xfId="48341"/>
    <cellStyle name="Normal 2 3 8 37 2" xfId="48342"/>
    <cellStyle name="Normal 2 3 8 38" xfId="48343"/>
    <cellStyle name="Normal 2 3 8 39" xfId="48344"/>
    <cellStyle name="Normal 2 3 8 4" xfId="16116"/>
    <cellStyle name="Normal 2 3 8 4 10" xfId="48345"/>
    <cellStyle name="Normal 2 3 8 4 11" xfId="48346"/>
    <cellStyle name="Normal 2 3 8 4 2" xfId="16117"/>
    <cellStyle name="Normal 2 3 8 4 2 10" xfId="48347"/>
    <cellStyle name="Normal 2 3 8 4 2 2" xfId="16118"/>
    <cellStyle name="Normal 2 3 8 4 2 2 2" xfId="16119"/>
    <cellStyle name="Normal 2 3 8 4 2 2 2 2" xfId="16120"/>
    <cellStyle name="Normal 2 3 8 4 2 2 2 2 2" xfId="48348"/>
    <cellStyle name="Normal 2 3 8 4 2 2 2 3" xfId="16121"/>
    <cellStyle name="Normal 2 3 8 4 2 2 2 3 2" xfId="48349"/>
    <cellStyle name="Normal 2 3 8 4 2 2 2 4" xfId="48350"/>
    <cellStyle name="Normal 2 3 8 4 2 2 3" xfId="16122"/>
    <cellStyle name="Normal 2 3 8 4 2 2 3 2" xfId="48351"/>
    <cellStyle name="Normal 2 3 8 4 2 2 4" xfId="16123"/>
    <cellStyle name="Normal 2 3 8 4 2 2 4 2" xfId="48352"/>
    <cellStyle name="Normal 2 3 8 4 2 2 5" xfId="16124"/>
    <cellStyle name="Normal 2 3 8 4 2 2 5 2" xfId="48353"/>
    <cellStyle name="Normal 2 3 8 4 2 2 6" xfId="48354"/>
    <cellStyle name="Normal 2 3 8 4 2 2 6 2" xfId="48355"/>
    <cellStyle name="Normal 2 3 8 4 2 2 7" xfId="48356"/>
    <cellStyle name="Normal 2 3 8 4 2 3" xfId="16125"/>
    <cellStyle name="Normal 2 3 8 4 2 3 2" xfId="16126"/>
    <cellStyle name="Normal 2 3 8 4 2 3 2 2" xfId="48357"/>
    <cellStyle name="Normal 2 3 8 4 2 3 3" xfId="16127"/>
    <cellStyle name="Normal 2 3 8 4 2 3 3 2" xfId="48358"/>
    <cellStyle name="Normal 2 3 8 4 2 3 4" xfId="48359"/>
    <cellStyle name="Normal 2 3 8 4 2 4" xfId="16128"/>
    <cellStyle name="Normal 2 3 8 4 2 4 2" xfId="16129"/>
    <cellStyle name="Normal 2 3 8 4 2 4 2 2" xfId="48360"/>
    <cellStyle name="Normal 2 3 8 4 2 4 3" xfId="48361"/>
    <cellStyle name="Normal 2 3 8 4 2 5" xfId="16130"/>
    <cellStyle name="Normal 2 3 8 4 2 5 2" xfId="48362"/>
    <cellStyle name="Normal 2 3 8 4 2 6" xfId="16131"/>
    <cellStyle name="Normal 2 3 8 4 2 6 2" xfId="48363"/>
    <cellStyle name="Normal 2 3 8 4 2 7" xfId="48364"/>
    <cellStyle name="Normal 2 3 8 4 2 7 2" xfId="48365"/>
    <cellStyle name="Normal 2 3 8 4 2 8" xfId="48366"/>
    <cellStyle name="Normal 2 3 8 4 2 9" xfId="48367"/>
    <cellStyle name="Normal 2 3 8 4 3" xfId="16132"/>
    <cellStyle name="Normal 2 3 8 4 3 2" xfId="16133"/>
    <cellStyle name="Normal 2 3 8 4 3 2 2" xfId="16134"/>
    <cellStyle name="Normal 2 3 8 4 3 2 2 2" xfId="48368"/>
    <cellStyle name="Normal 2 3 8 4 3 2 3" xfId="16135"/>
    <cellStyle name="Normal 2 3 8 4 3 2 3 2" xfId="48369"/>
    <cellStyle name="Normal 2 3 8 4 3 2 4" xfId="48370"/>
    <cellStyle name="Normal 2 3 8 4 3 3" xfId="16136"/>
    <cellStyle name="Normal 2 3 8 4 3 3 2" xfId="48371"/>
    <cellStyle name="Normal 2 3 8 4 3 4" xfId="16137"/>
    <cellStyle name="Normal 2 3 8 4 3 4 2" xfId="48372"/>
    <cellStyle name="Normal 2 3 8 4 3 5" xfId="16138"/>
    <cellStyle name="Normal 2 3 8 4 3 5 2" xfId="48373"/>
    <cellStyle name="Normal 2 3 8 4 3 6" xfId="48374"/>
    <cellStyle name="Normal 2 3 8 4 3 6 2" xfId="48375"/>
    <cellStyle name="Normal 2 3 8 4 3 7" xfId="48376"/>
    <cellStyle name="Normal 2 3 8 4 4" xfId="16139"/>
    <cellStyle name="Normal 2 3 8 4 4 2" xfId="16140"/>
    <cellStyle name="Normal 2 3 8 4 4 2 2" xfId="48377"/>
    <cellStyle name="Normal 2 3 8 4 4 3" xfId="16141"/>
    <cellStyle name="Normal 2 3 8 4 4 3 2" xfId="48378"/>
    <cellStyle name="Normal 2 3 8 4 4 4" xfId="48379"/>
    <cellStyle name="Normal 2 3 8 4 5" xfId="16142"/>
    <cellStyle name="Normal 2 3 8 4 5 2" xfId="16143"/>
    <cellStyle name="Normal 2 3 8 4 5 2 2" xfId="48380"/>
    <cellStyle name="Normal 2 3 8 4 5 3" xfId="48381"/>
    <cellStyle name="Normal 2 3 8 4 6" xfId="16144"/>
    <cellStyle name="Normal 2 3 8 4 6 2" xfId="48382"/>
    <cellStyle name="Normal 2 3 8 4 7" xfId="16145"/>
    <cellStyle name="Normal 2 3 8 4 7 2" xfId="48383"/>
    <cellStyle name="Normal 2 3 8 4 8" xfId="48384"/>
    <cellStyle name="Normal 2 3 8 4 8 2" xfId="48385"/>
    <cellStyle name="Normal 2 3 8 4 9" xfId="48386"/>
    <cellStyle name="Normal 2 3 8 40" xfId="48387"/>
    <cellStyle name="Normal 2 3 8 5" xfId="16146"/>
    <cellStyle name="Normal 2 3 8 5 10" xfId="48388"/>
    <cellStyle name="Normal 2 3 8 5 11" xfId="48389"/>
    <cellStyle name="Normal 2 3 8 5 2" xfId="16147"/>
    <cellStyle name="Normal 2 3 8 5 2 10" xfId="48390"/>
    <cellStyle name="Normal 2 3 8 5 2 2" xfId="16148"/>
    <cellStyle name="Normal 2 3 8 5 2 2 2" xfId="16149"/>
    <cellStyle name="Normal 2 3 8 5 2 2 2 2" xfId="16150"/>
    <cellStyle name="Normal 2 3 8 5 2 2 2 2 2" xfId="48391"/>
    <cellStyle name="Normal 2 3 8 5 2 2 2 3" xfId="16151"/>
    <cellStyle name="Normal 2 3 8 5 2 2 2 3 2" xfId="48392"/>
    <cellStyle name="Normal 2 3 8 5 2 2 2 4" xfId="48393"/>
    <cellStyle name="Normal 2 3 8 5 2 2 3" xfId="16152"/>
    <cellStyle name="Normal 2 3 8 5 2 2 3 2" xfId="48394"/>
    <cellStyle name="Normal 2 3 8 5 2 2 4" xfId="16153"/>
    <cellStyle name="Normal 2 3 8 5 2 2 4 2" xfId="48395"/>
    <cellStyle name="Normal 2 3 8 5 2 2 5" xfId="16154"/>
    <cellStyle name="Normal 2 3 8 5 2 2 5 2" xfId="48396"/>
    <cellStyle name="Normal 2 3 8 5 2 2 6" xfId="48397"/>
    <cellStyle name="Normal 2 3 8 5 2 2 6 2" xfId="48398"/>
    <cellStyle name="Normal 2 3 8 5 2 2 7" xfId="48399"/>
    <cellStyle name="Normal 2 3 8 5 2 3" xfId="16155"/>
    <cellStyle name="Normal 2 3 8 5 2 3 2" xfId="16156"/>
    <cellStyle name="Normal 2 3 8 5 2 3 2 2" xfId="48400"/>
    <cellStyle name="Normal 2 3 8 5 2 3 3" xfId="16157"/>
    <cellStyle name="Normal 2 3 8 5 2 3 3 2" xfId="48401"/>
    <cellStyle name="Normal 2 3 8 5 2 3 4" xfId="48402"/>
    <cellStyle name="Normal 2 3 8 5 2 4" xfId="16158"/>
    <cellStyle name="Normal 2 3 8 5 2 4 2" xfId="16159"/>
    <cellStyle name="Normal 2 3 8 5 2 4 2 2" xfId="48403"/>
    <cellStyle name="Normal 2 3 8 5 2 4 3" xfId="48404"/>
    <cellStyle name="Normal 2 3 8 5 2 5" xfId="16160"/>
    <cellStyle name="Normal 2 3 8 5 2 5 2" xfId="48405"/>
    <cellStyle name="Normal 2 3 8 5 2 6" xfId="16161"/>
    <cellStyle name="Normal 2 3 8 5 2 6 2" xfId="48406"/>
    <cellStyle name="Normal 2 3 8 5 2 7" xfId="48407"/>
    <cellStyle name="Normal 2 3 8 5 2 7 2" xfId="48408"/>
    <cellStyle name="Normal 2 3 8 5 2 8" xfId="48409"/>
    <cellStyle name="Normal 2 3 8 5 2 9" xfId="48410"/>
    <cellStyle name="Normal 2 3 8 5 3" xfId="16162"/>
    <cellStyle name="Normal 2 3 8 5 3 2" xfId="16163"/>
    <cellStyle name="Normal 2 3 8 5 3 2 2" xfId="16164"/>
    <cellStyle name="Normal 2 3 8 5 3 2 2 2" xfId="48411"/>
    <cellStyle name="Normal 2 3 8 5 3 2 3" xfId="16165"/>
    <cellStyle name="Normal 2 3 8 5 3 2 3 2" xfId="48412"/>
    <cellStyle name="Normal 2 3 8 5 3 2 4" xfId="48413"/>
    <cellStyle name="Normal 2 3 8 5 3 3" xfId="16166"/>
    <cellStyle name="Normal 2 3 8 5 3 3 2" xfId="48414"/>
    <cellStyle name="Normal 2 3 8 5 3 4" xfId="16167"/>
    <cellStyle name="Normal 2 3 8 5 3 4 2" xfId="48415"/>
    <cellStyle name="Normal 2 3 8 5 3 5" xfId="16168"/>
    <cellStyle name="Normal 2 3 8 5 3 5 2" xfId="48416"/>
    <cellStyle name="Normal 2 3 8 5 3 6" xfId="48417"/>
    <cellStyle name="Normal 2 3 8 5 3 6 2" xfId="48418"/>
    <cellStyle name="Normal 2 3 8 5 3 7" xfId="48419"/>
    <cellStyle name="Normal 2 3 8 5 4" xfId="16169"/>
    <cellStyle name="Normal 2 3 8 5 4 2" xfId="16170"/>
    <cellStyle name="Normal 2 3 8 5 4 2 2" xfId="48420"/>
    <cellStyle name="Normal 2 3 8 5 4 3" xfId="16171"/>
    <cellStyle name="Normal 2 3 8 5 4 3 2" xfId="48421"/>
    <cellStyle name="Normal 2 3 8 5 4 4" xfId="48422"/>
    <cellStyle name="Normal 2 3 8 5 5" xfId="16172"/>
    <cellStyle name="Normal 2 3 8 5 5 2" xfId="16173"/>
    <cellStyle name="Normal 2 3 8 5 5 2 2" xfId="48423"/>
    <cellStyle name="Normal 2 3 8 5 5 3" xfId="48424"/>
    <cellStyle name="Normal 2 3 8 5 6" xfId="16174"/>
    <cellStyle name="Normal 2 3 8 5 6 2" xfId="48425"/>
    <cellStyle name="Normal 2 3 8 5 7" xfId="16175"/>
    <cellStyle name="Normal 2 3 8 5 7 2" xfId="48426"/>
    <cellStyle name="Normal 2 3 8 5 8" xfId="48427"/>
    <cellStyle name="Normal 2 3 8 5 8 2" xfId="48428"/>
    <cellStyle name="Normal 2 3 8 5 9" xfId="48429"/>
    <cellStyle name="Normal 2 3 8 6" xfId="16176"/>
    <cellStyle name="Normal 2 3 8 6 10" xfId="48430"/>
    <cellStyle name="Normal 2 3 8 6 11" xfId="48431"/>
    <cellStyle name="Normal 2 3 8 6 2" xfId="16177"/>
    <cellStyle name="Normal 2 3 8 6 2 10" xfId="48432"/>
    <cellStyle name="Normal 2 3 8 6 2 2" xfId="16178"/>
    <cellStyle name="Normal 2 3 8 6 2 2 2" xfId="16179"/>
    <cellStyle name="Normal 2 3 8 6 2 2 2 2" xfId="16180"/>
    <cellStyle name="Normal 2 3 8 6 2 2 2 2 2" xfId="48433"/>
    <cellStyle name="Normal 2 3 8 6 2 2 2 3" xfId="16181"/>
    <cellStyle name="Normal 2 3 8 6 2 2 2 3 2" xfId="48434"/>
    <cellStyle name="Normal 2 3 8 6 2 2 2 4" xfId="48435"/>
    <cellStyle name="Normal 2 3 8 6 2 2 3" xfId="16182"/>
    <cellStyle name="Normal 2 3 8 6 2 2 3 2" xfId="48436"/>
    <cellStyle name="Normal 2 3 8 6 2 2 4" xfId="16183"/>
    <cellStyle name="Normal 2 3 8 6 2 2 4 2" xfId="48437"/>
    <cellStyle name="Normal 2 3 8 6 2 2 5" xfId="16184"/>
    <cellStyle name="Normal 2 3 8 6 2 2 5 2" xfId="48438"/>
    <cellStyle name="Normal 2 3 8 6 2 2 6" xfId="48439"/>
    <cellStyle name="Normal 2 3 8 6 2 2 6 2" xfId="48440"/>
    <cellStyle name="Normal 2 3 8 6 2 2 7" xfId="48441"/>
    <cellStyle name="Normal 2 3 8 6 2 3" xfId="16185"/>
    <cellStyle name="Normal 2 3 8 6 2 3 2" xfId="16186"/>
    <cellStyle name="Normal 2 3 8 6 2 3 2 2" xfId="48442"/>
    <cellStyle name="Normal 2 3 8 6 2 3 3" xfId="16187"/>
    <cellStyle name="Normal 2 3 8 6 2 3 3 2" xfId="48443"/>
    <cellStyle name="Normal 2 3 8 6 2 3 4" xfId="48444"/>
    <cellStyle name="Normal 2 3 8 6 2 4" xfId="16188"/>
    <cellStyle name="Normal 2 3 8 6 2 4 2" xfId="16189"/>
    <cellStyle name="Normal 2 3 8 6 2 4 2 2" xfId="48445"/>
    <cellStyle name="Normal 2 3 8 6 2 4 3" xfId="48446"/>
    <cellStyle name="Normal 2 3 8 6 2 5" xfId="16190"/>
    <cellStyle name="Normal 2 3 8 6 2 5 2" xfId="48447"/>
    <cellStyle name="Normal 2 3 8 6 2 6" xfId="16191"/>
    <cellStyle name="Normal 2 3 8 6 2 6 2" xfId="48448"/>
    <cellStyle name="Normal 2 3 8 6 2 7" xfId="48449"/>
    <cellStyle name="Normal 2 3 8 6 2 7 2" xfId="48450"/>
    <cellStyle name="Normal 2 3 8 6 2 8" xfId="48451"/>
    <cellStyle name="Normal 2 3 8 6 2 9" xfId="48452"/>
    <cellStyle name="Normal 2 3 8 6 3" xfId="16192"/>
    <cellStyle name="Normal 2 3 8 6 3 2" xfId="16193"/>
    <cellStyle name="Normal 2 3 8 6 3 2 2" xfId="16194"/>
    <cellStyle name="Normal 2 3 8 6 3 2 2 2" xfId="48453"/>
    <cellStyle name="Normal 2 3 8 6 3 2 3" xfId="16195"/>
    <cellStyle name="Normal 2 3 8 6 3 2 3 2" xfId="48454"/>
    <cellStyle name="Normal 2 3 8 6 3 2 4" xfId="48455"/>
    <cellStyle name="Normal 2 3 8 6 3 3" xfId="16196"/>
    <cellStyle name="Normal 2 3 8 6 3 3 2" xfId="48456"/>
    <cellStyle name="Normal 2 3 8 6 3 4" xfId="16197"/>
    <cellStyle name="Normal 2 3 8 6 3 4 2" xfId="48457"/>
    <cellStyle name="Normal 2 3 8 6 3 5" xfId="16198"/>
    <cellStyle name="Normal 2 3 8 6 3 5 2" xfId="48458"/>
    <cellStyle name="Normal 2 3 8 6 3 6" xfId="48459"/>
    <cellStyle name="Normal 2 3 8 6 3 6 2" xfId="48460"/>
    <cellStyle name="Normal 2 3 8 6 3 7" xfId="48461"/>
    <cellStyle name="Normal 2 3 8 6 4" xfId="16199"/>
    <cellStyle name="Normal 2 3 8 6 4 2" xfId="16200"/>
    <cellStyle name="Normal 2 3 8 6 4 2 2" xfId="48462"/>
    <cellStyle name="Normal 2 3 8 6 4 3" xfId="16201"/>
    <cellStyle name="Normal 2 3 8 6 4 3 2" xfId="48463"/>
    <cellStyle name="Normal 2 3 8 6 4 4" xfId="48464"/>
    <cellStyle name="Normal 2 3 8 6 5" xfId="16202"/>
    <cellStyle name="Normal 2 3 8 6 5 2" xfId="16203"/>
    <cellStyle name="Normal 2 3 8 6 5 2 2" xfId="48465"/>
    <cellStyle name="Normal 2 3 8 6 5 3" xfId="48466"/>
    <cellStyle name="Normal 2 3 8 6 6" xfId="16204"/>
    <cellStyle name="Normal 2 3 8 6 6 2" xfId="48467"/>
    <cellStyle name="Normal 2 3 8 6 7" xfId="16205"/>
    <cellStyle name="Normal 2 3 8 6 7 2" xfId="48468"/>
    <cellStyle name="Normal 2 3 8 6 8" xfId="48469"/>
    <cellStyle name="Normal 2 3 8 6 8 2" xfId="48470"/>
    <cellStyle name="Normal 2 3 8 6 9" xfId="48471"/>
    <cellStyle name="Normal 2 3 8 7" xfId="16206"/>
    <cellStyle name="Normal 2 3 8 7 10" xfId="48472"/>
    <cellStyle name="Normal 2 3 8 7 11" xfId="48473"/>
    <cellStyle name="Normal 2 3 8 7 2" xfId="16207"/>
    <cellStyle name="Normal 2 3 8 7 2 10" xfId="48474"/>
    <cellStyle name="Normal 2 3 8 7 2 2" xfId="16208"/>
    <cellStyle name="Normal 2 3 8 7 2 2 2" xfId="16209"/>
    <cellStyle name="Normal 2 3 8 7 2 2 2 2" xfId="16210"/>
    <cellStyle name="Normal 2 3 8 7 2 2 2 2 2" xfId="48475"/>
    <cellStyle name="Normal 2 3 8 7 2 2 2 3" xfId="16211"/>
    <cellStyle name="Normal 2 3 8 7 2 2 2 3 2" xfId="48476"/>
    <cellStyle name="Normal 2 3 8 7 2 2 2 4" xfId="48477"/>
    <cellStyle name="Normal 2 3 8 7 2 2 3" xfId="16212"/>
    <cellStyle name="Normal 2 3 8 7 2 2 3 2" xfId="48478"/>
    <cellStyle name="Normal 2 3 8 7 2 2 4" xfId="16213"/>
    <cellStyle name="Normal 2 3 8 7 2 2 4 2" xfId="48479"/>
    <cellStyle name="Normal 2 3 8 7 2 2 5" xfId="16214"/>
    <cellStyle name="Normal 2 3 8 7 2 2 5 2" xfId="48480"/>
    <cellStyle name="Normal 2 3 8 7 2 2 6" xfId="48481"/>
    <cellStyle name="Normal 2 3 8 7 2 2 6 2" xfId="48482"/>
    <cellStyle name="Normal 2 3 8 7 2 2 7" xfId="48483"/>
    <cellStyle name="Normal 2 3 8 7 2 3" xfId="16215"/>
    <cellStyle name="Normal 2 3 8 7 2 3 2" xfId="16216"/>
    <cellStyle name="Normal 2 3 8 7 2 3 2 2" xfId="48484"/>
    <cellStyle name="Normal 2 3 8 7 2 3 3" xfId="16217"/>
    <cellStyle name="Normal 2 3 8 7 2 3 3 2" xfId="48485"/>
    <cellStyle name="Normal 2 3 8 7 2 3 4" xfId="48486"/>
    <cellStyle name="Normal 2 3 8 7 2 4" xfId="16218"/>
    <cellStyle name="Normal 2 3 8 7 2 4 2" xfId="16219"/>
    <cellStyle name="Normal 2 3 8 7 2 4 2 2" xfId="48487"/>
    <cellStyle name="Normal 2 3 8 7 2 4 3" xfId="48488"/>
    <cellStyle name="Normal 2 3 8 7 2 5" xfId="16220"/>
    <cellStyle name="Normal 2 3 8 7 2 5 2" xfId="48489"/>
    <cellStyle name="Normal 2 3 8 7 2 6" xfId="16221"/>
    <cellStyle name="Normal 2 3 8 7 2 6 2" xfId="48490"/>
    <cellStyle name="Normal 2 3 8 7 2 7" xfId="48491"/>
    <cellStyle name="Normal 2 3 8 7 2 7 2" xfId="48492"/>
    <cellStyle name="Normal 2 3 8 7 2 8" xfId="48493"/>
    <cellStyle name="Normal 2 3 8 7 2 9" xfId="48494"/>
    <cellStyle name="Normal 2 3 8 7 3" xfId="16222"/>
    <cellStyle name="Normal 2 3 8 7 3 2" xfId="16223"/>
    <cellStyle name="Normal 2 3 8 7 3 2 2" xfId="16224"/>
    <cellStyle name="Normal 2 3 8 7 3 2 2 2" xfId="48495"/>
    <cellStyle name="Normal 2 3 8 7 3 2 3" xfId="16225"/>
    <cellStyle name="Normal 2 3 8 7 3 2 3 2" xfId="48496"/>
    <cellStyle name="Normal 2 3 8 7 3 2 4" xfId="48497"/>
    <cellStyle name="Normal 2 3 8 7 3 3" xfId="16226"/>
    <cellStyle name="Normal 2 3 8 7 3 3 2" xfId="48498"/>
    <cellStyle name="Normal 2 3 8 7 3 4" xfId="16227"/>
    <cellStyle name="Normal 2 3 8 7 3 4 2" xfId="48499"/>
    <cellStyle name="Normal 2 3 8 7 3 5" xfId="16228"/>
    <cellStyle name="Normal 2 3 8 7 3 5 2" xfId="48500"/>
    <cellStyle name="Normal 2 3 8 7 3 6" xfId="48501"/>
    <cellStyle name="Normal 2 3 8 7 3 6 2" xfId="48502"/>
    <cellStyle name="Normal 2 3 8 7 3 7" xfId="48503"/>
    <cellStyle name="Normal 2 3 8 7 4" xfId="16229"/>
    <cellStyle name="Normal 2 3 8 7 4 2" xfId="16230"/>
    <cellStyle name="Normal 2 3 8 7 4 2 2" xfId="48504"/>
    <cellStyle name="Normal 2 3 8 7 4 3" xfId="16231"/>
    <cellStyle name="Normal 2 3 8 7 4 3 2" xfId="48505"/>
    <cellStyle name="Normal 2 3 8 7 4 4" xfId="48506"/>
    <cellStyle name="Normal 2 3 8 7 5" xfId="16232"/>
    <cellStyle name="Normal 2 3 8 7 5 2" xfId="16233"/>
    <cellStyle name="Normal 2 3 8 7 5 2 2" xfId="48507"/>
    <cellStyle name="Normal 2 3 8 7 5 3" xfId="48508"/>
    <cellStyle name="Normal 2 3 8 7 6" xfId="16234"/>
    <cellStyle name="Normal 2 3 8 7 6 2" xfId="48509"/>
    <cellStyle name="Normal 2 3 8 7 7" xfId="16235"/>
    <cellStyle name="Normal 2 3 8 7 7 2" xfId="48510"/>
    <cellStyle name="Normal 2 3 8 7 8" xfId="48511"/>
    <cellStyle name="Normal 2 3 8 7 8 2" xfId="48512"/>
    <cellStyle name="Normal 2 3 8 7 9" xfId="48513"/>
    <cellStyle name="Normal 2 3 8 8" xfId="16236"/>
    <cellStyle name="Normal 2 3 8 8 10" xfId="48514"/>
    <cellStyle name="Normal 2 3 8 8 11" xfId="48515"/>
    <cellStyle name="Normal 2 3 8 8 2" xfId="16237"/>
    <cellStyle name="Normal 2 3 8 8 2 10" xfId="48516"/>
    <cellStyle name="Normal 2 3 8 8 2 2" xfId="16238"/>
    <cellStyle name="Normal 2 3 8 8 2 2 2" xfId="16239"/>
    <cellStyle name="Normal 2 3 8 8 2 2 2 2" xfId="16240"/>
    <cellStyle name="Normal 2 3 8 8 2 2 2 2 2" xfId="48517"/>
    <cellStyle name="Normal 2 3 8 8 2 2 2 3" xfId="16241"/>
    <cellStyle name="Normal 2 3 8 8 2 2 2 3 2" xfId="48518"/>
    <cellStyle name="Normal 2 3 8 8 2 2 2 4" xfId="48519"/>
    <cellStyle name="Normal 2 3 8 8 2 2 3" xfId="16242"/>
    <cellStyle name="Normal 2 3 8 8 2 2 3 2" xfId="48520"/>
    <cellStyle name="Normal 2 3 8 8 2 2 4" xfId="16243"/>
    <cellStyle name="Normal 2 3 8 8 2 2 4 2" xfId="48521"/>
    <cellStyle name="Normal 2 3 8 8 2 2 5" xfId="16244"/>
    <cellStyle name="Normal 2 3 8 8 2 2 5 2" xfId="48522"/>
    <cellStyle name="Normal 2 3 8 8 2 2 6" xfId="48523"/>
    <cellStyle name="Normal 2 3 8 8 2 2 6 2" xfId="48524"/>
    <cellStyle name="Normal 2 3 8 8 2 2 7" xfId="48525"/>
    <cellStyle name="Normal 2 3 8 8 2 3" xfId="16245"/>
    <cellStyle name="Normal 2 3 8 8 2 3 2" xfId="16246"/>
    <cellStyle name="Normal 2 3 8 8 2 3 2 2" xfId="48526"/>
    <cellStyle name="Normal 2 3 8 8 2 3 3" xfId="16247"/>
    <cellStyle name="Normal 2 3 8 8 2 3 3 2" xfId="48527"/>
    <cellStyle name="Normal 2 3 8 8 2 3 4" xfId="48528"/>
    <cellStyle name="Normal 2 3 8 8 2 4" xfId="16248"/>
    <cellStyle name="Normal 2 3 8 8 2 4 2" xfId="16249"/>
    <cellStyle name="Normal 2 3 8 8 2 4 2 2" xfId="48529"/>
    <cellStyle name="Normal 2 3 8 8 2 4 3" xfId="48530"/>
    <cellStyle name="Normal 2 3 8 8 2 5" xfId="16250"/>
    <cellStyle name="Normal 2 3 8 8 2 5 2" xfId="48531"/>
    <cellStyle name="Normal 2 3 8 8 2 6" xfId="16251"/>
    <cellStyle name="Normal 2 3 8 8 2 6 2" xfId="48532"/>
    <cellStyle name="Normal 2 3 8 8 2 7" xfId="48533"/>
    <cellStyle name="Normal 2 3 8 8 2 7 2" xfId="48534"/>
    <cellStyle name="Normal 2 3 8 8 2 8" xfId="48535"/>
    <cellStyle name="Normal 2 3 8 8 2 9" xfId="48536"/>
    <cellStyle name="Normal 2 3 8 8 3" xfId="16252"/>
    <cellStyle name="Normal 2 3 8 8 3 2" xfId="16253"/>
    <cellStyle name="Normal 2 3 8 8 3 2 2" xfId="16254"/>
    <cellStyle name="Normal 2 3 8 8 3 2 2 2" xfId="48537"/>
    <cellStyle name="Normal 2 3 8 8 3 2 3" xfId="16255"/>
    <cellStyle name="Normal 2 3 8 8 3 2 3 2" xfId="48538"/>
    <cellStyle name="Normal 2 3 8 8 3 2 4" xfId="48539"/>
    <cellStyle name="Normal 2 3 8 8 3 3" xfId="16256"/>
    <cellStyle name="Normal 2 3 8 8 3 3 2" xfId="48540"/>
    <cellStyle name="Normal 2 3 8 8 3 4" xfId="16257"/>
    <cellStyle name="Normal 2 3 8 8 3 4 2" xfId="48541"/>
    <cellStyle name="Normal 2 3 8 8 3 5" xfId="16258"/>
    <cellStyle name="Normal 2 3 8 8 3 5 2" xfId="48542"/>
    <cellStyle name="Normal 2 3 8 8 3 6" xfId="48543"/>
    <cellStyle name="Normal 2 3 8 8 3 6 2" xfId="48544"/>
    <cellStyle name="Normal 2 3 8 8 3 7" xfId="48545"/>
    <cellStyle name="Normal 2 3 8 8 4" xfId="16259"/>
    <cellStyle name="Normal 2 3 8 8 4 2" xfId="16260"/>
    <cellStyle name="Normal 2 3 8 8 4 2 2" xfId="48546"/>
    <cellStyle name="Normal 2 3 8 8 4 3" xfId="16261"/>
    <cellStyle name="Normal 2 3 8 8 4 3 2" xfId="48547"/>
    <cellStyle name="Normal 2 3 8 8 4 4" xfId="48548"/>
    <cellStyle name="Normal 2 3 8 8 5" xfId="16262"/>
    <cellStyle name="Normal 2 3 8 8 5 2" xfId="16263"/>
    <cellStyle name="Normal 2 3 8 8 5 2 2" xfId="48549"/>
    <cellStyle name="Normal 2 3 8 8 5 3" xfId="48550"/>
    <cellStyle name="Normal 2 3 8 8 6" xfId="16264"/>
    <cellStyle name="Normal 2 3 8 8 6 2" xfId="48551"/>
    <cellStyle name="Normal 2 3 8 8 7" xfId="16265"/>
    <cellStyle name="Normal 2 3 8 8 7 2" xfId="48552"/>
    <cellStyle name="Normal 2 3 8 8 8" xfId="48553"/>
    <cellStyle name="Normal 2 3 8 8 8 2" xfId="48554"/>
    <cellStyle name="Normal 2 3 8 8 9" xfId="48555"/>
    <cellStyle name="Normal 2 3 8 9" xfId="16266"/>
    <cellStyle name="Normal 2 3 8 9 10" xfId="48556"/>
    <cellStyle name="Normal 2 3 8 9 11" xfId="48557"/>
    <cellStyle name="Normal 2 3 8 9 2" xfId="16267"/>
    <cellStyle name="Normal 2 3 8 9 2 10" xfId="48558"/>
    <cellStyle name="Normal 2 3 8 9 2 2" xfId="16268"/>
    <cellStyle name="Normal 2 3 8 9 2 2 2" xfId="16269"/>
    <cellStyle name="Normal 2 3 8 9 2 2 2 2" xfId="16270"/>
    <cellStyle name="Normal 2 3 8 9 2 2 2 2 2" xfId="48559"/>
    <cellStyle name="Normal 2 3 8 9 2 2 2 3" xfId="16271"/>
    <cellStyle name="Normal 2 3 8 9 2 2 2 3 2" xfId="48560"/>
    <cellStyle name="Normal 2 3 8 9 2 2 2 4" xfId="48561"/>
    <cellStyle name="Normal 2 3 8 9 2 2 3" xfId="16272"/>
    <cellStyle name="Normal 2 3 8 9 2 2 3 2" xfId="48562"/>
    <cellStyle name="Normal 2 3 8 9 2 2 4" xfId="16273"/>
    <cellStyle name="Normal 2 3 8 9 2 2 4 2" xfId="48563"/>
    <cellStyle name="Normal 2 3 8 9 2 2 5" xfId="16274"/>
    <cellStyle name="Normal 2 3 8 9 2 2 5 2" xfId="48564"/>
    <cellStyle name="Normal 2 3 8 9 2 2 6" xfId="48565"/>
    <cellStyle name="Normal 2 3 8 9 2 2 6 2" xfId="48566"/>
    <cellStyle name="Normal 2 3 8 9 2 2 7" xfId="48567"/>
    <cellStyle name="Normal 2 3 8 9 2 3" xfId="16275"/>
    <cellStyle name="Normal 2 3 8 9 2 3 2" xfId="16276"/>
    <cellStyle name="Normal 2 3 8 9 2 3 2 2" xfId="48568"/>
    <cellStyle name="Normal 2 3 8 9 2 3 3" xfId="16277"/>
    <cellStyle name="Normal 2 3 8 9 2 3 3 2" xfId="48569"/>
    <cellStyle name="Normal 2 3 8 9 2 3 4" xfId="48570"/>
    <cellStyle name="Normal 2 3 8 9 2 4" xfId="16278"/>
    <cellStyle name="Normal 2 3 8 9 2 4 2" xfId="16279"/>
    <cellStyle name="Normal 2 3 8 9 2 4 2 2" xfId="48571"/>
    <cellStyle name="Normal 2 3 8 9 2 4 3" xfId="48572"/>
    <cellStyle name="Normal 2 3 8 9 2 5" xfId="16280"/>
    <cellStyle name="Normal 2 3 8 9 2 5 2" xfId="48573"/>
    <cellStyle name="Normal 2 3 8 9 2 6" xfId="16281"/>
    <cellStyle name="Normal 2 3 8 9 2 6 2" xfId="48574"/>
    <cellStyle name="Normal 2 3 8 9 2 7" xfId="48575"/>
    <cellStyle name="Normal 2 3 8 9 2 7 2" xfId="48576"/>
    <cellStyle name="Normal 2 3 8 9 2 8" xfId="48577"/>
    <cellStyle name="Normal 2 3 8 9 2 9" xfId="48578"/>
    <cellStyle name="Normal 2 3 8 9 3" xfId="16282"/>
    <cellStyle name="Normal 2 3 8 9 3 2" xfId="16283"/>
    <cellStyle name="Normal 2 3 8 9 3 2 2" xfId="16284"/>
    <cellStyle name="Normal 2 3 8 9 3 2 2 2" xfId="48579"/>
    <cellStyle name="Normal 2 3 8 9 3 2 3" xfId="16285"/>
    <cellStyle name="Normal 2 3 8 9 3 2 3 2" xfId="48580"/>
    <cellStyle name="Normal 2 3 8 9 3 2 4" xfId="48581"/>
    <cellStyle name="Normal 2 3 8 9 3 3" xfId="16286"/>
    <cellStyle name="Normal 2 3 8 9 3 3 2" xfId="48582"/>
    <cellStyle name="Normal 2 3 8 9 3 4" xfId="16287"/>
    <cellStyle name="Normal 2 3 8 9 3 4 2" xfId="48583"/>
    <cellStyle name="Normal 2 3 8 9 3 5" xfId="16288"/>
    <cellStyle name="Normal 2 3 8 9 3 5 2" xfId="48584"/>
    <cellStyle name="Normal 2 3 8 9 3 6" xfId="48585"/>
    <cellStyle name="Normal 2 3 8 9 3 6 2" xfId="48586"/>
    <cellStyle name="Normal 2 3 8 9 3 7" xfId="48587"/>
    <cellStyle name="Normal 2 3 8 9 4" xfId="16289"/>
    <cellStyle name="Normal 2 3 8 9 4 2" xfId="16290"/>
    <cellStyle name="Normal 2 3 8 9 4 2 2" xfId="48588"/>
    <cellStyle name="Normal 2 3 8 9 4 3" xfId="16291"/>
    <cellStyle name="Normal 2 3 8 9 4 3 2" xfId="48589"/>
    <cellStyle name="Normal 2 3 8 9 4 4" xfId="48590"/>
    <cellStyle name="Normal 2 3 8 9 5" xfId="16292"/>
    <cellStyle name="Normal 2 3 8 9 5 2" xfId="16293"/>
    <cellStyle name="Normal 2 3 8 9 5 2 2" xfId="48591"/>
    <cellStyle name="Normal 2 3 8 9 5 3" xfId="48592"/>
    <cellStyle name="Normal 2 3 8 9 6" xfId="16294"/>
    <cellStyle name="Normal 2 3 8 9 6 2" xfId="48593"/>
    <cellStyle name="Normal 2 3 8 9 7" xfId="16295"/>
    <cellStyle name="Normal 2 3 8 9 7 2" xfId="48594"/>
    <cellStyle name="Normal 2 3 8 9 8" xfId="48595"/>
    <cellStyle name="Normal 2 3 8 9 8 2" xfId="48596"/>
    <cellStyle name="Normal 2 3 8 9 9" xfId="48597"/>
    <cellStyle name="Normal 2 3 9" xfId="16296"/>
    <cellStyle name="Normal 2 3 9 10" xfId="16297"/>
    <cellStyle name="Normal 2 3 9 10 10" xfId="48598"/>
    <cellStyle name="Normal 2 3 9 10 11" xfId="48599"/>
    <cellStyle name="Normal 2 3 9 10 2" xfId="16298"/>
    <cellStyle name="Normal 2 3 9 10 2 10" xfId="48600"/>
    <cellStyle name="Normal 2 3 9 10 2 2" xfId="16299"/>
    <cellStyle name="Normal 2 3 9 10 2 2 2" xfId="16300"/>
    <cellStyle name="Normal 2 3 9 10 2 2 2 2" xfId="16301"/>
    <cellStyle name="Normal 2 3 9 10 2 2 2 2 2" xfId="48601"/>
    <cellStyle name="Normal 2 3 9 10 2 2 2 3" xfId="16302"/>
    <cellStyle name="Normal 2 3 9 10 2 2 2 3 2" xfId="48602"/>
    <cellStyle name="Normal 2 3 9 10 2 2 2 4" xfId="48603"/>
    <cellStyle name="Normal 2 3 9 10 2 2 3" xfId="16303"/>
    <cellStyle name="Normal 2 3 9 10 2 2 3 2" xfId="48604"/>
    <cellStyle name="Normal 2 3 9 10 2 2 4" xfId="16304"/>
    <cellStyle name="Normal 2 3 9 10 2 2 4 2" xfId="48605"/>
    <cellStyle name="Normal 2 3 9 10 2 2 5" xfId="16305"/>
    <cellStyle name="Normal 2 3 9 10 2 2 5 2" xfId="48606"/>
    <cellStyle name="Normal 2 3 9 10 2 2 6" xfId="48607"/>
    <cellStyle name="Normal 2 3 9 10 2 2 6 2" xfId="48608"/>
    <cellStyle name="Normal 2 3 9 10 2 2 7" xfId="48609"/>
    <cellStyle name="Normal 2 3 9 10 2 3" xfId="16306"/>
    <cellStyle name="Normal 2 3 9 10 2 3 2" xfId="16307"/>
    <cellStyle name="Normal 2 3 9 10 2 3 2 2" xfId="48610"/>
    <cellStyle name="Normal 2 3 9 10 2 3 3" xfId="16308"/>
    <cellStyle name="Normal 2 3 9 10 2 3 3 2" xfId="48611"/>
    <cellStyle name="Normal 2 3 9 10 2 3 4" xfId="48612"/>
    <cellStyle name="Normal 2 3 9 10 2 4" xfId="16309"/>
    <cellStyle name="Normal 2 3 9 10 2 4 2" xfId="16310"/>
    <cellStyle name="Normal 2 3 9 10 2 4 2 2" xfId="48613"/>
    <cellStyle name="Normal 2 3 9 10 2 4 3" xfId="48614"/>
    <cellStyle name="Normal 2 3 9 10 2 5" xfId="16311"/>
    <cellStyle name="Normal 2 3 9 10 2 5 2" xfId="48615"/>
    <cellStyle name="Normal 2 3 9 10 2 6" xfId="16312"/>
    <cellStyle name="Normal 2 3 9 10 2 6 2" xfId="48616"/>
    <cellStyle name="Normal 2 3 9 10 2 7" xfId="48617"/>
    <cellStyle name="Normal 2 3 9 10 2 7 2" xfId="48618"/>
    <cellStyle name="Normal 2 3 9 10 2 8" xfId="48619"/>
    <cellStyle name="Normal 2 3 9 10 2 9" xfId="48620"/>
    <cellStyle name="Normal 2 3 9 10 3" xfId="16313"/>
    <cellStyle name="Normal 2 3 9 10 3 2" xfId="16314"/>
    <cellStyle name="Normal 2 3 9 10 3 2 2" xfId="16315"/>
    <cellStyle name="Normal 2 3 9 10 3 2 2 2" xfId="48621"/>
    <cellStyle name="Normal 2 3 9 10 3 2 3" xfId="16316"/>
    <cellStyle name="Normal 2 3 9 10 3 2 3 2" xfId="48622"/>
    <cellStyle name="Normal 2 3 9 10 3 2 4" xfId="48623"/>
    <cellStyle name="Normal 2 3 9 10 3 3" xfId="16317"/>
    <cellStyle name="Normal 2 3 9 10 3 3 2" xfId="48624"/>
    <cellStyle name="Normal 2 3 9 10 3 4" xfId="16318"/>
    <cellStyle name="Normal 2 3 9 10 3 4 2" xfId="48625"/>
    <cellStyle name="Normal 2 3 9 10 3 5" xfId="16319"/>
    <cellStyle name="Normal 2 3 9 10 3 5 2" xfId="48626"/>
    <cellStyle name="Normal 2 3 9 10 3 6" xfId="48627"/>
    <cellStyle name="Normal 2 3 9 10 3 6 2" xfId="48628"/>
    <cellStyle name="Normal 2 3 9 10 3 7" xfId="48629"/>
    <cellStyle name="Normal 2 3 9 10 4" xfId="16320"/>
    <cellStyle name="Normal 2 3 9 10 4 2" xfId="16321"/>
    <cellStyle name="Normal 2 3 9 10 4 2 2" xfId="48630"/>
    <cellStyle name="Normal 2 3 9 10 4 3" xfId="16322"/>
    <cellStyle name="Normal 2 3 9 10 4 3 2" xfId="48631"/>
    <cellStyle name="Normal 2 3 9 10 4 4" xfId="48632"/>
    <cellStyle name="Normal 2 3 9 10 5" xfId="16323"/>
    <cellStyle name="Normal 2 3 9 10 5 2" xfId="16324"/>
    <cellStyle name="Normal 2 3 9 10 5 2 2" xfId="48633"/>
    <cellStyle name="Normal 2 3 9 10 5 3" xfId="48634"/>
    <cellStyle name="Normal 2 3 9 10 6" xfId="16325"/>
    <cellStyle name="Normal 2 3 9 10 6 2" xfId="48635"/>
    <cellStyle name="Normal 2 3 9 10 7" xfId="16326"/>
    <cellStyle name="Normal 2 3 9 10 7 2" xfId="48636"/>
    <cellStyle name="Normal 2 3 9 10 8" xfId="48637"/>
    <cellStyle name="Normal 2 3 9 10 8 2" xfId="48638"/>
    <cellStyle name="Normal 2 3 9 10 9" xfId="48639"/>
    <cellStyle name="Normal 2 3 9 11" xfId="16327"/>
    <cellStyle name="Normal 2 3 9 11 10" xfId="48640"/>
    <cellStyle name="Normal 2 3 9 11 11" xfId="48641"/>
    <cellStyle name="Normal 2 3 9 11 2" xfId="16328"/>
    <cellStyle name="Normal 2 3 9 11 2 10" xfId="48642"/>
    <cellStyle name="Normal 2 3 9 11 2 2" xfId="16329"/>
    <cellStyle name="Normal 2 3 9 11 2 2 2" xfId="16330"/>
    <cellStyle name="Normal 2 3 9 11 2 2 2 2" xfId="16331"/>
    <cellStyle name="Normal 2 3 9 11 2 2 2 2 2" xfId="48643"/>
    <cellStyle name="Normal 2 3 9 11 2 2 2 3" xfId="16332"/>
    <cellStyle name="Normal 2 3 9 11 2 2 2 3 2" xfId="48644"/>
    <cellStyle name="Normal 2 3 9 11 2 2 2 4" xfId="48645"/>
    <cellStyle name="Normal 2 3 9 11 2 2 3" xfId="16333"/>
    <cellStyle name="Normal 2 3 9 11 2 2 3 2" xfId="48646"/>
    <cellStyle name="Normal 2 3 9 11 2 2 4" xfId="16334"/>
    <cellStyle name="Normal 2 3 9 11 2 2 4 2" xfId="48647"/>
    <cellStyle name="Normal 2 3 9 11 2 2 5" xfId="16335"/>
    <cellStyle name="Normal 2 3 9 11 2 2 5 2" xfId="48648"/>
    <cellStyle name="Normal 2 3 9 11 2 2 6" xfId="48649"/>
    <cellStyle name="Normal 2 3 9 11 2 2 6 2" xfId="48650"/>
    <cellStyle name="Normal 2 3 9 11 2 2 7" xfId="48651"/>
    <cellStyle name="Normal 2 3 9 11 2 3" xfId="16336"/>
    <cellStyle name="Normal 2 3 9 11 2 3 2" xfId="16337"/>
    <cellStyle name="Normal 2 3 9 11 2 3 2 2" xfId="48652"/>
    <cellStyle name="Normal 2 3 9 11 2 3 3" xfId="16338"/>
    <cellStyle name="Normal 2 3 9 11 2 3 3 2" xfId="48653"/>
    <cellStyle name="Normal 2 3 9 11 2 3 4" xfId="48654"/>
    <cellStyle name="Normal 2 3 9 11 2 4" xfId="16339"/>
    <cellStyle name="Normal 2 3 9 11 2 4 2" xfId="16340"/>
    <cellStyle name="Normal 2 3 9 11 2 4 2 2" xfId="48655"/>
    <cellStyle name="Normal 2 3 9 11 2 4 3" xfId="48656"/>
    <cellStyle name="Normal 2 3 9 11 2 5" xfId="16341"/>
    <cellStyle name="Normal 2 3 9 11 2 5 2" xfId="48657"/>
    <cellStyle name="Normal 2 3 9 11 2 6" xfId="16342"/>
    <cellStyle name="Normal 2 3 9 11 2 6 2" xfId="48658"/>
    <cellStyle name="Normal 2 3 9 11 2 7" xfId="48659"/>
    <cellStyle name="Normal 2 3 9 11 2 7 2" xfId="48660"/>
    <cellStyle name="Normal 2 3 9 11 2 8" xfId="48661"/>
    <cellStyle name="Normal 2 3 9 11 2 9" xfId="48662"/>
    <cellStyle name="Normal 2 3 9 11 3" xfId="16343"/>
    <cellStyle name="Normal 2 3 9 11 3 2" xfId="16344"/>
    <cellStyle name="Normal 2 3 9 11 3 2 2" xfId="16345"/>
    <cellStyle name="Normal 2 3 9 11 3 2 2 2" xfId="48663"/>
    <cellStyle name="Normal 2 3 9 11 3 2 3" xfId="16346"/>
    <cellStyle name="Normal 2 3 9 11 3 2 3 2" xfId="48664"/>
    <cellStyle name="Normal 2 3 9 11 3 2 4" xfId="48665"/>
    <cellStyle name="Normal 2 3 9 11 3 3" xfId="16347"/>
    <cellStyle name="Normal 2 3 9 11 3 3 2" xfId="48666"/>
    <cellStyle name="Normal 2 3 9 11 3 4" xfId="16348"/>
    <cellStyle name="Normal 2 3 9 11 3 4 2" xfId="48667"/>
    <cellStyle name="Normal 2 3 9 11 3 5" xfId="16349"/>
    <cellStyle name="Normal 2 3 9 11 3 5 2" xfId="48668"/>
    <cellStyle name="Normal 2 3 9 11 3 6" xfId="48669"/>
    <cellStyle name="Normal 2 3 9 11 3 6 2" xfId="48670"/>
    <cellStyle name="Normal 2 3 9 11 3 7" xfId="48671"/>
    <cellStyle name="Normal 2 3 9 11 4" xfId="16350"/>
    <cellStyle name="Normal 2 3 9 11 4 2" xfId="16351"/>
    <cellStyle name="Normal 2 3 9 11 4 2 2" xfId="48672"/>
    <cellStyle name="Normal 2 3 9 11 4 3" xfId="16352"/>
    <cellStyle name="Normal 2 3 9 11 4 3 2" xfId="48673"/>
    <cellStyle name="Normal 2 3 9 11 4 4" xfId="48674"/>
    <cellStyle name="Normal 2 3 9 11 5" xfId="16353"/>
    <cellStyle name="Normal 2 3 9 11 5 2" xfId="16354"/>
    <cellStyle name="Normal 2 3 9 11 5 2 2" xfId="48675"/>
    <cellStyle name="Normal 2 3 9 11 5 3" xfId="48676"/>
    <cellStyle name="Normal 2 3 9 11 6" xfId="16355"/>
    <cellStyle name="Normal 2 3 9 11 6 2" xfId="48677"/>
    <cellStyle name="Normal 2 3 9 11 7" xfId="16356"/>
    <cellStyle name="Normal 2 3 9 11 7 2" xfId="48678"/>
    <cellStyle name="Normal 2 3 9 11 8" xfId="48679"/>
    <cellStyle name="Normal 2 3 9 11 8 2" xfId="48680"/>
    <cellStyle name="Normal 2 3 9 11 9" xfId="48681"/>
    <cellStyle name="Normal 2 3 9 12" xfId="16357"/>
    <cellStyle name="Normal 2 3 9 12 10" xfId="48682"/>
    <cellStyle name="Normal 2 3 9 12 11" xfId="48683"/>
    <cellStyle name="Normal 2 3 9 12 2" xfId="16358"/>
    <cellStyle name="Normal 2 3 9 12 2 10" xfId="48684"/>
    <cellStyle name="Normal 2 3 9 12 2 2" xfId="16359"/>
    <cellStyle name="Normal 2 3 9 12 2 2 2" xfId="16360"/>
    <cellStyle name="Normal 2 3 9 12 2 2 2 2" xfId="16361"/>
    <cellStyle name="Normal 2 3 9 12 2 2 2 2 2" xfId="48685"/>
    <cellStyle name="Normal 2 3 9 12 2 2 2 3" xfId="16362"/>
    <cellStyle name="Normal 2 3 9 12 2 2 2 3 2" xfId="48686"/>
    <cellStyle name="Normal 2 3 9 12 2 2 2 4" xfId="48687"/>
    <cellStyle name="Normal 2 3 9 12 2 2 3" xfId="16363"/>
    <cellStyle name="Normal 2 3 9 12 2 2 3 2" xfId="48688"/>
    <cellStyle name="Normal 2 3 9 12 2 2 4" xfId="16364"/>
    <cellStyle name="Normal 2 3 9 12 2 2 4 2" xfId="48689"/>
    <cellStyle name="Normal 2 3 9 12 2 2 5" xfId="16365"/>
    <cellStyle name="Normal 2 3 9 12 2 2 5 2" xfId="48690"/>
    <cellStyle name="Normal 2 3 9 12 2 2 6" xfId="48691"/>
    <cellStyle name="Normal 2 3 9 12 2 2 6 2" xfId="48692"/>
    <cellStyle name="Normal 2 3 9 12 2 2 7" xfId="48693"/>
    <cellStyle name="Normal 2 3 9 12 2 3" xfId="16366"/>
    <cellStyle name="Normal 2 3 9 12 2 3 2" xfId="16367"/>
    <cellStyle name="Normal 2 3 9 12 2 3 2 2" xfId="48694"/>
    <cellStyle name="Normal 2 3 9 12 2 3 3" xfId="16368"/>
    <cellStyle name="Normal 2 3 9 12 2 3 3 2" xfId="48695"/>
    <cellStyle name="Normal 2 3 9 12 2 3 4" xfId="48696"/>
    <cellStyle name="Normal 2 3 9 12 2 4" xfId="16369"/>
    <cellStyle name="Normal 2 3 9 12 2 4 2" xfId="16370"/>
    <cellStyle name="Normal 2 3 9 12 2 4 2 2" xfId="48697"/>
    <cellStyle name="Normal 2 3 9 12 2 4 3" xfId="48698"/>
    <cellStyle name="Normal 2 3 9 12 2 5" xfId="16371"/>
    <cellStyle name="Normal 2 3 9 12 2 5 2" xfId="48699"/>
    <cellStyle name="Normal 2 3 9 12 2 6" xfId="16372"/>
    <cellStyle name="Normal 2 3 9 12 2 6 2" xfId="48700"/>
    <cellStyle name="Normal 2 3 9 12 2 7" xfId="48701"/>
    <cellStyle name="Normal 2 3 9 12 2 7 2" xfId="48702"/>
    <cellStyle name="Normal 2 3 9 12 2 8" xfId="48703"/>
    <cellStyle name="Normal 2 3 9 12 2 9" xfId="48704"/>
    <cellStyle name="Normal 2 3 9 12 3" xfId="16373"/>
    <cellStyle name="Normal 2 3 9 12 3 2" xfId="16374"/>
    <cellStyle name="Normal 2 3 9 12 3 2 2" xfId="16375"/>
    <cellStyle name="Normal 2 3 9 12 3 2 2 2" xfId="48705"/>
    <cellStyle name="Normal 2 3 9 12 3 2 3" xfId="16376"/>
    <cellStyle name="Normal 2 3 9 12 3 2 3 2" xfId="48706"/>
    <cellStyle name="Normal 2 3 9 12 3 2 4" xfId="48707"/>
    <cellStyle name="Normal 2 3 9 12 3 3" xfId="16377"/>
    <cellStyle name="Normal 2 3 9 12 3 3 2" xfId="48708"/>
    <cellStyle name="Normal 2 3 9 12 3 4" xfId="16378"/>
    <cellStyle name="Normal 2 3 9 12 3 4 2" xfId="48709"/>
    <cellStyle name="Normal 2 3 9 12 3 5" xfId="16379"/>
    <cellStyle name="Normal 2 3 9 12 3 5 2" xfId="48710"/>
    <cellStyle name="Normal 2 3 9 12 3 6" xfId="48711"/>
    <cellStyle name="Normal 2 3 9 12 3 6 2" xfId="48712"/>
    <cellStyle name="Normal 2 3 9 12 3 7" xfId="48713"/>
    <cellStyle name="Normal 2 3 9 12 4" xfId="16380"/>
    <cellStyle name="Normal 2 3 9 12 4 2" xfId="16381"/>
    <cellStyle name="Normal 2 3 9 12 4 2 2" xfId="48714"/>
    <cellStyle name="Normal 2 3 9 12 4 3" xfId="16382"/>
    <cellStyle name="Normal 2 3 9 12 4 3 2" xfId="48715"/>
    <cellStyle name="Normal 2 3 9 12 4 4" xfId="48716"/>
    <cellStyle name="Normal 2 3 9 12 5" xfId="16383"/>
    <cellStyle name="Normal 2 3 9 12 5 2" xfId="16384"/>
    <cellStyle name="Normal 2 3 9 12 5 2 2" xfId="48717"/>
    <cellStyle name="Normal 2 3 9 12 5 3" xfId="48718"/>
    <cellStyle name="Normal 2 3 9 12 6" xfId="16385"/>
    <cellStyle name="Normal 2 3 9 12 6 2" xfId="48719"/>
    <cellStyle name="Normal 2 3 9 12 7" xfId="16386"/>
    <cellStyle name="Normal 2 3 9 12 7 2" xfId="48720"/>
    <cellStyle name="Normal 2 3 9 12 8" xfId="48721"/>
    <cellStyle name="Normal 2 3 9 12 8 2" xfId="48722"/>
    <cellStyle name="Normal 2 3 9 12 9" xfId="48723"/>
    <cellStyle name="Normal 2 3 9 13" xfId="16387"/>
    <cellStyle name="Normal 2 3 9 13 10" xfId="48724"/>
    <cellStyle name="Normal 2 3 9 13 11" xfId="48725"/>
    <cellStyle name="Normal 2 3 9 13 2" xfId="16388"/>
    <cellStyle name="Normal 2 3 9 13 2 10" xfId="48726"/>
    <cellStyle name="Normal 2 3 9 13 2 2" xfId="16389"/>
    <cellStyle name="Normal 2 3 9 13 2 2 2" xfId="16390"/>
    <cellStyle name="Normal 2 3 9 13 2 2 2 2" xfId="16391"/>
    <cellStyle name="Normal 2 3 9 13 2 2 2 2 2" xfId="48727"/>
    <cellStyle name="Normal 2 3 9 13 2 2 2 3" xfId="16392"/>
    <cellStyle name="Normal 2 3 9 13 2 2 2 3 2" xfId="48728"/>
    <cellStyle name="Normal 2 3 9 13 2 2 2 4" xfId="48729"/>
    <cellStyle name="Normal 2 3 9 13 2 2 3" xfId="16393"/>
    <cellStyle name="Normal 2 3 9 13 2 2 3 2" xfId="48730"/>
    <cellStyle name="Normal 2 3 9 13 2 2 4" xfId="16394"/>
    <cellStyle name="Normal 2 3 9 13 2 2 4 2" xfId="48731"/>
    <cellStyle name="Normal 2 3 9 13 2 2 5" xfId="16395"/>
    <cellStyle name="Normal 2 3 9 13 2 2 5 2" xfId="48732"/>
    <cellStyle name="Normal 2 3 9 13 2 2 6" xfId="48733"/>
    <cellStyle name="Normal 2 3 9 13 2 2 6 2" xfId="48734"/>
    <cellStyle name="Normal 2 3 9 13 2 2 7" xfId="48735"/>
    <cellStyle name="Normal 2 3 9 13 2 3" xfId="16396"/>
    <cellStyle name="Normal 2 3 9 13 2 3 2" xfId="16397"/>
    <cellStyle name="Normal 2 3 9 13 2 3 2 2" xfId="48736"/>
    <cellStyle name="Normal 2 3 9 13 2 3 3" xfId="16398"/>
    <cellStyle name="Normal 2 3 9 13 2 3 3 2" xfId="48737"/>
    <cellStyle name="Normal 2 3 9 13 2 3 4" xfId="48738"/>
    <cellStyle name="Normal 2 3 9 13 2 4" xfId="16399"/>
    <cellStyle name="Normal 2 3 9 13 2 4 2" xfId="16400"/>
    <cellStyle name="Normal 2 3 9 13 2 4 2 2" xfId="48739"/>
    <cellStyle name="Normal 2 3 9 13 2 4 3" xfId="48740"/>
    <cellStyle name="Normal 2 3 9 13 2 5" xfId="16401"/>
    <cellStyle name="Normal 2 3 9 13 2 5 2" xfId="48741"/>
    <cellStyle name="Normal 2 3 9 13 2 6" xfId="16402"/>
    <cellStyle name="Normal 2 3 9 13 2 6 2" xfId="48742"/>
    <cellStyle name="Normal 2 3 9 13 2 7" xfId="48743"/>
    <cellStyle name="Normal 2 3 9 13 2 7 2" xfId="48744"/>
    <cellStyle name="Normal 2 3 9 13 2 8" xfId="48745"/>
    <cellStyle name="Normal 2 3 9 13 2 9" xfId="48746"/>
    <cellStyle name="Normal 2 3 9 13 3" xfId="16403"/>
    <cellStyle name="Normal 2 3 9 13 3 2" xfId="16404"/>
    <cellStyle name="Normal 2 3 9 13 3 2 2" xfId="16405"/>
    <cellStyle name="Normal 2 3 9 13 3 2 2 2" xfId="48747"/>
    <cellStyle name="Normal 2 3 9 13 3 2 3" xfId="16406"/>
    <cellStyle name="Normal 2 3 9 13 3 2 3 2" xfId="48748"/>
    <cellStyle name="Normal 2 3 9 13 3 2 4" xfId="48749"/>
    <cellStyle name="Normal 2 3 9 13 3 3" xfId="16407"/>
    <cellStyle name="Normal 2 3 9 13 3 3 2" xfId="48750"/>
    <cellStyle name="Normal 2 3 9 13 3 4" xfId="16408"/>
    <cellStyle name="Normal 2 3 9 13 3 4 2" xfId="48751"/>
    <cellStyle name="Normal 2 3 9 13 3 5" xfId="16409"/>
    <cellStyle name="Normal 2 3 9 13 3 5 2" xfId="48752"/>
    <cellStyle name="Normal 2 3 9 13 3 6" xfId="48753"/>
    <cellStyle name="Normal 2 3 9 13 3 6 2" xfId="48754"/>
    <cellStyle name="Normal 2 3 9 13 3 7" xfId="48755"/>
    <cellStyle name="Normal 2 3 9 13 4" xfId="16410"/>
    <cellStyle name="Normal 2 3 9 13 4 2" xfId="16411"/>
    <cellStyle name="Normal 2 3 9 13 4 2 2" xfId="48756"/>
    <cellStyle name="Normal 2 3 9 13 4 3" xfId="16412"/>
    <cellStyle name="Normal 2 3 9 13 4 3 2" xfId="48757"/>
    <cellStyle name="Normal 2 3 9 13 4 4" xfId="48758"/>
    <cellStyle name="Normal 2 3 9 13 5" xfId="16413"/>
    <cellStyle name="Normal 2 3 9 13 5 2" xfId="16414"/>
    <cellStyle name="Normal 2 3 9 13 5 2 2" xfId="48759"/>
    <cellStyle name="Normal 2 3 9 13 5 3" xfId="48760"/>
    <cellStyle name="Normal 2 3 9 13 6" xfId="16415"/>
    <cellStyle name="Normal 2 3 9 13 6 2" xfId="48761"/>
    <cellStyle name="Normal 2 3 9 13 7" xfId="16416"/>
    <cellStyle name="Normal 2 3 9 13 7 2" xfId="48762"/>
    <cellStyle name="Normal 2 3 9 13 8" xfId="48763"/>
    <cellStyle name="Normal 2 3 9 13 8 2" xfId="48764"/>
    <cellStyle name="Normal 2 3 9 13 9" xfId="48765"/>
    <cellStyle name="Normal 2 3 9 14" xfId="16417"/>
    <cellStyle name="Normal 2 3 9 14 10" xfId="48766"/>
    <cellStyle name="Normal 2 3 9 14 11" xfId="48767"/>
    <cellStyle name="Normal 2 3 9 14 2" xfId="16418"/>
    <cellStyle name="Normal 2 3 9 14 2 10" xfId="48768"/>
    <cellStyle name="Normal 2 3 9 14 2 2" xfId="16419"/>
    <cellStyle name="Normal 2 3 9 14 2 2 2" xfId="16420"/>
    <cellStyle name="Normal 2 3 9 14 2 2 2 2" xfId="16421"/>
    <cellStyle name="Normal 2 3 9 14 2 2 2 2 2" xfId="48769"/>
    <cellStyle name="Normal 2 3 9 14 2 2 2 3" xfId="16422"/>
    <cellStyle name="Normal 2 3 9 14 2 2 2 3 2" xfId="48770"/>
    <cellStyle name="Normal 2 3 9 14 2 2 2 4" xfId="48771"/>
    <cellStyle name="Normal 2 3 9 14 2 2 3" xfId="16423"/>
    <cellStyle name="Normal 2 3 9 14 2 2 3 2" xfId="48772"/>
    <cellStyle name="Normal 2 3 9 14 2 2 4" xfId="16424"/>
    <cellStyle name="Normal 2 3 9 14 2 2 4 2" xfId="48773"/>
    <cellStyle name="Normal 2 3 9 14 2 2 5" xfId="16425"/>
    <cellStyle name="Normal 2 3 9 14 2 2 5 2" xfId="48774"/>
    <cellStyle name="Normal 2 3 9 14 2 2 6" xfId="48775"/>
    <cellStyle name="Normal 2 3 9 14 2 2 6 2" xfId="48776"/>
    <cellStyle name="Normal 2 3 9 14 2 2 7" xfId="48777"/>
    <cellStyle name="Normal 2 3 9 14 2 3" xfId="16426"/>
    <cellStyle name="Normal 2 3 9 14 2 3 2" xfId="16427"/>
    <cellStyle name="Normal 2 3 9 14 2 3 2 2" xfId="48778"/>
    <cellStyle name="Normal 2 3 9 14 2 3 3" xfId="16428"/>
    <cellStyle name="Normal 2 3 9 14 2 3 3 2" xfId="48779"/>
    <cellStyle name="Normal 2 3 9 14 2 3 4" xfId="48780"/>
    <cellStyle name="Normal 2 3 9 14 2 4" xfId="16429"/>
    <cellStyle name="Normal 2 3 9 14 2 4 2" xfId="16430"/>
    <cellStyle name="Normal 2 3 9 14 2 4 2 2" xfId="48781"/>
    <cellStyle name="Normal 2 3 9 14 2 4 3" xfId="48782"/>
    <cellStyle name="Normal 2 3 9 14 2 5" xfId="16431"/>
    <cellStyle name="Normal 2 3 9 14 2 5 2" xfId="48783"/>
    <cellStyle name="Normal 2 3 9 14 2 6" xfId="16432"/>
    <cellStyle name="Normal 2 3 9 14 2 6 2" xfId="48784"/>
    <cellStyle name="Normal 2 3 9 14 2 7" xfId="48785"/>
    <cellStyle name="Normal 2 3 9 14 2 7 2" xfId="48786"/>
    <cellStyle name="Normal 2 3 9 14 2 8" xfId="48787"/>
    <cellStyle name="Normal 2 3 9 14 2 9" xfId="48788"/>
    <cellStyle name="Normal 2 3 9 14 3" xfId="16433"/>
    <cellStyle name="Normal 2 3 9 14 3 2" xfId="16434"/>
    <cellStyle name="Normal 2 3 9 14 3 2 2" xfId="16435"/>
    <cellStyle name="Normal 2 3 9 14 3 2 2 2" xfId="48789"/>
    <cellStyle name="Normal 2 3 9 14 3 2 3" xfId="16436"/>
    <cellStyle name="Normal 2 3 9 14 3 2 3 2" xfId="48790"/>
    <cellStyle name="Normal 2 3 9 14 3 2 4" xfId="48791"/>
    <cellStyle name="Normal 2 3 9 14 3 3" xfId="16437"/>
    <cellStyle name="Normal 2 3 9 14 3 3 2" xfId="48792"/>
    <cellStyle name="Normal 2 3 9 14 3 4" xfId="16438"/>
    <cellStyle name="Normal 2 3 9 14 3 4 2" xfId="48793"/>
    <cellStyle name="Normal 2 3 9 14 3 5" xfId="16439"/>
    <cellStyle name="Normal 2 3 9 14 3 5 2" xfId="48794"/>
    <cellStyle name="Normal 2 3 9 14 3 6" xfId="48795"/>
    <cellStyle name="Normal 2 3 9 14 3 6 2" xfId="48796"/>
    <cellStyle name="Normal 2 3 9 14 3 7" xfId="48797"/>
    <cellStyle name="Normal 2 3 9 14 4" xfId="16440"/>
    <cellStyle name="Normal 2 3 9 14 4 2" xfId="16441"/>
    <cellStyle name="Normal 2 3 9 14 4 2 2" xfId="48798"/>
    <cellStyle name="Normal 2 3 9 14 4 3" xfId="16442"/>
    <cellStyle name="Normal 2 3 9 14 4 3 2" xfId="48799"/>
    <cellStyle name="Normal 2 3 9 14 4 4" xfId="48800"/>
    <cellStyle name="Normal 2 3 9 14 5" xfId="16443"/>
    <cellStyle name="Normal 2 3 9 14 5 2" xfId="16444"/>
    <cellStyle name="Normal 2 3 9 14 5 2 2" xfId="48801"/>
    <cellStyle name="Normal 2 3 9 14 5 3" xfId="48802"/>
    <cellStyle name="Normal 2 3 9 14 6" xfId="16445"/>
    <cellStyle name="Normal 2 3 9 14 6 2" xfId="48803"/>
    <cellStyle name="Normal 2 3 9 14 7" xfId="16446"/>
    <cellStyle name="Normal 2 3 9 14 7 2" xfId="48804"/>
    <cellStyle name="Normal 2 3 9 14 8" xfId="48805"/>
    <cellStyle name="Normal 2 3 9 14 8 2" xfId="48806"/>
    <cellStyle name="Normal 2 3 9 14 9" xfId="48807"/>
    <cellStyle name="Normal 2 3 9 15" xfId="16447"/>
    <cellStyle name="Normal 2 3 9 15 10" xfId="48808"/>
    <cellStyle name="Normal 2 3 9 15 11" xfId="48809"/>
    <cellStyle name="Normal 2 3 9 15 2" xfId="16448"/>
    <cellStyle name="Normal 2 3 9 15 2 10" xfId="48810"/>
    <cellStyle name="Normal 2 3 9 15 2 2" xfId="16449"/>
    <cellStyle name="Normal 2 3 9 15 2 2 2" xfId="16450"/>
    <cellStyle name="Normal 2 3 9 15 2 2 2 2" xfId="16451"/>
    <cellStyle name="Normal 2 3 9 15 2 2 2 2 2" xfId="48811"/>
    <cellStyle name="Normal 2 3 9 15 2 2 2 3" xfId="16452"/>
    <cellStyle name="Normal 2 3 9 15 2 2 2 3 2" xfId="48812"/>
    <cellStyle name="Normal 2 3 9 15 2 2 2 4" xfId="48813"/>
    <cellStyle name="Normal 2 3 9 15 2 2 3" xfId="16453"/>
    <cellStyle name="Normal 2 3 9 15 2 2 3 2" xfId="48814"/>
    <cellStyle name="Normal 2 3 9 15 2 2 4" xfId="16454"/>
    <cellStyle name="Normal 2 3 9 15 2 2 4 2" xfId="48815"/>
    <cellStyle name="Normal 2 3 9 15 2 2 5" xfId="16455"/>
    <cellStyle name="Normal 2 3 9 15 2 2 5 2" xfId="48816"/>
    <cellStyle name="Normal 2 3 9 15 2 2 6" xfId="48817"/>
    <cellStyle name="Normal 2 3 9 15 2 2 6 2" xfId="48818"/>
    <cellStyle name="Normal 2 3 9 15 2 2 7" xfId="48819"/>
    <cellStyle name="Normal 2 3 9 15 2 3" xfId="16456"/>
    <cellStyle name="Normal 2 3 9 15 2 3 2" xfId="16457"/>
    <cellStyle name="Normal 2 3 9 15 2 3 2 2" xfId="48820"/>
    <cellStyle name="Normal 2 3 9 15 2 3 3" xfId="16458"/>
    <cellStyle name="Normal 2 3 9 15 2 3 3 2" xfId="48821"/>
    <cellStyle name="Normal 2 3 9 15 2 3 4" xfId="48822"/>
    <cellStyle name="Normal 2 3 9 15 2 4" xfId="16459"/>
    <cellStyle name="Normal 2 3 9 15 2 4 2" xfId="16460"/>
    <cellStyle name="Normal 2 3 9 15 2 4 2 2" xfId="48823"/>
    <cellStyle name="Normal 2 3 9 15 2 4 3" xfId="48824"/>
    <cellStyle name="Normal 2 3 9 15 2 5" xfId="16461"/>
    <cellStyle name="Normal 2 3 9 15 2 5 2" xfId="48825"/>
    <cellStyle name="Normal 2 3 9 15 2 6" xfId="16462"/>
    <cellStyle name="Normal 2 3 9 15 2 6 2" xfId="48826"/>
    <cellStyle name="Normal 2 3 9 15 2 7" xfId="48827"/>
    <cellStyle name="Normal 2 3 9 15 2 7 2" xfId="48828"/>
    <cellStyle name="Normal 2 3 9 15 2 8" xfId="48829"/>
    <cellStyle name="Normal 2 3 9 15 2 9" xfId="48830"/>
    <cellStyle name="Normal 2 3 9 15 3" xfId="16463"/>
    <cellStyle name="Normal 2 3 9 15 3 2" xfId="16464"/>
    <cellStyle name="Normal 2 3 9 15 3 2 2" xfId="16465"/>
    <cellStyle name="Normal 2 3 9 15 3 2 2 2" xfId="48831"/>
    <cellStyle name="Normal 2 3 9 15 3 2 3" xfId="16466"/>
    <cellStyle name="Normal 2 3 9 15 3 2 3 2" xfId="48832"/>
    <cellStyle name="Normal 2 3 9 15 3 2 4" xfId="48833"/>
    <cellStyle name="Normal 2 3 9 15 3 3" xfId="16467"/>
    <cellStyle name="Normal 2 3 9 15 3 3 2" xfId="48834"/>
    <cellStyle name="Normal 2 3 9 15 3 4" xfId="16468"/>
    <cellStyle name="Normal 2 3 9 15 3 4 2" xfId="48835"/>
    <cellStyle name="Normal 2 3 9 15 3 5" xfId="16469"/>
    <cellStyle name="Normal 2 3 9 15 3 5 2" xfId="48836"/>
    <cellStyle name="Normal 2 3 9 15 3 6" xfId="48837"/>
    <cellStyle name="Normal 2 3 9 15 3 6 2" xfId="48838"/>
    <cellStyle name="Normal 2 3 9 15 3 7" xfId="48839"/>
    <cellStyle name="Normal 2 3 9 15 4" xfId="16470"/>
    <cellStyle name="Normal 2 3 9 15 4 2" xfId="16471"/>
    <cellStyle name="Normal 2 3 9 15 4 2 2" xfId="48840"/>
    <cellStyle name="Normal 2 3 9 15 4 3" xfId="16472"/>
    <cellStyle name="Normal 2 3 9 15 4 3 2" xfId="48841"/>
    <cellStyle name="Normal 2 3 9 15 4 4" xfId="48842"/>
    <cellStyle name="Normal 2 3 9 15 5" xfId="16473"/>
    <cellStyle name="Normal 2 3 9 15 5 2" xfId="16474"/>
    <cellStyle name="Normal 2 3 9 15 5 2 2" xfId="48843"/>
    <cellStyle name="Normal 2 3 9 15 5 3" xfId="48844"/>
    <cellStyle name="Normal 2 3 9 15 6" xfId="16475"/>
    <cellStyle name="Normal 2 3 9 15 6 2" xfId="48845"/>
    <cellStyle name="Normal 2 3 9 15 7" xfId="16476"/>
    <cellStyle name="Normal 2 3 9 15 7 2" xfId="48846"/>
    <cellStyle name="Normal 2 3 9 15 8" xfId="48847"/>
    <cellStyle name="Normal 2 3 9 15 8 2" xfId="48848"/>
    <cellStyle name="Normal 2 3 9 15 9" xfId="48849"/>
    <cellStyle name="Normal 2 3 9 16" xfId="16477"/>
    <cellStyle name="Normal 2 3 9 16 10" xfId="48850"/>
    <cellStyle name="Normal 2 3 9 16 11" xfId="48851"/>
    <cellStyle name="Normal 2 3 9 16 2" xfId="16478"/>
    <cellStyle name="Normal 2 3 9 16 2 10" xfId="48852"/>
    <cellStyle name="Normal 2 3 9 16 2 2" xfId="16479"/>
    <cellStyle name="Normal 2 3 9 16 2 2 2" xfId="16480"/>
    <cellStyle name="Normal 2 3 9 16 2 2 2 2" xfId="16481"/>
    <cellStyle name="Normal 2 3 9 16 2 2 2 2 2" xfId="48853"/>
    <cellStyle name="Normal 2 3 9 16 2 2 2 3" xfId="16482"/>
    <cellStyle name="Normal 2 3 9 16 2 2 2 3 2" xfId="48854"/>
    <cellStyle name="Normal 2 3 9 16 2 2 2 4" xfId="48855"/>
    <cellStyle name="Normal 2 3 9 16 2 2 3" xfId="16483"/>
    <cellStyle name="Normal 2 3 9 16 2 2 3 2" xfId="48856"/>
    <cellStyle name="Normal 2 3 9 16 2 2 4" xfId="16484"/>
    <cellStyle name="Normal 2 3 9 16 2 2 4 2" xfId="48857"/>
    <cellStyle name="Normal 2 3 9 16 2 2 5" xfId="16485"/>
    <cellStyle name="Normal 2 3 9 16 2 2 5 2" xfId="48858"/>
    <cellStyle name="Normal 2 3 9 16 2 2 6" xfId="48859"/>
    <cellStyle name="Normal 2 3 9 16 2 2 6 2" xfId="48860"/>
    <cellStyle name="Normal 2 3 9 16 2 2 7" xfId="48861"/>
    <cellStyle name="Normal 2 3 9 16 2 3" xfId="16486"/>
    <cellStyle name="Normal 2 3 9 16 2 3 2" xfId="16487"/>
    <cellStyle name="Normal 2 3 9 16 2 3 2 2" xfId="48862"/>
    <cellStyle name="Normal 2 3 9 16 2 3 3" xfId="16488"/>
    <cellStyle name="Normal 2 3 9 16 2 3 3 2" xfId="48863"/>
    <cellStyle name="Normal 2 3 9 16 2 3 4" xfId="48864"/>
    <cellStyle name="Normal 2 3 9 16 2 4" xfId="16489"/>
    <cellStyle name="Normal 2 3 9 16 2 4 2" xfId="16490"/>
    <cellStyle name="Normal 2 3 9 16 2 4 2 2" xfId="48865"/>
    <cellStyle name="Normal 2 3 9 16 2 4 3" xfId="48866"/>
    <cellStyle name="Normal 2 3 9 16 2 5" xfId="16491"/>
    <cellStyle name="Normal 2 3 9 16 2 5 2" xfId="48867"/>
    <cellStyle name="Normal 2 3 9 16 2 6" xfId="16492"/>
    <cellStyle name="Normal 2 3 9 16 2 6 2" xfId="48868"/>
    <cellStyle name="Normal 2 3 9 16 2 7" xfId="48869"/>
    <cellStyle name="Normal 2 3 9 16 2 7 2" xfId="48870"/>
    <cellStyle name="Normal 2 3 9 16 2 8" xfId="48871"/>
    <cellStyle name="Normal 2 3 9 16 2 9" xfId="48872"/>
    <cellStyle name="Normal 2 3 9 16 3" xfId="16493"/>
    <cellStyle name="Normal 2 3 9 16 3 2" xfId="16494"/>
    <cellStyle name="Normal 2 3 9 16 3 2 2" xfId="16495"/>
    <cellStyle name="Normal 2 3 9 16 3 2 2 2" xfId="48873"/>
    <cellStyle name="Normal 2 3 9 16 3 2 3" xfId="16496"/>
    <cellStyle name="Normal 2 3 9 16 3 2 3 2" xfId="48874"/>
    <cellStyle name="Normal 2 3 9 16 3 2 4" xfId="48875"/>
    <cellStyle name="Normal 2 3 9 16 3 3" xfId="16497"/>
    <cellStyle name="Normal 2 3 9 16 3 3 2" xfId="48876"/>
    <cellStyle name="Normal 2 3 9 16 3 4" xfId="16498"/>
    <cellStyle name="Normal 2 3 9 16 3 4 2" xfId="48877"/>
    <cellStyle name="Normal 2 3 9 16 3 5" xfId="16499"/>
    <cellStyle name="Normal 2 3 9 16 3 5 2" xfId="48878"/>
    <cellStyle name="Normal 2 3 9 16 3 6" xfId="48879"/>
    <cellStyle name="Normal 2 3 9 16 3 6 2" xfId="48880"/>
    <cellStyle name="Normal 2 3 9 16 3 7" xfId="48881"/>
    <cellStyle name="Normal 2 3 9 16 4" xfId="16500"/>
    <cellStyle name="Normal 2 3 9 16 4 2" xfId="16501"/>
    <cellStyle name="Normal 2 3 9 16 4 2 2" xfId="48882"/>
    <cellStyle name="Normal 2 3 9 16 4 3" xfId="16502"/>
    <cellStyle name="Normal 2 3 9 16 4 3 2" xfId="48883"/>
    <cellStyle name="Normal 2 3 9 16 4 4" xfId="48884"/>
    <cellStyle name="Normal 2 3 9 16 5" xfId="16503"/>
    <cellStyle name="Normal 2 3 9 16 5 2" xfId="16504"/>
    <cellStyle name="Normal 2 3 9 16 5 2 2" xfId="48885"/>
    <cellStyle name="Normal 2 3 9 16 5 3" xfId="48886"/>
    <cellStyle name="Normal 2 3 9 16 6" xfId="16505"/>
    <cellStyle name="Normal 2 3 9 16 6 2" xfId="48887"/>
    <cellStyle name="Normal 2 3 9 16 7" xfId="16506"/>
    <cellStyle name="Normal 2 3 9 16 7 2" xfId="48888"/>
    <cellStyle name="Normal 2 3 9 16 8" xfId="48889"/>
    <cellStyle name="Normal 2 3 9 16 8 2" xfId="48890"/>
    <cellStyle name="Normal 2 3 9 16 9" xfId="48891"/>
    <cellStyle name="Normal 2 3 9 17" xfId="16507"/>
    <cellStyle name="Normal 2 3 9 17 10" xfId="48892"/>
    <cellStyle name="Normal 2 3 9 17 11" xfId="48893"/>
    <cellStyle name="Normal 2 3 9 17 2" xfId="16508"/>
    <cellStyle name="Normal 2 3 9 17 2 10" xfId="48894"/>
    <cellStyle name="Normal 2 3 9 17 2 2" xfId="16509"/>
    <cellStyle name="Normal 2 3 9 17 2 2 2" xfId="16510"/>
    <cellStyle name="Normal 2 3 9 17 2 2 2 2" xfId="16511"/>
    <cellStyle name="Normal 2 3 9 17 2 2 2 2 2" xfId="48895"/>
    <cellStyle name="Normal 2 3 9 17 2 2 2 3" xfId="16512"/>
    <cellStyle name="Normal 2 3 9 17 2 2 2 3 2" xfId="48896"/>
    <cellStyle name="Normal 2 3 9 17 2 2 2 4" xfId="48897"/>
    <cellStyle name="Normal 2 3 9 17 2 2 3" xfId="16513"/>
    <cellStyle name="Normal 2 3 9 17 2 2 3 2" xfId="48898"/>
    <cellStyle name="Normal 2 3 9 17 2 2 4" xfId="16514"/>
    <cellStyle name="Normal 2 3 9 17 2 2 4 2" xfId="48899"/>
    <cellStyle name="Normal 2 3 9 17 2 2 5" xfId="16515"/>
    <cellStyle name="Normal 2 3 9 17 2 2 5 2" xfId="48900"/>
    <cellStyle name="Normal 2 3 9 17 2 2 6" xfId="48901"/>
    <cellStyle name="Normal 2 3 9 17 2 2 6 2" xfId="48902"/>
    <cellStyle name="Normal 2 3 9 17 2 2 7" xfId="48903"/>
    <cellStyle name="Normal 2 3 9 17 2 3" xfId="16516"/>
    <cellStyle name="Normal 2 3 9 17 2 3 2" xfId="16517"/>
    <cellStyle name="Normal 2 3 9 17 2 3 2 2" xfId="48904"/>
    <cellStyle name="Normal 2 3 9 17 2 3 3" xfId="16518"/>
    <cellStyle name="Normal 2 3 9 17 2 3 3 2" xfId="48905"/>
    <cellStyle name="Normal 2 3 9 17 2 3 4" xfId="48906"/>
    <cellStyle name="Normal 2 3 9 17 2 4" xfId="16519"/>
    <cellStyle name="Normal 2 3 9 17 2 4 2" xfId="16520"/>
    <cellStyle name="Normal 2 3 9 17 2 4 2 2" xfId="48907"/>
    <cellStyle name="Normal 2 3 9 17 2 4 3" xfId="48908"/>
    <cellStyle name="Normal 2 3 9 17 2 5" xfId="16521"/>
    <cellStyle name="Normal 2 3 9 17 2 5 2" xfId="48909"/>
    <cellStyle name="Normal 2 3 9 17 2 6" xfId="16522"/>
    <cellStyle name="Normal 2 3 9 17 2 6 2" xfId="48910"/>
    <cellStyle name="Normal 2 3 9 17 2 7" xfId="48911"/>
    <cellStyle name="Normal 2 3 9 17 2 7 2" xfId="48912"/>
    <cellStyle name="Normal 2 3 9 17 2 8" xfId="48913"/>
    <cellStyle name="Normal 2 3 9 17 2 9" xfId="48914"/>
    <cellStyle name="Normal 2 3 9 17 3" xfId="16523"/>
    <cellStyle name="Normal 2 3 9 17 3 2" xfId="16524"/>
    <cellStyle name="Normal 2 3 9 17 3 2 2" xfId="16525"/>
    <cellStyle name="Normal 2 3 9 17 3 2 2 2" xfId="48915"/>
    <cellStyle name="Normal 2 3 9 17 3 2 3" xfId="16526"/>
    <cellStyle name="Normal 2 3 9 17 3 2 3 2" xfId="48916"/>
    <cellStyle name="Normal 2 3 9 17 3 2 4" xfId="48917"/>
    <cellStyle name="Normal 2 3 9 17 3 3" xfId="16527"/>
    <cellStyle name="Normal 2 3 9 17 3 3 2" xfId="48918"/>
    <cellStyle name="Normal 2 3 9 17 3 4" xfId="16528"/>
    <cellStyle name="Normal 2 3 9 17 3 4 2" xfId="48919"/>
    <cellStyle name="Normal 2 3 9 17 3 5" xfId="16529"/>
    <cellStyle name="Normal 2 3 9 17 3 5 2" xfId="48920"/>
    <cellStyle name="Normal 2 3 9 17 3 6" xfId="48921"/>
    <cellStyle name="Normal 2 3 9 17 3 6 2" xfId="48922"/>
    <cellStyle name="Normal 2 3 9 17 3 7" xfId="48923"/>
    <cellStyle name="Normal 2 3 9 17 4" xfId="16530"/>
    <cellStyle name="Normal 2 3 9 17 4 2" xfId="16531"/>
    <cellStyle name="Normal 2 3 9 17 4 2 2" xfId="48924"/>
    <cellStyle name="Normal 2 3 9 17 4 3" xfId="16532"/>
    <cellStyle name="Normal 2 3 9 17 4 3 2" xfId="48925"/>
    <cellStyle name="Normal 2 3 9 17 4 4" xfId="48926"/>
    <cellStyle name="Normal 2 3 9 17 5" xfId="16533"/>
    <cellStyle name="Normal 2 3 9 17 5 2" xfId="16534"/>
    <cellStyle name="Normal 2 3 9 17 5 2 2" xfId="48927"/>
    <cellStyle name="Normal 2 3 9 17 5 3" xfId="48928"/>
    <cellStyle name="Normal 2 3 9 17 6" xfId="16535"/>
    <cellStyle name="Normal 2 3 9 17 6 2" xfId="48929"/>
    <cellStyle name="Normal 2 3 9 17 7" xfId="16536"/>
    <cellStyle name="Normal 2 3 9 17 7 2" xfId="48930"/>
    <cellStyle name="Normal 2 3 9 17 8" xfId="48931"/>
    <cellStyle name="Normal 2 3 9 17 8 2" xfId="48932"/>
    <cellStyle name="Normal 2 3 9 17 9" xfId="48933"/>
    <cellStyle name="Normal 2 3 9 18" xfId="16537"/>
    <cellStyle name="Normal 2 3 9 18 10" xfId="48934"/>
    <cellStyle name="Normal 2 3 9 18 11" xfId="48935"/>
    <cellStyle name="Normal 2 3 9 18 2" xfId="16538"/>
    <cellStyle name="Normal 2 3 9 18 2 10" xfId="48936"/>
    <cellStyle name="Normal 2 3 9 18 2 2" xfId="16539"/>
    <cellStyle name="Normal 2 3 9 18 2 2 2" xfId="16540"/>
    <cellStyle name="Normal 2 3 9 18 2 2 2 2" xfId="16541"/>
    <cellStyle name="Normal 2 3 9 18 2 2 2 2 2" xfId="48937"/>
    <cellStyle name="Normal 2 3 9 18 2 2 2 3" xfId="16542"/>
    <cellStyle name="Normal 2 3 9 18 2 2 2 3 2" xfId="48938"/>
    <cellStyle name="Normal 2 3 9 18 2 2 2 4" xfId="48939"/>
    <cellStyle name="Normal 2 3 9 18 2 2 3" xfId="16543"/>
    <cellStyle name="Normal 2 3 9 18 2 2 3 2" xfId="48940"/>
    <cellStyle name="Normal 2 3 9 18 2 2 4" xfId="16544"/>
    <cellStyle name="Normal 2 3 9 18 2 2 4 2" xfId="48941"/>
    <cellStyle name="Normal 2 3 9 18 2 2 5" xfId="16545"/>
    <cellStyle name="Normal 2 3 9 18 2 2 5 2" xfId="48942"/>
    <cellStyle name="Normal 2 3 9 18 2 2 6" xfId="48943"/>
    <cellStyle name="Normal 2 3 9 18 2 2 6 2" xfId="48944"/>
    <cellStyle name="Normal 2 3 9 18 2 2 7" xfId="48945"/>
    <cellStyle name="Normal 2 3 9 18 2 3" xfId="16546"/>
    <cellStyle name="Normal 2 3 9 18 2 3 2" xfId="16547"/>
    <cellStyle name="Normal 2 3 9 18 2 3 2 2" xfId="48946"/>
    <cellStyle name="Normal 2 3 9 18 2 3 3" xfId="16548"/>
    <cellStyle name="Normal 2 3 9 18 2 3 3 2" xfId="48947"/>
    <cellStyle name="Normal 2 3 9 18 2 3 4" xfId="48948"/>
    <cellStyle name="Normal 2 3 9 18 2 4" xfId="16549"/>
    <cellStyle name="Normal 2 3 9 18 2 4 2" xfId="16550"/>
    <cellStyle name="Normal 2 3 9 18 2 4 2 2" xfId="48949"/>
    <cellStyle name="Normal 2 3 9 18 2 4 3" xfId="48950"/>
    <cellStyle name="Normal 2 3 9 18 2 5" xfId="16551"/>
    <cellStyle name="Normal 2 3 9 18 2 5 2" xfId="48951"/>
    <cellStyle name="Normal 2 3 9 18 2 6" xfId="16552"/>
    <cellStyle name="Normal 2 3 9 18 2 6 2" xfId="48952"/>
    <cellStyle name="Normal 2 3 9 18 2 7" xfId="48953"/>
    <cellStyle name="Normal 2 3 9 18 2 7 2" xfId="48954"/>
    <cellStyle name="Normal 2 3 9 18 2 8" xfId="48955"/>
    <cellStyle name="Normal 2 3 9 18 2 9" xfId="48956"/>
    <cellStyle name="Normal 2 3 9 18 3" xfId="16553"/>
    <cellStyle name="Normal 2 3 9 18 3 2" xfId="16554"/>
    <cellStyle name="Normal 2 3 9 18 3 2 2" xfId="16555"/>
    <cellStyle name="Normal 2 3 9 18 3 2 2 2" xfId="48957"/>
    <cellStyle name="Normal 2 3 9 18 3 2 3" xfId="16556"/>
    <cellStyle name="Normal 2 3 9 18 3 2 3 2" xfId="48958"/>
    <cellStyle name="Normal 2 3 9 18 3 2 4" xfId="48959"/>
    <cellStyle name="Normal 2 3 9 18 3 3" xfId="16557"/>
    <cellStyle name="Normal 2 3 9 18 3 3 2" xfId="48960"/>
    <cellStyle name="Normal 2 3 9 18 3 4" xfId="16558"/>
    <cellStyle name="Normal 2 3 9 18 3 4 2" xfId="48961"/>
    <cellStyle name="Normal 2 3 9 18 3 5" xfId="16559"/>
    <cellStyle name="Normal 2 3 9 18 3 5 2" xfId="48962"/>
    <cellStyle name="Normal 2 3 9 18 3 6" xfId="48963"/>
    <cellStyle name="Normal 2 3 9 18 3 6 2" xfId="48964"/>
    <cellStyle name="Normal 2 3 9 18 3 7" xfId="48965"/>
    <cellStyle name="Normal 2 3 9 18 4" xfId="16560"/>
    <cellStyle name="Normal 2 3 9 18 4 2" xfId="16561"/>
    <cellStyle name="Normal 2 3 9 18 4 2 2" xfId="48966"/>
    <cellStyle name="Normal 2 3 9 18 4 3" xfId="16562"/>
    <cellStyle name="Normal 2 3 9 18 4 3 2" xfId="48967"/>
    <cellStyle name="Normal 2 3 9 18 4 4" xfId="48968"/>
    <cellStyle name="Normal 2 3 9 18 5" xfId="16563"/>
    <cellStyle name="Normal 2 3 9 18 5 2" xfId="16564"/>
    <cellStyle name="Normal 2 3 9 18 5 2 2" xfId="48969"/>
    <cellStyle name="Normal 2 3 9 18 5 3" xfId="48970"/>
    <cellStyle name="Normal 2 3 9 18 6" xfId="16565"/>
    <cellStyle name="Normal 2 3 9 18 6 2" xfId="48971"/>
    <cellStyle name="Normal 2 3 9 18 7" xfId="16566"/>
    <cellStyle name="Normal 2 3 9 18 7 2" xfId="48972"/>
    <cellStyle name="Normal 2 3 9 18 8" xfId="48973"/>
    <cellStyle name="Normal 2 3 9 18 8 2" xfId="48974"/>
    <cellStyle name="Normal 2 3 9 18 9" xfId="48975"/>
    <cellStyle name="Normal 2 3 9 19" xfId="16567"/>
    <cellStyle name="Normal 2 3 9 19 10" xfId="48976"/>
    <cellStyle name="Normal 2 3 9 19 11" xfId="48977"/>
    <cellStyle name="Normal 2 3 9 19 2" xfId="16568"/>
    <cellStyle name="Normal 2 3 9 19 2 10" xfId="48978"/>
    <cellStyle name="Normal 2 3 9 19 2 2" xfId="16569"/>
    <cellStyle name="Normal 2 3 9 19 2 2 2" xfId="16570"/>
    <cellStyle name="Normal 2 3 9 19 2 2 2 2" xfId="16571"/>
    <cellStyle name="Normal 2 3 9 19 2 2 2 2 2" xfId="48979"/>
    <cellStyle name="Normal 2 3 9 19 2 2 2 3" xfId="16572"/>
    <cellStyle name="Normal 2 3 9 19 2 2 2 3 2" xfId="48980"/>
    <cellStyle name="Normal 2 3 9 19 2 2 2 4" xfId="48981"/>
    <cellStyle name="Normal 2 3 9 19 2 2 3" xfId="16573"/>
    <cellStyle name="Normal 2 3 9 19 2 2 3 2" xfId="48982"/>
    <cellStyle name="Normal 2 3 9 19 2 2 4" xfId="16574"/>
    <cellStyle name="Normal 2 3 9 19 2 2 4 2" xfId="48983"/>
    <cellStyle name="Normal 2 3 9 19 2 2 5" xfId="16575"/>
    <cellStyle name="Normal 2 3 9 19 2 2 5 2" xfId="48984"/>
    <cellStyle name="Normal 2 3 9 19 2 2 6" xfId="48985"/>
    <cellStyle name="Normal 2 3 9 19 2 2 6 2" xfId="48986"/>
    <cellStyle name="Normal 2 3 9 19 2 2 7" xfId="48987"/>
    <cellStyle name="Normal 2 3 9 19 2 3" xfId="16576"/>
    <cellStyle name="Normal 2 3 9 19 2 3 2" xfId="16577"/>
    <cellStyle name="Normal 2 3 9 19 2 3 2 2" xfId="48988"/>
    <cellStyle name="Normal 2 3 9 19 2 3 3" xfId="16578"/>
    <cellStyle name="Normal 2 3 9 19 2 3 3 2" xfId="48989"/>
    <cellStyle name="Normal 2 3 9 19 2 3 4" xfId="48990"/>
    <cellStyle name="Normal 2 3 9 19 2 4" xfId="16579"/>
    <cellStyle name="Normal 2 3 9 19 2 4 2" xfId="16580"/>
    <cellStyle name="Normal 2 3 9 19 2 4 2 2" xfId="48991"/>
    <cellStyle name="Normal 2 3 9 19 2 4 3" xfId="48992"/>
    <cellStyle name="Normal 2 3 9 19 2 5" xfId="16581"/>
    <cellStyle name="Normal 2 3 9 19 2 5 2" xfId="48993"/>
    <cellStyle name="Normal 2 3 9 19 2 6" xfId="16582"/>
    <cellStyle name="Normal 2 3 9 19 2 6 2" xfId="48994"/>
    <cellStyle name="Normal 2 3 9 19 2 7" xfId="48995"/>
    <cellStyle name="Normal 2 3 9 19 2 7 2" xfId="48996"/>
    <cellStyle name="Normal 2 3 9 19 2 8" xfId="48997"/>
    <cellStyle name="Normal 2 3 9 19 2 9" xfId="48998"/>
    <cellStyle name="Normal 2 3 9 19 3" xfId="16583"/>
    <cellStyle name="Normal 2 3 9 19 3 2" xfId="16584"/>
    <cellStyle name="Normal 2 3 9 19 3 2 2" xfId="16585"/>
    <cellStyle name="Normal 2 3 9 19 3 2 2 2" xfId="48999"/>
    <cellStyle name="Normal 2 3 9 19 3 2 3" xfId="16586"/>
    <cellStyle name="Normal 2 3 9 19 3 2 3 2" xfId="49000"/>
    <cellStyle name="Normal 2 3 9 19 3 2 4" xfId="49001"/>
    <cellStyle name="Normal 2 3 9 19 3 3" xfId="16587"/>
    <cellStyle name="Normal 2 3 9 19 3 3 2" xfId="49002"/>
    <cellStyle name="Normal 2 3 9 19 3 4" xfId="16588"/>
    <cellStyle name="Normal 2 3 9 19 3 4 2" xfId="49003"/>
    <cellStyle name="Normal 2 3 9 19 3 5" xfId="16589"/>
    <cellStyle name="Normal 2 3 9 19 3 5 2" xfId="49004"/>
    <cellStyle name="Normal 2 3 9 19 3 6" xfId="49005"/>
    <cellStyle name="Normal 2 3 9 19 3 6 2" xfId="49006"/>
    <cellStyle name="Normal 2 3 9 19 3 7" xfId="49007"/>
    <cellStyle name="Normal 2 3 9 19 4" xfId="16590"/>
    <cellStyle name="Normal 2 3 9 19 4 2" xfId="16591"/>
    <cellStyle name="Normal 2 3 9 19 4 2 2" xfId="49008"/>
    <cellStyle name="Normal 2 3 9 19 4 3" xfId="16592"/>
    <cellStyle name="Normal 2 3 9 19 4 3 2" xfId="49009"/>
    <cellStyle name="Normal 2 3 9 19 4 4" xfId="49010"/>
    <cellStyle name="Normal 2 3 9 19 5" xfId="16593"/>
    <cellStyle name="Normal 2 3 9 19 5 2" xfId="16594"/>
    <cellStyle name="Normal 2 3 9 19 5 2 2" xfId="49011"/>
    <cellStyle name="Normal 2 3 9 19 5 3" xfId="49012"/>
    <cellStyle name="Normal 2 3 9 19 6" xfId="16595"/>
    <cellStyle name="Normal 2 3 9 19 6 2" xfId="49013"/>
    <cellStyle name="Normal 2 3 9 19 7" xfId="16596"/>
    <cellStyle name="Normal 2 3 9 19 7 2" xfId="49014"/>
    <cellStyle name="Normal 2 3 9 19 8" xfId="49015"/>
    <cellStyle name="Normal 2 3 9 19 8 2" xfId="49016"/>
    <cellStyle name="Normal 2 3 9 19 9" xfId="49017"/>
    <cellStyle name="Normal 2 3 9 2" xfId="16597"/>
    <cellStyle name="Normal 2 3 9 2 10" xfId="49018"/>
    <cellStyle name="Normal 2 3 9 2 11" xfId="49019"/>
    <cellStyle name="Normal 2 3 9 2 2" xfId="16598"/>
    <cellStyle name="Normal 2 3 9 2 2 10" xfId="49020"/>
    <cellStyle name="Normal 2 3 9 2 2 2" xfId="16599"/>
    <cellStyle name="Normal 2 3 9 2 2 2 2" xfId="16600"/>
    <cellStyle name="Normal 2 3 9 2 2 2 2 2" xfId="16601"/>
    <cellStyle name="Normal 2 3 9 2 2 2 2 2 2" xfId="49021"/>
    <cellStyle name="Normal 2 3 9 2 2 2 2 3" xfId="16602"/>
    <cellStyle name="Normal 2 3 9 2 2 2 2 3 2" xfId="49022"/>
    <cellStyle name="Normal 2 3 9 2 2 2 2 4" xfId="49023"/>
    <cellStyle name="Normal 2 3 9 2 2 2 3" xfId="16603"/>
    <cellStyle name="Normal 2 3 9 2 2 2 3 2" xfId="49024"/>
    <cellStyle name="Normal 2 3 9 2 2 2 4" xfId="16604"/>
    <cellStyle name="Normal 2 3 9 2 2 2 4 2" xfId="49025"/>
    <cellStyle name="Normal 2 3 9 2 2 2 5" xfId="16605"/>
    <cellStyle name="Normal 2 3 9 2 2 2 5 2" xfId="49026"/>
    <cellStyle name="Normal 2 3 9 2 2 2 6" xfId="49027"/>
    <cellStyle name="Normal 2 3 9 2 2 2 6 2" xfId="49028"/>
    <cellStyle name="Normal 2 3 9 2 2 2 7" xfId="49029"/>
    <cellStyle name="Normal 2 3 9 2 2 3" xfId="16606"/>
    <cellStyle name="Normal 2 3 9 2 2 3 2" xfId="16607"/>
    <cellStyle name="Normal 2 3 9 2 2 3 2 2" xfId="49030"/>
    <cellStyle name="Normal 2 3 9 2 2 3 3" xfId="16608"/>
    <cellStyle name="Normal 2 3 9 2 2 3 3 2" xfId="49031"/>
    <cellStyle name="Normal 2 3 9 2 2 3 4" xfId="49032"/>
    <cellStyle name="Normal 2 3 9 2 2 4" xfId="16609"/>
    <cellStyle name="Normal 2 3 9 2 2 4 2" xfId="16610"/>
    <cellStyle name="Normal 2 3 9 2 2 4 2 2" xfId="49033"/>
    <cellStyle name="Normal 2 3 9 2 2 4 3" xfId="49034"/>
    <cellStyle name="Normal 2 3 9 2 2 5" xfId="16611"/>
    <cellStyle name="Normal 2 3 9 2 2 5 2" xfId="49035"/>
    <cellStyle name="Normal 2 3 9 2 2 6" xfId="16612"/>
    <cellStyle name="Normal 2 3 9 2 2 6 2" xfId="49036"/>
    <cellStyle name="Normal 2 3 9 2 2 7" xfId="49037"/>
    <cellStyle name="Normal 2 3 9 2 2 7 2" xfId="49038"/>
    <cellStyle name="Normal 2 3 9 2 2 8" xfId="49039"/>
    <cellStyle name="Normal 2 3 9 2 2 9" xfId="49040"/>
    <cellStyle name="Normal 2 3 9 2 3" xfId="16613"/>
    <cellStyle name="Normal 2 3 9 2 3 2" xfId="16614"/>
    <cellStyle name="Normal 2 3 9 2 3 2 2" xfId="16615"/>
    <cellStyle name="Normal 2 3 9 2 3 2 2 2" xfId="49041"/>
    <cellStyle name="Normal 2 3 9 2 3 2 3" xfId="16616"/>
    <cellStyle name="Normal 2 3 9 2 3 2 3 2" xfId="49042"/>
    <cellStyle name="Normal 2 3 9 2 3 2 4" xfId="49043"/>
    <cellStyle name="Normal 2 3 9 2 3 3" xfId="16617"/>
    <cellStyle name="Normal 2 3 9 2 3 3 2" xfId="49044"/>
    <cellStyle name="Normal 2 3 9 2 3 4" xfId="16618"/>
    <cellStyle name="Normal 2 3 9 2 3 4 2" xfId="49045"/>
    <cellStyle name="Normal 2 3 9 2 3 5" xfId="16619"/>
    <cellStyle name="Normal 2 3 9 2 3 5 2" xfId="49046"/>
    <cellStyle name="Normal 2 3 9 2 3 6" xfId="49047"/>
    <cellStyle name="Normal 2 3 9 2 3 6 2" xfId="49048"/>
    <cellStyle name="Normal 2 3 9 2 3 7" xfId="49049"/>
    <cellStyle name="Normal 2 3 9 2 4" xfId="16620"/>
    <cellStyle name="Normal 2 3 9 2 4 2" xfId="16621"/>
    <cellStyle name="Normal 2 3 9 2 4 2 2" xfId="49050"/>
    <cellStyle name="Normal 2 3 9 2 4 3" xfId="16622"/>
    <cellStyle name="Normal 2 3 9 2 4 3 2" xfId="49051"/>
    <cellStyle name="Normal 2 3 9 2 4 4" xfId="49052"/>
    <cellStyle name="Normal 2 3 9 2 5" xfId="16623"/>
    <cellStyle name="Normal 2 3 9 2 5 2" xfId="16624"/>
    <cellStyle name="Normal 2 3 9 2 5 2 2" xfId="49053"/>
    <cellStyle name="Normal 2 3 9 2 5 3" xfId="49054"/>
    <cellStyle name="Normal 2 3 9 2 6" xfId="16625"/>
    <cellStyle name="Normal 2 3 9 2 6 2" xfId="49055"/>
    <cellStyle name="Normal 2 3 9 2 7" xfId="16626"/>
    <cellStyle name="Normal 2 3 9 2 7 2" xfId="49056"/>
    <cellStyle name="Normal 2 3 9 2 8" xfId="49057"/>
    <cellStyle name="Normal 2 3 9 2 8 2" xfId="49058"/>
    <cellStyle name="Normal 2 3 9 2 9" xfId="49059"/>
    <cellStyle name="Normal 2 3 9 20" xfId="16627"/>
    <cellStyle name="Normal 2 3 9 20 10" xfId="49060"/>
    <cellStyle name="Normal 2 3 9 20 11" xfId="49061"/>
    <cellStyle name="Normal 2 3 9 20 2" xfId="16628"/>
    <cellStyle name="Normal 2 3 9 20 2 10" xfId="49062"/>
    <cellStyle name="Normal 2 3 9 20 2 2" xfId="16629"/>
    <cellStyle name="Normal 2 3 9 20 2 2 2" xfId="16630"/>
    <cellStyle name="Normal 2 3 9 20 2 2 2 2" xfId="16631"/>
    <cellStyle name="Normal 2 3 9 20 2 2 2 2 2" xfId="49063"/>
    <cellStyle name="Normal 2 3 9 20 2 2 2 3" xfId="16632"/>
    <cellStyle name="Normal 2 3 9 20 2 2 2 3 2" xfId="49064"/>
    <cellStyle name="Normal 2 3 9 20 2 2 2 4" xfId="49065"/>
    <cellStyle name="Normal 2 3 9 20 2 2 3" xfId="16633"/>
    <cellStyle name="Normal 2 3 9 20 2 2 3 2" xfId="49066"/>
    <cellStyle name="Normal 2 3 9 20 2 2 4" xfId="16634"/>
    <cellStyle name="Normal 2 3 9 20 2 2 4 2" xfId="49067"/>
    <cellStyle name="Normal 2 3 9 20 2 2 5" xfId="16635"/>
    <cellStyle name="Normal 2 3 9 20 2 2 5 2" xfId="49068"/>
    <cellStyle name="Normal 2 3 9 20 2 2 6" xfId="49069"/>
    <cellStyle name="Normal 2 3 9 20 2 2 6 2" xfId="49070"/>
    <cellStyle name="Normal 2 3 9 20 2 2 7" xfId="49071"/>
    <cellStyle name="Normal 2 3 9 20 2 3" xfId="16636"/>
    <cellStyle name="Normal 2 3 9 20 2 3 2" xfId="16637"/>
    <cellStyle name="Normal 2 3 9 20 2 3 2 2" xfId="49072"/>
    <cellStyle name="Normal 2 3 9 20 2 3 3" xfId="16638"/>
    <cellStyle name="Normal 2 3 9 20 2 3 3 2" xfId="49073"/>
    <cellStyle name="Normal 2 3 9 20 2 3 4" xfId="49074"/>
    <cellStyle name="Normal 2 3 9 20 2 4" xfId="16639"/>
    <cellStyle name="Normal 2 3 9 20 2 4 2" xfId="16640"/>
    <cellStyle name="Normal 2 3 9 20 2 4 2 2" xfId="49075"/>
    <cellStyle name="Normal 2 3 9 20 2 4 3" xfId="49076"/>
    <cellStyle name="Normal 2 3 9 20 2 5" xfId="16641"/>
    <cellStyle name="Normal 2 3 9 20 2 5 2" xfId="49077"/>
    <cellStyle name="Normal 2 3 9 20 2 6" xfId="16642"/>
    <cellStyle name="Normal 2 3 9 20 2 6 2" xfId="49078"/>
    <cellStyle name="Normal 2 3 9 20 2 7" xfId="49079"/>
    <cellStyle name="Normal 2 3 9 20 2 7 2" xfId="49080"/>
    <cellStyle name="Normal 2 3 9 20 2 8" xfId="49081"/>
    <cellStyle name="Normal 2 3 9 20 2 9" xfId="49082"/>
    <cellStyle name="Normal 2 3 9 20 3" xfId="16643"/>
    <cellStyle name="Normal 2 3 9 20 3 2" xfId="16644"/>
    <cellStyle name="Normal 2 3 9 20 3 2 2" xfId="16645"/>
    <cellStyle name="Normal 2 3 9 20 3 2 2 2" xfId="49083"/>
    <cellStyle name="Normal 2 3 9 20 3 2 3" xfId="16646"/>
    <cellStyle name="Normal 2 3 9 20 3 2 3 2" xfId="49084"/>
    <cellStyle name="Normal 2 3 9 20 3 2 4" xfId="49085"/>
    <cellStyle name="Normal 2 3 9 20 3 3" xfId="16647"/>
    <cellStyle name="Normal 2 3 9 20 3 3 2" xfId="49086"/>
    <cellStyle name="Normal 2 3 9 20 3 4" xfId="16648"/>
    <cellStyle name="Normal 2 3 9 20 3 4 2" xfId="49087"/>
    <cellStyle name="Normal 2 3 9 20 3 5" xfId="16649"/>
    <cellStyle name="Normal 2 3 9 20 3 5 2" xfId="49088"/>
    <cellStyle name="Normal 2 3 9 20 3 6" xfId="49089"/>
    <cellStyle name="Normal 2 3 9 20 3 6 2" xfId="49090"/>
    <cellStyle name="Normal 2 3 9 20 3 7" xfId="49091"/>
    <cellStyle name="Normal 2 3 9 20 4" xfId="16650"/>
    <cellStyle name="Normal 2 3 9 20 4 2" xfId="16651"/>
    <cellStyle name="Normal 2 3 9 20 4 2 2" xfId="49092"/>
    <cellStyle name="Normal 2 3 9 20 4 3" xfId="16652"/>
    <cellStyle name="Normal 2 3 9 20 4 3 2" xfId="49093"/>
    <cellStyle name="Normal 2 3 9 20 4 4" xfId="49094"/>
    <cellStyle name="Normal 2 3 9 20 5" xfId="16653"/>
    <cellStyle name="Normal 2 3 9 20 5 2" xfId="16654"/>
    <cellStyle name="Normal 2 3 9 20 5 2 2" xfId="49095"/>
    <cellStyle name="Normal 2 3 9 20 5 3" xfId="49096"/>
    <cellStyle name="Normal 2 3 9 20 6" xfId="16655"/>
    <cellStyle name="Normal 2 3 9 20 6 2" xfId="49097"/>
    <cellStyle name="Normal 2 3 9 20 7" xfId="16656"/>
    <cellStyle name="Normal 2 3 9 20 7 2" xfId="49098"/>
    <cellStyle name="Normal 2 3 9 20 8" xfId="49099"/>
    <cellStyle name="Normal 2 3 9 20 8 2" xfId="49100"/>
    <cellStyle name="Normal 2 3 9 20 9" xfId="49101"/>
    <cellStyle name="Normal 2 3 9 21" xfId="16657"/>
    <cellStyle name="Normal 2 3 9 21 10" xfId="49102"/>
    <cellStyle name="Normal 2 3 9 21 11" xfId="49103"/>
    <cellStyle name="Normal 2 3 9 21 2" xfId="16658"/>
    <cellStyle name="Normal 2 3 9 21 2 10" xfId="49104"/>
    <cellStyle name="Normal 2 3 9 21 2 2" xfId="16659"/>
    <cellStyle name="Normal 2 3 9 21 2 2 2" xfId="16660"/>
    <cellStyle name="Normal 2 3 9 21 2 2 2 2" xfId="16661"/>
    <cellStyle name="Normal 2 3 9 21 2 2 2 2 2" xfId="49105"/>
    <cellStyle name="Normal 2 3 9 21 2 2 2 3" xfId="16662"/>
    <cellStyle name="Normal 2 3 9 21 2 2 2 3 2" xfId="49106"/>
    <cellStyle name="Normal 2 3 9 21 2 2 2 4" xfId="49107"/>
    <cellStyle name="Normal 2 3 9 21 2 2 3" xfId="16663"/>
    <cellStyle name="Normal 2 3 9 21 2 2 3 2" xfId="49108"/>
    <cellStyle name="Normal 2 3 9 21 2 2 4" xfId="16664"/>
    <cellStyle name="Normal 2 3 9 21 2 2 4 2" xfId="49109"/>
    <cellStyle name="Normal 2 3 9 21 2 2 5" xfId="16665"/>
    <cellStyle name="Normal 2 3 9 21 2 2 5 2" xfId="49110"/>
    <cellStyle name="Normal 2 3 9 21 2 2 6" xfId="49111"/>
    <cellStyle name="Normal 2 3 9 21 2 2 6 2" xfId="49112"/>
    <cellStyle name="Normal 2 3 9 21 2 2 7" xfId="49113"/>
    <cellStyle name="Normal 2 3 9 21 2 3" xfId="16666"/>
    <cellStyle name="Normal 2 3 9 21 2 3 2" xfId="16667"/>
    <cellStyle name="Normal 2 3 9 21 2 3 2 2" xfId="49114"/>
    <cellStyle name="Normal 2 3 9 21 2 3 3" xfId="16668"/>
    <cellStyle name="Normal 2 3 9 21 2 3 3 2" xfId="49115"/>
    <cellStyle name="Normal 2 3 9 21 2 3 4" xfId="49116"/>
    <cellStyle name="Normal 2 3 9 21 2 4" xfId="16669"/>
    <cellStyle name="Normal 2 3 9 21 2 4 2" xfId="16670"/>
    <cellStyle name="Normal 2 3 9 21 2 4 2 2" xfId="49117"/>
    <cellStyle name="Normal 2 3 9 21 2 4 3" xfId="49118"/>
    <cellStyle name="Normal 2 3 9 21 2 5" xfId="16671"/>
    <cellStyle name="Normal 2 3 9 21 2 5 2" xfId="49119"/>
    <cellStyle name="Normal 2 3 9 21 2 6" xfId="16672"/>
    <cellStyle name="Normal 2 3 9 21 2 6 2" xfId="49120"/>
    <cellStyle name="Normal 2 3 9 21 2 7" xfId="49121"/>
    <cellStyle name="Normal 2 3 9 21 2 7 2" xfId="49122"/>
    <cellStyle name="Normal 2 3 9 21 2 8" xfId="49123"/>
    <cellStyle name="Normal 2 3 9 21 2 9" xfId="49124"/>
    <cellStyle name="Normal 2 3 9 21 3" xfId="16673"/>
    <cellStyle name="Normal 2 3 9 21 3 2" xfId="16674"/>
    <cellStyle name="Normal 2 3 9 21 3 2 2" xfId="16675"/>
    <cellStyle name="Normal 2 3 9 21 3 2 2 2" xfId="49125"/>
    <cellStyle name="Normal 2 3 9 21 3 2 3" xfId="16676"/>
    <cellStyle name="Normal 2 3 9 21 3 2 3 2" xfId="49126"/>
    <cellStyle name="Normal 2 3 9 21 3 2 4" xfId="49127"/>
    <cellStyle name="Normal 2 3 9 21 3 3" xfId="16677"/>
    <cellStyle name="Normal 2 3 9 21 3 3 2" xfId="49128"/>
    <cellStyle name="Normal 2 3 9 21 3 4" xfId="16678"/>
    <cellStyle name="Normal 2 3 9 21 3 4 2" xfId="49129"/>
    <cellStyle name="Normal 2 3 9 21 3 5" xfId="16679"/>
    <cellStyle name="Normal 2 3 9 21 3 5 2" xfId="49130"/>
    <cellStyle name="Normal 2 3 9 21 3 6" xfId="49131"/>
    <cellStyle name="Normal 2 3 9 21 3 6 2" xfId="49132"/>
    <cellStyle name="Normal 2 3 9 21 3 7" xfId="49133"/>
    <cellStyle name="Normal 2 3 9 21 4" xfId="16680"/>
    <cellStyle name="Normal 2 3 9 21 4 2" xfId="16681"/>
    <cellStyle name="Normal 2 3 9 21 4 2 2" xfId="49134"/>
    <cellStyle name="Normal 2 3 9 21 4 3" xfId="16682"/>
    <cellStyle name="Normal 2 3 9 21 4 3 2" xfId="49135"/>
    <cellStyle name="Normal 2 3 9 21 4 4" xfId="49136"/>
    <cellStyle name="Normal 2 3 9 21 5" xfId="16683"/>
    <cellStyle name="Normal 2 3 9 21 5 2" xfId="16684"/>
    <cellStyle name="Normal 2 3 9 21 5 2 2" xfId="49137"/>
    <cellStyle name="Normal 2 3 9 21 5 3" xfId="49138"/>
    <cellStyle name="Normal 2 3 9 21 6" xfId="16685"/>
    <cellStyle name="Normal 2 3 9 21 6 2" xfId="49139"/>
    <cellStyle name="Normal 2 3 9 21 7" xfId="16686"/>
    <cellStyle name="Normal 2 3 9 21 7 2" xfId="49140"/>
    <cellStyle name="Normal 2 3 9 21 8" xfId="49141"/>
    <cellStyle name="Normal 2 3 9 21 8 2" xfId="49142"/>
    <cellStyle name="Normal 2 3 9 21 9" xfId="49143"/>
    <cellStyle name="Normal 2 3 9 22" xfId="16687"/>
    <cellStyle name="Normal 2 3 9 22 10" xfId="49144"/>
    <cellStyle name="Normal 2 3 9 22 11" xfId="49145"/>
    <cellStyle name="Normal 2 3 9 22 2" xfId="16688"/>
    <cellStyle name="Normal 2 3 9 22 2 10" xfId="49146"/>
    <cellStyle name="Normal 2 3 9 22 2 2" xfId="16689"/>
    <cellStyle name="Normal 2 3 9 22 2 2 2" xfId="16690"/>
    <cellStyle name="Normal 2 3 9 22 2 2 2 2" xfId="16691"/>
    <cellStyle name="Normal 2 3 9 22 2 2 2 2 2" xfId="49147"/>
    <cellStyle name="Normal 2 3 9 22 2 2 2 3" xfId="16692"/>
    <cellStyle name="Normal 2 3 9 22 2 2 2 3 2" xfId="49148"/>
    <cellStyle name="Normal 2 3 9 22 2 2 2 4" xfId="49149"/>
    <cellStyle name="Normal 2 3 9 22 2 2 3" xfId="16693"/>
    <cellStyle name="Normal 2 3 9 22 2 2 3 2" xfId="49150"/>
    <cellStyle name="Normal 2 3 9 22 2 2 4" xfId="16694"/>
    <cellStyle name="Normal 2 3 9 22 2 2 4 2" xfId="49151"/>
    <cellStyle name="Normal 2 3 9 22 2 2 5" xfId="16695"/>
    <cellStyle name="Normal 2 3 9 22 2 2 5 2" xfId="49152"/>
    <cellStyle name="Normal 2 3 9 22 2 2 6" xfId="49153"/>
    <cellStyle name="Normal 2 3 9 22 2 2 6 2" xfId="49154"/>
    <cellStyle name="Normal 2 3 9 22 2 2 7" xfId="49155"/>
    <cellStyle name="Normal 2 3 9 22 2 3" xfId="16696"/>
    <cellStyle name="Normal 2 3 9 22 2 3 2" xfId="16697"/>
    <cellStyle name="Normal 2 3 9 22 2 3 2 2" xfId="49156"/>
    <cellStyle name="Normal 2 3 9 22 2 3 3" xfId="16698"/>
    <cellStyle name="Normal 2 3 9 22 2 3 3 2" xfId="49157"/>
    <cellStyle name="Normal 2 3 9 22 2 3 4" xfId="49158"/>
    <cellStyle name="Normal 2 3 9 22 2 4" xfId="16699"/>
    <cellStyle name="Normal 2 3 9 22 2 4 2" xfId="16700"/>
    <cellStyle name="Normal 2 3 9 22 2 4 2 2" xfId="49159"/>
    <cellStyle name="Normal 2 3 9 22 2 4 3" xfId="49160"/>
    <cellStyle name="Normal 2 3 9 22 2 5" xfId="16701"/>
    <cellStyle name="Normal 2 3 9 22 2 5 2" xfId="49161"/>
    <cellStyle name="Normal 2 3 9 22 2 6" xfId="16702"/>
    <cellStyle name="Normal 2 3 9 22 2 6 2" xfId="49162"/>
    <cellStyle name="Normal 2 3 9 22 2 7" xfId="49163"/>
    <cellStyle name="Normal 2 3 9 22 2 7 2" xfId="49164"/>
    <cellStyle name="Normal 2 3 9 22 2 8" xfId="49165"/>
    <cellStyle name="Normal 2 3 9 22 2 9" xfId="49166"/>
    <cellStyle name="Normal 2 3 9 22 3" xfId="16703"/>
    <cellStyle name="Normal 2 3 9 22 3 2" xfId="16704"/>
    <cellStyle name="Normal 2 3 9 22 3 2 2" xfId="16705"/>
    <cellStyle name="Normal 2 3 9 22 3 2 2 2" xfId="49167"/>
    <cellStyle name="Normal 2 3 9 22 3 2 3" xfId="16706"/>
    <cellStyle name="Normal 2 3 9 22 3 2 3 2" xfId="49168"/>
    <cellStyle name="Normal 2 3 9 22 3 2 4" xfId="49169"/>
    <cellStyle name="Normal 2 3 9 22 3 3" xfId="16707"/>
    <cellStyle name="Normal 2 3 9 22 3 3 2" xfId="49170"/>
    <cellStyle name="Normal 2 3 9 22 3 4" xfId="16708"/>
    <cellStyle name="Normal 2 3 9 22 3 4 2" xfId="49171"/>
    <cellStyle name="Normal 2 3 9 22 3 5" xfId="16709"/>
    <cellStyle name="Normal 2 3 9 22 3 5 2" xfId="49172"/>
    <cellStyle name="Normal 2 3 9 22 3 6" xfId="49173"/>
    <cellStyle name="Normal 2 3 9 22 3 6 2" xfId="49174"/>
    <cellStyle name="Normal 2 3 9 22 3 7" xfId="49175"/>
    <cellStyle name="Normal 2 3 9 22 4" xfId="16710"/>
    <cellStyle name="Normal 2 3 9 22 4 2" xfId="16711"/>
    <cellStyle name="Normal 2 3 9 22 4 2 2" xfId="49176"/>
    <cellStyle name="Normal 2 3 9 22 4 3" xfId="16712"/>
    <cellStyle name="Normal 2 3 9 22 4 3 2" xfId="49177"/>
    <cellStyle name="Normal 2 3 9 22 4 4" xfId="49178"/>
    <cellStyle name="Normal 2 3 9 22 5" xfId="16713"/>
    <cellStyle name="Normal 2 3 9 22 5 2" xfId="16714"/>
    <cellStyle name="Normal 2 3 9 22 5 2 2" xfId="49179"/>
    <cellStyle name="Normal 2 3 9 22 5 3" xfId="49180"/>
    <cellStyle name="Normal 2 3 9 22 6" xfId="16715"/>
    <cellStyle name="Normal 2 3 9 22 6 2" xfId="49181"/>
    <cellStyle name="Normal 2 3 9 22 7" xfId="16716"/>
    <cellStyle name="Normal 2 3 9 22 7 2" xfId="49182"/>
    <cellStyle name="Normal 2 3 9 22 8" xfId="49183"/>
    <cellStyle name="Normal 2 3 9 22 8 2" xfId="49184"/>
    <cellStyle name="Normal 2 3 9 22 9" xfId="49185"/>
    <cellStyle name="Normal 2 3 9 23" xfId="16717"/>
    <cellStyle name="Normal 2 3 9 23 10" xfId="49186"/>
    <cellStyle name="Normal 2 3 9 23 11" xfId="49187"/>
    <cellStyle name="Normal 2 3 9 23 2" xfId="16718"/>
    <cellStyle name="Normal 2 3 9 23 2 10" xfId="49188"/>
    <cellStyle name="Normal 2 3 9 23 2 2" xfId="16719"/>
    <cellStyle name="Normal 2 3 9 23 2 2 2" xfId="16720"/>
    <cellStyle name="Normal 2 3 9 23 2 2 2 2" xfId="16721"/>
    <cellStyle name="Normal 2 3 9 23 2 2 2 2 2" xfId="49189"/>
    <cellStyle name="Normal 2 3 9 23 2 2 2 3" xfId="16722"/>
    <cellStyle name="Normal 2 3 9 23 2 2 2 3 2" xfId="49190"/>
    <cellStyle name="Normal 2 3 9 23 2 2 2 4" xfId="49191"/>
    <cellStyle name="Normal 2 3 9 23 2 2 3" xfId="16723"/>
    <cellStyle name="Normal 2 3 9 23 2 2 3 2" xfId="49192"/>
    <cellStyle name="Normal 2 3 9 23 2 2 4" xfId="16724"/>
    <cellStyle name="Normal 2 3 9 23 2 2 4 2" xfId="49193"/>
    <cellStyle name="Normal 2 3 9 23 2 2 5" xfId="16725"/>
    <cellStyle name="Normal 2 3 9 23 2 2 5 2" xfId="49194"/>
    <cellStyle name="Normal 2 3 9 23 2 2 6" xfId="49195"/>
    <cellStyle name="Normal 2 3 9 23 2 2 6 2" xfId="49196"/>
    <cellStyle name="Normal 2 3 9 23 2 2 7" xfId="49197"/>
    <cellStyle name="Normal 2 3 9 23 2 3" xfId="16726"/>
    <cellStyle name="Normal 2 3 9 23 2 3 2" xfId="16727"/>
    <cellStyle name="Normal 2 3 9 23 2 3 2 2" xfId="49198"/>
    <cellStyle name="Normal 2 3 9 23 2 3 3" xfId="16728"/>
    <cellStyle name="Normal 2 3 9 23 2 3 3 2" xfId="49199"/>
    <cellStyle name="Normal 2 3 9 23 2 3 4" xfId="49200"/>
    <cellStyle name="Normal 2 3 9 23 2 4" xfId="16729"/>
    <cellStyle name="Normal 2 3 9 23 2 4 2" xfId="16730"/>
    <cellStyle name="Normal 2 3 9 23 2 4 2 2" xfId="49201"/>
    <cellStyle name="Normal 2 3 9 23 2 4 3" xfId="49202"/>
    <cellStyle name="Normal 2 3 9 23 2 5" xfId="16731"/>
    <cellStyle name="Normal 2 3 9 23 2 5 2" xfId="49203"/>
    <cellStyle name="Normal 2 3 9 23 2 6" xfId="16732"/>
    <cellStyle name="Normal 2 3 9 23 2 6 2" xfId="49204"/>
    <cellStyle name="Normal 2 3 9 23 2 7" xfId="49205"/>
    <cellStyle name="Normal 2 3 9 23 2 7 2" xfId="49206"/>
    <cellStyle name="Normal 2 3 9 23 2 8" xfId="49207"/>
    <cellStyle name="Normal 2 3 9 23 2 9" xfId="49208"/>
    <cellStyle name="Normal 2 3 9 23 3" xfId="16733"/>
    <cellStyle name="Normal 2 3 9 23 3 2" xfId="16734"/>
    <cellStyle name="Normal 2 3 9 23 3 2 2" xfId="16735"/>
    <cellStyle name="Normal 2 3 9 23 3 2 2 2" xfId="49209"/>
    <cellStyle name="Normal 2 3 9 23 3 2 3" xfId="16736"/>
    <cellStyle name="Normal 2 3 9 23 3 2 3 2" xfId="49210"/>
    <cellStyle name="Normal 2 3 9 23 3 2 4" xfId="49211"/>
    <cellStyle name="Normal 2 3 9 23 3 3" xfId="16737"/>
    <cellStyle name="Normal 2 3 9 23 3 3 2" xfId="49212"/>
    <cellStyle name="Normal 2 3 9 23 3 4" xfId="16738"/>
    <cellStyle name="Normal 2 3 9 23 3 4 2" xfId="49213"/>
    <cellStyle name="Normal 2 3 9 23 3 5" xfId="16739"/>
    <cellStyle name="Normal 2 3 9 23 3 5 2" xfId="49214"/>
    <cellStyle name="Normal 2 3 9 23 3 6" xfId="49215"/>
    <cellStyle name="Normal 2 3 9 23 3 6 2" xfId="49216"/>
    <cellStyle name="Normal 2 3 9 23 3 7" xfId="49217"/>
    <cellStyle name="Normal 2 3 9 23 4" xfId="16740"/>
    <cellStyle name="Normal 2 3 9 23 4 2" xfId="16741"/>
    <cellStyle name="Normal 2 3 9 23 4 2 2" xfId="49218"/>
    <cellStyle name="Normal 2 3 9 23 4 3" xfId="16742"/>
    <cellStyle name="Normal 2 3 9 23 4 3 2" xfId="49219"/>
    <cellStyle name="Normal 2 3 9 23 4 4" xfId="49220"/>
    <cellStyle name="Normal 2 3 9 23 5" xfId="16743"/>
    <cellStyle name="Normal 2 3 9 23 5 2" xfId="16744"/>
    <cellStyle name="Normal 2 3 9 23 5 2 2" xfId="49221"/>
    <cellStyle name="Normal 2 3 9 23 5 3" xfId="49222"/>
    <cellStyle name="Normal 2 3 9 23 6" xfId="16745"/>
    <cellStyle name="Normal 2 3 9 23 6 2" xfId="49223"/>
    <cellStyle name="Normal 2 3 9 23 7" xfId="16746"/>
    <cellStyle name="Normal 2 3 9 23 7 2" xfId="49224"/>
    <cellStyle name="Normal 2 3 9 23 8" xfId="49225"/>
    <cellStyle name="Normal 2 3 9 23 8 2" xfId="49226"/>
    <cellStyle name="Normal 2 3 9 23 9" xfId="49227"/>
    <cellStyle name="Normal 2 3 9 24" xfId="16747"/>
    <cellStyle name="Normal 2 3 9 24 10" xfId="49228"/>
    <cellStyle name="Normal 2 3 9 24 11" xfId="49229"/>
    <cellStyle name="Normal 2 3 9 24 2" xfId="16748"/>
    <cellStyle name="Normal 2 3 9 24 2 10" xfId="49230"/>
    <cellStyle name="Normal 2 3 9 24 2 2" xfId="16749"/>
    <cellStyle name="Normal 2 3 9 24 2 2 2" xfId="16750"/>
    <cellStyle name="Normal 2 3 9 24 2 2 2 2" xfId="16751"/>
    <cellStyle name="Normal 2 3 9 24 2 2 2 2 2" xfId="49231"/>
    <cellStyle name="Normal 2 3 9 24 2 2 2 3" xfId="16752"/>
    <cellStyle name="Normal 2 3 9 24 2 2 2 3 2" xfId="49232"/>
    <cellStyle name="Normal 2 3 9 24 2 2 2 4" xfId="49233"/>
    <cellStyle name="Normal 2 3 9 24 2 2 3" xfId="16753"/>
    <cellStyle name="Normal 2 3 9 24 2 2 3 2" xfId="49234"/>
    <cellStyle name="Normal 2 3 9 24 2 2 4" xfId="16754"/>
    <cellStyle name="Normal 2 3 9 24 2 2 4 2" xfId="49235"/>
    <cellStyle name="Normal 2 3 9 24 2 2 5" xfId="16755"/>
    <cellStyle name="Normal 2 3 9 24 2 2 5 2" xfId="49236"/>
    <cellStyle name="Normal 2 3 9 24 2 2 6" xfId="49237"/>
    <cellStyle name="Normal 2 3 9 24 2 2 6 2" xfId="49238"/>
    <cellStyle name="Normal 2 3 9 24 2 2 7" xfId="49239"/>
    <cellStyle name="Normal 2 3 9 24 2 3" xfId="16756"/>
    <cellStyle name="Normal 2 3 9 24 2 3 2" xfId="16757"/>
    <cellStyle name="Normal 2 3 9 24 2 3 2 2" xfId="49240"/>
    <cellStyle name="Normal 2 3 9 24 2 3 3" xfId="16758"/>
    <cellStyle name="Normal 2 3 9 24 2 3 3 2" xfId="49241"/>
    <cellStyle name="Normal 2 3 9 24 2 3 4" xfId="49242"/>
    <cellStyle name="Normal 2 3 9 24 2 4" xfId="16759"/>
    <cellStyle name="Normal 2 3 9 24 2 4 2" xfId="16760"/>
    <cellStyle name="Normal 2 3 9 24 2 4 2 2" xfId="49243"/>
    <cellStyle name="Normal 2 3 9 24 2 4 3" xfId="49244"/>
    <cellStyle name="Normal 2 3 9 24 2 5" xfId="16761"/>
    <cellStyle name="Normal 2 3 9 24 2 5 2" xfId="49245"/>
    <cellStyle name="Normal 2 3 9 24 2 6" xfId="16762"/>
    <cellStyle name="Normal 2 3 9 24 2 6 2" xfId="49246"/>
    <cellStyle name="Normal 2 3 9 24 2 7" xfId="49247"/>
    <cellStyle name="Normal 2 3 9 24 2 7 2" xfId="49248"/>
    <cellStyle name="Normal 2 3 9 24 2 8" xfId="49249"/>
    <cellStyle name="Normal 2 3 9 24 2 9" xfId="49250"/>
    <cellStyle name="Normal 2 3 9 24 3" xfId="16763"/>
    <cellStyle name="Normal 2 3 9 24 3 2" xfId="16764"/>
    <cellStyle name="Normal 2 3 9 24 3 2 2" xfId="16765"/>
    <cellStyle name="Normal 2 3 9 24 3 2 2 2" xfId="49251"/>
    <cellStyle name="Normal 2 3 9 24 3 2 3" xfId="16766"/>
    <cellStyle name="Normal 2 3 9 24 3 2 3 2" xfId="49252"/>
    <cellStyle name="Normal 2 3 9 24 3 2 4" xfId="49253"/>
    <cellStyle name="Normal 2 3 9 24 3 3" xfId="16767"/>
    <cellStyle name="Normal 2 3 9 24 3 3 2" xfId="49254"/>
    <cellStyle name="Normal 2 3 9 24 3 4" xfId="16768"/>
    <cellStyle name="Normal 2 3 9 24 3 4 2" xfId="49255"/>
    <cellStyle name="Normal 2 3 9 24 3 5" xfId="16769"/>
    <cellStyle name="Normal 2 3 9 24 3 5 2" xfId="49256"/>
    <cellStyle name="Normal 2 3 9 24 3 6" xfId="49257"/>
    <cellStyle name="Normal 2 3 9 24 3 6 2" xfId="49258"/>
    <cellStyle name="Normal 2 3 9 24 3 7" xfId="49259"/>
    <cellStyle name="Normal 2 3 9 24 4" xfId="16770"/>
    <cellStyle name="Normal 2 3 9 24 4 2" xfId="16771"/>
    <cellStyle name="Normal 2 3 9 24 4 2 2" xfId="49260"/>
    <cellStyle name="Normal 2 3 9 24 4 3" xfId="16772"/>
    <cellStyle name="Normal 2 3 9 24 4 3 2" xfId="49261"/>
    <cellStyle name="Normal 2 3 9 24 4 4" xfId="49262"/>
    <cellStyle name="Normal 2 3 9 24 5" xfId="16773"/>
    <cellStyle name="Normal 2 3 9 24 5 2" xfId="16774"/>
    <cellStyle name="Normal 2 3 9 24 5 2 2" xfId="49263"/>
    <cellStyle name="Normal 2 3 9 24 5 3" xfId="49264"/>
    <cellStyle name="Normal 2 3 9 24 6" xfId="16775"/>
    <cellStyle name="Normal 2 3 9 24 6 2" xfId="49265"/>
    <cellStyle name="Normal 2 3 9 24 7" xfId="16776"/>
    <cellStyle name="Normal 2 3 9 24 7 2" xfId="49266"/>
    <cellStyle name="Normal 2 3 9 24 8" xfId="49267"/>
    <cellStyle name="Normal 2 3 9 24 8 2" xfId="49268"/>
    <cellStyle name="Normal 2 3 9 24 9" xfId="49269"/>
    <cellStyle name="Normal 2 3 9 25" xfId="16777"/>
    <cellStyle name="Normal 2 3 9 25 10" xfId="49270"/>
    <cellStyle name="Normal 2 3 9 25 11" xfId="49271"/>
    <cellStyle name="Normal 2 3 9 25 2" xfId="16778"/>
    <cellStyle name="Normal 2 3 9 25 2 10" xfId="49272"/>
    <cellStyle name="Normal 2 3 9 25 2 2" xfId="16779"/>
    <cellStyle name="Normal 2 3 9 25 2 2 2" xfId="16780"/>
    <cellStyle name="Normal 2 3 9 25 2 2 2 2" xfId="16781"/>
    <cellStyle name="Normal 2 3 9 25 2 2 2 2 2" xfId="49273"/>
    <cellStyle name="Normal 2 3 9 25 2 2 2 3" xfId="16782"/>
    <cellStyle name="Normal 2 3 9 25 2 2 2 3 2" xfId="49274"/>
    <cellStyle name="Normal 2 3 9 25 2 2 2 4" xfId="49275"/>
    <cellStyle name="Normal 2 3 9 25 2 2 3" xfId="16783"/>
    <cellStyle name="Normal 2 3 9 25 2 2 3 2" xfId="49276"/>
    <cellStyle name="Normal 2 3 9 25 2 2 4" xfId="16784"/>
    <cellStyle name="Normal 2 3 9 25 2 2 4 2" xfId="49277"/>
    <cellStyle name="Normal 2 3 9 25 2 2 5" xfId="16785"/>
    <cellStyle name="Normal 2 3 9 25 2 2 5 2" xfId="49278"/>
    <cellStyle name="Normal 2 3 9 25 2 2 6" xfId="49279"/>
    <cellStyle name="Normal 2 3 9 25 2 2 6 2" xfId="49280"/>
    <cellStyle name="Normal 2 3 9 25 2 2 7" xfId="49281"/>
    <cellStyle name="Normal 2 3 9 25 2 3" xfId="16786"/>
    <cellStyle name="Normal 2 3 9 25 2 3 2" xfId="16787"/>
    <cellStyle name="Normal 2 3 9 25 2 3 2 2" xfId="49282"/>
    <cellStyle name="Normal 2 3 9 25 2 3 3" xfId="16788"/>
    <cellStyle name="Normal 2 3 9 25 2 3 3 2" xfId="49283"/>
    <cellStyle name="Normal 2 3 9 25 2 3 4" xfId="49284"/>
    <cellStyle name="Normal 2 3 9 25 2 4" xfId="16789"/>
    <cellStyle name="Normal 2 3 9 25 2 4 2" xfId="16790"/>
    <cellStyle name="Normal 2 3 9 25 2 4 2 2" xfId="49285"/>
    <cellStyle name="Normal 2 3 9 25 2 4 3" xfId="49286"/>
    <cellStyle name="Normal 2 3 9 25 2 5" xfId="16791"/>
    <cellStyle name="Normal 2 3 9 25 2 5 2" xfId="49287"/>
    <cellStyle name="Normal 2 3 9 25 2 6" xfId="16792"/>
    <cellStyle name="Normal 2 3 9 25 2 6 2" xfId="49288"/>
    <cellStyle name="Normal 2 3 9 25 2 7" xfId="49289"/>
    <cellStyle name="Normal 2 3 9 25 2 7 2" xfId="49290"/>
    <cellStyle name="Normal 2 3 9 25 2 8" xfId="49291"/>
    <cellStyle name="Normal 2 3 9 25 2 9" xfId="49292"/>
    <cellStyle name="Normal 2 3 9 25 3" xfId="16793"/>
    <cellStyle name="Normal 2 3 9 25 3 2" xfId="16794"/>
    <cellStyle name="Normal 2 3 9 25 3 2 2" xfId="16795"/>
    <cellStyle name="Normal 2 3 9 25 3 2 2 2" xfId="49293"/>
    <cellStyle name="Normal 2 3 9 25 3 2 3" xfId="16796"/>
    <cellStyle name="Normal 2 3 9 25 3 2 3 2" xfId="49294"/>
    <cellStyle name="Normal 2 3 9 25 3 2 4" xfId="49295"/>
    <cellStyle name="Normal 2 3 9 25 3 3" xfId="16797"/>
    <cellStyle name="Normal 2 3 9 25 3 3 2" xfId="49296"/>
    <cellStyle name="Normal 2 3 9 25 3 4" xfId="16798"/>
    <cellStyle name="Normal 2 3 9 25 3 4 2" xfId="49297"/>
    <cellStyle name="Normal 2 3 9 25 3 5" xfId="16799"/>
    <cellStyle name="Normal 2 3 9 25 3 5 2" xfId="49298"/>
    <cellStyle name="Normal 2 3 9 25 3 6" xfId="49299"/>
    <cellStyle name="Normal 2 3 9 25 3 6 2" xfId="49300"/>
    <cellStyle name="Normal 2 3 9 25 3 7" xfId="49301"/>
    <cellStyle name="Normal 2 3 9 25 4" xfId="16800"/>
    <cellStyle name="Normal 2 3 9 25 4 2" xfId="16801"/>
    <cellStyle name="Normal 2 3 9 25 4 2 2" xfId="49302"/>
    <cellStyle name="Normal 2 3 9 25 4 3" xfId="16802"/>
    <cellStyle name="Normal 2 3 9 25 4 3 2" xfId="49303"/>
    <cellStyle name="Normal 2 3 9 25 4 4" xfId="49304"/>
    <cellStyle name="Normal 2 3 9 25 5" xfId="16803"/>
    <cellStyle name="Normal 2 3 9 25 5 2" xfId="16804"/>
    <cellStyle name="Normal 2 3 9 25 5 2 2" xfId="49305"/>
    <cellStyle name="Normal 2 3 9 25 5 3" xfId="49306"/>
    <cellStyle name="Normal 2 3 9 25 6" xfId="16805"/>
    <cellStyle name="Normal 2 3 9 25 6 2" xfId="49307"/>
    <cellStyle name="Normal 2 3 9 25 7" xfId="16806"/>
    <cellStyle name="Normal 2 3 9 25 7 2" xfId="49308"/>
    <cellStyle name="Normal 2 3 9 25 8" xfId="49309"/>
    <cellStyle name="Normal 2 3 9 25 8 2" xfId="49310"/>
    <cellStyle name="Normal 2 3 9 25 9" xfId="49311"/>
    <cellStyle name="Normal 2 3 9 26" xfId="16807"/>
    <cellStyle name="Normal 2 3 9 26 10" xfId="49312"/>
    <cellStyle name="Normal 2 3 9 26 11" xfId="49313"/>
    <cellStyle name="Normal 2 3 9 26 2" xfId="16808"/>
    <cellStyle name="Normal 2 3 9 26 2 10" xfId="49314"/>
    <cellStyle name="Normal 2 3 9 26 2 2" xfId="16809"/>
    <cellStyle name="Normal 2 3 9 26 2 2 2" xfId="16810"/>
    <cellStyle name="Normal 2 3 9 26 2 2 2 2" xfId="16811"/>
    <cellStyle name="Normal 2 3 9 26 2 2 2 2 2" xfId="49315"/>
    <cellStyle name="Normal 2 3 9 26 2 2 2 3" xfId="16812"/>
    <cellStyle name="Normal 2 3 9 26 2 2 2 3 2" xfId="49316"/>
    <cellStyle name="Normal 2 3 9 26 2 2 2 4" xfId="49317"/>
    <cellStyle name="Normal 2 3 9 26 2 2 3" xfId="16813"/>
    <cellStyle name="Normal 2 3 9 26 2 2 3 2" xfId="49318"/>
    <cellStyle name="Normal 2 3 9 26 2 2 4" xfId="16814"/>
    <cellStyle name="Normal 2 3 9 26 2 2 4 2" xfId="49319"/>
    <cellStyle name="Normal 2 3 9 26 2 2 5" xfId="16815"/>
    <cellStyle name="Normal 2 3 9 26 2 2 5 2" xfId="49320"/>
    <cellStyle name="Normal 2 3 9 26 2 2 6" xfId="49321"/>
    <cellStyle name="Normal 2 3 9 26 2 2 6 2" xfId="49322"/>
    <cellStyle name="Normal 2 3 9 26 2 2 7" xfId="49323"/>
    <cellStyle name="Normal 2 3 9 26 2 3" xfId="16816"/>
    <cellStyle name="Normal 2 3 9 26 2 3 2" xfId="16817"/>
    <cellStyle name="Normal 2 3 9 26 2 3 2 2" xfId="49324"/>
    <cellStyle name="Normal 2 3 9 26 2 3 3" xfId="16818"/>
    <cellStyle name="Normal 2 3 9 26 2 3 3 2" xfId="49325"/>
    <cellStyle name="Normal 2 3 9 26 2 3 4" xfId="49326"/>
    <cellStyle name="Normal 2 3 9 26 2 4" xfId="16819"/>
    <cellStyle name="Normal 2 3 9 26 2 4 2" xfId="16820"/>
    <cellStyle name="Normal 2 3 9 26 2 4 2 2" xfId="49327"/>
    <cellStyle name="Normal 2 3 9 26 2 4 3" xfId="49328"/>
    <cellStyle name="Normal 2 3 9 26 2 5" xfId="16821"/>
    <cellStyle name="Normal 2 3 9 26 2 5 2" xfId="49329"/>
    <cellStyle name="Normal 2 3 9 26 2 6" xfId="16822"/>
    <cellStyle name="Normal 2 3 9 26 2 6 2" xfId="49330"/>
    <cellStyle name="Normal 2 3 9 26 2 7" xfId="49331"/>
    <cellStyle name="Normal 2 3 9 26 2 7 2" xfId="49332"/>
    <cellStyle name="Normal 2 3 9 26 2 8" xfId="49333"/>
    <cellStyle name="Normal 2 3 9 26 2 9" xfId="49334"/>
    <cellStyle name="Normal 2 3 9 26 3" xfId="16823"/>
    <cellStyle name="Normal 2 3 9 26 3 2" xfId="16824"/>
    <cellStyle name="Normal 2 3 9 26 3 2 2" xfId="16825"/>
    <cellStyle name="Normal 2 3 9 26 3 2 2 2" xfId="49335"/>
    <cellStyle name="Normal 2 3 9 26 3 2 3" xfId="16826"/>
    <cellStyle name="Normal 2 3 9 26 3 2 3 2" xfId="49336"/>
    <cellStyle name="Normal 2 3 9 26 3 2 4" xfId="49337"/>
    <cellStyle name="Normal 2 3 9 26 3 3" xfId="16827"/>
    <cellStyle name="Normal 2 3 9 26 3 3 2" xfId="49338"/>
    <cellStyle name="Normal 2 3 9 26 3 4" xfId="16828"/>
    <cellStyle name="Normal 2 3 9 26 3 4 2" xfId="49339"/>
    <cellStyle name="Normal 2 3 9 26 3 5" xfId="16829"/>
    <cellStyle name="Normal 2 3 9 26 3 5 2" xfId="49340"/>
    <cellStyle name="Normal 2 3 9 26 3 6" xfId="49341"/>
    <cellStyle name="Normal 2 3 9 26 3 6 2" xfId="49342"/>
    <cellStyle name="Normal 2 3 9 26 3 7" xfId="49343"/>
    <cellStyle name="Normal 2 3 9 26 4" xfId="16830"/>
    <cellStyle name="Normal 2 3 9 26 4 2" xfId="16831"/>
    <cellStyle name="Normal 2 3 9 26 4 2 2" xfId="49344"/>
    <cellStyle name="Normal 2 3 9 26 4 3" xfId="16832"/>
    <cellStyle name="Normal 2 3 9 26 4 3 2" xfId="49345"/>
    <cellStyle name="Normal 2 3 9 26 4 4" xfId="49346"/>
    <cellStyle name="Normal 2 3 9 26 5" xfId="16833"/>
    <cellStyle name="Normal 2 3 9 26 5 2" xfId="16834"/>
    <cellStyle name="Normal 2 3 9 26 5 2 2" xfId="49347"/>
    <cellStyle name="Normal 2 3 9 26 5 3" xfId="49348"/>
    <cellStyle name="Normal 2 3 9 26 6" xfId="16835"/>
    <cellStyle name="Normal 2 3 9 26 6 2" xfId="49349"/>
    <cellStyle name="Normal 2 3 9 26 7" xfId="16836"/>
    <cellStyle name="Normal 2 3 9 26 7 2" xfId="49350"/>
    <cellStyle name="Normal 2 3 9 26 8" xfId="49351"/>
    <cellStyle name="Normal 2 3 9 26 8 2" xfId="49352"/>
    <cellStyle name="Normal 2 3 9 26 9" xfId="49353"/>
    <cellStyle name="Normal 2 3 9 27" xfId="16837"/>
    <cellStyle name="Normal 2 3 9 27 10" xfId="49354"/>
    <cellStyle name="Normal 2 3 9 27 11" xfId="49355"/>
    <cellStyle name="Normal 2 3 9 27 2" xfId="16838"/>
    <cellStyle name="Normal 2 3 9 27 2 10" xfId="49356"/>
    <cellStyle name="Normal 2 3 9 27 2 2" xfId="16839"/>
    <cellStyle name="Normal 2 3 9 27 2 2 2" xfId="16840"/>
    <cellStyle name="Normal 2 3 9 27 2 2 2 2" xfId="16841"/>
    <cellStyle name="Normal 2 3 9 27 2 2 2 2 2" xfId="49357"/>
    <cellStyle name="Normal 2 3 9 27 2 2 2 3" xfId="16842"/>
    <cellStyle name="Normal 2 3 9 27 2 2 2 3 2" xfId="49358"/>
    <cellStyle name="Normal 2 3 9 27 2 2 2 4" xfId="49359"/>
    <cellStyle name="Normal 2 3 9 27 2 2 3" xfId="16843"/>
    <cellStyle name="Normal 2 3 9 27 2 2 3 2" xfId="49360"/>
    <cellStyle name="Normal 2 3 9 27 2 2 4" xfId="16844"/>
    <cellStyle name="Normal 2 3 9 27 2 2 4 2" xfId="49361"/>
    <cellStyle name="Normal 2 3 9 27 2 2 5" xfId="16845"/>
    <cellStyle name="Normal 2 3 9 27 2 2 5 2" xfId="49362"/>
    <cellStyle name="Normal 2 3 9 27 2 2 6" xfId="49363"/>
    <cellStyle name="Normal 2 3 9 27 2 2 6 2" xfId="49364"/>
    <cellStyle name="Normal 2 3 9 27 2 2 7" xfId="49365"/>
    <cellStyle name="Normal 2 3 9 27 2 3" xfId="16846"/>
    <cellStyle name="Normal 2 3 9 27 2 3 2" xfId="16847"/>
    <cellStyle name="Normal 2 3 9 27 2 3 2 2" xfId="49366"/>
    <cellStyle name="Normal 2 3 9 27 2 3 3" xfId="16848"/>
    <cellStyle name="Normal 2 3 9 27 2 3 3 2" xfId="49367"/>
    <cellStyle name="Normal 2 3 9 27 2 3 4" xfId="49368"/>
    <cellStyle name="Normal 2 3 9 27 2 4" xfId="16849"/>
    <cellStyle name="Normal 2 3 9 27 2 4 2" xfId="16850"/>
    <cellStyle name="Normal 2 3 9 27 2 4 2 2" xfId="49369"/>
    <cellStyle name="Normal 2 3 9 27 2 4 3" xfId="49370"/>
    <cellStyle name="Normal 2 3 9 27 2 5" xfId="16851"/>
    <cellStyle name="Normal 2 3 9 27 2 5 2" xfId="49371"/>
    <cellStyle name="Normal 2 3 9 27 2 6" xfId="16852"/>
    <cellStyle name="Normal 2 3 9 27 2 6 2" xfId="49372"/>
    <cellStyle name="Normal 2 3 9 27 2 7" xfId="49373"/>
    <cellStyle name="Normal 2 3 9 27 2 7 2" xfId="49374"/>
    <cellStyle name="Normal 2 3 9 27 2 8" xfId="49375"/>
    <cellStyle name="Normal 2 3 9 27 2 9" xfId="49376"/>
    <cellStyle name="Normal 2 3 9 27 3" xfId="16853"/>
    <cellStyle name="Normal 2 3 9 27 3 2" xfId="16854"/>
    <cellStyle name="Normal 2 3 9 27 3 2 2" xfId="16855"/>
    <cellStyle name="Normal 2 3 9 27 3 2 2 2" xfId="49377"/>
    <cellStyle name="Normal 2 3 9 27 3 2 3" xfId="16856"/>
    <cellStyle name="Normal 2 3 9 27 3 2 3 2" xfId="49378"/>
    <cellStyle name="Normal 2 3 9 27 3 2 4" xfId="49379"/>
    <cellStyle name="Normal 2 3 9 27 3 3" xfId="16857"/>
    <cellStyle name="Normal 2 3 9 27 3 3 2" xfId="49380"/>
    <cellStyle name="Normal 2 3 9 27 3 4" xfId="16858"/>
    <cellStyle name="Normal 2 3 9 27 3 4 2" xfId="49381"/>
    <cellStyle name="Normal 2 3 9 27 3 5" xfId="16859"/>
    <cellStyle name="Normal 2 3 9 27 3 5 2" xfId="49382"/>
    <cellStyle name="Normal 2 3 9 27 3 6" xfId="49383"/>
    <cellStyle name="Normal 2 3 9 27 3 6 2" xfId="49384"/>
    <cellStyle name="Normal 2 3 9 27 3 7" xfId="49385"/>
    <cellStyle name="Normal 2 3 9 27 4" xfId="16860"/>
    <cellStyle name="Normal 2 3 9 27 4 2" xfId="16861"/>
    <cellStyle name="Normal 2 3 9 27 4 2 2" xfId="49386"/>
    <cellStyle name="Normal 2 3 9 27 4 3" xfId="16862"/>
    <cellStyle name="Normal 2 3 9 27 4 3 2" xfId="49387"/>
    <cellStyle name="Normal 2 3 9 27 4 4" xfId="49388"/>
    <cellStyle name="Normal 2 3 9 27 5" xfId="16863"/>
    <cellStyle name="Normal 2 3 9 27 5 2" xfId="16864"/>
    <cellStyle name="Normal 2 3 9 27 5 2 2" xfId="49389"/>
    <cellStyle name="Normal 2 3 9 27 5 3" xfId="49390"/>
    <cellStyle name="Normal 2 3 9 27 6" xfId="16865"/>
    <cellStyle name="Normal 2 3 9 27 6 2" xfId="49391"/>
    <cellStyle name="Normal 2 3 9 27 7" xfId="16866"/>
    <cellStyle name="Normal 2 3 9 27 7 2" xfId="49392"/>
    <cellStyle name="Normal 2 3 9 27 8" xfId="49393"/>
    <cellStyle name="Normal 2 3 9 27 8 2" xfId="49394"/>
    <cellStyle name="Normal 2 3 9 27 9" xfId="49395"/>
    <cellStyle name="Normal 2 3 9 28" xfId="16867"/>
    <cellStyle name="Normal 2 3 9 28 10" xfId="49396"/>
    <cellStyle name="Normal 2 3 9 28 11" xfId="49397"/>
    <cellStyle name="Normal 2 3 9 28 2" xfId="16868"/>
    <cellStyle name="Normal 2 3 9 28 2 10" xfId="49398"/>
    <cellStyle name="Normal 2 3 9 28 2 2" xfId="16869"/>
    <cellStyle name="Normal 2 3 9 28 2 2 2" xfId="16870"/>
    <cellStyle name="Normal 2 3 9 28 2 2 2 2" xfId="16871"/>
    <cellStyle name="Normal 2 3 9 28 2 2 2 2 2" xfId="49399"/>
    <cellStyle name="Normal 2 3 9 28 2 2 2 3" xfId="16872"/>
    <cellStyle name="Normal 2 3 9 28 2 2 2 3 2" xfId="49400"/>
    <cellStyle name="Normal 2 3 9 28 2 2 2 4" xfId="49401"/>
    <cellStyle name="Normal 2 3 9 28 2 2 3" xfId="16873"/>
    <cellStyle name="Normal 2 3 9 28 2 2 3 2" xfId="49402"/>
    <cellStyle name="Normal 2 3 9 28 2 2 4" xfId="16874"/>
    <cellStyle name="Normal 2 3 9 28 2 2 4 2" xfId="49403"/>
    <cellStyle name="Normal 2 3 9 28 2 2 5" xfId="16875"/>
    <cellStyle name="Normal 2 3 9 28 2 2 5 2" xfId="49404"/>
    <cellStyle name="Normal 2 3 9 28 2 2 6" xfId="49405"/>
    <cellStyle name="Normal 2 3 9 28 2 2 6 2" xfId="49406"/>
    <cellStyle name="Normal 2 3 9 28 2 2 7" xfId="49407"/>
    <cellStyle name="Normal 2 3 9 28 2 3" xfId="16876"/>
    <cellStyle name="Normal 2 3 9 28 2 3 2" xfId="16877"/>
    <cellStyle name="Normal 2 3 9 28 2 3 2 2" xfId="49408"/>
    <cellStyle name="Normal 2 3 9 28 2 3 3" xfId="16878"/>
    <cellStyle name="Normal 2 3 9 28 2 3 3 2" xfId="49409"/>
    <cellStyle name="Normal 2 3 9 28 2 3 4" xfId="49410"/>
    <cellStyle name="Normal 2 3 9 28 2 4" xfId="16879"/>
    <cellStyle name="Normal 2 3 9 28 2 4 2" xfId="16880"/>
    <cellStyle name="Normal 2 3 9 28 2 4 2 2" xfId="49411"/>
    <cellStyle name="Normal 2 3 9 28 2 4 3" xfId="49412"/>
    <cellStyle name="Normal 2 3 9 28 2 5" xfId="16881"/>
    <cellStyle name="Normal 2 3 9 28 2 5 2" xfId="49413"/>
    <cellStyle name="Normal 2 3 9 28 2 6" xfId="16882"/>
    <cellStyle name="Normal 2 3 9 28 2 6 2" xfId="49414"/>
    <cellStyle name="Normal 2 3 9 28 2 7" xfId="49415"/>
    <cellStyle name="Normal 2 3 9 28 2 7 2" xfId="49416"/>
    <cellStyle name="Normal 2 3 9 28 2 8" xfId="49417"/>
    <cellStyle name="Normal 2 3 9 28 2 9" xfId="49418"/>
    <cellStyle name="Normal 2 3 9 28 3" xfId="16883"/>
    <cellStyle name="Normal 2 3 9 28 3 2" xfId="16884"/>
    <cellStyle name="Normal 2 3 9 28 3 2 2" xfId="16885"/>
    <cellStyle name="Normal 2 3 9 28 3 2 2 2" xfId="49419"/>
    <cellStyle name="Normal 2 3 9 28 3 2 3" xfId="16886"/>
    <cellStyle name="Normal 2 3 9 28 3 2 3 2" xfId="49420"/>
    <cellStyle name="Normal 2 3 9 28 3 2 4" xfId="49421"/>
    <cellStyle name="Normal 2 3 9 28 3 3" xfId="16887"/>
    <cellStyle name="Normal 2 3 9 28 3 3 2" xfId="49422"/>
    <cellStyle name="Normal 2 3 9 28 3 4" xfId="16888"/>
    <cellStyle name="Normal 2 3 9 28 3 4 2" xfId="49423"/>
    <cellStyle name="Normal 2 3 9 28 3 5" xfId="16889"/>
    <cellStyle name="Normal 2 3 9 28 3 5 2" xfId="49424"/>
    <cellStyle name="Normal 2 3 9 28 3 6" xfId="49425"/>
    <cellStyle name="Normal 2 3 9 28 3 6 2" xfId="49426"/>
    <cellStyle name="Normal 2 3 9 28 3 7" xfId="49427"/>
    <cellStyle name="Normal 2 3 9 28 4" xfId="16890"/>
    <cellStyle name="Normal 2 3 9 28 4 2" xfId="16891"/>
    <cellStyle name="Normal 2 3 9 28 4 2 2" xfId="49428"/>
    <cellStyle name="Normal 2 3 9 28 4 3" xfId="16892"/>
    <cellStyle name="Normal 2 3 9 28 4 3 2" xfId="49429"/>
    <cellStyle name="Normal 2 3 9 28 4 4" xfId="49430"/>
    <cellStyle name="Normal 2 3 9 28 5" xfId="16893"/>
    <cellStyle name="Normal 2 3 9 28 5 2" xfId="16894"/>
    <cellStyle name="Normal 2 3 9 28 5 2 2" xfId="49431"/>
    <cellStyle name="Normal 2 3 9 28 5 3" xfId="49432"/>
    <cellStyle name="Normal 2 3 9 28 6" xfId="16895"/>
    <cellStyle name="Normal 2 3 9 28 6 2" xfId="49433"/>
    <cellStyle name="Normal 2 3 9 28 7" xfId="16896"/>
    <cellStyle name="Normal 2 3 9 28 7 2" xfId="49434"/>
    <cellStyle name="Normal 2 3 9 28 8" xfId="49435"/>
    <cellStyle name="Normal 2 3 9 28 8 2" xfId="49436"/>
    <cellStyle name="Normal 2 3 9 28 9" xfId="49437"/>
    <cellStyle name="Normal 2 3 9 29" xfId="16897"/>
    <cellStyle name="Normal 2 3 9 29 10" xfId="49438"/>
    <cellStyle name="Normal 2 3 9 29 11" xfId="49439"/>
    <cellStyle name="Normal 2 3 9 29 2" xfId="16898"/>
    <cellStyle name="Normal 2 3 9 29 2 10" xfId="49440"/>
    <cellStyle name="Normal 2 3 9 29 2 2" xfId="16899"/>
    <cellStyle name="Normal 2 3 9 29 2 2 2" xfId="16900"/>
    <cellStyle name="Normal 2 3 9 29 2 2 2 2" xfId="16901"/>
    <cellStyle name="Normal 2 3 9 29 2 2 2 2 2" xfId="49441"/>
    <cellStyle name="Normal 2 3 9 29 2 2 2 3" xfId="16902"/>
    <cellStyle name="Normal 2 3 9 29 2 2 2 3 2" xfId="49442"/>
    <cellStyle name="Normal 2 3 9 29 2 2 2 4" xfId="49443"/>
    <cellStyle name="Normal 2 3 9 29 2 2 3" xfId="16903"/>
    <cellStyle name="Normal 2 3 9 29 2 2 3 2" xfId="49444"/>
    <cellStyle name="Normal 2 3 9 29 2 2 4" xfId="16904"/>
    <cellStyle name="Normal 2 3 9 29 2 2 4 2" xfId="49445"/>
    <cellStyle name="Normal 2 3 9 29 2 2 5" xfId="16905"/>
    <cellStyle name="Normal 2 3 9 29 2 2 5 2" xfId="49446"/>
    <cellStyle name="Normal 2 3 9 29 2 2 6" xfId="49447"/>
    <cellStyle name="Normal 2 3 9 29 2 2 6 2" xfId="49448"/>
    <cellStyle name="Normal 2 3 9 29 2 2 7" xfId="49449"/>
    <cellStyle name="Normal 2 3 9 29 2 3" xfId="16906"/>
    <cellStyle name="Normal 2 3 9 29 2 3 2" xfId="16907"/>
    <cellStyle name="Normal 2 3 9 29 2 3 2 2" xfId="49450"/>
    <cellStyle name="Normal 2 3 9 29 2 3 3" xfId="16908"/>
    <cellStyle name="Normal 2 3 9 29 2 3 3 2" xfId="49451"/>
    <cellStyle name="Normal 2 3 9 29 2 3 4" xfId="49452"/>
    <cellStyle name="Normal 2 3 9 29 2 4" xfId="16909"/>
    <cellStyle name="Normal 2 3 9 29 2 4 2" xfId="16910"/>
    <cellStyle name="Normal 2 3 9 29 2 4 2 2" xfId="49453"/>
    <cellStyle name="Normal 2 3 9 29 2 4 3" xfId="49454"/>
    <cellStyle name="Normal 2 3 9 29 2 5" xfId="16911"/>
    <cellStyle name="Normal 2 3 9 29 2 5 2" xfId="49455"/>
    <cellStyle name="Normal 2 3 9 29 2 6" xfId="16912"/>
    <cellStyle name="Normal 2 3 9 29 2 6 2" xfId="49456"/>
    <cellStyle name="Normal 2 3 9 29 2 7" xfId="49457"/>
    <cellStyle name="Normal 2 3 9 29 2 7 2" xfId="49458"/>
    <cellStyle name="Normal 2 3 9 29 2 8" xfId="49459"/>
    <cellStyle name="Normal 2 3 9 29 2 9" xfId="49460"/>
    <cellStyle name="Normal 2 3 9 29 3" xfId="16913"/>
    <cellStyle name="Normal 2 3 9 29 3 2" xfId="16914"/>
    <cellStyle name="Normal 2 3 9 29 3 2 2" xfId="16915"/>
    <cellStyle name="Normal 2 3 9 29 3 2 2 2" xfId="49461"/>
    <cellStyle name="Normal 2 3 9 29 3 2 3" xfId="16916"/>
    <cellStyle name="Normal 2 3 9 29 3 2 3 2" xfId="49462"/>
    <cellStyle name="Normal 2 3 9 29 3 2 4" xfId="49463"/>
    <cellStyle name="Normal 2 3 9 29 3 3" xfId="16917"/>
    <cellStyle name="Normal 2 3 9 29 3 3 2" xfId="49464"/>
    <cellStyle name="Normal 2 3 9 29 3 4" xfId="16918"/>
    <cellStyle name="Normal 2 3 9 29 3 4 2" xfId="49465"/>
    <cellStyle name="Normal 2 3 9 29 3 5" xfId="16919"/>
    <cellStyle name="Normal 2 3 9 29 3 5 2" xfId="49466"/>
    <cellStyle name="Normal 2 3 9 29 3 6" xfId="49467"/>
    <cellStyle name="Normal 2 3 9 29 3 6 2" xfId="49468"/>
    <cellStyle name="Normal 2 3 9 29 3 7" xfId="49469"/>
    <cellStyle name="Normal 2 3 9 29 4" xfId="16920"/>
    <cellStyle name="Normal 2 3 9 29 4 2" xfId="16921"/>
    <cellStyle name="Normal 2 3 9 29 4 2 2" xfId="49470"/>
    <cellStyle name="Normal 2 3 9 29 4 3" xfId="16922"/>
    <cellStyle name="Normal 2 3 9 29 4 3 2" xfId="49471"/>
    <cellStyle name="Normal 2 3 9 29 4 4" xfId="49472"/>
    <cellStyle name="Normal 2 3 9 29 5" xfId="16923"/>
    <cellStyle name="Normal 2 3 9 29 5 2" xfId="16924"/>
    <cellStyle name="Normal 2 3 9 29 5 2 2" xfId="49473"/>
    <cellStyle name="Normal 2 3 9 29 5 3" xfId="49474"/>
    <cellStyle name="Normal 2 3 9 29 6" xfId="16925"/>
    <cellStyle name="Normal 2 3 9 29 6 2" xfId="49475"/>
    <cellStyle name="Normal 2 3 9 29 7" xfId="16926"/>
    <cellStyle name="Normal 2 3 9 29 7 2" xfId="49476"/>
    <cellStyle name="Normal 2 3 9 29 8" xfId="49477"/>
    <cellStyle name="Normal 2 3 9 29 8 2" xfId="49478"/>
    <cellStyle name="Normal 2 3 9 29 9" xfId="49479"/>
    <cellStyle name="Normal 2 3 9 3" xfId="16927"/>
    <cellStyle name="Normal 2 3 9 3 10" xfId="49480"/>
    <cellStyle name="Normal 2 3 9 3 11" xfId="49481"/>
    <cellStyle name="Normal 2 3 9 3 2" xfId="16928"/>
    <cellStyle name="Normal 2 3 9 3 2 10" xfId="49482"/>
    <cellStyle name="Normal 2 3 9 3 2 2" xfId="16929"/>
    <cellStyle name="Normal 2 3 9 3 2 2 2" xfId="16930"/>
    <cellStyle name="Normal 2 3 9 3 2 2 2 2" xfId="16931"/>
    <cellStyle name="Normal 2 3 9 3 2 2 2 2 2" xfId="49483"/>
    <cellStyle name="Normal 2 3 9 3 2 2 2 3" xfId="16932"/>
    <cellStyle name="Normal 2 3 9 3 2 2 2 3 2" xfId="49484"/>
    <cellStyle name="Normal 2 3 9 3 2 2 2 4" xfId="49485"/>
    <cellStyle name="Normal 2 3 9 3 2 2 3" xfId="16933"/>
    <cellStyle name="Normal 2 3 9 3 2 2 3 2" xfId="49486"/>
    <cellStyle name="Normal 2 3 9 3 2 2 4" xfId="16934"/>
    <cellStyle name="Normal 2 3 9 3 2 2 4 2" xfId="49487"/>
    <cellStyle name="Normal 2 3 9 3 2 2 5" xfId="16935"/>
    <cellStyle name="Normal 2 3 9 3 2 2 5 2" xfId="49488"/>
    <cellStyle name="Normal 2 3 9 3 2 2 6" xfId="49489"/>
    <cellStyle name="Normal 2 3 9 3 2 2 6 2" xfId="49490"/>
    <cellStyle name="Normal 2 3 9 3 2 2 7" xfId="49491"/>
    <cellStyle name="Normal 2 3 9 3 2 3" xfId="16936"/>
    <cellStyle name="Normal 2 3 9 3 2 3 2" xfId="16937"/>
    <cellStyle name="Normal 2 3 9 3 2 3 2 2" xfId="49492"/>
    <cellStyle name="Normal 2 3 9 3 2 3 3" xfId="16938"/>
    <cellStyle name="Normal 2 3 9 3 2 3 3 2" xfId="49493"/>
    <cellStyle name="Normal 2 3 9 3 2 3 4" xfId="49494"/>
    <cellStyle name="Normal 2 3 9 3 2 4" xfId="16939"/>
    <cellStyle name="Normal 2 3 9 3 2 4 2" xfId="16940"/>
    <cellStyle name="Normal 2 3 9 3 2 4 2 2" xfId="49495"/>
    <cellStyle name="Normal 2 3 9 3 2 4 3" xfId="49496"/>
    <cellStyle name="Normal 2 3 9 3 2 5" xfId="16941"/>
    <cellStyle name="Normal 2 3 9 3 2 5 2" xfId="49497"/>
    <cellStyle name="Normal 2 3 9 3 2 6" xfId="16942"/>
    <cellStyle name="Normal 2 3 9 3 2 6 2" xfId="49498"/>
    <cellStyle name="Normal 2 3 9 3 2 7" xfId="49499"/>
    <cellStyle name="Normal 2 3 9 3 2 7 2" xfId="49500"/>
    <cellStyle name="Normal 2 3 9 3 2 8" xfId="49501"/>
    <cellStyle name="Normal 2 3 9 3 2 9" xfId="49502"/>
    <cellStyle name="Normal 2 3 9 3 3" xfId="16943"/>
    <cellStyle name="Normal 2 3 9 3 3 2" xfId="16944"/>
    <cellStyle name="Normal 2 3 9 3 3 2 2" xfId="16945"/>
    <cellStyle name="Normal 2 3 9 3 3 2 2 2" xfId="49503"/>
    <cellStyle name="Normal 2 3 9 3 3 2 3" xfId="16946"/>
    <cellStyle name="Normal 2 3 9 3 3 2 3 2" xfId="49504"/>
    <cellStyle name="Normal 2 3 9 3 3 2 4" xfId="49505"/>
    <cellStyle name="Normal 2 3 9 3 3 3" xfId="16947"/>
    <cellStyle name="Normal 2 3 9 3 3 3 2" xfId="49506"/>
    <cellStyle name="Normal 2 3 9 3 3 4" xfId="16948"/>
    <cellStyle name="Normal 2 3 9 3 3 4 2" xfId="49507"/>
    <cellStyle name="Normal 2 3 9 3 3 5" xfId="16949"/>
    <cellStyle name="Normal 2 3 9 3 3 5 2" xfId="49508"/>
    <cellStyle name="Normal 2 3 9 3 3 6" xfId="49509"/>
    <cellStyle name="Normal 2 3 9 3 3 6 2" xfId="49510"/>
    <cellStyle name="Normal 2 3 9 3 3 7" xfId="49511"/>
    <cellStyle name="Normal 2 3 9 3 4" xfId="16950"/>
    <cellStyle name="Normal 2 3 9 3 4 2" xfId="16951"/>
    <cellStyle name="Normal 2 3 9 3 4 2 2" xfId="49512"/>
    <cellStyle name="Normal 2 3 9 3 4 3" xfId="16952"/>
    <cellStyle name="Normal 2 3 9 3 4 3 2" xfId="49513"/>
    <cellStyle name="Normal 2 3 9 3 4 4" xfId="49514"/>
    <cellStyle name="Normal 2 3 9 3 5" xfId="16953"/>
    <cellStyle name="Normal 2 3 9 3 5 2" xfId="16954"/>
    <cellStyle name="Normal 2 3 9 3 5 2 2" xfId="49515"/>
    <cellStyle name="Normal 2 3 9 3 5 3" xfId="49516"/>
    <cellStyle name="Normal 2 3 9 3 6" xfId="16955"/>
    <cellStyle name="Normal 2 3 9 3 6 2" xfId="49517"/>
    <cellStyle name="Normal 2 3 9 3 7" xfId="16956"/>
    <cellStyle name="Normal 2 3 9 3 7 2" xfId="49518"/>
    <cellStyle name="Normal 2 3 9 3 8" xfId="49519"/>
    <cellStyle name="Normal 2 3 9 3 8 2" xfId="49520"/>
    <cellStyle name="Normal 2 3 9 3 9" xfId="49521"/>
    <cellStyle name="Normal 2 3 9 30" xfId="16957"/>
    <cellStyle name="Normal 2 3 9 30 10" xfId="49522"/>
    <cellStyle name="Normal 2 3 9 30 11" xfId="49523"/>
    <cellStyle name="Normal 2 3 9 30 2" xfId="16958"/>
    <cellStyle name="Normal 2 3 9 30 2 10" xfId="49524"/>
    <cellStyle name="Normal 2 3 9 30 2 2" xfId="16959"/>
    <cellStyle name="Normal 2 3 9 30 2 2 2" xfId="16960"/>
    <cellStyle name="Normal 2 3 9 30 2 2 2 2" xfId="16961"/>
    <cellStyle name="Normal 2 3 9 30 2 2 2 2 2" xfId="49525"/>
    <cellStyle name="Normal 2 3 9 30 2 2 2 3" xfId="16962"/>
    <cellStyle name="Normal 2 3 9 30 2 2 2 3 2" xfId="49526"/>
    <cellStyle name="Normal 2 3 9 30 2 2 2 4" xfId="49527"/>
    <cellStyle name="Normal 2 3 9 30 2 2 3" xfId="16963"/>
    <cellStyle name="Normal 2 3 9 30 2 2 3 2" xfId="49528"/>
    <cellStyle name="Normal 2 3 9 30 2 2 4" xfId="16964"/>
    <cellStyle name="Normal 2 3 9 30 2 2 4 2" xfId="49529"/>
    <cellStyle name="Normal 2 3 9 30 2 2 5" xfId="16965"/>
    <cellStyle name="Normal 2 3 9 30 2 2 5 2" xfId="49530"/>
    <cellStyle name="Normal 2 3 9 30 2 2 6" xfId="49531"/>
    <cellStyle name="Normal 2 3 9 30 2 2 6 2" xfId="49532"/>
    <cellStyle name="Normal 2 3 9 30 2 2 7" xfId="49533"/>
    <cellStyle name="Normal 2 3 9 30 2 3" xfId="16966"/>
    <cellStyle name="Normal 2 3 9 30 2 3 2" xfId="16967"/>
    <cellStyle name="Normal 2 3 9 30 2 3 2 2" xfId="49534"/>
    <cellStyle name="Normal 2 3 9 30 2 3 3" xfId="16968"/>
    <cellStyle name="Normal 2 3 9 30 2 3 3 2" xfId="49535"/>
    <cellStyle name="Normal 2 3 9 30 2 3 4" xfId="49536"/>
    <cellStyle name="Normal 2 3 9 30 2 4" xfId="16969"/>
    <cellStyle name="Normal 2 3 9 30 2 4 2" xfId="16970"/>
    <cellStyle name="Normal 2 3 9 30 2 4 2 2" xfId="49537"/>
    <cellStyle name="Normal 2 3 9 30 2 4 3" xfId="49538"/>
    <cellStyle name="Normal 2 3 9 30 2 5" xfId="16971"/>
    <cellStyle name="Normal 2 3 9 30 2 5 2" xfId="49539"/>
    <cellStyle name="Normal 2 3 9 30 2 6" xfId="16972"/>
    <cellStyle name="Normal 2 3 9 30 2 6 2" xfId="49540"/>
    <cellStyle name="Normal 2 3 9 30 2 7" xfId="49541"/>
    <cellStyle name="Normal 2 3 9 30 2 7 2" xfId="49542"/>
    <cellStyle name="Normal 2 3 9 30 2 8" xfId="49543"/>
    <cellStyle name="Normal 2 3 9 30 2 9" xfId="49544"/>
    <cellStyle name="Normal 2 3 9 30 3" xfId="16973"/>
    <cellStyle name="Normal 2 3 9 30 3 2" xfId="16974"/>
    <cellStyle name="Normal 2 3 9 30 3 2 2" xfId="16975"/>
    <cellStyle name="Normal 2 3 9 30 3 2 2 2" xfId="49545"/>
    <cellStyle name="Normal 2 3 9 30 3 2 3" xfId="16976"/>
    <cellStyle name="Normal 2 3 9 30 3 2 3 2" xfId="49546"/>
    <cellStyle name="Normal 2 3 9 30 3 2 4" xfId="49547"/>
    <cellStyle name="Normal 2 3 9 30 3 3" xfId="16977"/>
    <cellStyle name="Normal 2 3 9 30 3 3 2" xfId="49548"/>
    <cellStyle name="Normal 2 3 9 30 3 4" xfId="16978"/>
    <cellStyle name="Normal 2 3 9 30 3 4 2" xfId="49549"/>
    <cellStyle name="Normal 2 3 9 30 3 5" xfId="16979"/>
    <cellStyle name="Normal 2 3 9 30 3 5 2" xfId="49550"/>
    <cellStyle name="Normal 2 3 9 30 3 6" xfId="49551"/>
    <cellStyle name="Normal 2 3 9 30 3 6 2" xfId="49552"/>
    <cellStyle name="Normal 2 3 9 30 3 7" xfId="49553"/>
    <cellStyle name="Normal 2 3 9 30 4" xfId="16980"/>
    <cellStyle name="Normal 2 3 9 30 4 2" xfId="16981"/>
    <cellStyle name="Normal 2 3 9 30 4 2 2" xfId="49554"/>
    <cellStyle name="Normal 2 3 9 30 4 3" xfId="16982"/>
    <cellStyle name="Normal 2 3 9 30 4 3 2" xfId="49555"/>
    <cellStyle name="Normal 2 3 9 30 4 4" xfId="49556"/>
    <cellStyle name="Normal 2 3 9 30 5" xfId="16983"/>
    <cellStyle name="Normal 2 3 9 30 5 2" xfId="16984"/>
    <cellStyle name="Normal 2 3 9 30 5 2 2" xfId="49557"/>
    <cellStyle name="Normal 2 3 9 30 5 3" xfId="49558"/>
    <cellStyle name="Normal 2 3 9 30 6" xfId="16985"/>
    <cellStyle name="Normal 2 3 9 30 6 2" xfId="49559"/>
    <cellStyle name="Normal 2 3 9 30 7" xfId="16986"/>
    <cellStyle name="Normal 2 3 9 30 7 2" xfId="49560"/>
    <cellStyle name="Normal 2 3 9 30 8" xfId="49561"/>
    <cellStyle name="Normal 2 3 9 30 8 2" xfId="49562"/>
    <cellStyle name="Normal 2 3 9 30 9" xfId="49563"/>
    <cellStyle name="Normal 2 3 9 31" xfId="16987"/>
    <cellStyle name="Normal 2 3 9 31 10" xfId="49564"/>
    <cellStyle name="Normal 2 3 9 31 2" xfId="16988"/>
    <cellStyle name="Normal 2 3 9 31 2 2" xfId="16989"/>
    <cellStyle name="Normal 2 3 9 31 2 2 2" xfId="16990"/>
    <cellStyle name="Normal 2 3 9 31 2 2 2 2" xfId="49565"/>
    <cellStyle name="Normal 2 3 9 31 2 2 3" xfId="16991"/>
    <cellStyle name="Normal 2 3 9 31 2 2 3 2" xfId="49566"/>
    <cellStyle name="Normal 2 3 9 31 2 2 4" xfId="49567"/>
    <cellStyle name="Normal 2 3 9 31 2 3" xfId="16992"/>
    <cellStyle name="Normal 2 3 9 31 2 3 2" xfId="49568"/>
    <cellStyle name="Normal 2 3 9 31 2 4" xfId="16993"/>
    <cellStyle name="Normal 2 3 9 31 2 4 2" xfId="49569"/>
    <cellStyle name="Normal 2 3 9 31 2 5" xfId="16994"/>
    <cellStyle name="Normal 2 3 9 31 2 5 2" xfId="49570"/>
    <cellStyle name="Normal 2 3 9 31 2 6" xfId="49571"/>
    <cellStyle name="Normal 2 3 9 31 2 6 2" xfId="49572"/>
    <cellStyle name="Normal 2 3 9 31 2 7" xfId="49573"/>
    <cellStyle name="Normal 2 3 9 31 3" xfId="16995"/>
    <cellStyle name="Normal 2 3 9 31 3 2" xfId="16996"/>
    <cellStyle name="Normal 2 3 9 31 3 2 2" xfId="49574"/>
    <cellStyle name="Normal 2 3 9 31 3 3" xfId="16997"/>
    <cellStyle name="Normal 2 3 9 31 3 3 2" xfId="49575"/>
    <cellStyle name="Normal 2 3 9 31 3 4" xfId="49576"/>
    <cellStyle name="Normal 2 3 9 31 4" xfId="16998"/>
    <cellStyle name="Normal 2 3 9 31 4 2" xfId="16999"/>
    <cellStyle name="Normal 2 3 9 31 4 2 2" xfId="49577"/>
    <cellStyle name="Normal 2 3 9 31 4 3" xfId="49578"/>
    <cellStyle name="Normal 2 3 9 31 5" xfId="17000"/>
    <cellStyle name="Normal 2 3 9 31 5 2" xfId="49579"/>
    <cellStyle name="Normal 2 3 9 31 6" xfId="17001"/>
    <cellStyle name="Normal 2 3 9 31 6 2" xfId="49580"/>
    <cellStyle name="Normal 2 3 9 31 7" xfId="49581"/>
    <cellStyle name="Normal 2 3 9 31 7 2" xfId="49582"/>
    <cellStyle name="Normal 2 3 9 31 8" xfId="49583"/>
    <cellStyle name="Normal 2 3 9 31 9" xfId="49584"/>
    <cellStyle name="Normal 2 3 9 32" xfId="17002"/>
    <cellStyle name="Normal 2 3 9 32 2" xfId="17003"/>
    <cellStyle name="Normal 2 3 9 32 2 2" xfId="17004"/>
    <cellStyle name="Normal 2 3 9 32 2 2 2" xfId="49585"/>
    <cellStyle name="Normal 2 3 9 32 2 3" xfId="17005"/>
    <cellStyle name="Normal 2 3 9 32 2 3 2" xfId="49586"/>
    <cellStyle name="Normal 2 3 9 32 2 4" xfId="49587"/>
    <cellStyle name="Normal 2 3 9 32 3" xfId="17006"/>
    <cellStyle name="Normal 2 3 9 32 3 2" xfId="49588"/>
    <cellStyle name="Normal 2 3 9 32 4" xfId="17007"/>
    <cellStyle name="Normal 2 3 9 32 4 2" xfId="49589"/>
    <cellStyle name="Normal 2 3 9 32 5" xfId="17008"/>
    <cellStyle name="Normal 2 3 9 32 5 2" xfId="49590"/>
    <cellStyle name="Normal 2 3 9 32 6" xfId="49591"/>
    <cellStyle name="Normal 2 3 9 32 6 2" xfId="49592"/>
    <cellStyle name="Normal 2 3 9 32 7" xfId="49593"/>
    <cellStyle name="Normal 2 3 9 33" xfId="17009"/>
    <cellStyle name="Normal 2 3 9 33 2" xfId="17010"/>
    <cellStyle name="Normal 2 3 9 33 2 2" xfId="49594"/>
    <cellStyle name="Normal 2 3 9 33 3" xfId="17011"/>
    <cellStyle name="Normal 2 3 9 33 3 2" xfId="49595"/>
    <cellStyle name="Normal 2 3 9 33 4" xfId="49596"/>
    <cellStyle name="Normal 2 3 9 34" xfId="17012"/>
    <cellStyle name="Normal 2 3 9 34 2" xfId="17013"/>
    <cellStyle name="Normal 2 3 9 34 2 2" xfId="49597"/>
    <cellStyle name="Normal 2 3 9 34 3" xfId="49598"/>
    <cellStyle name="Normal 2 3 9 35" xfId="17014"/>
    <cellStyle name="Normal 2 3 9 35 2" xfId="49599"/>
    <cellStyle name="Normal 2 3 9 36" xfId="17015"/>
    <cellStyle name="Normal 2 3 9 36 2" xfId="49600"/>
    <cellStyle name="Normal 2 3 9 37" xfId="49601"/>
    <cellStyle name="Normal 2 3 9 37 2" xfId="49602"/>
    <cellStyle name="Normal 2 3 9 38" xfId="49603"/>
    <cellStyle name="Normal 2 3 9 39" xfId="49604"/>
    <cellStyle name="Normal 2 3 9 4" xfId="17016"/>
    <cellStyle name="Normal 2 3 9 4 10" xfId="49605"/>
    <cellStyle name="Normal 2 3 9 4 11" xfId="49606"/>
    <cellStyle name="Normal 2 3 9 4 2" xfId="17017"/>
    <cellStyle name="Normal 2 3 9 4 2 10" xfId="49607"/>
    <cellStyle name="Normal 2 3 9 4 2 2" xfId="17018"/>
    <cellStyle name="Normal 2 3 9 4 2 2 2" xfId="17019"/>
    <cellStyle name="Normal 2 3 9 4 2 2 2 2" xfId="17020"/>
    <cellStyle name="Normal 2 3 9 4 2 2 2 2 2" xfId="49608"/>
    <cellStyle name="Normal 2 3 9 4 2 2 2 3" xfId="17021"/>
    <cellStyle name="Normal 2 3 9 4 2 2 2 3 2" xfId="49609"/>
    <cellStyle name="Normal 2 3 9 4 2 2 2 4" xfId="49610"/>
    <cellStyle name="Normal 2 3 9 4 2 2 3" xfId="17022"/>
    <cellStyle name="Normal 2 3 9 4 2 2 3 2" xfId="49611"/>
    <cellStyle name="Normal 2 3 9 4 2 2 4" xfId="17023"/>
    <cellStyle name="Normal 2 3 9 4 2 2 4 2" xfId="49612"/>
    <cellStyle name="Normal 2 3 9 4 2 2 5" xfId="17024"/>
    <cellStyle name="Normal 2 3 9 4 2 2 5 2" xfId="49613"/>
    <cellStyle name="Normal 2 3 9 4 2 2 6" xfId="49614"/>
    <cellStyle name="Normal 2 3 9 4 2 2 6 2" xfId="49615"/>
    <cellStyle name="Normal 2 3 9 4 2 2 7" xfId="49616"/>
    <cellStyle name="Normal 2 3 9 4 2 3" xfId="17025"/>
    <cellStyle name="Normal 2 3 9 4 2 3 2" xfId="17026"/>
    <cellStyle name="Normal 2 3 9 4 2 3 2 2" xfId="49617"/>
    <cellStyle name="Normal 2 3 9 4 2 3 3" xfId="17027"/>
    <cellStyle name="Normal 2 3 9 4 2 3 3 2" xfId="49618"/>
    <cellStyle name="Normal 2 3 9 4 2 3 4" xfId="49619"/>
    <cellStyle name="Normal 2 3 9 4 2 4" xfId="17028"/>
    <cellStyle name="Normal 2 3 9 4 2 4 2" xfId="17029"/>
    <cellStyle name="Normal 2 3 9 4 2 4 2 2" xfId="49620"/>
    <cellStyle name="Normal 2 3 9 4 2 4 3" xfId="49621"/>
    <cellStyle name="Normal 2 3 9 4 2 5" xfId="17030"/>
    <cellStyle name="Normal 2 3 9 4 2 5 2" xfId="49622"/>
    <cellStyle name="Normal 2 3 9 4 2 6" xfId="17031"/>
    <cellStyle name="Normal 2 3 9 4 2 6 2" xfId="49623"/>
    <cellStyle name="Normal 2 3 9 4 2 7" xfId="49624"/>
    <cellStyle name="Normal 2 3 9 4 2 7 2" xfId="49625"/>
    <cellStyle name="Normal 2 3 9 4 2 8" xfId="49626"/>
    <cellStyle name="Normal 2 3 9 4 2 9" xfId="49627"/>
    <cellStyle name="Normal 2 3 9 4 3" xfId="17032"/>
    <cellStyle name="Normal 2 3 9 4 3 2" xfId="17033"/>
    <cellStyle name="Normal 2 3 9 4 3 2 2" xfId="17034"/>
    <cellStyle name="Normal 2 3 9 4 3 2 2 2" xfId="49628"/>
    <cellStyle name="Normal 2 3 9 4 3 2 3" xfId="17035"/>
    <cellStyle name="Normal 2 3 9 4 3 2 3 2" xfId="49629"/>
    <cellStyle name="Normal 2 3 9 4 3 2 4" xfId="49630"/>
    <cellStyle name="Normal 2 3 9 4 3 3" xfId="17036"/>
    <cellStyle name="Normal 2 3 9 4 3 3 2" xfId="49631"/>
    <cellStyle name="Normal 2 3 9 4 3 4" xfId="17037"/>
    <cellStyle name="Normal 2 3 9 4 3 4 2" xfId="49632"/>
    <cellStyle name="Normal 2 3 9 4 3 5" xfId="17038"/>
    <cellStyle name="Normal 2 3 9 4 3 5 2" xfId="49633"/>
    <cellStyle name="Normal 2 3 9 4 3 6" xfId="49634"/>
    <cellStyle name="Normal 2 3 9 4 3 6 2" xfId="49635"/>
    <cellStyle name="Normal 2 3 9 4 3 7" xfId="49636"/>
    <cellStyle name="Normal 2 3 9 4 4" xfId="17039"/>
    <cellStyle name="Normal 2 3 9 4 4 2" xfId="17040"/>
    <cellStyle name="Normal 2 3 9 4 4 2 2" xfId="49637"/>
    <cellStyle name="Normal 2 3 9 4 4 3" xfId="17041"/>
    <cellStyle name="Normal 2 3 9 4 4 3 2" xfId="49638"/>
    <cellStyle name="Normal 2 3 9 4 4 4" xfId="49639"/>
    <cellStyle name="Normal 2 3 9 4 5" xfId="17042"/>
    <cellStyle name="Normal 2 3 9 4 5 2" xfId="17043"/>
    <cellStyle name="Normal 2 3 9 4 5 2 2" xfId="49640"/>
    <cellStyle name="Normal 2 3 9 4 5 3" xfId="49641"/>
    <cellStyle name="Normal 2 3 9 4 6" xfId="17044"/>
    <cellStyle name="Normal 2 3 9 4 6 2" xfId="49642"/>
    <cellStyle name="Normal 2 3 9 4 7" xfId="17045"/>
    <cellStyle name="Normal 2 3 9 4 7 2" xfId="49643"/>
    <cellStyle name="Normal 2 3 9 4 8" xfId="49644"/>
    <cellStyle name="Normal 2 3 9 4 8 2" xfId="49645"/>
    <cellStyle name="Normal 2 3 9 4 9" xfId="49646"/>
    <cellStyle name="Normal 2 3 9 40" xfId="49647"/>
    <cellStyle name="Normal 2 3 9 5" xfId="17046"/>
    <cellStyle name="Normal 2 3 9 5 10" xfId="49648"/>
    <cellStyle name="Normal 2 3 9 5 11" xfId="49649"/>
    <cellStyle name="Normal 2 3 9 5 2" xfId="17047"/>
    <cellStyle name="Normal 2 3 9 5 2 10" xfId="49650"/>
    <cellStyle name="Normal 2 3 9 5 2 2" xfId="17048"/>
    <cellStyle name="Normal 2 3 9 5 2 2 2" xfId="17049"/>
    <cellStyle name="Normal 2 3 9 5 2 2 2 2" xfId="17050"/>
    <cellStyle name="Normal 2 3 9 5 2 2 2 2 2" xfId="49651"/>
    <cellStyle name="Normal 2 3 9 5 2 2 2 3" xfId="17051"/>
    <cellStyle name="Normal 2 3 9 5 2 2 2 3 2" xfId="49652"/>
    <cellStyle name="Normal 2 3 9 5 2 2 2 4" xfId="49653"/>
    <cellStyle name="Normal 2 3 9 5 2 2 3" xfId="17052"/>
    <cellStyle name="Normal 2 3 9 5 2 2 3 2" xfId="49654"/>
    <cellStyle name="Normal 2 3 9 5 2 2 4" xfId="17053"/>
    <cellStyle name="Normal 2 3 9 5 2 2 4 2" xfId="49655"/>
    <cellStyle name="Normal 2 3 9 5 2 2 5" xfId="17054"/>
    <cellStyle name="Normal 2 3 9 5 2 2 5 2" xfId="49656"/>
    <cellStyle name="Normal 2 3 9 5 2 2 6" xfId="49657"/>
    <cellStyle name="Normal 2 3 9 5 2 2 6 2" xfId="49658"/>
    <cellStyle name="Normal 2 3 9 5 2 2 7" xfId="49659"/>
    <cellStyle name="Normal 2 3 9 5 2 3" xfId="17055"/>
    <cellStyle name="Normal 2 3 9 5 2 3 2" xfId="17056"/>
    <cellStyle name="Normal 2 3 9 5 2 3 2 2" xfId="49660"/>
    <cellStyle name="Normal 2 3 9 5 2 3 3" xfId="17057"/>
    <cellStyle name="Normal 2 3 9 5 2 3 3 2" xfId="49661"/>
    <cellStyle name="Normal 2 3 9 5 2 3 4" xfId="49662"/>
    <cellStyle name="Normal 2 3 9 5 2 4" xfId="17058"/>
    <cellStyle name="Normal 2 3 9 5 2 4 2" xfId="17059"/>
    <cellStyle name="Normal 2 3 9 5 2 4 2 2" xfId="49663"/>
    <cellStyle name="Normal 2 3 9 5 2 4 3" xfId="49664"/>
    <cellStyle name="Normal 2 3 9 5 2 5" xfId="17060"/>
    <cellStyle name="Normal 2 3 9 5 2 5 2" xfId="49665"/>
    <cellStyle name="Normal 2 3 9 5 2 6" xfId="17061"/>
    <cellStyle name="Normal 2 3 9 5 2 6 2" xfId="49666"/>
    <cellStyle name="Normal 2 3 9 5 2 7" xfId="49667"/>
    <cellStyle name="Normal 2 3 9 5 2 7 2" xfId="49668"/>
    <cellStyle name="Normal 2 3 9 5 2 8" xfId="49669"/>
    <cellStyle name="Normal 2 3 9 5 2 9" xfId="49670"/>
    <cellStyle name="Normal 2 3 9 5 3" xfId="17062"/>
    <cellStyle name="Normal 2 3 9 5 3 2" xfId="17063"/>
    <cellStyle name="Normal 2 3 9 5 3 2 2" xfId="17064"/>
    <cellStyle name="Normal 2 3 9 5 3 2 2 2" xfId="49671"/>
    <cellStyle name="Normal 2 3 9 5 3 2 3" xfId="17065"/>
    <cellStyle name="Normal 2 3 9 5 3 2 3 2" xfId="49672"/>
    <cellStyle name="Normal 2 3 9 5 3 2 4" xfId="49673"/>
    <cellStyle name="Normal 2 3 9 5 3 3" xfId="17066"/>
    <cellStyle name="Normal 2 3 9 5 3 3 2" xfId="49674"/>
    <cellStyle name="Normal 2 3 9 5 3 4" xfId="17067"/>
    <cellStyle name="Normal 2 3 9 5 3 4 2" xfId="49675"/>
    <cellStyle name="Normal 2 3 9 5 3 5" xfId="17068"/>
    <cellStyle name="Normal 2 3 9 5 3 5 2" xfId="49676"/>
    <cellStyle name="Normal 2 3 9 5 3 6" xfId="49677"/>
    <cellStyle name="Normal 2 3 9 5 3 6 2" xfId="49678"/>
    <cellStyle name="Normal 2 3 9 5 3 7" xfId="49679"/>
    <cellStyle name="Normal 2 3 9 5 4" xfId="17069"/>
    <cellStyle name="Normal 2 3 9 5 4 2" xfId="17070"/>
    <cellStyle name="Normal 2 3 9 5 4 2 2" xfId="49680"/>
    <cellStyle name="Normal 2 3 9 5 4 3" xfId="17071"/>
    <cellStyle name="Normal 2 3 9 5 4 3 2" xfId="49681"/>
    <cellStyle name="Normal 2 3 9 5 4 4" xfId="49682"/>
    <cellStyle name="Normal 2 3 9 5 5" xfId="17072"/>
    <cellStyle name="Normal 2 3 9 5 5 2" xfId="17073"/>
    <cellStyle name="Normal 2 3 9 5 5 2 2" xfId="49683"/>
    <cellStyle name="Normal 2 3 9 5 5 3" xfId="49684"/>
    <cellStyle name="Normal 2 3 9 5 6" xfId="17074"/>
    <cellStyle name="Normal 2 3 9 5 6 2" xfId="49685"/>
    <cellStyle name="Normal 2 3 9 5 7" xfId="17075"/>
    <cellStyle name="Normal 2 3 9 5 7 2" xfId="49686"/>
    <cellStyle name="Normal 2 3 9 5 8" xfId="49687"/>
    <cellStyle name="Normal 2 3 9 5 8 2" xfId="49688"/>
    <cellStyle name="Normal 2 3 9 5 9" xfId="49689"/>
    <cellStyle name="Normal 2 3 9 6" xfId="17076"/>
    <cellStyle name="Normal 2 3 9 6 10" xfId="49690"/>
    <cellStyle name="Normal 2 3 9 6 11" xfId="49691"/>
    <cellStyle name="Normal 2 3 9 6 2" xfId="17077"/>
    <cellStyle name="Normal 2 3 9 6 2 10" xfId="49692"/>
    <cellStyle name="Normal 2 3 9 6 2 2" xfId="17078"/>
    <cellStyle name="Normal 2 3 9 6 2 2 2" xfId="17079"/>
    <cellStyle name="Normal 2 3 9 6 2 2 2 2" xfId="17080"/>
    <cellStyle name="Normal 2 3 9 6 2 2 2 2 2" xfId="49693"/>
    <cellStyle name="Normal 2 3 9 6 2 2 2 3" xfId="17081"/>
    <cellStyle name="Normal 2 3 9 6 2 2 2 3 2" xfId="49694"/>
    <cellStyle name="Normal 2 3 9 6 2 2 2 4" xfId="49695"/>
    <cellStyle name="Normal 2 3 9 6 2 2 3" xfId="17082"/>
    <cellStyle name="Normal 2 3 9 6 2 2 3 2" xfId="49696"/>
    <cellStyle name="Normal 2 3 9 6 2 2 4" xfId="17083"/>
    <cellStyle name="Normal 2 3 9 6 2 2 4 2" xfId="49697"/>
    <cellStyle name="Normal 2 3 9 6 2 2 5" xfId="17084"/>
    <cellStyle name="Normal 2 3 9 6 2 2 5 2" xfId="49698"/>
    <cellStyle name="Normal 2 3 9 6 2 2 6" xfId="49699"/>
    <cellStyle name="Normal 2 3 9 6 2 2 6 2" xfId="49700"/>
    <cellStyle name="Normal 2 3 9 6 2 2 7" xfId="49701"/>
    <cellStyle name="Normal 2 3 9 6 2 3" xfId="17085"/>
    <cellStyle name="Normal 2 3 9 6 2 3 2" xfId="17086"/>
    <cellStyle name="Normal 2 3 9 6 2 3 2 2" xfId="49702"/>
    <cellStyle name="Normal 2 3 9 6 2 3 3" xfId="17087"/>
    <cellStyle name="Normal 2 3 9 6 2 3 3 2" xfId="49703"/>
    <cellStyle name="Normal 2 3 9 6 2 3 4" xfId="49704"/>
    <cellStyle name="Normal 2 3 9 6 2 4" xfId="17088"/>
    <cellStyle name="Normal 2 3 9 6 2 4 2" xfId="17089"/>
    <cellStyle name="Normal 2 3 9 6 2 4 2 2" xfId="49705"/>
    <cellStyle name="Normal 2 3 9 6 2 4 3" xfId="49706"/>
    <cellStyle name="Normal 2 3 9 6 2 5" xfId="17090"/>
    <cellStyle name="Normal 2 3 9 6 2 5 2" xfId="49707"/>
    <cellStyle name="Normal 2 3 9 6 2 6" xfId="17091"/>
    <cellStyle name="Normal 2 3 9 6 2 6 2" xfId="49708"/>
    <cellStyle name="Normal 2 3 9 6 2 7" xfId="49709"/>
    <cellStyle name="Normal 2 3 9 6 2 7 2" xfId="49710"/>
    <cellStyle name="Normal 2 3 9 6 2 8" xfId="49711"/>
    <cellStyle name="Normal 2 3 9 6 2 9" xfId="49712"/>
    <cellStyle name="Normal 2 3 9 6 3" xfId="17092"/>
    <cellStyle name="Normal 2 3 9 6 3 2" xfId="17093"/>
    <cellStyle name="Normal 2 3 9 6 3 2 2" xfId="17094"/>
    <cellStyle name="Normal 2 3 9 6 3 2 2 2" xfId="49713"/>
    <cellStyle name="Normal 2 3 9 6 3 2 3" xfId="17095"/>
    <cellStyle name="Normal 2 3 9 6 3 2 3 2" xfId="49714"/>
    <cellStyle name="Normal 2 3 9 6 3 2 4" xfId="49715"/>
    <cellStyle name="Normal 2 3 9 6 3 3" xfId="17096"/>
    <cellStyle name="Normal 2 3 9 6 3 3 2" xfId="49716"/>
    <cellStyle name="Normal 2 3 9 6 3 4" xfId="17097"/>
    <cellStyle name="Normal 2 3 9 6 3 4 2" xfId="49717"/>
    <cellStyle name="Normal 2 3 9 6 3 5" xfId="17098"/>
    <cellStyle name="Normal 2 3 9 6 3 5 2" xfId="49718"/>
    <cellStyle name="Normal 2 3 9 6 3 6" xfId="49719"/>
    <cellStyle name="Normal 2 3 9 6 3 6 2" xfId="49720"/>
    <cellStyle name="Normal 2 3 9 6 3 7" xfId="49721"/>
    <cellStyle name="Normal 2 3 9 6 4" xfId="17099"/>
    <cellStyle name="Normal 2 3 9 6 4 2" xfId="17100"/>
    <cellStyle name="Normal 2 3 9 6 4 2 2" xfId="49722"/>
    <cellStyle name="Normal 2 3 9 6 4 3" xfId="17101"/>
    <cellStyle name="Normal 2 3 9 6 4 3 2" xfId="49723"/>
    <cellStyle name="Normal 2 3 9 6 4 4" xfId="49724"/>
    <cellStyle name="Normal 2 3 9 6 5" xfId="17102"/>
    <cellStyle name="Normal 2 3 9 6 5 2" xfId="17103"/>
    <cellStyle name="Normal 2 3 9 6 5 2 2" xfId="49725"/>
    <cellStyle name="Normal 2 3 9 6 5 3" xfId="49726"/>
    <cellStyle name="Normal 2 3 9 6 6" xfId="17104"/>
    <cellStyle name="Normal 2 3 9 6 6 2" xfId="49727"/>
    <cellStyle name="Normal 2 3 9 6 7" xfId="17105"/>
    <cellStyle name="Normal 2 3 9 6 7 2" xfId="49728"/>
    <cellStyle name="Normal 2 3 9 6 8" xfId="49729"/>
    <cellStyle name="Normal 2 3 9 6 8 2" xfId="49730"/>
    <cellStyle name="Normal 2 3 9 6 9" xfId="49731"/>
    <cellStyle name="Normal 2 3 9 7" xfId="17106"/>
    <cellStyle name="Normal 2 3 9 7 10" xfId="49732"/>
    <cellStyle name="Normal 2 3 9 7 11" xfId="49733"/>
    <cellStyle name="Normal 2 3 9 7 2" xfId="17107"/>
    <cellStyle name="Normal 2 3 9 7 2 10" xfId="49734"/>
    <cellStyle name="Normal 2 3 9 7 2 2" xfId="17108"/>
    <cellStyle name="Normal 2 3 9 7 2 2 2" xfId="17109"/>
    <cellStyle name="Normal 2 3 9 7 2 2 2 2" xfId="17110"/>
    <cellStyle name="Normal 2 3 9 7 2 2 2 2 2" xfId="49735"/>
    <cellStyle name="Normal 2 3 9 7 2 2 2 3" xfId="17111"/>
    <cellStyle name="Normal 2 3 9 7 2 2 2 3 2" xfId="49736"/>
    <cellStyle name="Normal 2 3 9 7 2 2 2 4" xfId="49737"/>
    <cellStyle name="Normal 2 3 9 7 2 2 3" xfId="17112"/>
    <cellStyle name="Normal 2 3 9 7 2 2 3 2" xfId="49738"/>
    <cellStyle name="Normal 2 3 9 7 2 2 4" xfId="17113"/>
    <cellStyle name="Normal 2 3 9 7 2 2 4 2" xfId="49739"/>
    <cellStyle name="Normal 2 3 9 7 2 2 5" xfId="17114"/>
    <cellStyle name="Normal 2 3 9 7 2 2 5 2" xfId="49740"/>
    <cellStyle name="Normal 2 3 9 7 2 2 6" xfId="49741"/>
    <cellStyle name="Normal 2 3 9 7 2 2 6 2" xfId="49742"/>
    <cellStyle name="Normal 2 3 9 7 2 2 7" xfId="49743"/>
    <cellStyle name="Normal 2 3 9 7 2 3" xfId="17115"/>
    <cellStyle name="Normal 2 3 9 7 2 3 2" xfId="17116"/>
    <cellStyle name="Normal 2 3 9 7 2 3 2 2" xfId="49744"/>
    <cellStyle name="Normal 2 3 9 7 2 3 3" xfId="17117"/>
    <cellStyle name="Normal 2 3 9 7 2 3 3 2" xfId="49745"/>
    <cellStyle name="Normal 2 3 9 7 2 3 4" xfId="49746"/>
    <cellStyle name="Normal 2 3 9 7 2 4" xfId="17118"/>
    <cellStyle name="Normal 2 3 9 7 2 4 2" xfId="17119"/>
    <cellStyle name="Normal 2 3 9 7 2 4 2 2" xfId="49747"/>
    <cellStyle name="Normal 2 3 9 7 2 4 3" xfId="49748"/>
    <cellStyle name="Normal 2 3 9 7 2 5" xfId="17120"/>
    <cellStyle name="Normal 2 3 9 7 2 5 2" xfId="49749"/>
    <cellStyle name="Normal 2 3 9 7 2 6" xfId="17121"/>
    <cellStyle name="Normal 2 3 9 7 2 6 2" xfId="49750"/>
    <cellStyle name="Normal 2 3 9 7 2 7" xfId="49751"/>
    <cellStyle name="Normal 2 3 9 7 2 7 2" xfId="49752"/>
    <cellStyle name="Normal 2 3 9 7 2 8" xfId="49753"/>
    <cellStyle name="Normal 2 3 9 7 2 9" xfId="49754"/>
    <cellStyle name="Normal 2 3 9 7 3" xfId="17122"/>
    <cellStyle name="Normal 2 3 9 7 3 2" xfId="17123"/>
    <cellStyle name="Normal 2 3 9 7 3 2 2" xfId="17124"/>
    <cellStyle name="Normal 2 3 9 7 3 2 2 2" xfId="49755"/>
    <cellStyle name="Normal 2 3 9 7 3 2 3" xfId="17125"/>
    <cellStyle name="Normal 2 3 9 7 3 2 3 2" xfId="49756"/>
    <cellStyle name="Normal 2 3 9 7 3 2 4" xfId="49757"/>
    <cellStyle name="Normal 2 3 9 7 3 3" xfId="17126"/>
    <cellStyle name="Normal 2 3 9 7 3 3 2" xfId="49758"/>
    <cellStyle name="Normal 2 3 9 7 3 4" xfId="17127"/>
    <cellStyle name="Normal 2 3 9 7 3 4 2" xfId="49759"/>
    <cellStyle name="Normal 2 3 9 7 3 5" xfId="17128"/>
    <cellStyle name="Normal 2 3 9 7 3 5 2" xfId="49760"/>
    <cellStyle name="Normal 2 3 9 7 3 6" xfId="49761"/>
    <cellStyle name="Normal 2 3 9 7 3 6 2" xfId="49762"/>
    <cellStyle name="Normal 2 3 9 7 3 7" xfId="49763"/>
    <cellStyle name="Normal 2 3 9 7 4" xfId="17129"/>
    <cellStyle name="Normal 2 3 9 7 4 2" xfId="17130"/>
    <cellStyle name="Normal 2 3 9 7 4 2 2" xfId="49764"/>
    <cellStyle name="Normal 2 3 9 7 4 3" xfId="17131"/>
    <cellStyle name="Normal 2 3 9 7 4 3 2" xfId="49765"/>
    <cellStyle name="Normal 2 3 9 7 4 4" xfId="49766"/>
    <cellStyle name="Normal 2 3 9 7 5" xfId="17132"/>
    <cellStyle name="Normal 2 3 9 7 5 2" xfId="17133"/>
    <cellStyle name="Normal 2 3 9 7 5 2 2" xfId="49767"/>
    <cellStyle name="Normal 2 3 9 7 5 3" xfId="49768"/>
    <cellStyle name="Normal 2 3 9 7 6" xfId="17134"/>
    <cellStyle name="Normal 2 3 9 7 6 2" xfId="49769"/>
    <cellStyle name="Normal 2 3 9 7 7" xfId="17135"/>
    <cellStyle name="Normal 2 3 9 7 7 2" xfId="49770"/>
    <cellStyle name="Normal 2 3 9 7 8" xfId="49771"/>
    <cellStyle name="Normal 2 3 9 7 8 2" xfId="49772"/>
    <cellStyle name="Normal 2 3 9 7 9" xfId="49773"/>
    <cellStyle name="Normal 2 3 9 8" xfId="17136"/>
    <cellStyle name="Normal 2 3 9 8 10" xfId="49774"/>
    <cellStyle name="Normal 2 3 9 8 11" xfId="49775"/>
    <cellStyle name="Normal 2 3 9 8 2" xfId="17137"/>
    <cellStyle name="Normal 2 3 9 8 2 10" xfId="49776"/>
    <cellStyle name="Normal 2 3 9 8 2 2" xfId="17138"/>
    <cellStyle name="Normal 2 3 9 8 2 2 2" xfId="17139"/>
    <cellStyle name="Normal 2 3 9 8 2 2 2 2" xfId="17140"/>
    <cellStyle name="Normal 2 3 9 8 2 2 2 2 2" xfId="49777"/>
    <cellStyle name="Normal 2 3 9 8 2 2 2 3" xfId="17141"/>
    <cellStyle name="Normal 2 3 9 8 2 2 2 3 2" xfId="49778"/>
    <cellStyle name="Normal 2 3 9 8 2 2 2 4" xfId="49779"/>
    <cellStyle name="Normal 2 3 9 8 2 2 3" xfId="17142"/>
    <cellStyle name="Normal 2 3 9 8 2 2 3 2" xfId="49780"/>
    <cellStyle name="Normal 2 3 9 8 2 2 4" xfId="17143"/>
    <cellStyle name="Normal 2 3 9 8 2 2 4 2" xfId="49781"/>
    <cellStyle name="Normal 2 3 9 8 2 2 5" xfId="17144"/>
    <cellStyle name="Normal 2 3 9 8 2 2 5 2" xfId="49782"/>
    <cellStyle name="Normal 2 3 9 8 2 2 6" xfId="49783"/>
    <cellStyle name="Normal 2 3 9 8 2 2 6 2" xfId="49784"/>
    <cellStyle name="Normal 2 3 9 8 2 2 7" xfId="49785"/>
    <cellStyle name="Normal 2 3 9 8 2 3" xfId="17145"/>
    <cellStyle name="Normal 2 3 9 8 2 3 2" xfId="17146"/>
    <cellStyle name="Normal 2 3 9 8 2 3 2 2" xfId="49786"/>
    <cellStyle name="Normal 2 3 9 8 2 3 3" xfId="17147"/>
    <cellStyle name="Normal 2 3 9 8 2 3 3 2" xfId="49787"/>
    <cellStyle name="Normal 2 3 9 8 2 3 4" xfId="49788"/>
    <cellStyle name="Normal 2 3 9 8 2 4" xfId="17148"/>
    <cellStyle name="Normal 2 3 9 8 2 4 2" xfId="17149"/>
    <cellStyle name="Normal 2 3 9 8 2 4 2 2" xfId="49789"/>
    <cellStyle name="Normal 2 3 9 8 2 4 3" xfId="49790"/>
    <cellStyle name="Normal 2 3 9 8 2 5" xfId="17150"/>
    <cellStyle name="Normal 2 3 9 8 2 5 2" xfId="49791"/>
    <cellStyle name="Normal 2 3 9 8 2 6" xfId="17151"/>
    <cellStyle name="Normal 2 3 9 8 2 6 2" xfId="49792"/>
    <cellStyle name="Normal 2 3 9 8 2 7" xfId="49793"/>
    <cellStyle name="Normal 2 3 9 8 2 7 2" xfId="49794"/>
    <cellStyle name="Normal 2 3 9 8 2 8" xfId="49795"/>
    <cellStyle name="Normal 2 3 9 8 2 9" xfId="49796"/>
    <cellStyle name="Normal 2 3 9 8 3" xfId="17152"/>
    <cellStyle name="Normal 2 3 9 8 3 2" xfId="17153"/>
    <cellStyle name="Normal 2 3 9 8 3 2 2" xfId="17154"/>
    <cellStyle name="Normal 2 3 9 8 3 2 2 2" xfId="49797"/>
    <cellStyle name="Normal 2 3 9 8 3 2 3" xfId="17155"/>
    <cellStyle name="Normal 2 3 9 8 3 2 3 2" xfId="49798"/>
    <cellStyle name="Normal 2 3 9 8 3 2 4" xfId="49799"/>
    <cellStyle name="Normal 2 3 9 8 3 3" xfId="17156"/>
    <cellStyle name="Normal 2 3 9 8 3 3 2" xfId="49800"/>
    <cellStyle name="Normal 2 3 9 8 3 4" xfId="17157"/>
    <cellStyle name="Normal 2 3 9 8 3 4 2" xfId="49801"/>
    <cellStyle name="Normal 2 3 9 8 3 5" xfId="17158"/>
    <cellStyle name="Normal 2 3 9 8 3 5 2" xfId="49802"/>
    <cellStyle name="Normal 2 3 9 8 3 6" xfId="49803"/>
    <cellStyle name="Normal 2 3 9 8 3 6 2" xfId="49804"/>
    <cellStyle name="Normal 2 3 9 8 3 7" xfId="49805"/>
    <cellStyle name="Normal 2 3 9 8 4" xfId="17159"/>
    <cellStyle name="Normal 2 3 9 8 4 2" xfId="17160"/>
    <cellStyle name="Normal 2 3 9 8 4 2 2" xfId="49806"/>
    <cellStyle name="Normal 2 3 9 8 4 3" xfId="17161"/>
    <cellStyle name="Normal 2 3 9 8 4 3 2" xfId="49807"/>
    <cellStyle name="Normal 2 3 9 8 4 4" xfId="49808"/>
    <cellStyle name="Normal 2 3 9 8 5" xfId="17162"/>
    <cellStyle name="Normal 2 3 9 8 5 2" xfId="17163"/>
    <cellStyle name="Normal 2 3 9 8 5 2 2" xfId="49809"/>
    <cellStyle name="Normal 2 3 9 8 5 3" xfId="49810"/>
    <cellStyle name="Normal 2 3 9 8 6" xfId="17164"/>
    <cellStyle name="Normal 2 3 9 8 6 2" xfId="49811"/>
    <cellStyle name="Normal 2 3 9 8 7" xfId="17165"/>
    <cellStyle name="Normal 2 3 9 8 7 2" xfId="49812"/>
    <cellStyle name="Normal 2 3 9 8 8" xfId="49813"/>
    <cellStyle name="Normal 2 3 9 8 8 2" xfId="49814"/>
    <cellStyle name="Normal 2 3 9 8 9" xfId="49815"/>
    <cellStyle name="Normal 2 3 9 9" xfId="17166"/>
    <cellStyle name="Normal 2 3 9 9 10" xfId="49816"/>
    <cellStyle name="Normal 2 3 9 9 11" xfId="49817"/>
    <cellStyle name="Normal 2 3 9 9 2" xfId="17167"/>
    <cellStyle name="Normal 2 3 9 9 2 10" xfId="49818"/>
    <cellStyle name="Normal 2 3 9 9 2 2" xfId="17168"/>
    <cellStyle name="Normal 2 3 9 9 2 2 2" xfId="17169"/>
    <cellStyle name="Normal 2 3 9 9 2 2 2 2" xfId="17170"/>
    <cellStyle name="Normal 2 3 9 9 2 2 2 2 2" xfId="49819"/>
    <cellStyle name="Normal 2 3 9 9 2 2 2 3" xfId="17171"/>
    <cellStyle name="Normal 2 3 9 9 2 2 2 3 2" xfId="49820"/>
    <cellStyle name="Normal 2 3 9 9 2 2 2 4" xfId="49821"/>
    <cellStyle name="Normal 2 3 9 9 2 2 3" xfId="17172"/>
    <cellStyle name="Normal 2 3 9 9 2 2 3 2" xfId="49822"/>
    <cellStyle name="Normal 2 3 9 9 2 2 4" xfId="17173"/>
    <cellStyle name="Normal 2 3 9 9 2 2 4 2" xfId="49823"/>
    <cellStyle name="Normal 2 3 9 9 2 2 5" xfId="17174"/>
    <cellStyle name="Normal 2 3 9 9 2 2 5 2" xfId="49824"/>
    <cellStyle name="Normal 2 3 9 9 2 2 6" xfId="49825"/>
    <cellStyle name="Normal 2 3 9 9 2 2 6 2" xfId="49826"/>
    <cellStyle name="Normal 2 3 9 9 2 2 7" xfId="49827"/>
    <cellStyle name="Normal 2 3 9 9 2 3" xfId="17175"/>
    <cellStyle name="Normal 2 3 9 9 2 3 2" xfId="17176"/>
    <cellStyle name="Normal 2 3 9 9 2 3 2 2" xfId="49828"/>
    <cellStyle name="Normal 2 3 9 9 2 3 3" xfId="17177"/>
    <cellStyle name="Normal 2 3 9 9 2 3 3 2" xfId="49829"/>
    <cellStyle name="Normal 2 3 9 9 2 3 4" xfId="49830"/>
    <cellStyle name="Normal 2 3 9 9 2 4" xfId="17178"/>
    <cellStyle name="Normal 2 3 9 9 2 4 2" xfId="17179"/>
    <cellStyle name="Normal 2 3 9 9 2 4 2 2" xfId="49831"/>
    <cellStyle name="Normal 2 3 9 9 2 4 3" xfId="49832"/>
    <cellStyle name="Normal 2 3 9 9 2 5" xfId="17180"/>
    <cellStyle name="Normal 2 3 9 9 2 5 2" xfId="49833"/>
    <cellStyle name="Normal 2 3 9 9 2 6" xfId="17181"/>
    <cellStyle name="Normal 2 3 9 9 2 6 2" xfId="49834"/>
    <cellStyle name="Normal 2 3 9 9 2 7" xfId="49835"/>
    <cellStyle name="Normal 2 3 9 9 2 7 2" xfId="49836"/>
    <cellStyle name="Normal 2 3 9 9 2 8" xfId="49837"/>
    <cellStyle name="Normal 2 3 9 9 2 9" xfId="49838"/>
    <cellStyle name="Normal 2 3 9 9 3" xfId="17182"/>
    <cellStyle name="Normal 2 3 9 9 3 2" xfId="17183"/>
    <cellStyle name="Normal 2 3 9 9 3 2 2" xfId="17184"/>
    <cellStyle name="Normal 2 3 9 9 3 2 2 2" xfId="49839"/>
    <cellStyle name="Normal 2 3 9 9 3 2 3" xfId="17185"/>
    <cellStyle name="Normal 2 3 9 9 3 2 3 2" xfId="49840"/>
    <cellStyle name="Normal 2 3 9 9 3 2 4" xfId="49841"/>
    <cellStyle name="Normal 2 3 9 9 3 3" xfId="17186"/>
    <cellStyle name="Normal 2 3 9 9 3 3 2" xfId="49842"/>
    <cellStyle name="Normal 2 3 9 9 3 4" xfId="17187"/>
    <cellStyle name="Normal 2 3 9 9 3 4 2" xfId="49843"/>
    <cellStyle name="Normal 2 3 9 9 3 5" xfId="17188"/>
    <cellStyle name="Normal 2 3 9 9 3 5 2" xfId="49844"/>
    <cellStyle name="Normal 2 3 9 9 3 6" xfId="49845"/>
    <cellStyle name="Normal 2 3 9 9 3 6 2" xfId="49846"/>
    <cellStyle name="Normal 2 3 9 9 3 7" xfId="49847"/>
    <cellStyle name="Normal 2 3 9 9 4" xfId="17189"/>
    <cellStyle name="Normal 2 3 9 9 4 2" xfId="17190"/>
    <cellStyle name="Normal 2 3 9 9 4 2 2" xfId="49848"/>
    <cellStyle name="Normal 2 3 9 9 4 3" xfId="17191"/>
    <cellStyle name="Normal 2 3 9 9 4 3 2" xfId="49849"/>
    <cellStyle name="Normal 2 3 9 9 4 4" xfId="49850"/>
    <cellStyle name="Normal 2 3 9 9 5" xfId="17192"/>
    <cellStyle name="Normal 2 3 9 9 5 2" xfId="17193"/>
    <cellStyle name="Normal 2 3 9 9 5 2 2" xfId="49851"/>
    <cellStyle name="Normal 2 3 9 9 5 3" xfId="49852"/>
    <cellStyle name="Normal 2 3 9 9 6" xfId="17194"/>
    <cellStyle name="Normal 2 3 9 9 6 2" xfId="49853"/>
    <cellStyle name="Normal 2 3 9 9 7" xfId="17195"/>
    <cellStyle name="Normal 2 3 9 9 7 2" xfId="49854"/>
    <cellStyle name="Normal 2 3 9 9 8" xfId="49855"/>
    <cellStyle name="Normal 2 3 9 9 8 2" xfId="49856"/>
    <cellStyle name="Normal 2 3 9 9 9" xfId="49857"/>
    <cellStyle name="Normal 2 4" xfId="17196"/>
    <cellStyle name="Normal 2 4 10" xfId="17197"/>
    <cellStyle name="Normal 2 4 10 10" xfId="49858"/>
    <cellStyle name="Normal 2 4 10 11" xfId="49859"/>
    <cellStyle name="Normal 2 4 10 2" xfId="17198"/>
    <cellStyle name="Normal 2 4 10 2 10" xfId="49860"/>
    <cellStyle name="Normal 2 4 10 2 2" xfId="17199"/>
    <cellStyle name="Normal 2 4 10 2 2 2" xfId="17200"/>
    <cellStyle name="Normal 2 4 10 2 2 2 2" xfId="17201"/>
    <cellStyle name="Normal 2 4 10 2 2 2 2 2" xfId="49861"/>
    <cellStyle name="Normal 2 4 10 2 2 2 3" xfId="17202"/>
    <cellStyle name="Normal 2 4 10 2 2 2 3 2" xfId="49862"/>
    <cellStyle name="Normal 2 4 10 2 2 2 4" xfId="49863"/>
    <cellStyle name="Normal 2 4 10 2 2 3" xfId="17203"/>
    <cellStyle name="Normal 2 4 10 2 2 3 2" xfId="49864"/>
    <cellStyle name="Normal 2 4 10 2 2 4" xfId="17204"/>
    <cellStyle name="Normal 2 4 10 2 2 4 2" xfId="49865"/>
    <cellStyle name="Normal 2 4 10 2 2 5" xfId="17205"/>
    <cellStyle name="Normal 2 4 10 2 2 5 2" xfId="49866"/>
    <cellStyle name="Normal 2 4 10 2 2 6" xfId="49867"/>
    <cellStyle name="Normal 2 4 10 2 2 6 2" xfId="49868"/>
    <cellStyle name="Normal 2 4 10 2 2 7" xfId="49869"/>
    <cellStyle name="Normal 2 4 10 2 3" xfId="17206"/>
    <cellStyle name="Normal 2 4 10 2 3 2" xfId="17207"/>
    <cellStyle name="Normal 2 4 10 2 3 2 2" xfId="49870"/>
    <cellStyle name="Normal 2 4 10 2 3 3" xfId="17208"/>
    <cellStyle name="Normal 2 4 10 2 3 3 2" xfId="49871"/>
    <cellStyle name="Normal 2 4 10 2 3 4" xfId="49872"/>
    <cellStyle name="Normal 2 4 10 2 4" xfId="17209"/>
    <cellStyle name="Normal 2 4 10 2 4 2" xfId="17210"/>
    <cellStyle name="Normal 2 4 10 2 4 2 2" xfId="49873"/>
    <cellStyle name="Normal 2 4 10 2 4 3" xfId="49874"/>
    <cellStyle name="Normal 2 4 10 2 5" xfId="17211"/>
    <cellStyle name="Normal 2 4 10 2 5 2" xfId="49875"/>
    <cellStyle name="Normal 2 4 10 2 6" xfId="17212"/>
    <cellStyle name="Normal 2 4 10 2 6 2" xfId="49876"/>
    <cellStyle name="Normal 2 4 10 2 7" xfId="49877"/>
    <cellStyle name="Normal 2 4 10 2 7 2" xfId="49878"/>
    <cellStyle name="Normal 2 4 10 2 8" xfId="49879"/>
    <cellStyle name="Normal 2 4 10 2 9" xfId="49880"/>
    <cellStyle name="Normal 2 4 10 3" xfId="17213"/>
    <cellStyle name="Normal 2 4 10 3 2" xfId="17214"/>
    <cellStyle name="Normal 2 4 10 3 2 2" xfId="17215"/>
    <cellStyle name="Normal 2 4 10 3 2 2 2" xfId="49881"/>
    <cellStyle name="Normal 2 4 10 3 2 3" xfId="17216"/>
    <cellStyle name="Normal 2 4 10 3 2 3 2" xfId="49882"/>
    <cellStyle name="Normal 2 4 10 3 2 4" xfId="49883"/>
    <cellStyle name="Normal 2 4 10 3 3" xfId="17217"/>
    <cellStyle name="Normal 2 4 10 3 3 2" xfId="49884"/>
    <cellStyle name="Normal 2 4 10 3 4" xfId="17218"/>
    <cellStyle name="Normal 2 4 10 3 4 2" xfId="49885"/>
    <cellStyle name="Normal 2 4 10 3 5" xfId="17219"/>
    <cellStyle name="Normal 2 4 10 3 5 2" xfId="49886"/>
    <cellStyle name="Normal 2 4 10 3 6" xfId="49887"/>
    <cellStyle name="Normal 2 4 10 3 6 2" xfId="49888"/>
    <cellStyle name="Normal 2 4 10 3 7" xfId="49889"/>
    <cellStyle name="Normal 2 4 10 4" xfId="17220"/>
    <cellStyle name="Normal 2 4 10 4 2" xfId="17221"/>
    <cellStyle name="Normal 2 4 10 4 2 2" xfId="49890"/>
    <cellStyle name="Normal 2 4 10 4 3" xfId="17222"/>
    <cellStyle name="Normal 2 4 10 4 3 2" xfId="49891"/>
    <cellStyle name="Normal 2 4 10 4 4" xfId="49892"/>
    <cellStyle name="Normal 2 4 10 5" xfId="17223"/>
    <cellStyle name="Normal 2 4 10 5 2" xfId="17224"/>
    <cellStyle name="Normal 2 4 10 5 2 2" xfId="49893"/>
    <cellStyle name="Normal 2 4 10 5 3" xfId="49894"/>
    <cellStyle name="Normal 2 4 10 6" xfId="17225"/>
    <cellStyle name="Normal 2 4 10 6 2" xfId="49895"/>
    <cellStyle name="Normal 2 4 10 7" xfId="17226"/>
    <cellStyle name="Normal 2 4 10 7 2" xfId="49896"/>
    <cellStyle name="Normal 2 4 10 8" xfId="49897"/>
    <cellStyle name="Normal 2 4 10 8 2" xfId="49898"/>
    <cellStyle name="Normal 2 4 10 9" xfId="49899"/>
    <cellStyle name="Normal 2 4 11" xfId="17227"/>
    <cellStyle name="Normal 2 4 11 10" xfId="49900"/>
    <cellStyle name="Normal 2 4 11 11" xfId="49901"/>
    <cellStyle name="Normal 2 4 11 2" xfId="17228"/>
    <cellStyle name="Normal 2 4 11 2 10" xfId="49902"/>
    <cellStyle name="Normal 2 4 11 2 2" xfId="17229"/>
    <cellStyle name="Normal 2 4 11 2 2 2" xfId="17230"/>
    <cellStyle name="Normal 2 4 11 2 2 2 2" xfId="17231"/>
    <cellStyle name="Normal 2 4 11 2 2 2 2 2" xfId="49903"/>
    <cellStyle name="Normal 2 4 11 2 2 2 3" xfId="17232"/>
    <cellStyle name="Normal 2 4 11 2 2 2 3 2" xfId="49904"/>
    <cellStyle name="Normal 2 4 11 2 2 2 4" xfId="49905"/>
    <cellStyle name="Normal 2 4 11 2 2 3" xfId="17233"/>
    <cellStyle name="Normal 2 4 11 2 2 3 2" xfId="49906"/>
    <cellStyle name="Normal 2 4 11 2 2 4" xfId="17234"/>
    <cellStyle name="Normal 2 4 11 2 2 4 2" xfId="49907"/>
    <cellStyle name="Normal 2 4 11 2 2 5" xfId="17235"/>
    <cellStyle name="Normal 2 4 11 2 2 5 2" xfId="49908"/>
    <cellStyle name="Normal 2 4 11 2 2 6" xfId="49909"/>
    <cellStyle name="Normal 2 4 11 2 2 6 2" xfId="49910"/>
    <cellStyle name="Normal 2 4 11 2 2 7" xfId="49911"/>
    <cellStyle name="Normal 2 4 11 2 3" xfId="17236"/>
    <cellStyle name="Normal 2 4 11 2 3 2" xfId="17237"/>
    <cellStyle name="Normal 2 4 11 2 3 2 2" xfId="49912"/>
    <cellStyle name="Normal 2 4 11 2 3 3" xfId="17238"/>
    <cellStyle name="Normal 2 4 11 2 3 3 2" xfId="49913"/>
    <cellStyle name="Normal 2 4 11 2 3 4" xfId="49914"/>
    <cellStyle name="Normal 2 4 11 2 4" xfId="17239"/>
    <cellStyle name="Normal 2 4 11 2 4 2" xfId="17240"/>
    <cellStyle name="Normal 2 4 11 2 4 2 2" xfId="49915"/>
    <cellStyle name="Normal 2 4 11 2 4 3" xfId="49916"/>
    <cellStyle name="Normal 2 4 11 2 5" xfId="17241"/>
    <cellStyle name="Normal 2 4 11 2 5 2" xfId="49917"/>
    <cellStyle name="Normal 2 4 11 2 6" xfId="17242"/>
    <cellStyle name="Normal 2 4 11 2 6 2" xfId="49918"/>
    <cellStyle name="Normal 2 4 11 2 7" xfId="49919"/>
    <cellStyle name="Normal 2 4 11 2 7 2" xfId="49920"/>
    <cellStyle name="Normal 2 4 11 2 8" xfId="49921"/>
    <cellStyle name="Normal 2 4 11 2 9" xfId="49922"/>
    <cellStyle name="Normal 2 4 11 3" xfId="17243"/>
    <cellStyle name="Normal 2 4 11 3 2" xfId="17244"/>
    <cellStyle name="Normal 2 4 11 3 2 2" xfId="17245"/>
    <cellStyle name="Normal 2 4 11 3 2 2 2" xfId="49923"/>
    <cellStyle name="Normal 2 4 11 3 2 3" xfId="17246"/>
    <cellStyle name="Normal 2 4 11 3 2 3 2" xfId="49924"/>
    <cellStyle name="Normal 2 4 11 3 2 4" xfId="49925"/>
    <cellStyle name="Normal 2 4 11 3 3" xfId="17247"/>
    <cellStyle name="Normal 2 4 11 3 3 2" xfId="49926"/>
    <cellStyle name="Normal 2 4 11 3 4" xfId="17248"/>
    <cellStyle name="Normal 2 4 11 3 4 2" xfId="49927"/>
    <cellStyle name="Normal 2 4 11 3 5" xfId="17249"/>
    <cellStyle name="Normal 2 4 11 3 5 2" xfId="49928"/>
    <cellStyle name="Normal 2 4 11 3 6" xfId="49929"/>
    <cellStyle name="Normal 2 4 11 3 6 2" xfId="49930"/>
    <cellStyle name="Normal 2 4 11 3 7" xfId="49931"/>
    <cellStyle name="Normal 2 4 11 4" xfId="17250"/>
    <cellStyle name="Normal 2 4 11 4 2" xfId="17251"/>
    <cellStyle name="Normal 2 4 11 4 2 2" xfId="49932"/>
    <cellStyle name="Normal 2 4 11 4 3" xfId="17252"/>
    <cellStyle name="Normal 2 4 11 4 3 2" xfId="49933"/>
    <cellStyle name="Normal 2 4 11 4 4" xfId="49934"/>
    <cellStyle name="Normal 2 4 11 5" xfId="17253"/>
    <cellStyle name="Normal 2 4 11 5 2" xfId="17254"/>
    <cellStyle name="Normal 2 4 11 5 2 2" xfId="49935"/>
    <cellStyle name="Normal 2 4 11 5 3" xfId="49936"/>
    <cellStyle name="Normal 2 4 11 6" xfId="17255"/>
    <cellStyle name="Normal 2 4 11 6 2" xfId="49937"/>
    <cellStyle name="Normal 2 4 11 7" xfId="17256"/>
    <cellStyle name="Normal 2 4 11 7 2" xfId="49938"/>
    <cellStyle name="Normal 2 4 11 8" xfId="49939"/>
    <cellStyle name="Normal 2 4 11 8 2" xfId="49940"/>
    <cellStyle name="Normal 2 4 11 9" xfId="49941"/>
    <cellStyle name="Normal 2 4 12" xfId="17257"/>
    <cellStyle name="Normal 2 4 12 10" xfId="49942"/>
    <cellStyle name="Normal 2 4 12 11" xfId="49943"/>
    <cellStyle name="Normal 2 4 12 2" xfId="17258"/>
    <cellStyle name="Normal 2 4 12 2 10" xfId="49944"/>
    <cellStyle name="Normal 2 4 12 2 2" xfId="17259"/>
    <cellStyle name="Normal 2 4 12 2 2 2" xfId="17260"/>
    <cellStyle name="Normal 2 4 12 2 2 2 2" xfId="17261"/>
    <cellStyle name="Normal 2 4 12 2 2 2 2 2" xfId="49945"/>
    <cellStyle name="Normal 2 4 12 2 2 2 3" xfId="17262"/>
    <cellStyle name="Normal 2 4 12 2 2 2 3 2" xfId="49946"/>
    <cellStyle name="Normal 2 4 12 2 2 2 4" xfId="49947"/>
    <cellStyle name="Normal 2 4 12 2 2 3" xfId="17263"/>
    <cellStyle name="Normal 2 4 12 2 2 3 2" xfId="49948"/>
    <cellStyle name="Normal 2 4 12 2 2 4" xfId="17264"/>
    <cellStyle name="Normal 2 4 12 2 2 4 2" xfId="49949"/>
    <cellStyle name="Normal 2 4 12 2 2 5" xfId="17265"/>
    <cellStyle name="Normal 2 4 12 2 2 5 2" xfId="49950"/>
    <cellStyle name="Normal 2 4 12 2 2 6" xfId="49951"/>
    <cellStyle name="Normal 2 4 12 2 2 6 2" xfId="49952"/>
    <cellStyle name="Normal 2 4 12 2 2 7" xfId="49953"/>
    <cellStyle name="Normal 2 4 12 2 3" xfId="17266"/>
    <cellStyle name="Normal 2 4 12 2 3 2" xfId="17267"/>
    <cellStyle name="Normal 2 4 12 2 3 2 2" xfId="49954"/>
    <cellStyle name="Normal 2 4 12 2 3 3" xfId="17268"/>
    <cellStyle name="Normal 2 4 12 2 3 3 2" xfId="49955"/>
    <cellStyle name="Normal 2 4 12 2 3 4" xfId="49956"/>
    <cellStyle name="Normal 2 4 12 2 4" xfId="17269"/>
    <cellStyle name="Normal 2 4 12 2 4 2" xfId="17270"/>
    <cellStyle name="Normal 2 4 12 2 4 2 2" xfId="49957"/>
    <cellStyle name="Normal 2 4 12 2 4 3" xfId="49958"/>
    <cellStyle name="Normal 2 4 12 2 5" xfId="17271"/>
    <cellStyle name="Normal 2 4 12 2 5 2" xfId="49959"/>
    <cellStyle name="Normal 2 4 12 2 6" xfId="17272"/>
    <cellStyle name="Normal 2 4 12 2 6 2" xfId="49960"/>
    <cellStyle name="Normal 2 4 12 2 7" xfId="49961"/>
    <cellStyle name="Normal 2 4 12 2 7 2" xfId="49962"/>
    <cellStyle name="Normal 2 4 12 2 8" xfId="49963"/>
    <cellStyle name="Normal 2 4 12 2 9" xfId="49964"/>
    <cellStyle name="Normal 2 4 12 3" xfId="17273"/>
    <cellStyle name="Normal 2 4 12 3 2" xfId="17274"/>
    <cellStyle name="Normal 2 4 12 3 2 2" xfId="17275"/>
    <cellStyle name="Normal 2 4 12 3 2 2 2" xfId="49965"/>
    <cellStyle name="Normal 2 4 12 3 2 3" xfId="17276"/>
    <cellStyle name="Normal 2 4 12 3 2 3 2" xfId="49966"/>
    <cellStyle name="Normal 2 4 12 3 2 4" xfId="49967"/>
    <cellStyle name="Normal 2 4 12 3 3" xfId="17277"/>
    <cellStyle name="Normal 2 4 12 3 3 2" xfId="49968"/>
    <cellStyle name="Normal 2 4 12 3 4" xfId="17278"/>
    <cellStyle name="Normal 2 4 12 3 4 2" xfId="49969"/>
    <cellStyle name="Normal 2 4 12 3 5" xfId="17279"/>
    <cellStyle name="Normal 2 4 12 3 5 2" xfId="49970"/>
    <cellStyle name="Normal 2 4 12 3 6" xfId="49971"/>
    <cellStyle name="Normal 2 4 12 3 6 2" xfId="49972"/>
    <cellStyle name="Normal 2 4 12 3 7" xfId="49973"/>
    <cellStyle name="Normal 2 4 12 4" xfId="17280"/>
    <cellStyle name="Normal 2 4 12 4 2" xfId="17281"/>
    <cellStyle name="Normal 2 4 12 4 2 2" xfId="49974"/>
    <cellStyle name="Normal 2 4 12 4 3" xfId="17282"/>
    <cellStyle name="Normal 2 4 12 4 3 2" xfId="49975"/>
    <cellStyle name="Normal 2 4 12 4 4" xfId="49976"/>
    <cellStyle name="Normal 2 4 12 5" xfId="17283"/>
    <cellStyle name="Normal 2 4 12 5 2" xfId="17284"/>
    <cellStyle name="Normal 2 4 12 5 2 2" xfId="49977"/>
    <cellStyle name="Normal 2 4 12 5 3" xfId="49978"/>
    <cellStyle name="Normal 2 4 12 6" xfId="17285"/>
    <cellStyle name="Normal 2 4 12 6 2" xfId="49979"/>
    <cellStyle name="Normal 2 4 12 7" xfId="17286"/>
    <cellStyle name="Normal 2 4 12 7 2" xfId="49980"/>
    <cellStyle name="Normal 2 4 12 8" xfId="49981"/>
    <cellStyle name="Normal 2 4 12 8 2" xfId="49982"/>
    <cellStyle name="Normal 2 4 12 9" xfId="49983"/>
    <cellStyle name="Normal 2 4 13" xfId="17287"/>
    <cellStyle name="Normal 2 4 13 10" xfId="49984"/>
    <cellStyle name="Normal 2 4 13 11" xfId="49985"/>
    <cellStyle name="Normal 2 4 13 2" xfId="17288"/>
    <cellStyle name="Normal 2 4 13 2 10" xfId="49986"/>
    <cellStyle name="Normal 2 4 13 2 2" xfId="17289"/>
    <cellStyle name="Normal 2 4 13 2 2 2" xfId="17290"/>
    <cellStyle name="Normal 2 4 13 2 2 2 2" xfId="17291"/>
    <cellStyle name="Normal 2 4 13 2 2 2 2 2" xfId="49987"/>
    <cellStyle name="Normal 2 4 13 2 2 2 3" xfId="17292"/>
    <cellStyle name="Normal 2 4 13 2 2 2 3 2" xfId="49988"/>
    <cellStyle name="Normal 2 4 13 2 2 2 4" xfId="49989"/>
    <cellStyle name="Normal 2 4 13 2 2 3" xfId="17293"/>
    <cellStyle name="Normal 2 4 13 2 2 3 2" xfId="49990"/>
    <cellStyle name="Normal 2 4 13 2 2 4" xfId="17294"/>
    <cellStyle name="Normal 2 4 13 2 2 4 2" xfId="49991"/>
    <cellStyle name="Normal 2 4 13 2 2 5" xfId="17295"/>
    <cellStyle name="Normal 2 4 13 2 2 5 2" xfId="49992"/>
    <cellStyle name="Normal 2 4 13 2 2 6" xfId="49993"/>
    <cellStyle name="Normal 2 4 13 2 2 6 2" xfId="49994"/>
    <cellStyle name="Normal 2 4 13 2 2 7" xfId="49995"/>
    <cellStyle name="Normal 2 4 13 2 3" xfId="17296"/>
    <cellStyle name="Normal 2 4 13 2 3 2" xfId="17297"/>
    <cellStyle name="Normal 2 4 13 2 3 2 2" xfId="49996"/>
    <cellStyle name="Normal 2 4 13 2 3 3" xfId="17298"/>
    <cellStyle name="Normal 2 4 13 2 3 3 2" xfId="49997"/>
    <cellStyle name="Normal 2 4 13 2 3 4" xfId="49998"/>
    <cellStyle name="Normal 2 4 13 2 4" xfId="17299"/>
    <cellStyle name="Normal 2 4 13 2 4 2" xfId="17300"/>
    <cellStyle name="Normal 2 4 13 2 4 2 2" xfId="49999"/>
    <cellStyle name="Normal 2 4 13 2 4 3" xfId="50000"/>
    <cellStyle name="Normal 2 4 13 2 5" xfId="17301"/>
    <cellStyle name="Normal 2 4 13 2 5 2" xfId="50001"/>
    <cellStyle name="Normal 2 4 13 2 6" xfId="17302"/>
    <cellStyle name="Normal 2 4 13 2 6 2" xfId="50002"/>
    <cellStyle name="Normal 2 4 13 2 7" xfId="50003"/>
    <cellStyle name="Normal 2 4 13 2 7 2" xfId="50004"/>
    <cellStyle name="Normal 2 4 13 2 8" xfId="50005"/>
    <cellStyle name="Normal 2 4 13 2 9" xfId="50006"/>
    <cellStyle name="Normal 2 4 13 3" xfId="17303"/>
    <cellStyle name="Normal 2 4 13 3 2" xfId="17304"/>
    <cellStyle name="Normal 2 4 13 3 2 2" xfId="17305"/>
    <cellStyle name="Normal 2 4 13 3 2 2 2" xfId="50007"/>
    <cellStyle name="Normal 2 4 13 3 2 3" xfId="17306"/>
    <cellStyle name="Normal 2 4 13 3 2 3 2" xfId="50008"/>
    <cellStyle name="Normal 2 4 13 3 2 4" xfId="50009"/>
    <cellStyle name="Normal 2 4 13 3 3" xfId="17307"/>
    <cellStyle name="Normal 2 4 13 3 3 2" xfId="50010"/>
    <cellStyle name="Normal 2 4 13 3 4" xfId="17308"/>
    <cellStyle name="Normal 2 4 13 3 4 2" xfId="50011"/>
    <cellStyle name="Normal 2 4 13 3 5" xfId="17309"/>
    <cellStyle name="Normal 2 4 13 3 5 2" xfId="50012"/>
    <cellStyle name="Normal 2 4 13 3 6" xfId="50013"/>
    <cellStyle name="Normal 2 4 13 3 6 2" xfId="50014"/>
    <cellStyle name="Normal 2 4 13 3 7" xfId="50015"/>
    <cellStyle name="Normal 2 4 13 4" xfId="17310"/>
    <cellStyle name="Normal 2 4 13 4 2" xfId="17311"/>
    <cellStyle name="Normal 2 4 13 4 2 2" xfId="50016"/>
    <cellStyle name="Normal 2 4 13 4 3" xfId="17312"/>
    <cellStyle name="Normal 2 4 13 4 3 2" xfId="50017"/>
    <cellStyle name="Normal 2 4 13 4 4" xfId="50018"/>
    <cellStyle name="Normal 2 4 13 5" xfId="17313"/>
    <cellStyle name="Normal 2 4 13 5 2" xfId="17314"/>
    <cellStyle name="Normal 2 4 13 5 2 2" xfId="50019"/>
    <cellStyle name="Normal 2 4 13 5 3" xfId="50020"/>
    <cellStyle name="Normal 2 4 13 6" xfId="17315"/>
    <cellStyle name="Normal 2 4 13 6 2" xfId="50021"/>
    <cellStyle name="Normal 2 4 13 7" xfId="17316"/>
    <cellStyle name="Normal 2 4 13 7 2" xfId="50022"/>
    <cellStyle name="Normal 2 4 13 8" xfId="50023"/>
    <cellStyle name="Normal 2 4 13 8 2" xfId="50024"/>
    <cellStyle name="Normal 2 4 13 9" xfId="50025"/>
    <cellStyle name="Normal 2 4 14" xfId="17317"/>
    <cellStyle name="Normal 2 4 14 10" xfId="50026"/>
    <cellStyle name="Normal 2 4 14 11" xfId="50027"/>
    <cellStyle name="Normal 2 4 14 2" xfId="17318"/>
    <cellStyle name="Normal 2 4 14 2 10" xfId="50028"/>
    <cellStyle name="Normal 2 4 14 2 2" xfId="17319"/>
    <cellStyle name="Normal 2 4 14 2 2 2" xfId="17320"/>
    <cellStyle name="Normal 2 4 14 2 2 2 2" xfId="17321"/>
    <cellStyle name="Normal 2 4 14 2 2 2 2 2" xfId="50029"/>
    <cellStyle name="Normal 2 4 14 2 2 2 3" xfId="17322"/>
    <cellStyle name="Normal 2 4 14 2 2 2 3 2" xfId="50030"/>
    <cellStyle name="Normal 2 4 14 2 2 2 4" xfId="50031"/>
    <cellStyle name="Normal 2 4 14 2 2 3" xfId="17323"/>
    <cellStyle name="Normal 2 4 14 2 2 3 2" xfId="50032"/>
    <cellStyle name="Normal 2 4 14 2 2 4" xfId="17324"/>
    <cellStyle name="Normal 2 4 14 2 2 4 2" xfId="50033"/>
    <cellStyle name="Normal 2 4 14 2 2 5" xfId="17325"/>
    <cellStyle name="Normal 2 4 14 2 2 5 2" xfId="50034"/>
    <cellStyle name="Normal 2 4 14 2 2 6" xfId="50035"/>
    <cellStyle name="Normal 2 4 14 2 2 6 2" xfId="50036"/>
    <cellStyle name="Normal 2 4 14 2 2 7" xfId="50037"/>
    <cellStyle name="Normal 2 4 14 2 3" xfId="17326"/>
    <cellStyle name="Normal 2 4 14 2 3 2" xfId="17327"/>
    <cellStyle name="Normal 2 4 14 2 3 2 2" xfId="50038"/>
    <cellStyle name="Normal 2 4 14 2 3 3" xfId="17328"/>
    <cellStyle name="Normal 2 4 14 2 3 3 2" xfId="50039"/>
    <cellStyle name="Normal 2 4 14 2 3 4" xfId="50040"/>
    <cellStyle name="Normal 2 4 14 2 4" xfId="17329"/>
    <cellStyle name="Normal 2 4 14 2 4 2" xfId="17330"/>
    <cellStyle name="Normal 2 4 14 2 4 2 2" xfId="50041"/>
    <cellStyle name="Normal 2 4 14 2 4 3" xfId="50042"/>
    <cellStyle name="Normal 2 4 14 2 5" xfId="17331"/>
    <cellStyle name="Normal 2 4 14 2 5 2" xfId="50043"/>
    <cellStyle name="Normal 2 4 14 2 6" xfId="17332"/>
    <cellStyle name="Normal 2 4 14 2 6 2" xfId="50044"/>
    <cellStyle name="Normal 2 4 14 2 7" xfId="50045"/>
    <cellStyle name="Normal 2 4 14 2 7 2" xfId="50046"/>
    <cellStyle name="Normal 2 4 14 2 8" xfId="50047"/>
    <cellStyle name="Normal 2 4 14 2 9" xfId="50048"/>
    <cellStyle name="Normal 2 4 14 3" xfId="17333"/>
    <cellStyle name="Normal 2 4 14 3 2" xfId="17334"/>
    <cellStyle name="Normal 2 4 14 3 2 2" xfId="17335"/>
    <cellStyle name="Normal 2 4 14 3 2 2 2" xfId="50049"/>
    <cellStyle name="Normal 2 4 14 3 2 3" xfId="17336"/>
    <cellStyle name="Normal 2 4 14 3 2 3 2" xfId="50050"/>
    <cellStyle name="Normal 2 4 14 3 2 4" xfId="50051"/>
    <cellStyle name="Normal 2 4 14 3 3" xfId="17337"/>
    <cellStyle name="Normal 2 4 14 3 3 2" xfId="50052"/>
    <cellStyle name="Normal 2 4 14 3 4" xfId="17338"/>
    <cellStyle name="Normal 2 4 14 3 4 2" xfId="50053"/>
    <cellStyle name="Normal 2 4 14 3 5" xfId="17339"/>
    <cellStyle name="Normal 2 4 14 3 5 2" xfId="50054"/>
    <cellStyle name="Normal 2 4 14 3 6" xfId="50055"/>
    <cellStyle name="Normal 2 4 14 3 6 2" xfId="50056"/>
    <cellStyle name="Normal 2 4 14 3 7" xfId="50057"/>
    <cellStyle name="Normal 2 4 14 4" xfId="17340"/>
    <cellStyle name="Normal 2 4 14 4 2" xfId="17341"/>
    <cellStyle name="Normal 2 4 14 4 2 2" xfId="50058"/>
    <cellStyle name="Normal 2 4 14 4 3" xfId="17342"/>
    <cellStyle name="Normal 2 4 14 4 3 2" xfId="50059"/>
    <cellStyle name="Normal 2 4 14 4 4" xfId="50060"/>
    <cellStyle name="Normal 2 4 14 5" xfId="17343"/>
    <cellStyle name="Normal 2 4 14 5 2" xfId="17344"/>
    <cellStyle name="Normal 2 4 14 5 2 2" xfId="50061"/>
    <cellStyle name="Normal 2 4 14 5 3" xfId="50062"/>
    <cellStyle name="Normal 2 4 14 6" xfId="17345"/>
    <cellStyle name="Normal 2 4 14 6 2" xfId="50063"/>
    <cellStyle name="Normal 2 4 14 7" xfId="17346"/>
    <cellStyle name="Normal 2 4 14 7 2" xfId="50064"/>
    <cellStyle name="Normal 2 4 14 8" xfId="50065"/>
    <cellStyle name="Normal 2 4 14 8 2" xfId="50066"/>
    <cellStyle name="Normal 2 4 14 9" xfId="50067"/>
    <cellStyle name="Normal 2 4 15" xfId="17347"/>
    <cellStyle name="Normal 2 4 15 10" xfId="50068"/>
    <cellStyle name="Normal 2 4 15 11" xfId="50069"/>
    <cellStyle name="Normal 2 4 15 2" xfId="17348"/>
    <cellStyle name="Normal 2 4 15 2 10" xfId="50070"/>
    <cellStyle name="Normal 2 4 15 2 2" xfId="17349"/>
    <cellStyle name="Normal 2 4 15 2 2 2" xfId="17350"/>
    <cellStyle name="Normal 2 4 15 2 2 2 2" xfId="17351"/>
    <cellStyle name="Normal 2 4 15 2 2 2 2 2" xfId="50071"/>
    <cellStyle name="Normal 2 4 15 2 2 2 3" xfId="17352"/>
    <cellStyle name="Normal 2 4 15 2 2 2 3 2" xfId="50072"/>
    <cellStyle name="Normal 2 4 15 2 2 2 4" xfId="50073"/>
    <cellStyle name="Normal 2 4 15 2 2 3" xfId="17353"/>
    <cellStyle name="Normal 2 4 15 2 2 3 2" xfId="50074"/>
    <cellStyle name="Normal 2 4 15 2 2 4" xfId="17354"/>
    <cellStyle name="Normal 2 4 15 2 2 4 2" xfId="50075"/>
    <cellStyle name="Normal 2 4 15 2 2 5" xfId="17355"/>
    <cellStyle name="Normal 2 4 15 2 2 5 2" xfId="50076"/>
    <cellStyle name="Normal 2 4 15 2 2 6" xfId="50077"/>
    <cellStyle name="Normal 2 4 15 2 2 6 2" xfId="50078"/>
    <cellStyle name="Normal 2 4 15 2 2 7" xfId="50079"/>
    <cellStyle name="Normal 2 4 15 2 3" xfId="17356"/>
    <cellStyle name="Normal 2 4 15 2 3 2" xfId="17357"/>
    <cellStyle name="Normal 2 4 15 2 3 2 2" xfId="50080"/>
    <cellStyle name="Normal 2 4 15 2 3 3" xfId="17358"/>
    <cellStyle name="Normal 2 4 15 2 3 3 2" xfId="50081"/>
    <cellStyle name="Normal 2 4 15 2 3 4" xfId="50082"/>
    <cellStyle name="Normal 2 4 15 2 4" xfId="17359"/>
    <cellStyle name="Normal 2 4 15 2 4 2" xfId="17360"/>
    <cellStyle name="Normal 2 4 15 2 4 2 2" xfId="50083"/>
    <cellStyle name="Normal 2 4 15 2 4 3" xfId="50084"/>
    <cellStyle name="Normal 2 4 15 2 5" xfId="17361"/>
    <cellStyle name="Normal 2 4 15 2 5 2" xfId="50085"/>
    <cellStyle name="Normal 2 4 15 2 6" xfId="17362"/>
    <cellStyle name="Normal 2 4 15 2 6 2" xfId="50086"/>
    <cellStyle name="Normal 2 4 15 2 7" xfId="50087"/>
    <cellStyle name="Normal 2 4 15 2 7 2" xfId="50088"/>
    <cellStyle name="Normal 2 4 15 2 8" xfId="50089"/>
    <cellStyle name="Normal 2 4 15 2 9" xfId="50090"/>
    <cellStyle name="Normal 2 4 15 3" xfId="17363"/>
    <cellStyle name="Normal 2 4 15 3 2" xfId="17364"/>
    <cellStyle name="Normal 2 4 15 3 2 2" xfId="17365"/>
    <cellStyle name="Normal 2 4 15 3 2 2 2" xfId="50091"/>
    <cellStyle name="Normal 2 4 15 3 2 3" xfId="17366"/>
    <cellStyle name="Normal 2 4 15 3 2 3 2" xfId="50092"/>
    <cellStyle name="Normal 2 4 15 3 2 4" xfId="50093"/>
    <cellStyle name="Normal 2 4 15 3 3" xfId="17367"/>
    <cellStyle name="Normal 2 4 15 3 3 2" xfId="50094"/>
    <cellStyle name="Normal 2 4 15 3 4" xfId="17368"/>
    <cellStyle name="Normal 2 4 15 3 4 2" xfId="50095"/>
    <cellStyle name="Normal 2 4 15 3 5" xfId="17369"/>
    <cellStyle name="Normal 2 4 15 3 5 2" xfId="50096"/>
    <cellStyle name="Normal 2 4 15 3 6" xfId="50097"/>
    <cellStyle name="Normal 2 4 15 3 6 2" xfId="50098"/>
    <cellStyle name="Normal 2 4 15 3 7" xfId="50099"/>
    <cellStyle name="Normal 2 4 15 4" xfId="17370"/>
    <cellStyle name="Normal 2 4 15 4 2" xfId="17371"/>
    <cellStyle name="Normal 2 4 15 4 2 2" xfId="50100"/>
    <cellStyle name="Normal 2 4 15 4 3" xfId="17372"/>
    <cellStyle name="Normal 2 4 15 4 3 2" xfId="50101"/>
    <cellStyle name="Normal 2 4 15 4 4" xfId="50102"/>
    <cellStyle name="Normal 2 4 15 5" xfId="17373"/>
    <cellStyle name="Normal 2 4 15 5 2" xfId="17374"/>
    <cellStyle name="Normal 2 4 15 5 2 2" xfId="50103"/>
    <cellStyle name="Normal 2 4 15 5 3" xfId="50104"/>
    <cellStyle name="Normal 2 4 15 6" xfId="17375"/>
    <cellStyle name="Normal 2 4 15 6 2" xfId="50105"/>
    <cellStyle name="Normal 2 4 15 7" xfId="17376"/>
    <cellStyle name="Normal 2 4 15 7 2" xfId="50106"/>
    <cellStyle name="Normal 2 4 15 8" xfId="50107"/>
    <cellStyle name="Normal 2 4 15 8 2" xfId="50108"/>
    <cellStyle name="Normal 2 4 15 9" xfId="50109"/>
    <cellStyle name="Normal 2 4 16" xfId="17377"/>
    <cellStyle name="Normal 2 4 16 10" xfId="50110"/>
    <cellStyle name="Normal 2 4 16 11" xfId="50111"/>
    <cellStyle name="Normal 2 4 16 2" xfId="17378"/>
    <cellStyle name="Normal 2 4 16 2 10" xfId="50112"/>
    <cellStyle name="Normal 2 4 16 2 2" xfId="17379"/>
    <cellStyle name="Normal 2 4 16 2 2 2" xfId="17380"/>
    <cellStyle name="Normal 2 4 16 2 2 2 2" xfId="17381"/>
    <cellStyle name="Normal 2 4 16 2 2 2 2 2" xfId="50113"/>
    <cellStyle name="Normal 2 4 16 2 2 2 3" xfId="17382"/>
    <cellStyle name="Normal 2 4 16 2 2 2 3 2" xfId="50114"/>
    <cellStyle name="Normal 2 4 16 2 2 2 4" xfId="50115"/>
    <cellStyle name="Normal 2 4 16 2 2 3" xfId="17383"/>
    <cellStyle name="Normal 2 4 16 2 2 3 2" xfId="50116"/>
    <cellStyle name="Normal 2 4 16 2 2 4" xfId="17384"/>
    <cellStyle name="Normal 2 4 16 2 2 4 2" xfId="50117"/>
    <cellStyle name="Normal 2 4 16 2 2 5" xfId="17385"/>
    <cellStyle name="Normal 2 4 16 2 2 5 2" xfId="50118"/>
    <cellStyle name="Normal 2 4 16 2 2 6" xfId="50119"/>
    <cellStyle name="Normal 2 4 16 2 2 6 2" xfId="50120"/>
    <cellStyle name="Normal 2 4 16 2 2 7" xfId="50121"/>
    <cellStyle name="Normal 2 4 16 2 3" xfId="17386"/>
    <cellStyle name="Normal 2 4 16 2 3 2" xfId="17387"/>
    <cellStyle name="Normal 2 4 16 2 3 2 2" xfId="50122"/>
    <cellStyle name="Normal 2 4 16 2 3 3" xfId="17388"/>
    <cellStyle name="Normal 2 4 16 2 3 3 2" xfId="50123"/>
    <cellStyle name="Normal 2 4 16 2 3 4" xfId="50124"/>
    <cellStyle name="Normal 2 4 16 2 4" xfId="17389"/>
    <cellStyle name="Normal 2 4 16 2 4 2" xfId="17390"/>
    <cellStyle name="Normal 2 4 16 2 4 2 2" xfId="50125"/>
    <cellStyle name="Normal 2 4 16 2 4 3" xfId="50126"/>
    <cellStyle name="Normal 2 4 16 2 5" xfId="17391"/>
    <cellStyle name="Normal 2 4 16 2 5 2" xfId="50127"/>
    <cellStyle name="Normal 2 4 16 2 6" xfId="17392"/>
    <cellStyle name="Normal 2 4 16 2 6 2" xfId="50128"/>
    <cellStyle name="Normal 2 4 16 2 7" xfId="50129"/>
    <cellStyle name="Normal 2 4 16 2 7 2" xfId="50130"/>
    <cellStyle name="Normal 2 4 16 2 8" xfId="50131"/>
    <cellStyle name="Normal 2 4 16 2 9" xfId="50132"/>
    <cellStyle name="Normal 2 4 16 3" xfId="17393"/>
    <cellStyle name="Normal 2 4 16 3 2" xfId="17394"/>
    <cellStyle name="Normal 2 4 16 3 2 2" xfId="17395"/>
    <cellStyle name="Normal 2 4 16 3 2 2 2" xfId="50133"/>
    <cellStyle name="Normal 2 4 16 3 2 3" xfId="17396"/>
    <cellStyle name="Normal 2 4 16 3 2 3 2" xfId="50134"/>
    <cellStyle name="Normal 2 4 16 3 2 4" xfId="50135"/>
    <cellStyle name="Normal 2 4 16 3 3" xfId="17397"/>
    <cellStyle name="Normal 2 4 16 3 3 2" xfId="50136"/>
    <cellStyle name="Normal 2 4 16 3 4" xfId="17398"/>
    <cellStyle name="Normal 2 4 16 3 4 2" xfId="50137"/>
    <cellStyle name="Normal 2 4 16 3 5" xfId="17399"/>
    <cellStyle name="Normal 2 4 16 3 5 2" xfId="50138"/>
    <cellStyle name="Normal 2 4 16 3 6" xfId="50139"/>
    <cellStyle name="Normal 2 4 16 3 6 2" xfId="50140"/>
    <cellStyle name="Normal 2 4 16 3 7" xfId="50141"/>
    <cellStyle name="Normal 2 4 16 4" xfId="17400"/>
    <cellStyle name="Normal 2 4 16 4 2" xfId="17401"/>
    <cellStyle name="Normal 2 4 16 4 2 2" xfId="50142"/>
    <cellStyle name="Normal 2 4 16 4 3" xfId="17402"/>
    <cellStyle name="Normal 2 4 16 4 3 2" xfId="50143"/>
    <cellStyle name="Normal 2 4 16 4 4" xfId="50144"/>
    <cellStyle name="Normal 2 4 16 5" xfId="17403"/>
    <cellStyle name="Normal 2 4 16 5 2" xfId="17404"/>
    <cellStyle name="Normal 2 4 16 5 2 2" xfId="50145"/>
    <cellStyle name="Normal 2 4 16 5 3" xfId="50146"/>
    <cellStyle name="Normal 2 4 16 6" xfId="17405"/>
    <cellStyle name="Normal 2 4 16 6 2" xfId="50147"/>
    <cellStyle name="Normal 2 4 16 7" xfId="17406"/>
    <cellStyle name="Normal 2 4 16 7 2" xfId="50148"/>
    <cellStyle name="Normal 2 4 16 8" xfId="50149"/>
    <cellStyle name="Normal 2 4 16 8 2" xfId="50150"/>
    <cellStyle name="Normal 2 4 16 9" xfId="50151"/>
    <cellStyle name="Normal 2 4 17" xfId="17407"/>
    <cellStyle name="Normal 2 4 17 10" xfId="50152"/>
    <cellStyle name="Normal 2 4 17 11" xfId="50153"/>
    <cellStyle name="Normal 2 4 17 2" xfId="17408"/>
    <cellStyle name="Normal 2 4 17 2 10" xfId="50154"/>
    <cellStyle name="Normal 2 4 17 2 2" xfId="17409"/>
    <cellStyle name="Normal 2 4 17 2 2 2" xfId="17410"/>
    <cellStyle name="Normal 2 4 17 2 2 2 2" xfId="17411"/>
    <cellStyle name="Normal 2 4 17 2 2 2 2 2" xfId="50155"/>
    <cellStyle name="Normal 2 4 17 2 2 2 3" xfId="17412"/>
    <cellStyle name="Normal 2 4 17 2 2 2 3 2" xfId="50156"/>
    <cellStyle name="Normal 2 4 17 2 2 2 4" xfId="50157"/>
    <cellStyle name="Normal 2 4 17 2 2 3" xfId="17413"/>
    <cellStyle name="Normal 2 4 17 2 2 3 2" xfId="50158"/>
    <cellStyle name="Normal 2 4 17 2 2 4" xfId="17414"/>
    <cellStyle name="Normal 2 4 17 2 2 4 2" xfId="50159"/>
    <cellStyle name="Normal 2 4 17 2 2 5" xfId="17415"/>
    <cellStyle name="Normal 2 4 17 2 2 5 2" xfId="50160"/>
    <cellStyle name="Normal 2 4 17 2 2 6" xfId="50161"/>
    <cellStyle name="Normal 2 4 17 2 2 6 2" xfId="50162"/>
    <cellStyle name="Normal 2 4 17 2 2 7" xfId="50163"/>
    <cellStyle name="Normal 2 4 17 2 3" xfId="17416"/>
    <cellStyle name="Normal 2 4 17 2 3 2" xfId="17417"/>
    <cellStyle name="Normal 2 4 17 2 3 2 2" xfId="50164"/>
    <cellStyle name="Normal 2 4 17 2 3 3" xfId="17418"/>
    <cellStyle name="Normal 2 4 17 2 3 3 2" xfId="50165"/>
    <cellStyle name="Normal 2 4 17 2 3 4" xfId="50166"/>
    <cellStyle name="Normal 2 4 17 2 4" xfId="17419"/>
    <cellStyle name="Normal 2 4 17 2 4 2" xfId="17420"/>
    <cellStyle name="Normal 2 4 17 2 4 2 2" xfId="50167"/>
    <cellStyle name="Normal 2 4 17 2 4 3" xfId="50168"/>
    <cellStyle name="Normal 2 4 17 2 5" xfId="17421"/>
    <cellStyle name="Normal 2 4 17 2 5 2" xfId="50169"/>
    <cellStyle name="Normal 2 4 17 2 6" xfId="17422"/>
    <cellStyle name="Normal 2 4 17 2 6 2" xfId="50170"/>
    <cellStyle name="Normal 2 4 17 2 7" xfId="50171"/>
    <cellStyle name="Normal 2 4 17 2 7 2" xfId="50172"/>
    <cellStyle name="Normal 2 4 17 2 8" xfId="50173"/>
    <cellStyle name="Normal 2 4 17 2 9" xfId="50174"/>
    <cellStyle name="Normal 2 4 17 3" xfId="17423"/>
    <cellStyle name="Normal 2 4 17 3 2" xfId="17424"/>
    <cellStyle name="Normal 2 4 17 3 2 2" xfId="17425"/>
    <cellStyle name="Normal 2 4 17 3 2 2 2" xfId="50175"/>
    <cellStyle name="Normal 2 4 17 3 2 3" xfId="17426"/>
    <cellStyle name="Normal 2 4 17 3 2 3 2" xfId="50176"/>
    <cellStyle name="Normal 2 4 17 3 2 4" xfId="50177"/>
    <cellStyle name="Normal 2 4 17 3 3" xfId="17427"/>
    <cellStyle name="Normal 2 4 17 3 3 2" xfId="50178"/>
    <cellStyle name="Normal 2 4 17 3 4" xfId="17428"/>
    <cellStyle name="Normal 2 4 17 3 4 2" xfId="50179"/>
    <cellStyle name="Normal 2 4 17 3 5" xfId="17429"/>
    <cellStyle name="Normal 2 4 17 3 5 2" xfId="50180"/>
    <cellStyle name="Normal 2 4 17 3 6" xfId="50181"/>
    <cellStyle name="Normal 2 4 17 3 6 2" xfId="50182"/>
    <cellStyle name="Normal 2 4 17 3 7" xfId="50183"/>
    <cellStyle name="Normal 2 4 17 4" xfId="17430"/>
    <cellStyle name="Normal 2 4 17 4 2" xfId="17431"/>
    <cellStyle name="Normal 2 4 17 4 2 2" xfId="50184"/>
    <cellStyle name="Normal 2 4 17 4 3" xfId="17432"/>
    <cellStyle name="Normal 2 4 17 4 3 2" xfId="50185"/>
    <cellStyle name="Normal 2 4 17 4 4" xfId="50186"/>
    <cellStyle name="Normal 2 4 17 5" xfId="17433"/>
    <cellStyle name="Normal 2 4 17 5 2" xfId="17434"/>
    <cellStyle name="Normal 2 4 17 5 2 2" xfId="50187"/>
    <cellStyle name="Normal 2 4 17 5 3" xfId="50188"/>
    <cellStyle name="Normal 2 4 17 6" xfId="17435"/>
    <cellStyle name="Normal 2 4 17 6 2" xfId="50189"/>
    <cellStyle name="Normal 2 4 17 7" xfId="17436"/>
    <cellStyle name="Normal 2 4 17 7 2" xfId="50190"/>
    <cellStyle name="Normal 2 4 17 8" xfId="50191"/>
    <cellStyle name="Normal 2 4 17 8 2" xfId="50192"/>
    <cellStyle name="Normal 2 4 17 9" xfId="50193"/>
    <cellStyle name="Normal 2 4 18" xfId="17437"/>
    <cellStyle name="Normal 2 4 18 10" xfId="50194"/>
    <cellStyle name="Normal 2 4 18 11" xfId="50195"/>
    <cellStyle name="Normal 2 4 18 2" xfId="17438"/>
    <cellStyle name="Normal 2 4 18 2 10" xfId="50196"/>
    <cellStyle name="Normal 2 4 18 2 2" xfId="17439"/>
    <cellStyle name="Normal 2 4 18 2 2 2" xfId="17440"/>
    <cellStyle name="Normal 2 4 18 2 2 2 2" xfId="17441"/>
    <cellStyle name="Normal 2 4 18 2 2 2 2 2" xfId="50197"/>
    <cellStyle name="Normal 2 4 18 2 2 2 3" xfId="17442"/>
    <cellStyle name="Normal 2 4 18 2 2 2 3 2" xfId="50198"/>
    <cellStyle name="Normal 2 4 18 2 2 2 4" xfId="50199"/>
    <cellStyle name="Normal 2 4 18 2 2 3" xfId="17443"/>
    <cellStyle name="Normal 2 4 18 2 2 3 2" xfId="50200"/>
    <cellStyle name="Normal 2 4 18 2 2 4" xfId="17444"/>
    <cellStyle name="Normal 2 4 18 2 2 4 2" xfId="50201"/>
    <cellStyle name="Normal 2 4 18 2 2 5" xfId="17445"/>
    <cellStyle name="Normal 2 4 18 2 2 5 2" xfId="50202"/>
    <cellStyle name="Normal 2 4 18 2 2 6" xfId="50203"/>
    <cellStyle name="Normal 2 4 18 2 2 6 2" xfId="50204"/>
    <cellStyle name="Normal 2 4 18 2 2 7" xfId="50205"/>
    <cellStyle name="Normal 2 4 18 2 3" xfId="17446"/>
    <cellStyle name="Normal 2 4 18 2 3 2" xfId="17447"/>
    <cellStyle name="Normal 2 4 18 2 3 2 2" xfId="50206"/>
    <cellStyle name="Normal 2 4 18 2 3 3" xfId="17448"/>
    <cellStyle name="Normal 2 4 18 2 3 3 2" xfId="50207"/>
    <cellStyle name="Normal 2 4 18 2 3 4" xfId="50208"/>
    <cellStyle name="Normal 2 4 18 2 4" xfId="17449"/>
    <cellStyle name="Normal 2 4 18 2 4 2" xfId="17450"/>
    <cellStyle name="Normal 2 4 18 2 4 2 2" xfId="50209"/>
    <cellStyle name="Normal 2 4 18 2 4 3" xfId="50210"/>
    <cellStyle name="Normal 2 4 18 2 5" xfId="17451"/>
    <cellStyle name="Normal 2 4 18 2 5 2" xfId="50211"/>
    <cellStyle name="Normal 2 4 18 2 6" xfId="17452"/>
    <cellStyle name="Normal 2 4 18 2 6 2" xfId="50212"/>
    <cellStyle name="Normal 2 4 18 2 7" xfId="50213"/>
    <cellStyle name="Normal 2 4 18 2 7 2" xfId="50214"/>
    <cellStyle name="Normal 2 4 18 2 8" xfId="50215"/>
    <cellStyle name="Normal 2 4 18 2 9" xfId="50216"/>
    <cellStyle name="Normal 2 4 18 3" xfId="17453"/>
    <cellStyle name="Normal 2 4 18 3 2" xfId="17454"/>
    <cellStyle name="Normal 2 4 18 3 2 2" xfId="17455"/>
    <cellStyle name="Normal 2 4 18 3 2 2 2" xfId="50217"/>
    <cellStyle name="Normal 2 4 18 3 2 3" xfId="17456"/>
    <cellStyle name="Normal 2 4 18 3 2 3 2" xfId="50218"/>
    <cellStyle name="Normal 2 4 18 3 2 4" xfId="50219"/>
    <cellStyle name="Normal 2 4 18 3 3" xfId="17457"/>
    <cellStyle name="Normal 2 4 18 3 3 2" xfId="50220"/>
    <cellStyle name="Normal 2 4 18 3 4" xfId="17458"/>
    <cellStyle name="Normal 2 4 18 3 4 2" xfId="50221"/>
    <cellStyle name="Normal 2 4 18 3 5" xfId="17459"/>
    <cellStyle name="Normal 2 4 18 3 5 2" xfId="50222"/>
    <cellStyle name="Normal 2 4 18 3 6" xfId="50223"/>
    <cellStyle name="Normal 2 4 18 3 6 2" xfId="50224"/>
    <cellStyle name="Normal 2 4 18 3 7" xfId="50225"/>
    <cellStyle name="Normal 2 4 18 4" xfId="17460"/>
    <cellStyle name="Normal 2 4 18 4 2" xfId="17461"/>
    <cellStyle name="Normal 2 4 18 4 2 2" xfId="50226"/>
    <cellStyle name="Normal 2 4 18 4 3" xfId="17462"/>
    <cellStyle name="Normal 2 4 18 4 3 2" xfId="50227"/>
    <cellStyle name="Normal 2 4 18 4 4" xfId="50228"/>
    <cellStyle name="Normal 2 4 18 5" xfId="17463"/>
    <cellStyle name="Normal 2 4 18 5 2" xfId="17464"/>
    <cellStyle name="Normal 2 4 18 5 2 2" xfId="50229"/>
    <cellStyle name="Normal 2 4 18 5 3" xfId="50230"/>
    <cellStyle name="Normal 2 4 18 6" xfId="17465"/>
    <cellStyle name="Normal 2 4 18 6 2" xfId="50231"/>
    <cellStyle name="Normal 2 4 18 7" xfId="17466"/>
    <cellStyle name="Normal 2 4 18 7 2" xfId="50232"/>
    <cellStyle name="Normal 2 4 18 8" xfId="50233"/>
    <cellStyle name="Normal 2 4 18 8 2" xfId="50234"/>
    <cellStyle name="Normal 2 4 18 9" xfId="50235"/>
    <cellStyle name="Normal 2 4 19" xfId="17467"/>
    <cellStyle name="Normal 2 4 19 10" xfId="50236"/>
    <cellStyle name="Normal 2 4 19 11" xfId="50237"/>
    <cellStyle name="Normal 2 4 19 2" xfId="17468"/>
    <cellStyle name="Normal 2 4 19 2 10" xfId="50238"/>
    <cellStyle name="Normal 2 4 19 2 2" xfId="17469"/>
    <cellStyle name="Normal 2 4 19 2 2 2" xfId="17470"/>
    <cellStyle name="Normal 2 4 19 2 2 2 2" xfId="17471"/>
    <cellStyle name="Normal 2 4 19 2 2 2 2 2" xfId="50239"/>
    <cellStyle name="Normal 2 4 19 2 2 2 3" xfId="17472"/>
    <cellStyle name="Normal 2 4 19 2 2 2 3 2" xfId="50240"/>
    <cellStyle name="Normal 2 4 19 2 2 2 4" xfId="50241"/>
    <cellStyle name="Normal 2 4 19 2 2 3" xfId="17473"/>
    <cellStyle name="Normal 2 4 19 2 2 3 2" xfId="50242"/>
    <cellStyle name="Normal 2 4 19 2 2 4" xfId="17474"/>
    <cellStyle name="Normal 2 4 19 2 2 4 2" xfId="50243"/>
    <cellStyle name="Normal 2 4 19 2 2 5" xfId="17475"/>
    <cellStyle name="Normal 2 4 19 2 2 5 2" xfId="50244"/>
    <cellStyle name="Normal 2 4 19 2 2 6" xfId="50245"/>
    <cellStyle name="Normal 2 4 19 2 2 6 2" xfId="50246"/>
    <cellStyle name="Normal 2 4 19 2 2 7" xfId="50247"/>
    <cellStyle name="Normal 2 4 19 2 3" xfId="17476"/>
    <cellStyle name="Normal 2 4 19 2 3 2" xfId="17477"/>
    <cellStyle name="Normal 2 4 19 2 3 2 2" xfId="50248"/>
    <cellStyle name="Normal 2 4 19 2 3 3" xfId="17478"/>
    <cellStyle name="Normal 2 4 19 2 3 3 2" xfId="50249"/>
    <cellStyle name="Normal 2 4 19 2 3 4" xfId="50250"/>
    <cellStyle name="Normal 2 4 19 2 4" xfId="17479"/>
    <cellStyle name="Normal 2 4 19 2 4 2" xfId="17480"/>
    <cellStyle name="Normal 2 4 19 2 4 2 2" xfId="50251"/>
    <cellStyle name="Normal 2 4 19 2 4 3" xfId="50252"/>
    <cellStyle name="Normal 2 4 19 2 5" xfId="17481"/>
    <cellStyle name="Normal 2 4 19 2 5 2" xfId="50253"/>
    <cellStyle name="Normal 2 4 19 2 6" xfId="17482"/>
    <cellStyle name="Normal 2 4 19 2 6 2" xfId="50254"/>
    <cellStyle name="Normal 2 4 19 2 7" xfId="50255"/>
    <cellStyle name="Normal 2 4 19 2 7 2" xfId="50256"/>
    <cellStyle name="Normal 2 4 19 2 8" xfId="50257"/>
    <cellStyle name="Normal 2 4 19 2 9" xfId="50258"/>
    <cellStyle name="Normal 2 4 19 3" xfId="17483"/>
    <cellStyle name="Normal 2 4 19 3 2" xfId="17484"/>
    <cellStyle name="Normal 2 4 19 3 2 2" xfId="17485"/>
    <cellStyle name="Normal 2 4 19 3 2 2 2" xfId="50259"/>
    <cellStyle name="Normal 2 4 19 3 2 3" xfId="17486"/>
    <cellStyle name="Normal 2 4 19 3 2 3 2" xfId="50260"/>
    <cellStyle name="Normal 2 4 19 3 2 4" xfId="50261"/>
    <cellStyle name="Normal 2 4 19 3 3" xfId="17487"/>
    <cellStyle name="Normal 2 4 19 3 3 2" xfId="50262"/>
    <cellStyle name="Normal 2 4 19 3 4" xfId="17488"/>
    <cellStyle name="Normal 2 4 19 3 4 2" xfId="50263"/>
    <cellStyle name="Normal 2 4 19 3 5" xfId="17489"/>
    <cellStyle name="Normal 2 4 19 3 5 2" xfId="50264"/>
    <cellStyle name="Normal 2 4 19 3 6" xfId="50265"/>
    <cellStyle name="Normal 2 4 19 3 6 2" xfId="50266"/>
    <cellStyle name="Normal 2 4 19 3 7" xfId="50267"/>
    <cellStyle name="Normal 2 4 19 4" xfId="17490"/>
    <cellStyle name="Normal 2 4 19 4 2" xfId="17491"/>
    <cellStyle name="Normal 2 4 19 4 2 2" xfId="50268"/>
    <cellStyle name="Normal 2 4 19 4 3" xfId="17492"/>
    <cellStyle name="Normal 2 4 19 4 3 2" xfId="50269"/>
    <cellStyle name="Normal 2 4 19 4 4" xfId="50270"/>
    <cellStyle name="Normal 2 4 19 5" xfId="17493"/>
    <cellStyle name="Normal 2 4 19 5 2" xfId="17494"/>
    <cellStyle name="Normal 2 4 19 5 2 2" xfId="50271"/>
    <cellStyle name="Normal 2 4 19 5 3" xfId="50272"/>
    <cellStyle name="Normal 2 4 19 6" xfId="17495"/>
    <cellStyle name="Normal 2 4 19 6 2" xfId="50273"/>
    <cellStyle name="Normal 2 4 19 7" xfId="17496"/>
    <cellStyle name="Normal 2 4 19 7 2" xfId="50274"/>
    <cellStyle name="Normal 2 4 19 8" xfId="50275"/>
    <cellStyle name="Normal 2 4 19 8 2" xfId="50276"/>
    <cellStyle name="Normal 2 4 19 9" xfId="50277"/>
    <cellStyle name="Normal 2 4 2" xfId="17497"/>
    <cellStyle name="Normal 2 4 2 10" xfId="17498"/>
    <cellStyle name="Normal 2 4 2 10 10" xfId="50278"/>
    <cellStyle name="Normal 2 4 2 10 11" xfId="50279"/>
    <cellStyle name="Normal 2 4 2 10 2" xfId="17499"/>
    <cellStyle name="Normal 2 4 2 10 2 10" xfId="50280"/>
    <cellStyle name="Normal 2 4 2 10 2 2" xfId="17500"/>
    <cellStyle name="Normal 2 4 2 10 2 2 2" xfId="17501"/>
    <cellStyle name="Normal 2 4 2 10 2 2 2 2" xfId="17502"/>
    <cellStyle name="Normal 2 4 2 10 2 2 2 2 2" xfId="50281"/>
    <cellStyle name="Normal 2 4 2 10 2 2 2 3" xfId="17503"/>
    <cellStyle name="Normal 2 4 2 10 2 2 2 3 2" xfId="50282"/>
    <cellStyle name="Normal 2 4 2 10 2 2 2 4" xfId="50283"/>
    <cellStyle name="Normal 2 4 2 10 2 2 3" xfId="17504"/>
    <cellStyle name="Normal 2 4 2 10 2 2 3 2" xfId="50284"/>
    <cellStyle name="Normal 2 4 2 10 2 2 4" xfId="17505"/>
    <cellStyle name="Normal 2 4 2 10 2 2 4 2" xfId="50285"/>
    <cellStyle name="Normal 2 4 2 10 2 2 5" xfId="17506"/>
    <cellStyle name="Normal 2 4 2 10 2 2 5 2" xfId="50286"/>
    <cellStyle name="Normal 2 4 2 10 2 2 6" xfId="50287"/>
    <cellStyle name="Normal 2 4 2 10 2 2 6 2" xfId="50288"/>
    <cellStyle name="Normal 2 4 2 10 2 2 7" xfId="50289"/>
    <cellStyle name="Normal 2 4 2 10 2 3" xfId="17507"/>
    <cellStyle name="Normal 2 4 2 10 2 3 2" xfId="17508"/>
    <cellStyle name="Normal 2 4 2 10 2 3 2 2" xfId="50290"/>
    <cellStyle name="Normal 2 4 2 10 2 3 3" xfId="17509"/>
    <cellStyle name="Normal 2 4 2 10 2 3 3 2" xfId="50291"/>
    <cellStyle name="Normal 2 4 2 10 2 3 4" xfId="50292"/>
    <cellStyle name="Normal 2 4 2 10 2 4" xfId="17510"/>
    <cellStyle name="Normal 2 4 2 10 2 4 2" xfId="17511"/>
    <cellStyle name="Normal 2 4 2 10 2 4 2 2" xfId="50293"/>
    <cellStyle name="Normal 2 4 2 10 2 4 3" xfId="50294"/>
    <cellStyle name="Normal 2 4 2 10 2 5" xfId="17512"/>
    <cellStyle name="Normal 2 4 2 10 2 5 2" xfId="50295"/>
    <cellStyle name="Normal 2 4 2 10 2 6" xfId="17513"/>
    <cellStyle name="Normal 2 4 2 10 2 6 2" xfId="50296"/>
    <cellStyle name="Normal 2 4 2 10 2 7" xfId="50297"/>
    <cellStyle name="Normal 2 4 2 10 2 7 2" xfId="50298"/>
    <cellStyle name="Normal 2 4 2 10 2 8" xfId="50299"/>
    <cellStyle name="Normal 2 4 2 10 2 9" xfId="50300"/>
    <cellStyle name="Normal 2 4 2 10 3" xfId="17514"/>
    <cellStyle name="Normal 2 4 2 10 3 2" xfId="17515"/>
    <cellStyle name="Normal 2 4 2 10 3 2 2" xfId="17516"/>
    <cellStyle name="Normal 2 4 2 10 3 2 2 2" xfId="50301"/>
    <cellStyle name="Normal 2 4 2 10 3 2 3" xfId="17517"/>
    <cellStyle name="Normal 2 4 2 10 3 2 3 2" xfId="50302"/>
    <cellStyle name="Normal 2 4 2 10 3 2 4" xfId="50303"/>
    <cellStyle name="Normal 2 4 2 10 3 3" xfId="17518"/>
    <cellStyle name="Normal 2 4 2 10 3 3 2" xfId="50304"/>
    <cellStyle name="Normal 2 4 2 10 3 4" xfId="17519"/>
    <cellStyle name="Normal 2 4 2 10 3 4 2" xfId="50305"/>
    <cellStyle name="Normal 2 4 2 10 3 5" xfId="17520"/>
    <cellStyle name="Normal 2 4 2 10 3 5 2" xfId="50306"/>
    <cellStyle name="Normal 2 4 2 10 3 6" xfId="50307"/>
    <cellStyle name="Normal 2 4 2 10 3 6 2" xfId="50308"/>
    <cellStyle name="Normal 2 4 2 10 3 7" xfId="50309"/>
    <cellStyle name="Normal 2 4 2 10 4" xfId="17521"/>
    <cellStyle name="Normal 2 4 2 10 4 2" xfId="17522"/>
    <cellStyle name="Normal 2 4 2 10 4 2 2" xfId="50310"/>
    <cellStyle name="Normal 2 4 2 10 4 3" xfId="17523"/>
    <cellStyle name="Normal 2 4 2 10 4 3 2" xfId="50311"/>
    <cellStyle name="Normal 2 4 2 10 4 4" xfId="50312"/>
    <cellStyle name="Normal 2 4 2 10 5" xfId="17524"/>
    <cellStyle name="Normal 2 4 2 10 5 2" xfId="17525"/>
    <cellStyle name="Normal 2 4 2 10 5 2 2" xfId="50313"/>
    <cellStyle name="Normal 2 4 2 10 5 3" xfId="50314"/>
    <cellStyle name="Normal 2 4 2 10 6" xfId="17526"/>
    <cellStyle name="Normal 2 4 2 10 6 2" xfId="50315"/>
    <cellStyle name="Normal 2 4 2 10 7" xfId="17527"/>
    <cellStyle name="Normal 2 4 2 10 7 2" xfId="50316"/>
    <cellStyle name="Normal 2 4 2 10 8" xfId="50317"/>
    <cellStyle name="Normal 2 4 2 10 8 2" xfId="50318"/>
    <cellStyle name="Normal 2 4 2 10 9" xfId="50319"/>
    <cellStyle name="Normal 2 4 2 11" xfId="17528"/>
    <cellStyle name="Normal 2 4 2 11 10" xfId="50320"/>
    <cellStyle name="Normal 2 4 2 11 11" xfId="50321"/>
    <cellStyle name="Normal 2 4 2 11 2" xfId="17529"/>
    <cellStyle name="Normal 2 4 2 11 2 10" xfId="50322"/>
    <cellStyle name="Normal 2 4 2 11 2 2" xfId="17530"/>
    <cellStyle name="Normal 2 4 2 11 2 2 2" xfId="17531"/>
    <cellStyle name="Normal 2 4 2 11 2 2 2 2" xfId="17532"/>
    <cellStyle name="Normal 2 4 2 11 2 2 2 2 2" xfId="50323"/>
    <cellStyle name="Normal 2 4 2 11 2 2 2 3" xfId="17533"/>
    <cellStyle name="Normal 2 4 2 11 2 2 2 3 2" xfId="50324"/>
    <cellStyle name="Normal 2 4 2 11 2 2 2 4" xfId="50325"/>
    <cellStyle name="Normal 2 4 2 11 2 2 3" xfId="17534"/>
    <cellStyle name="Normal 2 4 2 11 2 2 3 2" xfId="50326"/>
    <cellStyle name="Normal 2 4 2 11 2 2 4" xfId="17535"/>
    <cellStyle name="Normal 2 4 2 11 2 2 4 2" xfId="50327"/>
    <cellStyle name="Normal 2 4 2 11 2 2 5" xfId="17536"/>
    <cellStyle name="Normal 2 4 2 11 2 2 5 2" xfId="50328"/>
    <cellStyle name="Normal 2 4 2 11 2 2 6" xfId="50329"/>
    <cellStyle name="Normal 2 4 2 11 2 2 6 2" xfId="50330"/>
    <cellStyle name="Normal 2 4 2 11 2 2 7" xfId="50331"/>
    <cellStyle name="Normal 2 4 2 11 2 3" xfId="17537"/>
    <cellStyle name="Normal 2 4 2 11 2 3 2" xfId="17538"/>
    <cellStyle name="Normal 2 4 2 11 2 3 2 2" xfId="50332"/>
    <cellStyle name="Normal 2 4 2 11 2 3 3" xfId="17539"/>
    <cellStyle name="Normal 2 4 2 11 2 3 3 2" xfId="50333"/>
    <cellStyle name="Normal 2 4 2 11 2 3 4" xfId="50334"/>
    <cellStyle name="Normal 2 4 2 11 2 4" xfId="17540"/>
    <cellStyle name="Normal 2 4 2 11 2 4 2" xfId="17541"/>
    <cellStyle name="Normal 2 4 2 11 2 4 2 2" xfId="50335"/>
    <cellStyle name="Normal 2 4 2 11 2 4 3" xfId="50336"/>
    <cellStyle name="Normal 2 4 2 11 2 5" xfId="17542"/>
    <cellStyle name="Normal 2 4 2 11 2 5 2" xfId="50337"/>
    <cellStyle name="Normal 2 4 2 11 2 6" xfId="17543"/>
    <cellStyle name="Normal 2 4 2 11 2 6 2" xfId="50338"/>
    <cellStyle name="Normal 2 4 2 11 2 7" xfId="50339"/>
    <cellStyle name="Normal 2 4 2 11 2 7 2" xfId="50340"/>
    <cellStyle name="Normal 2 4 2 11 2 8" xfId="50341"/>
    <cellStyle name="Normal 2 4 2 11 2 9" xfId="50342"/>
    <cellStyle name="Normal 2 4 2 11 3" xfId="17544"/>
    <cellStyle name="Normal 2 4 2 11 3 2" xfId="17545"/>
    <cellStyle name="Normal 2 4 2 11 3 2 2" xfId="17546"/>
    <cellStyle name="Normal 2 4 2 11 3 2 2 2" xfId="50343"/>
    <cellStyle name="Normal 2 4 2 11 3 2 3" xfId="17547"/>
    <cellStyle name="Normal 2 4 2 11 3 2 3 2" xfId="50344"/>
    <cellStyle name="Normal 2 4 2 11 3 2 4" xfId="50345"/>
    <cellStyle name="Normal 2 4 2 11 3 3" xfId="17548"/>
    <cellStyle name="Normal 2 4 2 11 3 3 2" xfId="50346"/>
    <cellStyle name="Normal 2 4 2 11 3 4" xfId="17549"/>
    <cellStyle name="Normal 2 4 2 11 3 4 2" xfId="50347"/>
    <cellStyle name="Normal 2 4 2 11 3 5" xfId="17550"/>
    <cellStyle name="Normal 2 4 2 11 3 5 2" xfId="50348"/>
    <cellStyle name="Normal 2 4 2 11 3 6" xfId="50349"/>
    <cellStyle name="Normal 2 4 2 11 3 6 2" xfId="50350"/>
    <cellStyle name="Normal 2 4 2 11 3 7" xfId="50351"/>
    <cellStyle name="Normal 2 4 2 11 4" xfId="17551"/>
    <cellStyle name="Normal 2 4 2 11 4 2" xfId="17552"/>
    <cellStyle name="Normal 2 4 2 11 4 2 2" xfId="50352"/>
    <cellStyle name="Normal 2 4 2 11 4 3" xfId="17553"/>
    <cellStyle name="Normal 2 4 2 11 4 3 2" xfId="50353"/>
    <cellStyle name="Normal 2 4 2 11 4 4" xfId="50354"/>
    <cellStyle name="Normal 2 4 2 11 5" xfId="17554"/>
    <cellStyle name="Normal 2 4 2 11 5 2" xfId="17555"/>
    <cellStyle name="Normal 2 4 2 11 5 2 2" xfId="50355"/>
    <cellStyle name="Normal 2 4 2 11 5 3" xfId="50356"/>
    <cellStyle name="Normal 2 4 2 11 6" xfId="17556"/>
    <cellStyle name="Normal 2 4 2 11 6 2" xfId="50357"/>
    <cellStyle name="Normal 2 4 2 11 7" xfId="17557"/>
    <cellStyle name="Normal 2 4 2 11 7 2" xfId="50358"/>
    <cellStyle name="Normal 2 4 2 11 8" xfId="50359"/>
    <cellStyle name="Normal 2 4 2 11 8 2" xfId="50360"/>
    <cellStyle name="Normal 2 4 2 11 9" xfId="50361"/>
    <cellStyle name="Normal 2 4 2 12" xfId="17558"/>
    <cellStyle name="Normal 2 4 2 12 10" xfId="50362"/>
    <cellStyle name="Normal 2 4 2 12 11" xfId="50363"/>
    <cellStyle name="Normal 2 4 2 12 2" xfId="17559"/>
    <cellStyle name="Normal 2 4 2 12 2 10" xfId="50364"/>
    <cellStyle name="Normal 2 4 2 12 2 2" xfId="17560"/>
    <cellStyle name="Normal 2 4 2 12 2 2 2" xfId="17561"/>
    <cellStyle name="Normal 2 4 2 12 2 2 2 2" xfId="17562"/>
    <cellStyle name="Normal 2 4 2 12 2 2 2 2 2" xfId="50365"/>
    <cellStyle name="Normal 2 4 2 12 2 2 2 3" xfId="17563"/>
    <cellStyle name="Normal 2 4 2 12 2 2 2 3 2" xfId="50366"/>
    <cellStyle name="Normal 2 4 2 12 2 2 2 4" xfId="50367"/>
    <cellStyle name="Normal 2 4 2 12 2 2 3" xfId="17564"/>
    <cellStyle name="Normal 2 4 2 12 2 2 3 2" xfId="50368"/>
    <cellStyle name="Normal 2 4 2 12 2 2 4" xfId="17565"/>
    <cellStyle name="Normal 2 4 2 12 2 2 4 2" xfId="50369"/>
    <cellStyle name="Normal 2 4 2 12 2 2 5" xfId="17566"/>
    <cellStyle name="Normal 2 4 2 12 2 2 5 2" xfId="50370"/>
    <cellStyle name="Normal 2 4 2 12 2 2 6" xfId="50371"/>
    <cellStyle name="Normal 2 4 2 12 2 2 6 2" xfId="50372"/>
    <cellStyle name="Normal 2 4 2 12 2 2 7" xfId="50373"/>
    <cellStyle name="Normal 2 4 2 12 2 3" xfId="17567"/>
    <cellStyle name="Normal 2 4 2 12 2 3 2" xfId="17568"/>
    <cellStyle name="Normal 2 4 2 12 2 3 2 2" xfId="50374"/>
    <cellStyle name="Normal 2 4 2 12 2 3 3" xfId="17569"/>
    <cellStyle name="Normal 2 4 2 12 2 3 3 2" xfId="50375"/>
    <cellStyle name="Normal 2 4 2 12 2 3 4" xfId="50376"/>
    <cellStyle name="Normal 2 4 2 12 2 4" xfId="17570"/>
    <cellStyle name="Normal 2 4 2 12 2 4 2" xfId="17571"/>
    <cellStyle name="Normal 2 4 2 12 2 4 2 2" xfId="50377"/>
    <cellStyle name="Normal 2 4 2 12 2 4 3" xfId="50378"/>
    <cellStyle name="Normal 2 4 2 12 2 5" xfId="17572"/>
    <cellStyle name="Normal 2 4 2 12 2 5 2" xfId="50379"/>
    <cellStyle name="Normal 2 4 2 12 2 6" xfId="17573"/>
    <cellStyle name="Normal 2 4 2 12 2 6 2" xfId="50380"/>
    <cellStyle name="Normal 2 4 2 12 2 7" xfId="50381"/>
    <cellStyle name="Normal 2 4 2 12 2 7 2" xfId="50382"/>
    <cellStyle name="Normal 2 4 2 12 2 8" xfId="50383"/>
    <cellStyle name="Normal 2 4 2 12 2 9" xfId="50384"/>
    <cellStyle name="Normal 2 4 2 12 3" xfId="17574"/>
    <cellStyle name="Normal 2 4 2 12 3 2" xfId="17575"/>
    <cellStyle name="Normal 2 4 2 12 3 2 2" xfId="17576"/>
    <cellStyle name="Normal 2 4 2 12 3 2 2 2" xfId="50385"/>
    <cellStyle name="Normal 2 4 2 12 3 2 3" xfId="17577"/>
    <cellStyle name="Normal 2 4 2 12 3 2 3 2" xfId="50386"/>
    <cellStyle name="Normal 2 4 2 12 3 2 4" xfId="50387"/>
    <cellStyle name="Normal 2 4 2 12 3 3" xfId="17578"/>
    <cellStyle name="Normal 2 4 2 12 3 3 2" xfId="50388"/>
    <cellStyle name="Normal 2 4 2 12 3 4" xfId="17579"/>
    <cellStyle name="Normal 2 4 2 12 3 4 2" xfId="50389"/>
    <cellStyle name="Normal 2 4 2 12 3 5" xfId="17580"/>
    <cellStyle name="Normal 2 4 2 12 3 5 2" xfId="50390"/>
    <cellStyle name="Normal 2 4 2 12 3 6" xfId="50391"/>
    <cellStyle name="Normal 2 4 2 12 3 6 2" xfId="50392"/>
    <cellStyle name="Normal 2 4 2 12 3 7" xfId="50393"/>
    <cellStyle name="Normal 2 4 2 12 4" xfId="17581"/>
    <cellStyle name="Normal 2 4 2 12 4 2" xfId="17582"/>
    <cellStyle name="Normal 2 4 2 12 4 2 2" xfId="50394"/>
    <cellStyle name="Normal 2 4 2 12 4 3" xfId="17583"/>
    <cellStyle name="Normal 2 4 2 12 4 3 2" xfId="50395"/>
    <cellStyle name="Normal 2 4 2 12 4 4" xfId="50396"/>
    <cellStyle name="Normal 2 4 2 12 5" xfId="17584"/>
    <cellStyle name="Normal 2 4 2 12 5 2" xfId="17585"/>
    <cellStyle name="Normal 2 4 2 12 5 2 2" xfId="50397"/>
    <cellStyle name="Normal 2 4 2 12 5 3" xfId="50398"/>
    <cellStyle name="Normal 2 4 2 12 6" xfId="17586"/>
    <cellStyle name="Normal 2 4 2 12 6 2" xfId="50399"/>
    <cellStyle name="Normal 2 4 2 12 7" xfId="17587"/>
    <cellStyle name="Normal 2 4 2 12 7 2" xfId="50400"/>
    <cellStyle name="Normal 2 4 2 12 8" xfId="50401"/>
    <cellStyle name="Normal 2 4 2 12 8 2" xfId="50402"/>
    <cellStyle name="Normal 2 4 2 12 9" xfId="50403"/>
    <cellStyle name="Normal 2 4 2 13" xfId="17588"/>
    <cellStyle name="Normal 2 4 2 13 10" xfId="50404"/>
    <cellStyle name="Normal 2 4 2 13 11" xfId="50405"/>
    <cellStyle name="Normal 2 4 2 13 2" xfId="17589"/>
    <cellStyle name="Normal 2 4 2 13 2 10" xfId="50406"/>
    <cellStyle name="Normal 2 4 2 13 2 2" xfId="17590"/>
    <cellStyle name="Normal 2 4 2 13 2 2 2" xfId="17591"/>
    <cellStyle name="Normal 2 4 2 13 2 2 2 2" xfId="17592"/>
    <cellStyle name="Normal 2 4 2 13 2 2 2 2 2" xfId="50407"/>
    <cellStyle name="Normal 2 4 2 13 2 2 2 3" xfId="17593"/>
    <cellStyle name="Normal 2 4 2 13 2 2 2 3 2" xfId="50408"/>
    <cellStyle name="Normal 2 4 2 13 2 2 2 4" xfId="50409"/>
    <cellStyle name="Normal 2 4 2 13 2 2 3" xfId="17594"/>
    <cellStyle name="Normal 2 4 2 13 2 2 3 2" xfId="50410"/>
    <cellStyle name="Normal 2 4 2 13 2 2 4" xfId="17595"/>
    <cellStyle name="Normal 2 4 2 13 2 2 4 2" xfId="50411"/>
    <cellStyle name="Normal 2 4 2 13 2 2 5" xfId="17596"/>
    <cellStyle name="Normal 2 4 2 13 2 2 5 2" xfId="50412"/>
    <cellStyle name="Normal 2 4 2 13 2 2 6" xfId="50413"/>
    <cellStyle name="Normal 2 4 2 13 2 2 6 2" xfId="50414"/>
    <cellStyle name="Normal 2 4 2 13 2 2 7" xfId="50415"/>
    <cellStyle name="Normal 2 4 2 13 2 3" xfId="17597"/>
    <cellStyle name="Normal 2 4 2 13 2 3 2" xfId="17598"/>
    <cellStyle name="Normal 2 4 2 13 2 3 2 2" xfId="50416"/>
    <cellStyle name="Normal 2 4 2 13 2 3 3" xfId="17599"/>
    <cellStyle name="Normal 2 4 2 13 2 3 3 2" xfId="50417"/>
    <cellStyle name="Normal 2 4 2 13 2 3 4" xfId="50418"/>
    <cellStyle name="Normal 2 4 2 13 2 4" xfId="17600"/>
    <cellStyle name="Normal 2 4 2 13 2 4 2" xfId="17601"/>
    <cellStyle name="Normal 2 4 2 13 2 4 2 2" xfId="50419"/>
    <cellStyle name="Normal 2 4 2 13 2 4 3" xfId="50420"/>
    <cellStyle name="Normal 2 4 2 13 2 5" xfId="17602"/>
    <cellStyle name="Normal 2 4 2 13 2 5 2" xfId="50421"/>
    <cellStyle name="Normal 2 4 2 13 2 6" xfId="17603"/>
    <cellStyle name="Normal 2 4 2 13 2 6 2" xfId="50422"/>
    <cellStyle name="Normal 2 4 2 13 2 7" xfId="50423"/>
    <cellStyle name="Normal 2 4 2 13 2 7 2" xfId="50424"/>
    <cellStyle name="Normal 2 4 2 13 2 8" xfId="50425"/>
    <cellStyle name="Normal 2 4 2 13 2 9" xfId="50426"/>
    <cellStyle name="Normal 2 4 2 13 3" xfId="17604"/>
    <cellStyle name="Normal 2 4 2 13 3 2" xfId="17605"/>
    <cellStyle name="Normal 2 4 2 13 3 2 2" xfId="17606"/>
    <cellStyle name="Normal 2 4 2 13 3 2 2 2" xfId="50427"/>
    <cellStyle name="Normal 2 4 2 13 3 2 3" xfId="17607"/>
    <cellStyle name="Normal 2 4 2 13 3 2 3 2" xfId="50428"/>
    <cellStyle name="Normal 2 4 2 13 3 2 4" xfId="50429"/>
    <cellStyle name="Normal 2 4 2 13 3 3" xfId="17608"/>
    <cellStyle name="Normal 2 4 2 13 3 3 2" xfId="50430"/>
    <cellStyle name="Normal 2 4 2 13 3 4" xfId="17609"/>
    <cellStyle name="Normal 2 4 2 13 3 4 2" xfId="50431"/>
    <cellStyle name="Normal 2 4 2 13 3 5" xfId="17610"/>
    <cellStyle name="Normal 2 4 2 13 3 5 2" xfId="50432"/>
    <cellStyle name="Normal 2 4 2 13 3 6" xfId="50433"/>
    <cellStyle name="Normal 2 4 2 13 3 6 2" xfId="50434"/>
    <cellStyle name="Normal 2 4 2 13 3 7" xfId="50435"/>
    <cellStyle name="Normal 2 4 2 13 4" xfId="17611"/>
    <cellStyle name="Normal 2 4 2 13 4 2" xfId="17612"/>
    <cellStyle name="Normal 2 4 2 13 4 2 2" xfId="50436"/>
    <cellStyle name="Normal 2 4 2 13 4 3" xfId="17613"/>
    <cellStyle name="Normal 2 4 2 13 4 3 2" xfId="50437"/>
    <cellStyle name="Normal 2 4 2 13 4 4" xfId="50438"/>
    <cellStyle name="Normal 2 4 2 13 5" xfId="17614"/>
    <cellStyle name="Normal 2 4 2 13 5 2" xfId="17615"/>
    <cellStyle name="Normal 2 4 2 13 5 2 2" xfId="50439"/>
    <cellStyle name="Normal 2 4 2 13 5 3" xfId="50440"/>
    <cellStyle name="Normal 2 4 2 13 6" xfId="17616"/>
    <cellStyle name="Normal 2 4 2 13 6 2" xfId="50441"/>
    <cellStyle name="Normal 2 4 2 13 7" xfId="17617"/>
    <cellStyle name="Normal 2 4 2 13 7 2" xfId="50442"/>
    <cellStyle name="Normal 2 4 2 13 8" xfId="50443"/>
    <cellStyle name="Normal 2 4 2 13 8 2" xfId="50444"/>
    <cellStyle name="Normal 2 4 2 13 9" xfId="50445"/>
    <cellStyle name="Normal 2 4 2 14" xfId="17618"/>
    <cellStyle name="Normal 2 4 2 14 10" xfId="50446"/>
    <cellStyle name="Normal 2 4 2 14 11" xfId="50447"/>
    <cellStyle name="Normal 2 4 2 14 2" xfId="17619"/>
    <cellStyle name="Normal 2 4 2 14 2 10" xfId="50448"/>
    <cellStyle name="Normal 2 4 2 14 2 2" xfId="17620"/>
    <cellStyle name="Normal 2 4 2 14 2 2 2" xfId="17621"/>
    <cellStyle name="Normal 2 4 2 14 2 2 2 2" xfId="17622"/>
    <cellStyle name="Normal 2 4 2 14 2 2 2 2 2" xfId="50449"/>
    <cellStyle name="Normal 2 4 2 14 2 2 2 3" xfId="17623"/>
    <cellStyle name="Normal 2 4 2 14 2 2 2 3 2" xfId="50450"/>
    <cellStyle name="Normal 2 4 2 14 2 2 2 4" xfId="50451"/>
    <cellStyle name="Normal 2 4 2 14 2 2 3" xfId="17624"/>
    <cellStyle name="Normal 2 4 2 14 2 2 3 2" xfId="50452"/>
    <cellStyle name="Normal 2 4 2 14 2 2 4" xfId="17625"/>
    <cellStyle name="Normal 2 4 2 14 2 2 4 2" xfId="50453"/>
    <cellStyle name="Normal 2 4 2 14 2 2 5" xfId="17626"/>
    <cellStyle name="Normal 2 4 2 14 2 2 5 2" xfId="50454"/>
    <cellStyle name="Normal 2 4 2 14 2 2 6" xfId="50455"/>
    <cellStyle name="Normal 2 4 2 14 2 2 6 2" xfId="50456"/>
    <cellStyle name="Normal 2 4 2 14 2 2 7" xfId="50457"/>
    <cellStyle name="Normal 2 4 2 14 2 3" xfId="17627"/>
    <cellStyle name="Normal 2 4 2 14 2 3 2" xfId="17628"/>
    <cellStyle name="Normal 2 4 2 14 2 3 2 2" xfId="50458"/>
    <cellStyle name="Normal 2 4 2 14 2 3 3" xfId="17629"/>
    <cellStyle name="Normal 2 4 2 14 2 3 3 2" xfId="50459"/>
    <cellStyle name="Normal 2 4 2 14 2 3 4" xfId="50460"/>
    <cellStyle name="Normal 2 4 2 14 2 4" xfId="17630"/>
    <cellStyle name="Normal 2 4 2 14 2 4 2" xfId="17631"/>
    <cellStyle name="Normal 2 4 2 14 2 4 2 2" xfId="50461"/>
    <cellStyle name="Normal 2 4 2 14 2 4 3" xfId="50462"/>
    <cellStyle name="Normal 2 4 2 14 2 5" xfId="17632"/>
    <cellStyle name="Normal 2 4 2 14 2 5 2" xfId="50463"/>
    <cellStyle name="Normal 2 4 2 14 2 6" xfId="17633"/>
    <cellStyle name="Normal 2 4 2 14 2 6 2" xfId="50464"/>
    <cellStyle name="Normal 2 4 2 14 2 7" xfId="50465"/>
    <cellStyle name="Normal 2 4 2 14 2 7 2" xfId="50466"/>
    <cellStyle name="Normal 2 4 2 14 2 8" xfId="50467"/>
    <cellStyle name="Normal 2 4 2 14 2 9" xfId="50468"/>
    <cellStyle name="Normal 2 4 2 14 3" xfId="17634"/>
    <cellStyle name="Normal 2 4 2 14 3 2" xfId="17635"/>
    <cellStyle name="Normal 2 4 2 14 3 2 2" xfId="17636"/>
    <cellStyle name="Normal 2 4 2 14 3 2 2 2" xfId="50469"/>
    <cellStyle name="Normal 2 4 2 14 3 2 3" xfId="17637"/>
    <cellStyle name="Normal 2 4 2 14 3 2 3 2" xfId="50470"/>
    <cellStyle name="Normal 2 4 2 14 3 2 4" xfId="50471"/>
    <cellStyle name="Normal 2 4 2 14 3 3" xfId="17638"/>
    <cellStyle name="Normal 2 4 2 14 3 3 2" xfId="50472"/>
    <cellStyle name="Normal 2 4 2 14 3 4" xfId="17639"/>
    <cellStyle name="Normal 2 4 2 14 3 4 2" xfId="50473"/>
    <cellStyle name="Normal 2 4 2 14 3 5" xfId="17640"/>
    <cellStyle name="Normal 2 4 2 14 3 5 2" xfId="50474"/>
    <cellStyle name="Normal 2 4 2 14 3 6" xfId="50475"/>
    <cellStyle name="Normal 2 4 2 14 3 6 2" xfId="50476"/>
    <cellStyle name="Normal 2 4 2 14 3 7" xfId="50477"/>
    <cellStyle name="Normal 2 4 2 14 4" xfId="17641"/>
    <cellStyle name="Normal 2 4 2 14 4 2" xfId="17642"/>
    <cellStyle name="Normal 2 4 2 14 4 2 2" xfId="50478"/>
    <cellStyle name="Normal 2 4 2 14 4 3" xfId="17643"/>
    <cellStyle name="Normal 2 4 2 14 4 3 2" xfId="50479"/>
    <cellStyle name="Normal 2 4 2 14 4 4" xfId="50480"/>
    <cellStyle name="Normal 2 4 2 14 5" xfId="17644"/>
    <cellStyle name="Normal 2 4 2 14 5 2" xfId="17645"/>
    <cellStyle name="Normal 2 4 2 14 5 2 2" xfId="50481"/>
    <cellStyle name="Normal 2 4 2 14 5 3" xfId="50482"/>
    <cellStyle name="Normal 2 4 2 14 6" xfId="17646"/>
    <cellStyle name="Normal 2 4 2 14 6 2" xfId="50483"/>
    <cellStyle name="Normal 2 4 2 14 7" xfId="17647"/>
    <cellStyle name="Normal 2 4 2 14 7 2" xfId="50484"/>
    <cellStyle name="Normal 2 4 2 14 8" xfId="50485"/>
    <cellStyle name="Normal 2 4 2 14 8 2" xfId="50486"/>
    <cellStyle name="Normal 2 4 2 14 9" xfId="50487"/>
    <cellStyle name="Normal 2 4 2 15" xfId="17648"/>
    <cellStyle name="Normal 2 4 2 15 10" xfId="50488"/>
    <cellStyle name="Normal 2 4 2 15 11" xfId="50489"/>
    <cellStyle name="Normal 2 4 2 15 2" xfId="17649"/>
    <cellStyle name="Normal 2 4 2 15 2 10" xfId="50490"/>
    <cellStyle name="Normal 2 4 2 15 2 2" xfId="17650"/>
    <cellStyle name="Normal 2 4 2 15 2 2 2" xfId="17651"/>
    <cellStyle name="Normal 2 4 2 15 2 2 2 2" xfId="17652"/>
    <cellStyle name="Normal 2 4 2 15 2 2 2 2 2" xfId="50491"/>
    <cellStyle name="Normal 2 4 2 15 2 2 2 3" xfId="17653"/>
    <cellStyle name="Normal 2 4 2 15 2 2 2 3 2" xfId="50492"/>
    <cellStyle name="Normal 2 4 2 15 2 2 2 4" xfId="50493"/>
    <cellStyle name="Normal 2 4 2 15 2 2 3" xfId="17654"/>
    <cellStyle name="Normal 2 4 2 15 2 2 3 2" xfId="50494"/>
    <cellStyle name="Normal 2 4 2 15 2 2 4" xfId="17655"/>
    <cellStyle name="Normal 2 4 2 15 2 2 4 2" xfId="50495"/>
    <cellStyle name="Normal 2 4 2 15 2 2 5" xfId="17656"/>
    <cellStyle name="Normal 2 4 2 15 2 2 5 2" xfId="50496"/>
    <cellStyle name="Normal 2 4 2 15 2 2 6" xfId="50497"/>
    <cellStyle name="Normal 2 4 2 15 2 2 6 2" xfId="50498"/>
    <cellStyle name="Normal 2 4 2 15 2 2 7" xfId="50499"/>
    <cellStyle name="Normal 2 4 2 15 2 3" xfId="17657"/>
    <cellStyle name="Normal 2 4 2 15 2 3 2" xfId="17658"/>
    <cellStyle name="Normal 2 4 2 15 2 3 2 2" xfId="50500"/>
    <cellStyle name="Normal 2 4 2 15 2 3 3" xfId="17659"/>
    <cellStyle name="Normal 2 4 2 15 2 3 3 2" xfId="50501"/>
    <cellStyle name="Normal 2 4 2 15 2 3 4" xfId="50502"/>
    <cellStyle name="Normal 2 4 2 15 2 4" xfId="17660"/>
    <cellStyle name="Normal 2 4 2 15 2 4 2" xfId="17661"/>
    <cellStyle name="Normal 2 4 2 15 2 4 2 2" xfId="50503"/>
    <cellStyle name="Normal 2 4 2 15 2 4 3" xfId="50504"/>
    <cellStyle name="Normal 2 4 2 15 2 5" xfId="17662"/>
    <cellStyle name="Normal 2 4 2 15 2 5 2" xfId="50505"/>
    <cellStyle name="Normal 2 4 2 15 2 6" xfId="17663"/>
    <cellStyle name="Normal 2 4 2 15 2 6 2" xfId="50506"/>
    <cellStyle name="Normal 2 4 2 15 2 7" xfId="50507"/>
    <cellStyle name="Normal 2 4 2 15 2 7 2" xfId="50508"/>
    <cellStyle name="Normal 2 4 2 15 2 8" xfId="50509"/>
    <cellStyle name="Normal 2 4 2 15 2 9" xfId="50510"/>
    <cellStyle name="Normal 2 4 2 15 3" xfId="17664"/>
    <cellStyle name="Normal 2 4 2 15 3 2" xfId="17665"/>
    <cellStyle name="Normal 2 4 2 15 3 2 2" xfId="17666"/>
    <cellStyle name="Normal 2 4 2 15 3 2 2 2" xfId="50511"/>
    <cellStyle name="Normal 2 4 2 15 3 2 3" xfId="17667"/>
    <cellStyle name="Normal 2 4 2 15 3 2 3 2" xfId="50512"/>
    <cellStyle name="Normal 2 4 2 15 3 2 4" xfId="50513"/>
    <cellStyle name="Normal 2 4 2 15 3 3" xfId="17668"/>
    <cellStyle name="Normal 2 4 2 15 3 3 2" xfId="50514"/>
    <cellStyle name="Normal 2 4 2 15 3 4" xfId="17669"/>
    <cellStyle name="Normal 2 4 2 15 3 4 2" xfId="50515"/>
    <cellStyle name="Normal 2 4 2 15 3 5" xfId="17670"/>
    <cellStyle name="Normal 2 4 2 15 3 5 2" xfId="50516"/>
    <cellStyle name="Normal 2 4 2 15 3 6" xfId="50517"/>
    <cellStyle name="Normal 2 4 2 15 3 6 2" xfId="50518"/>
    <cellStyle name="Normal 2 4 2 15 3 7" xfId="50519"/>
    <cellStyle name="Normal 2 4 2 15 4" xfId="17671"/>
    <cellStyle name="Normal 2 4 2 15 4 2" xfId="17672"/>
    <cellStyle name="Normal 2 4 2 15 4 2 2" xfId="50520"/>
    <cellStyle name="Normal 2 4 2 15 4 3" xfId="17673"/>
    <cellStyle name="Normal 2 4 2 15 4 3 2" xfId="50521"/>
    <cellStyle name="Normal 2 4 2 15 4 4" xfId="50522"/>
    <cellStyle name="Normal 2 4 2 15 5" xfId="17674"/>
    <cellStyle name="Normal 2 4 2 15 5 2" xfId="17675"/>
    <cellStyle name="Normal 2 4 2 15 5 2 2" xfId="50523"/>
    <cellStyle name="Normal 2 4 2 15 5 3" xfId="50524"/>
    <cellStyle name="Normal 2 4 2 15 6" xfId="17676"/>
    <cellStyle name="Normal 2 4 2 15 6 2" xfId="50525"/>
    <cellStyle name="Normal 2 4 2 15 7" xfId="17677"/>
    <cellStyle name="Normal 2 4 2 15 7 2" xfId="50526"/>
    <cellStyle name="Normal 2 4 2 15 8" xfId="50527"/>
    <cellStyle name="Normal 2 4 2 15 8 2" xfId="50528"/>
    <cellStyle name="Normal 2 4 2 15 9" xfId="50529"/>
    <cellStyle name="Normal 2 4 2 16" xfId="17678"/>
    <cellStyle name="Normal 2 4 2 16 10" xfId="50530"/>
    <cellStyle name="Normal 2 4 2 16 11" xfId="50531"/>
    <cellStyle name="Normal 2 4 2 16 2" xfId="17679"/>
    <cellStyle name="Normal 2 4 2 16 2 10" xfId="50532"/>
    <cellStyle name="Normal 2 4 2 16 2 2" xfId="17680"/>
    <cellStyle name="Normal 2 4 2 16 2 2 2" xfId="17681"/>
    <cellStyle name="Normal 2 4 2 16 2 2 2 2" xfId="17682"/>
    <cellStyle name="Normal 2 4 2 16 2 2 2 2 2" xfId="50533"/>
    <cellStyle name="Normal 2 4 2 16 2 2 2 3" xfId="17683"/>
    <cellStyle name="Normal 2 4 2 16 2 2 2 3 2" xfId="50534"/>
    <cellStyle name="Normal 2 4 2 16 2 2 2 4" xfId="50535"/>
    <cellStyle name="Normal 2 4 2 16 2 2 3" xfId="17684"/>
    <cellStyle name="Normal 2 4 2 16 2 2 3 2" xfId="50536"/>
    <cellStyle name="Normal 2 4 2 16 2 2 4" xfId="17685"/>
    <cellStyle name="Normal 2 4 2 16 2 2 4 2" xfId="50537"/>
    <cellStyle name="Normal 2 4 2 16 2 2 5" xfId="17686"/>
    <cellStyle name="Normal 2 4 2 16 2 2 5 2" xfId="50538"/>
    <cellStyle name="Normal 2 4 2 16 2 2 6" xfId="50539"/>
    <cellStyle name="Normal 2 4 2 16 2 2 6 2" xfId="50540"/>
    <cellStyle name="Normal 2 4 2 16 2 2 7" xfId="50541"/>
    <cellStyle name="Normal 2 4 2 16 2 3" xfId="17687"/>
    <cellStyle name="Normal 2 4 2 16 2 3 2" xfId="17688"/>
    <cellStyle name="Normal 2 4 2 16 2 3 2 2" xfId="50542"/>
    <cellStyle name="Normal 2 4 2 16 2 3 3" xfId="17689"/>
    <cellStyle name="Normal 2 4 2 16 2 3 3 2" xfId="50543"/>
    <cellStyle name="Normal 2 4 2 16 2 3 4" xfId="50544"/>
    <cellStyle name="Normal 2 4 2 16 2 4" xfId="17690"/>
    <cellStyle name="Normal 2 4 2 16 2 4 2" xfId="17691"/>
    <cellStyle name="Normal 2 4 2 16 2 4 2 2" xfId="50545"/>
    <cellStyle name="Normal 2 4 2 16 2 4 3" xfId="50546"/>
    <cellStyle name="Normal 2 4 2 16 2 5" xfId="17692"/>
    <cellStyle name="Normal 2 4 2 16 2 5 2" xfId="50547"/>
    <cellStyle name="Normal 2 4 2 16 2 6" xfId="17693"/>
    <cellStyle name="Normal 2 4 2 16 2 6 2" xfId="50548"/>
    <cellStyle name="Normal 2 4 2 16 2 7" xfId="50549"/>
    <cellStyle name="Normal 2 4 2 16 2 7 2" xfId="50550"/>
    <cellStyle name="Normal 2 4 2 16 2 8" xfId="50551"/>
    <cellStyle name="Normal 2 4 2 16 2 9" xfId="50552"/>
    <cellStyle name="Normal 2 4 2 16 3" xfId="17694"/>
    <cellStyle name="Normal 2 4 2 16 3 2" xfId="17695"/>
    <cellStyle name="Normal 2 4 2 16 3 2 2" xfId="17696"/>
    <cellStyle name="Normal 2 4 2 16 3 2 2 2" xfId="50553"/>
    <cellStyle name="Normal 2 4 2 16 3 2 3" xfId="17697"/>
    <cellStyle name="Normal 2 4 2 16 3 2 3 2" xfId="50554"/>
    <cellStyle name="Normal 2 4 2 16 3 2 4" xfId="50555"/>
    <cellStyle name="Normal 2 4 2 16 3 3" xfId="17698"/>
    <cellStyle name="Normal 2 4 2 16 3 3 2" xfId="50556"/>
    <cellStyle name="Normal 2 4 2 16 3 4" xfId="17699"/>
    <cellStyle name="Normal 2 4 2 16 3 4 2" xfId="50557"/>
    <cellStyle name="Normal 2 4 2 16 3 5" xfId="17700"/>
    <cellStyle name="Normal 2 4 2 16 3 5 2" xfId="50558"/>
    <cellStyle name="Normal 2 4 2 16 3 6" xfId="50559"/>
    <cellStyle name="Normal 2 4 2 16 3 6 2" xfId="50560"/>
    <cellStyle name="Normal 2 4 2 16 3 7" xfId="50561"/>
    <cellStyle name="Normal 2 4 2 16 4" xfId="17701"/>
    <cellStyle name="Normal 2 4 2 16 4 2" xfId="17702"/>
    <cellStyle name="Normal 2 4 2 16 4 2 2" xfId="50562"/>
    <cellStyle name="Normal 2 4 2 16 4 3" xfId="17703"/>
    <cellStyle name="Normal 2 4 2 16 4 3 2" xfId="50563"/>
    <cellStyle name="Normal 2 4 2 16 4 4" xfId="50564"/>
    <cellStyle name="Normal 2 4 2 16 5" xfId="17704"/>
    <cellStyle name="Normal 2 4 2 16 5 2" xfId="17705"/>
    <cellStyle name="Normal 2 4 2 16 5 2 2" xfId="50565"/>
    <cellStyle name="Normal 2 4 2 16 5 3" xfId="50566"/>
    <cellStyle name="Normal 2 4 2 16 6" xfId="17706"/>
    <cellStyle name="Normal 2 4 2 16 6 2" xfId="50567"/>
    <cellStyle name="Normal 2 4 2 16 7" xfId="17707"/>
    <cellStyle name="Normal 2 4 2 16 7 2" xfId="50568"/>
    <cellStyle name="Normal 2 4 2 16 8" xfId="50569"/>
    <cellStyle name="Normal 2 4 2 16 8 2" xfId="50570"/>
    <cellStyle name="Normal 2 4 2 16 9" xfId="50571"/>
    <cellStyle name="Normal 2 4 2 17" xfId="17708"/>
    <cellStyle name="Normal 2 4 2 17 10" xfId="50572"/>
    <cellStyle name="Normal 2 4 2 17 11" xfId="50573"/>
    <cellStyle name="Normal 2 4 2 17 2" xfId="17709"/>
    <cellStyle name="Normal 2 4 2 17 2 10" xfId="50574"/>
    <cellStyle name="Normal 2 4 2 17 2 2" xfId="17710"/>
    <cellStyle name="Normal 2 4 2 17 2 2 2" xfId="17711"/>
    <cellStyle name="Normal 2 4 2 17 2 2 2 2" xfId="17712"/>
    <cellStyle name="Normal 2 4 2 17 2 2 2 2 2" xfId="50575"/>
    <cellStyle name="Normal 2 4 2 17 2 2 2 3" xfId="17713"/>
    <cellStyle name="Normal 2 4 2 17 2 2 2 3 2" xfId="50576"/>
    <cellStyle name="Normal 2 4 2 17 2 2 2 4" xfId="50577"/>
    <cellStyle name="Normal 2 4 2 17 2 2 3" xfId="17714"/>
    <cellStyle name="Normal 2 4 2 17 2 2 3 2" xfId="50578"/>
    <cellStyle name="Normal 2 4 2 17 2 2 4" xfId="17715"/>
    <cellStyle name="Normal 2 4 2 17 2 2 4 2" xfId="50579"/>
    <cellStyle name="Normal 2 4 2 17 2 2 5" xfId="17716"/>
    <cellStyle name="Normal 2 4 2 17 2 2 5 2" xfId="50580"/>
    <cellStyle name="Normal 2 4 2 17 2 2 6" xfId="50581"/>
    <cellStyle name="Normal 2 4 2 17 2 2 6 2" xfId="50582"/>
    <cellStyle name="Normal 2 4 2 17 2 2 7" xfId="50583"/>
    <cellStyle name="Normal 2 4 2 17 2 3" xfId="17717"/>
    <cellStyle name="Normal 2 4 2 17 2 3 2" xfId="17718"/>
    <cellStyle name="Normal 2 4 2 17 2 3 2 2" xfId="50584"/>
    <cellStyle name="Normal 2 4 2 17 2 3 3" xfId="17719"/>
    <cellStyle name="Normal 2 4 2 17 2 3 3 2" xfId="50585"/>
    <cellStyle name="Normal 2 4 2 17 2 3 4" xfId="50586"/>
    <cellStyle name="Normal 2 4 2 17 2 4" xfId="17720"/>
    <cellStyle name="Normal 2 4 2 17 2 4 2" xfId="17721"/>
    <cellStyle name="Normal 2 4 2 17 2 4 2 2" xfId="50587"/>
    <cellStyle name="Normal 2 4 2 17 2 4 3" xfId="50588"/>
    <cellStyle name="Normal 2 4 2 17 2 5" xfId="17722"/>
    <cellStyle name="Normal 2 4 2 17 2 5 2" xfId="50589"/>
    <cellStyle name="Normal 2 4 2 17 2 6" xfId="17723"/>
    <cellStyle name="Normal 2 4 2 17 2 6 2" xfId="50590"/>
    <cellStyle name="Normal 2 4 2 17 2 7" xfId="50591"/>
    <cellStyle name="Normal 2 4 2 17 2 7 2" xfId="50592"/>
    <cellStyle name="Normal 2 4 2 17 2 8" xfId="50593"/>
    <cellStyle name="Normal 2 4 2 17 2 9" xfId="50594"/>
    <cellStyle name="Normal 2 4 2 17 3" xfId="17724"/>
    <cellStyle name="Normal 2 4 2 17 3 2" xfId="17725"/>
    <cellStyle name="Normal 2 4 2 17 3 2 2" xfId="17726"/>
    <cellStyle name="Normal 2 4 2 17 3 2 2 2" xfId="50595"/>
    <cellStyle name="Normal 2 4 2 17 3 2 3" xfId="17727"/>
    <cellStyle name="Normal 2 4 2 17 3 2 3 2" xfId="50596"/>
    <cellStyle name="Normal 2 4 2 17 3 2 4" xfId="50597"/>
    <cellStyle name="Normal 2 4 2 17 3 3" xfId="17728"/>
    <cellStyle name="Normal 2 4 2 17 3 3 2" xfId="50598"/>
    <cellStyle name="Normal 2 4 2 17 3 4" xfId="17729"/>
    <cellStyle name="Normal 2 4 2 17 3 4 2" xfId="50599"/>
    <cellStyle name="Normal 2 4 2 17 3 5" xfId="17730"/>
    <cellStyle name="Normal 2 4 2 17 3 5 2" xfId="50600"/>
    <cellStyle name="Normal 2 4 2 17 3 6" xfId="50601"/>
    <cellStyle name="Normal 2 4 2 17 3 6 2" xfId="50602"/>
    <cellStyle name="Normal 2 4 2 17 3 7" xfId="50603"/>
    <cellStyle name="Normal 2 4 2 17 4" xfId="17731"/>
    <cellStyle name="Normal 2 4 2 17 4 2" xfId="17732"/>
    <cellStyle name="Normal 2 4 2 17 4 2 2" xfId="50604"/>
    <cellStyle name="Normal 2 4 2 17 4 3" xfId="17733"/>
    <cellStyle name="Normal 2 4 2 17 4 3 2" xfId="50605"/>
    <cellStyle name="Normal 2 4 2 17 4 4" xfId="50606"/>
    <cellStyle name="Normal 2 4 2 17 5" xfId="17734"/>
    <cellStyle name="Normal 2 4 2 17 5 2" xfId="17735"/>
    <cellStyle name="Normal 2 4 2 17 5 2 2" xfId="50607"/>
    <cellStyle name="Normal 2 4 2 17 5 3" xfId="50608"/>
    <cellStyle name="Normal 2 4 2 17 6" xfId="17736"/>
    <cellStyle name="Normal 2 4 2 17 6 2" xfId="50609"/>
    <cellStyle name="Normal 2 4 2 17 7" xfId="17737"/>
    <cellStyle name="Normal 2 4 2 17 7 2" xfId="50610"/>
    <cellStyle name="Normal 2 4 2 17 8" xfId="50611"/>
    <cellStyle name="Normal 2 4 2 17 8 2" xfId="50612"/>
    <cellStyle name="Normal 2 4 2 17 9" xfId="50613"/>
    <cellStyle name="Normal 2 4 2 18" xfId="17738"/>
    <cellStyle name="Normal 2 4 2 18 10" xfId="50614"/>
    <cellStyle name="Normal 2 4 2 18 11" xfId="50615"/>
    <cellStyle name="Normal 2 4 2 18 2" xfId="17739"/>
    <cellStyle name="Normal 2 4 2 18 2 10" xfId="50616"/>
    <cellStyle name="Normal 2 4 2 18 2 2" xfId="17740"/>
    <cellStyle name="Normal 2 4 2 18 2 2 2" xfId="17741"/>
    <cellStyle name="Normal 2 4 2 18 2 2 2 2" xfId="17742"/>
    <cellStyle name="Normal 2 4 2 18 2 2 2 2 2" xfId="50617"/>
    <cellStyle name="Normal 2 4 2 18 2 2 2 3" xfId="17743"/>
    <cellStyle name="Normal 2 4 2 18 2 2 2 3 2" xfId="50618"/>
    <cellStyle name="Normal 2 4 2 18 2 2 2 4" xfId="50619"/>
    <cellStyle name="Normal 2 4 2 18 2 2 3" xfId="17744"/>
    <cellStyle name="Normal 2 4 2 18 2 2 3 2" xfId="50620"/>
    <cellStyle name="Normal 2 4 2 18 2 2 4" xfId="17745"/>
    <cellStyle name="Normal 2 4 2 18 2 2 4 2" xfId="50621"/>
    <cellStyle name="Normal 2 4 2 18 2 2 5" xfId="17746"/>
    <cellStyle name="Normal 2 4 2 18 2 2 5 2" xfId="50622"/>
    <cellStyle name="Normal 2 4 2 18 2 2 6" xfId="50623"/>
    <cellStyle name="Normal 2 4 2 18 2 2 6 2" xfId="50624"/>
    <cellStyle name="Normal 2 4 2 18 2 2 7" xfId="50625"/>
    <cellStyle name="Normal 2 4 2 18 2 3" xfId="17747"/>
    <cellStyle name="Normal 2 4 2 18 2 3 2" xfId="17748"/>
    <cellStyle name="Normal 2 4 2 18 2 3 2 2" xfId="50626"/>
    <cellStyle name="Normal 2 4 2 18 2 3 3" xfId="17749"/>
    <cellStyle name="Normal 2 4 2 18 2 3 3 2" xfId="50627"/>
    <cellStyle name="Normal 2 4 2 18 2 3 4" xfId="50628"/>
    <cellStyle name="Normal 2 4 2 18 2 4" xfId="17750"/>
    <cellStyle name="Normal 2 4 2 18 2 4 2" xfId="17751"/>
    <cellStyle name="Normal 2 4 2 18 2 4 2 2" xfId="50629"/>
    <cellStyle name="Normal 2 4 2 18 2 4 3" xfId="50630"/>
    <cellStyle name="Normal 2 4 2 18 2 5" xfId="17752"/>
    <cellStyle name="Normal 2 4 2 18 2 5 2" xfId="50631"/>
    <cellStyle name="Normal 2 4 2 18 2 6" xfId="17753"/>
    <cellStyle name="Normal 2 4 2 18 2 6 2" xfId="50632"/>
    <cellStyle name="Normal 2 4 2 18 2 7" xfId="50633"/>
    <cellStyle name="Normal 2 4 2 18 2 7 2" xfId="50634"/>
    <cellStyle name="Normal 2 4 2 18 2 8" xfId="50635"/>
    <cellStyle name="Normal 2 4 2 18 2 9" xfId="50636"/>
    <cellStyle name="Normal 2 4 2 18 3" xfId="17754"/>
    <cellStyle name="Normal 2 4 2 18 3 2" xfId="17755"/>
    <cellStyle name="Normal 2 4 2 18 3 2 2" xfId="17756"/>
    <cellStyle name="Normal 2 4 2 18 3 2 2 2" xfId="50637"/>
    <cellStyle name="Normal 2 4 2 18 3 2 3" xfId="17757"/>
    <cellStyle name="Normal 2 4 2 18 3 2 3 2" xfId="50638"/>
    <cellStyle name="Normal 2 4 2 18 3 2 4" xfId="50639"/>
    <cellStyle name="Normal 2 4 2 18 3 3" xfId="17758"/>
    <cellStyle name="Normal 2 4 2 18 3 3 2" xfId="50640"/>
    <cellStyle name="Normal 2 4 2 18 3 4" xfId="17759"/>
    <cellStyle name="Normal 2 4 2 18 3 4 2" xfId="50641"/>
    <cellStyle name="Normal 2 4 2 18 3 5" xfId="17760"/>
    <cellStyle name="Normal 2 4 2 18 3 5 2" xfId="50642"/>
    <cellStyle name="Normal 2 4 2 18 3 6" xfId="50643"/>
    <cellStyle name="Normal 2 4 2 18 3 6 2" xfId="50644"/>
    <cellStyle name="Normal 2 4 2 18 3 7" xfId="50645"/>
    <cellStyle name="Normal 2 4 2 18 4" xfId="17761"/>
    <cellStyle name="Normal 2 4 2 18 4 2" xfId="17762"/>
    <cellStyle name="Normal 2 4 2 18 4 2 2" xfId="50646"/>
    <cellStyle name="Normal 2 4 2 18 4 3" xfId="17763"/>
    <cellStyle name="Normal 2 4 2 18 4 3 2" xfId="50647"/>
    <cellStyle name="Normal 2 4 2 18 4 4" xfId="50648"/>
    <cellStyle name="Normal 2 4 2 18 5" xfId="17764"/>
    <cellStyle name="Normal 2 4 2 18 5 2" xfId="17765"/>
    <cellStyle name="Normal 2 4 2 18 5 2 2" xfId="50649"/>
    <cellStyle name="Normal 2 4 2 18 5 3" xfId="50650"/>
    <cellStyle name="Normal 2 4 2 18 6" xfId="17766"/>
    <cellStyle name="Normal 2 4 2 18 6 2" xfId="50651"/>
    <cellStyle name="Normal 2 4 2 18 7" xfId="17767"/>
    <cellStyle name="Normal 2 4 2 18 7 2" xfId="50652"/>
    <cellStyle name="Normal 2 4 2 18 8" xfId="50653"/>
    <cellStyle name="Normal 2 4 2 18 8 2" xfId="50654"/>
    <cellStyle name="Normal 2 4 2 18 9" xfId="50655"/>
    <cellStyle name="Normal 2 4 2 19" xfId="17768"/>
    <cellStyle name="Normal 2 4 2 19 10" xfId="50656"/>
    <cellStyle name="Normal 2 4 2 19 11" xfId="50657"/>
    <cellStyle name="Normal 2 4 2 19 2" xfId="17769"/>
    <cellStyle name="Normal 2 4 2 19 2 10" xfId="50658"/>
    <cellStyle name="Normal 2 4 2 19 2 2" xfId="17770"/>
    <cellStyle name="Normal 2 4 2 19 2 2 2" xfId="17771"/>
    <cellStyle name="Normal 2 4 2 19 2 2 2 2" xfId="17772"/>
    <cellStyle name="Normal 2 4 2 19 2 2 2 2 2" xfId="50659"/>
    <cellStyle name="Normal 2 4 2 19 2 2 2 3" xfId="17773"/>
    <cellStyle name="Normal 2 4 2 19 2 2 2 3 2" xfId="50660"/>
    <cellStyle name="Normal 2 4 2 19 2 2 2 4" xfId="50661"/>
    <cellStyle name="Normal 2 4 2 19 2 2 3" xfId="17774"/>
    <cellStyle name="Normal 2 4 2 19 2 2 3 2" xfId="50662"/>
    <cellStyle name="Normal 2 4 2 19 2 2 4" xfId="17775"/>
    <cellStyle name="Normal 2 4 2 19 2 2 4 2" xfId="50663"/>
    <cellStyle name="Normal 2 4 2 19 2 2 5" xfId="17776"/>
    <cellStyle name="Normal 2 4 2 19 2 2 5 2" xfId="50664"/>
    <cellStyle name="Normal 2 4 2 19 2 2 6" xfId="50665"/>
    <cellStyle name="Normal 2 4 2 19 2 2 6 2" xfId="50666"/>
    <cellStyle name="Normal 2 4 2 19 2 2 7" xfId="50667"/>
    <cellStyle name="Normal 2 4 2 19 2 3" xfId="17777"/>
    <cellStyle name="Normal 2 4 2 19 2 3 2" xfId="17778"/>
    <cellStyle name="Normal 2 4 2 19 2 3 2 2" xfId="50668"/>
    <cellStyle name="Normal 2 4 2 19 2 3 3" xfId="17779"/>
    <cellStyle name="Normal 2 4 2 19 2 3 3 2" xfId="50669"/>
    <cellStyle name="Normal 2 4 2 19 2 3 4" xfId="50670"/>
    <cellStyle name="Normal 2 4 2 19 2 4" xfId="17780"/>
    <cellStyle name="Normal 2 4 2 19 2 4 2" xfId="17781"/>
    <cellStyle name="Normal 2 4 2 19 2 4 2 2" xfId="50671"/>
    <cellStyle name="Normal 2 4 2 19 2 4 3" xfId="50672"/>
    <cellStyle name="Normal 2 4 2 19 2 5" xfId="17782"/>
    <cellStyle name="Normal 2 4 2 19 2 5 2" xfId="50673"/>
    <cellStyle name="Normal 2 4 2 19 2 6" xfId="17783"/>
    <cellStyle name="Normal 2 4 2 19 2 6 2" xfId="50674"/>
    <cellStyle name="Normal 2 4 2 19 2 7" xfId="50675"/>
    <cellStyle name="Normal 2 4 2 19 2 7 2" xfId="50676"/>
    <cellStyle name="Normal 2 4 2 19 2 8" xfId="50677"/>
    <cellStyle name="Normal 2 4 2 19 2 9" xfId="50678"/>
    <cellStyle name="Normal 2 4 2 19 3" xfId="17784"/>
    <cellStyle name="Normal 2 4 2 19 3 2" xfId="17785"/>
    <cellStyle name="Normal 2 4 2 19 3 2 2" xfId="17786"/>
    <cellStyle name="Normal 2 4 2 19 3 2 2 2" xfId="50679"/>
    <cellStyle name="Normal 2 4 2 19 3 2 3" xfId="17787"/>
    <cellStyle name="Normal 2 4 2 19 3 2 3 2" xfId="50680"/>
    <cellStyle name="Normal 2 4 2 19 3 2 4" xfId="50681"/>
    <cellStyle name="Normal 2 4 2 19 3 3" xfId="17788"/>
    <cellStyle name="Normal 2 4 2 19 3 3 2" xfId="50682"/>
    <cellStyle name="Normal 2 4 2 19 3 4" xfId="17789"/>
    <cellStyle name="Normal 2 4 2 19 3 4 2" xfId="50683"/>
    <cellStyle name="Normal 2 4 2 19 3 5" xfId="17790"/>
    <cellStyle name="Normal 2 4 2 19 3 5 2" xfId="50684"/>
    <cellStyle name="Normal 2 4 2 19 3 6" xfId="50685"/>
    <cellStyle name="Normal 2 4 2 19 3 6 2" xfId="50686"/>
    <cellStyle name="Normal 2 4 2 19 3 7" xfId="50687"/>
    <cellStyle name="Normal 2 4 2 19 4" xfId="17791"/>
    <cellStyle name="Normal 2 4 2 19 4 2" xfId="17792"/>
    <cellStyle name="Normal 2 4 2 19 4 2 2" xfId="50688"/>
    <cellStyle name="Normal 2 4 2 19 4 3" xfId="17793"/>
    <cellStyle name="Normal 2 4 2 19 4 3 2" xfId="50689"/>
    <cellStyle name="Normal 2 4 2 19 4 4" xfId="50690"/>
    <cellStyle name="Normal 2 4 2 19 5" xfId="17794"/>
    <cellStyle name="Normal 2 4 2 19 5 2" xfId="17795"/>
    <cellStyle name="Normal 2 4 2 19 5 2 2" xfId="50691"/>
    <cellStyle name="Normal 2 4 2 19 5 3" xfId="50692"/>
    <cellStyle name="Normal 2 4 2 19 6" xfId="17796"/>
    <cellStyle name="Normal 2 4 2 19 6 2" xfId="50693"/>
    <cellStyle name="Normal 2 4 2 19 7" xfId="17797"/>
    <cellStyle name="Normal 2 4 2 19 7 2" xfId="50694"/>
    <cellStyle name="Normal 2 4 2 19 8" xfId="50695"/>
    <cellStyle name="Normal 2 4 2 19 8 2" xfId="50696"/>
    <cellStyle name="Normal 2 4 2 19 9" xfId="50697"/>
    <cellStyle name="Normal 2 4 2 2" xfId="17798"/>
    <cellStyle name="Normal 2 4 2 2 10" xfId="50698"/>
    <cellStyle name="Normal 2 4 2 2 11" xfId="50699"/>
    <cellStyle name="Normal 2 4 2 2 2" xfId="17799"/>
    <cellStyle name="Normal 2 4 2 2 2 10" xfId="50700"/>
    <cellStyle name="Normal 2 4 2 2 2 2" xfId="17800"/>
    <cellStyle name="Normal 2 4 2 2 2 2 2" xfId="17801"/>
    <cellStyle name="Normal 2 4 2 2 2 2 2 2" xfId="17802"/>
    <cellStyle name="Normal 2 4 2 2 2 2 2 2 2" xfId="50701"/>
    <cellStyle name="Normal 2 4 2 2 2 2 2 3" xfId="17803"/>
    <cellStyle name="Normal 2 4 2 2 2 2 2 3 2" xfId="50702"/>
    <cellStyle name="Normal 2 4 2 2 2 2 2 4" xfId="50703"/>
    <cellStyle name="Normal 2 4 2 2 2 2 3" xfId="17804"/>
    <cellStyle name="Normal 2 4 2 2 2 2 3 2" xfId="50704"/>
    <cellStyle name="Normal 2 4 2 2 2 2 4" xfId="17805"/>
    <cellStyle name="Normal 2 4 2 2 2 2 4 2" xfId="50705"/>
    <cellStyle name="Normal 2 4 2 2 2 2 5" xfId="17806"/>
    <cellStyle name="Normal 2 4 2 2 2 2 5 2" xfId="50706"/>
    <cellStyle name="Normal 2 4 2 2 2 2 6" xfId="50707"/>
    <cellStyle name="Normal 2 4 2 2 2 2 6 2" xfId="50708"/>
    <cellStyle name="Normal 2 4 2 2 2 2 7" xfId="50709"/>
    <cellStyle name="Normal 2 4 2 2 2 3" xfId="17807"/>
    <cellStyle name="Normal 2 4 2 2 2 3 2" xfId="17808"/>
    <cellStyle name="Normal 2 4 2 2 2 3 2 2" xfId="50710"/>
    <cellStyle name="Normal 2 4 2 2 2 3 3" xfId="17809"/>
    <cellStyle name="Normal 2 4 2 2 2 3 3 2" xfId="50711"/>
    <cellStyle name="Normal 2 4 2 2 2 3 4" xfId="50712"/>
    <cellStyle name="Normal 2 4 2 2 2 4" xfId="17810"/>
    <cellStyle name="Normal 2 4 2 2 2 4 2" xfId="17811"/>
    <cellStyle name="Normal 2 4 2 2 2 4 2 2" xfId="50713"/>
    <cellStyle name="Normal 2 4 2 2 2 4 3" xfId="50714"/>
    <cellStyle name="Normal 2 4 2 2 2 5" xfId="17812"/>
    <cellStyle name="Normal 2 4 2 2 2 5 2" xfId="50715"/>
    <cellStyle name="Normal 2 4 2 2 2 6" xfId="17813"/>
    <cellStyle name="Normal 2 4 2 2 2 6 2" xfId="50716"/>
    <cellStyle name="Normal 2 4 2 2 2 7" xfId="50717"/>
    <cellStyle name="Normal 2 4 2 2 2 7 2" xfId="50718"/>
    <cellStyle name="Normal 2 4 2 2 2 8" xfId="50719"/>
    <cellStyle name="Normal 2 4 2 2 2 9" xfId="50720"/>
    <cellStyle name="Normal 2 4 2 2 3" xfId="17814"/>
    <cellStyle name="Normal 2 4 2 2 3 2" xfId="17815"/>
    <cellStyle name="Normal 2 4 2 2 3 2 2" xfId="17816"/>
    <cellStyle name="Normal 2 4 2 2 3 2 2 2" xfId="50721"/>
    <cellStyle name="Normal 2 4 2 2 3 2 3" xfId="17817"/>
    <cellStyle name="Normal 2 4 2 2 3 2 3 2" xfId="50722"/>
    <cellStyle name="Normal 2 4 2 2 3 2 4" xfId="50723"/>
    <cellStyle name="Normal 2 4 2 2 3 3" xfId="17818"/>
    <cellStyle name="Normal 2 4 2 2 3 3 2" xfId="50724"/>
    <cellStyle name="Normal 2 4 2 2 3 4" xfId="17819"/>
    <cellStyle name="Normal 2 4 2 2 3 4 2" xfId="50725"/>
    <cellStyle name="Normal 2 4 2 2 3 5" xfId="17820"/>
    <cellStyle name="Normal 2 4 2 2 3 5 2" xfId="50726"/>
    <cellStyle name="Normal 2 4 2 2 3 6" xfId="50727"/>
    <cellStyle name="Normal 2 4 2 2 3 6 2" xfId="50728"/>
    <cellStyle name="Normal 2 4 2 2 3 7" xfId="50729"/>
    <cellStyle name="Normal 2 4 2 2 4" xfId="17821"/>
    <cellStyle name="Normal 2 4 2 2 4 2" xfId="17822"/>
    <cellStyle name="Normal 2 4 2 2 4 2 2" xfId="50730"/>
    <cellStyle name="Normal 2 4 2 2 4 3" xfId="17823"/>
    <cellStyle name="Normal 2 4 2 2 4 3 2" xfId="50731"/>
    <cellStyle name="Normal 2 4 2 2 4 4" xfId="50732"/>
    <cellStyle name="Normal 2 4 2 2 5" xfId="17824"/>
    <cellStyle name="Normal 2 4 2 2 5 2" xfId="17825"/>
    <cellStyle name="Normal 2 4 2 2 5 2 2" xfId="50733"/>
    <cellStyle name="Normal 2 4 2 2 5 3" xfId="50734"/>
    <cellStyle name="Normal 2 4 2 2 6" xfId="17826"/>
    <cellStyle name="Normal 2 4 2 2 6 2" xfId="50735"/>
    <cellStyle name="Normal 2 4 2 2 7" xfId="17827"/>
    <cellStyle name="Normal 2 4 2 2 7 2" xfId="50736"/>
    <cellStyle name="Normal 2 4 2 2 8" xfId="50737"/>
    <cellStyle name="Normal 2 4 2 2 8 2" xfId="50738"/>
    <cellStyle name="Normal 2 4 2 2 9" xfId="50739"/>
    <cellStyle name="Normal 2 4 2 20" xfId="17828"/>
    <cellStyle name="Normal 2 4 2 20 10" xfId="50740"/>
    <cellStyle name="Normal 2 4 2 20 11" xfId="50741"/>
    <cellStyle name="Normal 2 4 2 20 2" xfId="17829"/>
    <cellStyle name="Normal 2 4 2 20 2 10" xfId="50742"/>
    <cellStyle name="Normal 2 4 2 20 2 2" xfId="17830"/>
    <cellStyle name="Normal 2 4 2 20 2 2 2" xfId="17831"/>
    <cellStyle name="Normal 2 4 2 20 2 2 2 2" xfId="17832"/>
    <cellStyle name="Normal 2 4 2 20 2 2 2 2 2" xfId="50743"/>
    <cellStyle name="Normal 2 4 2 20 2 2 2 3" xfId="17833"/>
    <cellStyle name="Normal 2 4 2 20 2 2 2 3 2" xfId="50744"/>
    <cellStyle name="Normal 2 4 2 20 2 2 2 4" xfId="50745"/>
    <cellStyle name="Normal 2 4 2 20 2 2 3" xfId="17834"/>
    <cellStyle name="Normal 2 4 2 20 2 2 3 2" xfId="50746"/>
    <cellStyle name="Normal 2 4 2 20 2 2 4" xfId="17835"/>
    <cellStyle name="Normal 2 4 2 20 2 2 4 2" xfId="50747"/>
    <cellStyle name="Normal 2 4 2 20 2 2 5" xfId="17836"/>
    <cellStyle name="Normal 2 4 2 20 2 2 5 2" xfId="50748"/>
    <cellStyle name="Normal 2 4 2 20 2 2 6" xfId="50749"/>
    <cellStyle name="Normal 2 4 2 20 2 2 6 2" xfId="50750"/>
    <cellStyle name="Normal 2 4 2 20 2 2 7" xfId="50751"/>
    <cellStyle name="Normal 2 4 2 20 2 3" xfId="17837"/>
    <cellStyle name="Normal 2 4 2 20 2 3 2" xfId="17838"/>
    <cellStyle name="Normal 2 4 2 20 2 3 2 2" xfId="50752"/>
    <cellStyle name="Normal 2 4 2 20 2 3 3" xfId="17839"/>
    <cellStyle name="Normal 2 4 2 20 2 3 3 2" xfId="50753"/>
    <cellStyle name="Normal 2 4 2 20 2 3 4" xfId="50754"/>
    <cellStyle name="Normal 2 4 2 20 2 4" xfId="17840"/>
    <cellStyle name="Normal 2 4 2 20 2 4 2" xfId="17841"/>
    <cellStyle name="Normal 2 4 2 20 2 4 2 2" xfId="50755"/>
    <cellStyle name="Normal 2 4 2 20 2 4 3" xfId="50756"/>
    <cellStyle name="Normal 2 4 2 20 2 5" xfId="17842"/>
    <cellStyle name="Normal 2 4 2 20 2 5 2" xfId="50757"/>
    <cellStyle name="Normal 2 4 2 20 2 6" xfId="17843"/>
    <cellStyle name="Normal 2 4 2 20 2 6 2" xfId="50758"/>
    <cellStyle name="Normal 2 4 2 20 2 7" xfId="50759"/>
    <cellStyle name="Normal 2 4 2 20 2 7 2" xfId="50760"/>
    <cellStyle name="Normal 2 4 2 20 2 8" xfId="50761"/>
    <cellStyle name="Normal 2 4 2 20 2 9" xfId="50762"/>
    <cellStyle name="Normal 2 4 2 20 3" xfId="17844"/>
    <cellStyle name="Normal 2 4 2 20 3 2" xfId="17845"/>
    <cellStyle name="Normal 2 4 2 20 3 2 2" xfId="17846"/>
    <cellStyle name="Normal 2 4 2 20 3 2 2 2" xfId="50763"/>
    <cellStyle name="Normal 2 4 2 20 3 2 3" xfId="17847"/>
    <cellStyle name="Normal 2 4 2 20 3 2 3 2" xfId="50764"/>
    <cellStyle name="Normal 2 4 2 20 3 2 4" xfId="50765"/>
    <cellStyle name="Normal 2 4 2 20 3 3" xfId="17848"/>
    <cellStyle name="Normal 2 4 2 20 3 3 2" xfId="50766"/>
    <cellStyle name="Normal 2 4 2 20 3 4" xfId="17849"/>
    <cellStyle name="Normal 2 4 2 20 3 4 2" xfId="50767"/>
    <cellStyle name="Normal 2 4 2 20 3 5" xfId="17850"/>
    <cellStyle name="Normal 2 4 2 20 3 5 2" xfId="50768"/>
    <cellStyle name="Normal 2 4 2 20 3 6" xfId="50769"/>
    <cellStyle name="Normal 2 4 2 20 3 6 2" xfId="50770"/>
    <cellStyle name="Normal 2 4 2 20 3 7" xfId="50771"/>
    <cellStyle name="Normal 2 4 2 20 4" xfId="17851"/>
    <cellStyle name="Normal 2 4 2 20 4 2" xfId="17852"/>
    <cellStyle name="Normal 2 4 2 20 4 2 2" xfId="50772"/>
    <cellStyle name="Normal 2 4 2 20 4 3" xfId="17853"/>
    <cellStyle name="Normal 2 4 2 20 4 3 2" xfId="50773"/>
    <cellStyle name="Normal 2 4 2 20 4 4" xfId="50774"/>
    <cellStyle name="Normal 2 4 2 20 5" xfId="17854"/>
    <cellStyle name="Normal 2 4 2 20 5 2" xfId="17855"/>
    <cellStyle name="Normal 2 4 2 20 5 2 2" xfId="50775"/>
    <cellStyle name="Normal 2 4 2 20 5 3" xfId="50776"/>
    <cellStyle name="Normal 2 4 2 20 6" xfId="17856"/>
    <cellStyle name="Normal 2 4 2 20 6 2" xfId="50777"/>
    <cellStyle name="Normal 2 4 2 20 7" xfId="17857"/>
    <cellStyle name="Normal 2 4 2 20 7 2" xfId="50778"/>
    <cellStyle name="Normal 2 4 2 20 8" xfId="50779"/>
    <cellStyle name="Normal 2 4 2 20 8 2" xfId="50780"/>
    <cellStyle name="Normal 2 4 2 20 9" xfId="50781"/>
    <cellStyle name="Normal 2 4 2 21" xfId="17858"/>
    <cellStyle name="Normal 2 4 2 21 10" xfId="50782"/>
    <cellStyle name="Normal 2 4 2 21 11" xfId="50783"/>
    <cellStyle name="Normal 2 4 2 21 2" xfId="17859"/>
    <cellStyle name="Normal 2 4 2 21 2 10" xfId="50784"/>
    <cellStyle name="Normal 2 4 2 21 2 2" xfId="17860"/>
    <cellStyle name="Normal 2 4 2 21 2 2 2" xfId="17861"/>
    <cellStyle name="Normal 2 4 2 21 2 2 2 2" xfId="17862"/>
    <cellStyle name="Normal 2 4 2 21 2 2 2 2 2" xfId="50785"/>
    <cellStyle name="Normal 2 4 2 21 2 2 2 3" xfId="17863"/>
    <cellStyle name="Normal 2 4 2 21 2 2 2 3 2" xfId="50786"/>
    <cellStyle name="Normal 2 4 2 21 2 2 2 4" xfId="50787"/>
    <cellStyle name="Normal 2 4 2 21 2 2 3" xfId="17864"/>
    <cellStyle name="Normal 2 4 2 21 2 2 3 2" xfId="50788"/>
    <cellStyle name="Normal 2 4 2 21 2 2 4" xfId="17865"/>
    <cellStyle name="Normal 2 4 2 21 2 2 4 2" xfId="50789"/>
    <cellStyle name="Normal 2 4 2 21 2 2 5" xfId="17866"/>
    <cellStyle name="Normal 2 4 2 21 2 2 5 2" xfId="50790"/>
    <cellStyle name="Normal 2 4 2 21 2 2 6" xfId="50791"/>
    <cellStyle name="Normal 2 4 2 21 2 2 6 2" xfId="50792"/>
    <cellStyle name="Normal 2 4 2 21 2 2 7" xfId="50793"/>
    <cellStyle name="Normal 2 4 2 21 2 3" xfId="17867"/>
    <cellStyle name="Normal 2 4 2 21 2 3 2" xfId="17868"/>
    <cellStyle name="Normal 2 4 2 21 2 3 2 2" xfId="50794"/>
    <cellStyle name="Normal 2 4 2 21 2 3 3" xfId="17869"/>
    <cellStyle name="Normal 2 4 2 21 2 3 3 2" xfId="50795"/>
    <cellStyle name="Normal 2 4 2 21 2 3 4" xfId="50796"/>
    <cellStyle name="Normal 2 4 2 21 2 4" xfId="17870"/>
    <cellStyle name="Normal 2 4 2 21 2 4 2" xfId="17871"/>
    <cellStyle name="Normal 2 4 2 21 2 4 2 2" xfId="50797"/>
    <cellStyle name="Normal 2 4 2 21 2 4 3" xfId="50798"/>
    <cellStyle name="Normal 2 4 2 21 2 5" xfId="17872"/>
    <cellStyle name="Normal 2 4 2 21 2 5 2" xfId="50799"/>
    <cellStyle name="Normal 2 4 2 21 2 6" xfId="17873"/>
    <cellStyle name="Normal 2 4 2 21 2 6 2" xfId="50800"/>
    <cellStyle name="Normal 2 4 2 21 2 7" xfId="50801"/>
    <cellStyle name="Normal 2 4 2 21 2 7 2" xfId="50802"/>
    <cellStyle name="Normal 2 4 2 21 2 8" xfId="50803"/>
    <cellStyle name="Normal 2 4 2 21 2 9" xfId="50804"/>
    <cellStyle name="Normal 2 4 2 21 3" xfId="17874"/>
    <cellStyle name="Normal 2 4 2 21 3 2" xfId="17875"/>
    <cellStyle name="Normal 2 4 2 21 3 2 2" xfId="17876"/>
    <cellStyle name="Normal 2 4 2 21 3 2 2 2" xfId="50805"/>
    <cellStyle name="Normal 2 4 2 21 3 2 3" xfId="17877"/>
    <cellStyle name="Normal 2 4 2 21 3 2 3 2" xfId="50806"/>
    <cellStyle name="Normal 2 4 2 21 3 2 4" xfId="50807"/>
    <cellStyle name="Normal 2 4 2 21 3 3" xfId="17878"/>
    <cellStyle name="Normal 2 4 2 21 3 3 2" xfId="50808"/>
    <cellStyle name="Normal 2 4 2 21 3 4" xfId="17879"/>
    <cellStyle name="Normal 2 4 2 21 3 4 2" xfId="50809"/>
    <cellStyle name="Normal 2 4 2 21 3 5" xfId="17880"/>
    <cellStyle name="Normal 2 4 2 21 3 5 2" xfId="50810"/>
    <cellStyle name="Normal 2 4 2 21 3 6" xfId="50811"/>
    <cellStyle name="Normal 2 4 2 21 3 6 2" xfId="50812"/>
    <cellStyle name="Normal 2 4 2 21 3 7" xfId="50813"/>
    <cellStyle name="Normal 2 4 2 21 4" xfId="17881"/>
    <cellStyle name="Normal 2 4 2 21 4 2" xfId="17882"/>
    <cellStyle name="Normal 2 4 2 21 4 2 2" xfId="50814"/>
    <cellStyle name="Normal 2 4 2 21 4 3" xfId="17883"/>
    <cellStyle name="Normal 2 4 2 21 4 3 2" xfId="50815"/>
    <cellStyle name="Normal 2 4 2 21 4 4" xfId="50816"/>
    <cellStyle name="Normal 2 4 2 21 5" xfId="17884"/>
    <cellStyle name="Normal 2 4 2 21 5 2" xfId="17885"/>
    <cellStyle name="Normal 2 4 2 21 5 2 2" xfId="50817"/>
    <cellStyle name="Normal 2 4 2 21 5 3" xfId="50818"/>
    <cellStyle name="Normal 2 4 2 21 6" xfId="17886"/>
    <cellStyle name="Normal 2 4 2 21 6 2" xfId="50819"/>
    <cellStyle name="Normal 2 4 2 21 7" xfId="17887"/>
    <cellStyle name="Normal 2 4 2 21 7 2" xfId="50820"/>
    <cellStyle name="Normal 2 4 2 21 8" xfId="50821"/>
    <cellStyle name="Normal 2 4 2 21 8 2" xfId="50822"/>
    <cellStyle name="Normal 2 4 2 21 9" xfId="50823"/>
    <cellStyle name="Normal 2 4 2 22" xfId="17888"/>
    <cellStyle name="Normal 2 4 2 22 10" xfId="50824"/>
    <cellStyle name="Normal 2 4 2 22 11" xfId="50825"/>
    <cellStyle name="Normal 2 4 2 22 2" xfId="17889"/>
    <cellStyle name="Normal 2 4 2 22 2 10" xfId="50826"/>
    <cellStyle name="Normal 2 4 2 22 2 2" xfId="17890"/>
    <cellStyle name="Normal 2 4 2 22 2 2 2" xfId="17891"/>
    <cellStyle name="Normal 2 4 2 22 2 2 2 2" xfId="17892"/>
    <cellStyle name="Normal 2 4 2 22 2 2 2 2 2" xfId="50827"/>
    <cellStyle name="Normal 2 4 2 22 2 2 2 3" xfId="17893"/>
    <cellStyle name="Normal 2 4 2 22 2 2 2 3 2" xfId="50828"/>
    <cellStyle name="Normal 2 4 2 22 2 2 2 4" xfId="50829"/>
    <cellStyle name="Normal 2 4 2 22 2 2 3" xfId="17894"/>
    <cellStyle name="Normal 2 4 2 22 2 2 3 2" xfId="50830"/>
    <cellStyle name="Normal 2 4 2 22 2 2 4" xfId="17895"/>
    <cellStyle name="Normal 2 4 2 22 2 2 4 2" xfId="50831"/>
    <cellStyle name="Normal 2 4 2 22 2 2 5" xfId="17896"/>
    <cellStyle name="Normal 2 4 2 22 2 2 5 2" xfId="50832"/>
    <cellStyle name="Normal 2 4 2 22 2 2 6" xfId="50833"/>
    <cellStyle name="Normal 2 4 2 22 2 2 6 2" xfId="50834"/>
    <cellStyle name="Normal 2 4 2 22 2 2 7" xfId="50835"/>
    <cellStyle name="Normal 2 4 2 22 2 3" xfId="17897"/>
    <cellStyle name="Normal 2 4 2 22 2 3 2" xfId="17898"/>
    <cellStyle name="Normal 2 4 2 22 2 3 2 2" xfId="50836"/>
    <cellStyle name="Normal 2 4 2 22 2 3 3" xfId="17899"/>
    <cellStyle name="Normal 2 4 2 22 2 3 3 2" xfId="50837"/>
    <cellStyle name="Normal 2 4 2 22 2 3 4" xfId="50838"/>
    <cellStyle name="Normal 2 4 2 22 2 4" xfId="17900"/>
    <cellStyle name="Normal 2 4 2 22 2 4 2" xfId="17901"/>
    <cellStyle name="Normal 2 4 2 22 2 4 2 2" xfId="50839"/>
    <cellStyle name="Normal 2 4 2 22 2 4 3" xfId="50840"/>
    <cellStyle name="Normal 2 4 2 22 2 5" xfId="17902"/>
    <cellStyle name="Normal 2 4 2 22 2 5 2" xfId="50841"/>
    <cellStyle name="Normal 2 4 2 22 2 6" xfId="17903"/>
    <cellStyle name="Normal 2 4 2 22 2 6 2" xfId="50842"/>
    <cellStyle name="Normal 2 4 2 22 2 7" xfId="50843"/>
    <cellStyle name="Normal 2 4 2 22 2 7 2" xfId="50844"/>
    <cellStyle name="Normal 2 4 2 22 2 8" xfId="50845"/>
    <cellStyle name="Normal 2 4 2 22 2 9" xfId="50846"/>
    <cellStyle name="Normal 2 4 2 22 3" xfId="17904"/>
    <cellStyle name="Normal 2 4 2 22 3 2" xfId="17905"/>
    <cellStyle name="Normal 2 4 2 22 3 2 2" xfId="17906"/>
    <cellStyle name="Normal 2 4 2 22 3 2 2 2" xfId="50847"/>
    <cellStyle name="Normal 2 4 2 22 3 2 3" xfId="17907"/>
    <cellStyle name="Normal 2 4 2 22 3 2 3 2" xfId="50848"/>
    <cellStyle name="Normal 2 4 2 22 3 2 4" xfId="50849"/>
    <cellStyle name="Normal 2 4 2 22 3 3" xfId="17908"/>
    <cellStyle name="Normal 2 4 2 22 3 3 2" xfId="50850"/>
    <cellStyle name="Normal 2 4 2 22 3 4" xfId="17909"/>
    <cellStyle name="Normal 2 4 2 22 3 4 2" xfId="50851"/>
    <cellStyle name="Normal 2 4 2 22 3 5" xfId="17910"/>
    <cellStyle name="Normal 2 4 2 22 3 5 2" xfId="50852"/>
    <cellStyle name="Normal 2 4 2 22 3 6" xfId="50853"/>
    <cellStyle name="Normal 2 4 2 22 3 6 2" xfId="50854"/>
    <cellStyle name="Normal 2 4 2 22 3 7" xfId="50855"/>
    <cellStyle name="Normal 2 4 2 22 4" xfId="17911"/>
    <cellStyle name="Normal 2 4 2 22 4 2" xfId="17912"/>
    <cellStyle name="Normal 2 4 2 22 4 2 2" xfId="50856"/>
    <cellStyle name="Normal 2 4 2 22 4 3" xfId="17913"/>
    <cellStyle name="Normal 2 4 2 22 4 3 2" xfId="50857"/>
    <cellStyle name="Normal 2 4 2 22 4 4" xfId="50858"/>
    <cellStyle name="Normal 2 4 2 22 5" xfId="17914"/>
    <cellStyle name="Normal 2 4 2 22 5 2" xfId="17915"/>
    <cellStyle name="Normal 2 4 2 22 5 2 2" xfId="50859"/>
    <cellStyle name="Normal 2 4 2 22 5 3" xfId="50860"/>
    <cellStyle name="Normal 2 4 2 22 6" xfId="17916"/>
    <cellStyle name="Normal 2 4 2 22 6 2" xfId="50861"/>
    <cellStyle name="Normal 2 4 2 22 7" xfId="17917"/>
    <cellStyle name="Normal 2 4 2 22 7 2" xfId="50862"/>
    <cellStyle name="Normal 2 4 2 22 8" xfId="50863"/>
    <cellStyle name="Normal 2 4 2 22 8 2" xfId="50864"/>
    <cellStyle name="Normal 2 4 2 22 9" xfId="50865"/>
    <cellStyle name="Normal 2 4 2 23" xfId="17918"/>
    <cellStyle name="Normal 2 4 2 23 10" xfId="50866"/>
    <cellStyle name="Normal 2 4 2 23 11" xfId="50867"/>
    <cellStyle name="Normal 2 4 2 23 2" xfId="17919"/>
    <cellStyle name="Normal 2 4 2 23 2 10" xfId="50868"/>
    <cellStyle name="Normal 2 4 2 23 2 2" xfId="17920"/>
    <cellStyle name="Normal 2 4 2 23 2 2 2" xfId="17921"/>
    <cellStyle name="Normal 2 4 2 23 2 2 2 2" xfId="17922"/>
    <cellStyle name="Normal 2 4 2 23 2 2 2 2 2" xfId="50869"/>
    <cellStyle name="Normal 2 4 2 23 2 2 2 3" xfId="17923"/>
    <cellStyle name="Normal 2 4 2 23 2 2 2 3 2" xfId="50870"/>
    <cellStyle name="Normal 2 4 2 23 2 2 2 4" xfId="50871"/>
    <cellStyle name="Normal 2 4 2 23 2 2 3" xfId="17924"/>
    <cellStyle name="Normal 2 4 2 23 2 2 3 2" xfId="50872"/>
    <cellStyle name="Normal 2 4 2 23 2 2 4" xfId="17925"/>
    <cellStyle name="Normal 2 4 2 23 2 2 4 2" xfId="50873"/>
    <cellStyle name="Normal 2 4 2 23 2 2 5" xfId="17926"/>
    <cellStyle name="Normal 2 4 2 23 2 2 5 2" xfId="50874"/>
    <cellStyle name="Normal 2 4 2 23 2 2 6" xfId="50875"/>
    <cellStyle name="Normal 2 4 2 23 2 2 6 2" xfId="50876"/>
    <cellStyle name="Normal 2 4 2 23 2 2 7" xfId="50877"/>
    <cellStyle name="Normal 2 4 2 23 2 3" xfId="17927"/>
    <cellStyle name="Normal 2 4 2 23 2 3 2" xfId="17928"/>
    <cellStyle name="Normal 2 4 2 23 2 3 2 2" xfId="50878"/>
    <cellStyle name="Normal 2 4 2 23 2 3 3" xfId="17929"/>
    <cellStyle name="Normal 2 4 2 23 2 3 3 2" xfId="50879"/>
    <cellStyle name="Normal 2 4 2 23 2 3 4" xfId="50880"/>
    <cellStyle name="Normal 2 4 2 23 2 4" xfId="17930"/>
    <cellStyle name="Normal 2 4 2 23 2 4 2" xfId="17931"/>
    <cellStyle name="Normal 2 4 2 23 2 4 2 2" xfId="50881"/>
    <cellStyle name="Normal 2 4 2 23 2 4 3" xfId="50882"/>
    <cellStyle name="Normal 2 4 2 23 2 5" xfId="17932"/>
    <cellStyle name="Normal 2 4 2 23 2 5 2" xfId="50883"/>
    <cellStyle name="Normal 2 4 2 23 2 6" xfId="17933"/>
    <cellStyle name="Normal 2 4 2 23 2 6 2" xfId="50884"/>
    <cellStyle name="Normal 2 4 2 23 2 7" xfId="50885"/>
    <cellStyle name="Normal 2 4 2 23 2 7 2" xfId="50886"/>
    <cellStyle name="Normal 2 4 2 23 2 8" xfId="50887"/>
    <cellStyle name="Normal 2 4 2 23 2 9" xfId="50888"/>
    <cellStyle name="Normal 2 4 2 23 3" xfId="17934"/>
    <cellStyle name="Normal 2 4 2 23 3 2" xfId="17935"/>
    <cellStyle name="Normal 2 4 2 23 3 2 2" xfId="17936"/>
    <cellStyle name="Normal 2 4 2 23 3 2 2 2" xfId="50889"/>
    <cellStyle name="Normal 2 4 2 23 3 2 3" xfId="17937"/>
    <cellStyle name="Normal 2 4 2 23 3 2 3 2" xfId="50890"/>
    <cellStyle name="Normal 2 4 2 23 3 2 4" xfId="50891"/>
    <cellStyle name="Normal 2 4 2 23 3 3" xfId="17938"/>
    <cellStyle name="Normal 2 4 2 23 3 3 2" xfId="50892"/>
    <cellStyle name="Normal 2 4 2 23 3 4" xfId="17939"/>
    <cellStyle name="Normal 2 4 2 23 3 4 2" xfId="50893"/>
    <cellStyle name="Normal 2 4 2 23 3 5" xfId="17940"/>
    <cellStyle name="Normal 2 4 2 23 3 5 2" xfId="50894"/>
    <cellStyle name="Normal 2 4 2 23 3 6" xfId="50895"/>
    <cellStyle name="Normal 2 4 2 23 3 6 2" xfId="50896"/>
    <cellStyle name="Normal 2 4 2 23 3 7" xfId="50897"/>
    <cellStyle name="Normal 2 4 2 23 4" xfId="17941"/>
    <cellStyle name="Normal 2 4 2 23 4 2" xfId="17942"/>
    <cellStyle name="Normal 2 4 2 23 4 2 2" xfId="50898"/>
    <cellStyle name="Normal 2 4 2 23 4 3" xfId="17943"/>
    <cellStyle name="Normal 2 4 2 23 4 3 2" xfId="50899"/>
    <cellStyle name="Normal 2 4 2 23 4 4" xfId="50900"/>
    <cellStyle name="Normal 2 4 2 23 5" xfId="17944"/>
    <cellStyle name="Normal 2 4 2 23 5 2" xfId="17945"/>
    <cellStyle name="Normal 2 4 2 23 5 2 2" xfId="50901"/>
    <cellStyle name="Normal 2 4 2 23 5 3" xfId="50902"/>
    <cellStyle name="Normal 2 4 2 23 6" xfId="17946"/>
    <cellStyle name="Normal 2 4 2 23 6 2" xfId="50903"/>
    <cellStyle name="Normal 2 4 2 23 7" xfId="17947"/>
    <cellStyle name="Normal 2 4 2 23 7 2" xfId="50904"/>
    <cellStyle name="Normal 2 4 2 23 8" xfId="50905"/>
    <cellStyle name="Normal 2 4 2 23 8 2" xfId="50906"/>
    <cellStyle name="Normal 2 4 2 23 9" xfId="50907"/>
    <cellStyle name="Normal 2 4 2 24" xfId="17948"/>
    <cellStyle name="Normal 2 4 2 24 10" xfId="50908"/>
    <cellStyle name="Normal 2 4 2 24 11" xfId="50909"/>
    <cellStyle name="Normal 2 4 2 24 2" xfId="17949"/>
    <cellStyle name="Normal 2 4 2 24 2 10" xfId="50910"/>
    <cellStyle name="Normal 2 4 2 24 2 2" xfId="17950"/>
    <cellStyle name="Normal 2 4 2 24 2 2 2" xfId="17951"/>
    <cellStyle name="Normal 2 4 2 24 2 2 2 2" xfId="17952"/>
    <cellStyle name="Normal 2 4 2 24 2 2 2 2 2" xfId="50911"/>
    <cellStyle name="Normal 2 4 2 24 2 2 2 3" xfId="17953"/>
    <cellStyle name="Normal 2 4 2 24 2 2 2 3 2" xfId="50912"/>
    <cellStyle name="Normal 2 4 2 24 2 2 2 4" xfId="50913"/>
    <cellStyle name="Normal 2 4 2 24 2 2 3" xfId="17954"/>
    <cellStyle name="Normal 2 4 2 24 2 2 3 2" xfId="50914"/>
    <cellStyle name="Normal 2 4 2 24 2 2 4" xfId="17955"/>
    <cellStyle name="Normal 2 4 2 24 2 2 4 2" xfId="50915"/>
    <cellStyle name="Normal 2 4 2 24 2 2 5" xfId="17956"/>
    <cellStyle name="Normal 2 4 2 24 2 2 5 2" xfId="50916"/>
    <cellStyle name="Normal 2 4 2 24 2 2 6" xfId="50917"/>
    <cellStyle name="Normal 2 4 2 24 2 2 6 2" xfId="50918"/>
    <cellStyle name="Normal 2 4 2 24 2 2 7" xfId="50919"/>
    <cellStyle name="Normal 2 4 2 24 2 3" xfId="17957"/>
    <cellStyle name="Normal 2 4 2 24 2 3 2" xfId="17958"/>
    <cellStyle name="Normal 2 4 2 24 2 3 2 2" xfId="50920"/>
    <cellStyle name="Normal 2 4 2 24 2 3 3" xfId="17959"/>
    <cellStyle name="Normal 2 4 2 24 2 3 3 2" xfId="50921"/>
    <cellStyle name="Normal 2 4 2 24 2 3 4" xfId="50922"/>
    <cellStyle name="Normal 2 4 2 24 2 4" xfId="17960"/>
    <cellStyle name="Normal 2 4 2 24 2 4 2" xfId="17961"/>
    <cellStyle name="Normal 2 4 2 24 2 4 2 2" xfId="50923"/>
    <cellStyle name="Normal 2 4 2 24 2 4 3" xfId="50924"/>
    <cellStyle name="Normal 2 4 2 24 2 5" xfId="17962"/>
    <cellStyle name="Normal 2 4 2 24 2 5 2" xfId="50925"/>
    <cellStyle name="Normal 2 4 2 24 2 6" xfId="17963"/>
    <cellStyle name="Normal 2 4 2 24 2 6 2" xfId="50926"/>
    <cellStyle name="Normal 2 4 2 24 2 7" xfId="50927"/>
    <cellStyle name="Normal 2 4 2 24 2 7 2" xfId="50928"/>
    <cellStyle name="Normal 2 4 2 24 2 8" xfId="50929"/>
    <cellStyle name="Normal 2 4 2 24 2 9" xfId="50930"/>
    <cellStyle name="Normal 2 4 2 24 3" xfId="17964"/>
    <cellStyle name="Normal 2 4 2 24 3 2" xfId="17965"/>
    <cellStyle name="Normal 2 4 2 24 3 2 2" xfId="17966"/>
    <cellStyle name="Normal 2 4 2 24 3 2 2 2" xfId="50931"/>
    <cellStyle name="Normal 2 4 2 24 3 2 3" xfId="17967"/>
    <cellStyle name="Normal 2 4 2 24 3 2 3 2" xfId="50932"/>
    <cellStyle name="Normal 2 4 2 24 3 2 4" xfId="50933"/>
    <cellStyle name="Normal 2 4 2 24 3 3" xfId="17968"/>
    <cellStyle name="Normal 2 4 2 24 3 3 2" xfId="50934"/>
    <cellStyle name="Normal 2 4 2 24 3 4" xfId="17969"/>
    <cellStyle name="Normal 2 4 2 24 3 4 2" xfId="50935"/>
    <cellStyle name="Normal 2 4 2 24 3 5" xfId="17970"/>
    <cellStyle name="Normal 2 4 2 24 3 5 2" xfId="50936"/>
    <cellStyle name="Normal 2 4 2 24 3 6" xfId="50937"/>
    <cellStyle name="Normal 2 4 2 24 3 6 2" xfId="50938"/>
    <cellStyle name="Normal 2 4 2 24 3 7" xfId="50939"/>
    <cellStyle name="Normal 2 4 2 24 4" xfId="17971"/>
    <cellStyle name="Normal 2 4 2 24 4 2" xfId="17972"/>
    <cellStyle name="Normal 2 4 2 24 4 2 2" xfId="50940"/>
    <cellStyle name="Normal 2 4 2 24 4 3" xfId="17973"/>
    <cellStyle name="Normal 2 4 2 24 4 3 2" xfId="50941"/>
    <cellStyle name="Normal 2 4 2 24 4 4" xfId="50942"/>
    <cellStyle name="Normal 2 4 2 24 5" xfId="17974"/>
    <cellStyle name="Normal 2 4 2 24 5 2" xfId="17975"/>
    <cellStyle name="Normal 2 4 2 24 5 2 2" xfId="50943"/>
    <cellStyle name="Normal 2 4 2 24 5 3" xfId="50944"/>
    <cellStyle name="Normal 2 4 2 24 6" xfId="17976"/>
    <cellStyle name="Normal 2 4 2 24 6 2" xfId="50945"/>
    <cellStyle name="Normal 2 4 2 24 7" xfId="17977"/>
    <cellStyle name="Normal 2 4 2 24 7 2" xfId="50946"/>
    <cellStyle name="Normal 2 4 2 24 8" xfId="50947"/>
    <cellStyle name="Normal 2 4 2 24 8 2" xfId="50948"/>
    <cellStyle name="Normal 2 4 2 24 9" xfId="50949"/>
    <cellStyle name="Normal 2 4 2 25" xfId="17978"/>
    <cellStyle name="Normal 2 4 2 25 10" xfId="50950"/>
    <cellStyle name="Normal 2 4 2 25 11" xfId="50951"/>
    <cellStyle name="Normal 2 4 2 25 2" xfId="17979"/>
    <cellStyle name="Normal 2 4 2 25 2 10" xfId="50952"/>
    <cellStyle name="Normal 2 4 2 25 2 2" xfId="17980"/>
    <cellStyle name="Normal 2 4 2 25 2 2 2" xfId="17981"/>
    <cellStyle name="Normal 2 4 2 25 2 2 2 2" xfId="17982"/>
    <cellStyle name="Normal 2 4 2 25 2 2 2 2 2" xfId="50953"/>
    <cellStyle name="Normal 2 4 2 25 2 2 2 3" xfId="17983"/>
    <cellStyle name="Normal 2 4 2 25 2 2 2 3 2" xfId="50954"/>
    <cellStyle name="Normal 2 4 2 25 2 2 2 4" xfId="50955"/>
    <cellStyle name="Normal 2 4 2 25 2 2 3" xfId="17984"/>
    <cellStyle name="Normal 2 4 2 25 2 2 3 2" xfId="50956"/>
    <cellStyle name="Normal 2 4 2 25 2 2 4" xfId="17985"/>
    <cellStyle name="Normal 2 4 2 25 2 2 4 2" xfId="50957"/>
    <cellStyle name="Normal 2 4 2 25 2 2 5" xfId="17986"/>
    <cellStyle name="Normal 2 4 2 25 2 2 5 2" xfId="50958"/>
    <cellStyle name="Normal 2 4 2 25 2 2 6" xfId="50959"/>
    <cellStyle name="Normal 2 4 2 25 2 2 6 2" xfId="50960"/>
    <cellStyle name="Normal 2 4 2 25 2 2 7" xfId="50961"/>
    <cellStyle name="Normal 2 4 2 25 2 3" xfId="17987"/>
    <cellStyle name="Normal 2 4 2 25 2 3 2" xfId="17988"/>
    <cellStyle name="Normal 2 4 2 25 2 3 2 2" xfId="50962"/>
    <cellStyle name="Normal 2 4 2 25 2 3 3" xfId="17989"/>
    <cellStyle name="Normal 2 4 2 25 2 3 3 2" xfId="50963"/>
    <cellStyle name="Normal 2 4 2 25 2 3 4" xfId="50964"/>
    <cellStyle name="Normal 2 4 2 25 2 4" xfId="17990"/>
    <cellStyle name="Normal 2 4 2 25 2 4 2" xfId="17991"/>
    <cellStyle name="Normal 2 4 2 25 2 4 2 2" xfId="50965"/>
    <cellStyle name="Normal 2 4 2 25 2 4 3" xfId="50966"/>
    <cellStyle name="Normal 2 4 2 25 2 5" xfId="17992"/>
    <cellStyle name="Normal 2 4 2 25 2 5 2" xfId="50967"/>
    <cellStyle name="Normal 2 4 2 25 2 6" xfId="17993"/>
    <cellStyle name="Normal 2 4 2 25 2 6 2" xfId="50968"/>
    <cellStyle name="Normal 2 4 2 25 2 7" xfId="50969"/>
    <cellStyle name="Normal 2 4 2 25 2 7 2" xfId="50970"/>
    <cellStyle name="Normal 2 4 2 25 2 8" xfId="50971"/>
    <cellStyle name="Normal 2 4 2 25 2 9" xfId="50972"/>
    <cellStyle name="Normal 2 4 2 25 3" xfId="17994"/>
    <cellStyle name="Normal 2 4 2 25 3 2" xfId="17995"/>
    <cellStyle name="Normal 2 4 2 25 3 2 2" xfId="17996"/>
    <cellStyle name="Normal 2 4 2 25 3 2 2 2" xfId="50973"/>
    <cellStyle name="Normal 2 4 2 25 3 2 3" xfId="17997"/>
    <cellStyle name="Normal 2 4 2 25 3 2 3 2" xfId="50974"/>
    <cellStyle name="Normal 2 4 2 25 3 2 4" xfId="50975"/>
    <cellStyle name="Normal 2 4 2 25 3 3" xfId="17998"/>
    <cellStyle name="Normal 2 4 2 25 3 3 2" xfId="50976"/>
    <cellStyle name="Normal 2 4 2 25 3 4" xfId="17999"/>
    <cellStyle name="Normal 2 4 2 25 3 4 2" xfId="50977"/>
    <cellStyle name="Normal 2 4 2 25 3 5" xfId="18000"/>
    <cellStyle name="Normal 2 4 2 25 3 5 2" xfId="50978"/>
    <cellStyle name="Normal 2 4 2 25 3 6" xfId="50979"/>
    <cellStyle name="Normal 2 4 2 25 3 6 2" xfId="50980"/>
    <cellStyle name="Normal 2 4 2 25 3 7" xfId="50981"/>
    <cellStyle name="Normal 2 4 2 25 4" xfId="18001"/>
    <cellStyle name="Normal 2 4 2 25 4 2" xfId="18002"/>
    <cellStyle name="Normal 2 4 2 25 4 2 2" xfId="50982"/>
    <cellStyle name="Normal 2 4 2 25 4 3" xfId="18003"/>
    <cellStyle name="Normal 2 4 2 25 4 3 2" xfId="50983"/>
    <cellStyle name="Normal 2 4 2 25 4 4" xfId="50984"/>
    <cellStyle name="Normal 2 4 2 25 5" xfId="18004"/>
    <cellStyle name="Normal 2 4 2 25 5 2" xfId="18005"/>
    <cellStyle name="Normal 2 4 2 25 5 2 2" xfId="50985"/>
    <cellStyle name="Normal 2 4 2 25 5 3" xfId="50986"/>
    <cellStyle name="Normal 2 4 2 25 6" xfId="18006"/>
    <cellStyle name="Normal 2 4 2 25 6 2" xfId="50987"/>
    <cellStyle name="Normal 2 4 2 25 7" xfId="18007"/>
    <cellStyle name="Normal 2 4 2 25 7 2" xfId="50988"/>
    <cellStyle name="Normal 2 4 2 25 8" xfId="50989"/>
    <cellStyle name="Normal 2 4 2 25 8 2" xfId="50990"/>
    <cellStyle name="Normal 2 4 2 25 9" xfId="50991"/>
    <cellStyle name="Normal 2 4 2 26" xfId="18008"/>
    <cellStyle name="Normal 2 4 2 26 10" xfId="50992"/>
    <cellStyle name="Normal 2 4 2 26 11" xfId="50993"/>
    <cellStyle name="Normal 2 4 2 26 2" xfId="18009"/>
    <cellStyle name="Normal 2 4 2 26 2 10" xfId="50994"/>
    <cellStyle name="Normal 2 4 2 26 2 2" xfId="18010"/>
    <cellStyle name="Normal 2 4 2 26 2 2 2" xfId="18011"/>
    <cellStyle name="Normal 2 4 2 26 2 2 2 2" xfId="18012"/>
    <cellStyle name="Normal 2 4 2 26 2 2 2 2 2" xfId="50995"/>
    <cellStyle name="Normal 2 4 2 26 2 2 2 3" xfId="18013"/>
    <cellStyle name="Normal 2 4 2 26 2 2 2 3 2" xfId="50996"/>
    <cellStyle name="Normal 2 4 2 26 2 2 2 4" xfId="50997"/>
    <cellStyle name="Normal 2 4 2 26 2 2 3" xfId="18014"/>
    <cellStyle name="Normal 2 4 2 26 2 2 3 2" xfId="50998"/>
    <cellStyle name="Normal 2 4 2 26 2 2 4" xfId="18015"/>
    <cellStyle name="Normal 2 4 2 26 2 2 4 2" xfId="50999"/>
    <cellStyle name="Normal 2 4 2 26 2 2 5" xfId="18016"/>
    <cellStyle name="Normal 2 4 2 26 2 2 5 2" xfId="51000"/>
    <cellStyle name="Normal 2 4 2 26 2 2 6" xfId="51001"/>
    <cellStyle name="Normal 2 4 2 26 2 2 6 2" xfId="51002"/>
    <cellStyle name="Normal 2 4 2 26 2 2 7" xfId="51003"/>
    <cellStyle name="Normal 2 4 2 26 2 3" xfId="18017"/>
    <cellStyle name="Normal 2 4 2 26 2 3 2" xfId="18018"/>
    <cellStyle name="Normal 2 4 2 26 2 3 2 2" xfId="51004"/>
    <cellStyle name="Normal 2 4 2 26 2 3 3" xfId="18019"/>
    <cellStyle name="Normal 2 4 2 26 2 3 3 2" xfId="51005"/>
    <cellStyle name="Normal 2 4 2 26 2 3 4" xfId="51006"/>
    <cellStyle name="Normal 2 4 2 26 2 4" xfId="18020"/>
    <cellStyle name="Normal 2 4 2 26 2 4 2" xfId="18021"/>
    <cellStyle name="Normal 2 4 2 26 2 4 2 2" xfId="51007"/>
    <cellStyle name="Normal 2 4 2 26 2 4 3" xfId="51008"/>
    <cellStyle name="Normal 2 4 2 26 2 5" xfId="18022"/>
    <cellStyle name="Normal 2 4 2 26 2 5 2" xfId="51009"/>
    <cellStyle name="Normal 2 4 2 26 2 6" xfId="18023"/>
    <cellStyle name="Normal 2 4 2 26 2 6 2" xfId="51010"/>
    <cellStyle name="Normal 2 4 2 26 2 7" xfId="51011"/>
    <cellStyle name="Normal 2 4 2 26 2 7 2" xfId="51012"/>
    <cellStyle name="Normal 2 4 2 26 2 8" xfId="51013"/>
    <cellStyle name="Normal 2 4 2 26 2 9" xfId="51014"/>
    <cellStyle name="Normal 2 4 2 26 3" xfId="18024"/>
    <cellStyle name="Normal 2 4 2 26 3 2" xfId="18025"/>
    <cellStyle name="Normal 2 4 2 26 3 2 2" xfId="18026"/>
    <cellStyle name="Normal 2 4 2 26 3 2 2 2" xfId="51015"/>
    <cellStyle name="Normal 2 4 2 26 3 2 3" xfId="18027"/>
    <cellStyle name="Normal 2 4 2 26 3 2 3 2" xfId="51016"/>
    <cellStyle name="Normal 2 4 2 26 3 2 4" xfId="51017"/>
    <cellStyle name="Normal 2 4 2 26 3 3" xfId="18028"/>
    <cellStyle name="Normal 2 4 2 26 3 3 2" xfId="51018"/>
    <cellStyle name="Normal 2 4 2 26 3 4" xfId="18029"/>
    <cellStyle name="Normal 2 4 2 26 3 4 2" xfId="51019"/>
    <cellStyle name="Normal 2 4 2 26 3 5" xfId="18030"/>
    <cellStyle name="Normal 2 4 2 26 3 5 2" xfId="51020"/>
    <cellStyle name="Normal 2 4 2 26 3 6" xfId="51021"/>
    <cellStyle name="Normal 2 4 2 26 3 6 2" xfId="51022"/>
    <cellStyle name="Normal 2 4 2 26 3 7" xfId="51023"/>
    <cellStyle name="Normal 2 4 2 26 4" xfId="18031"/>
    <cellStyle name="Normal 2 4 2 26 4 2" xfId="18032"/>
    <cellStyle name="Normal 2 4 2 26 4 2 2" xfId="51024"/>
    <cellStyle name="Normal 2 4 2 26 4 3" xfId="18033"/>
    <cellStyle name="Normal 2 4 2 26 4 3 2" xfId="51025"/>
    <cellStyle name="Normal 2 4 2 26 4 4" xfId="51026"/>
    <cellStyle name="Normal 2 4 2 26 5" xfId="18034"/>
    <cellStyle name="Normal 2 4 2 26 5 2" xfId="18035"/>
    <cellStyle name="Normal 2 4 2 26 5 2 2" xfId="51027"/>
    <cellStyle name="Normal 2 4 2 26 5 3" xfId="51028"/>
    <cellStyle name="Normal 2 4 2 26 6" xfId="18036"/>
    <cellStyle name="Normal 2 4 2 26 6 2" xfId="51029"/>
    <cellStyle name="Normal 2 4 2 26 7" xfId="18037"/>
    <cellStyle name="Normal 2 4 2 26 7 2" xfId="51030"/>
    <cellStyle name="Normal 2 4 2 26 8" xfId="51031"/>
    <cellStyle name="Normal 2 4 2 26 8 2" xfId="51032"/>
    <cellStyle name="Normal 2 4 2 26 9" xfId="51033"/>
    <cellStyle name="Normal 2 4 2 27" xfId="18038"/>
    <cellStyle name="Normal 2 4 2 27 10" xfId="51034"/>
    <cellStyle name="Normal 2 4 2 27 11" xfId="51035"/>
    <cellStyle name="Normal 2 4 2 27 2" xfId="18039"/>
    <cellStyle name="Normal 2 4 2 27 2 10" xfId="51036"/>
    <cellStyle name="Normal 2 4 2 27 2 2" xfId="18040"/>
    <cellStyle name="Normal 2 4 2 27 2 2 2" xfId="18041"/>
    <cellStyle name="Normal 2 4 2 27 2 2 2 2" xfId="18042"/>
    <cellStyle name="Normal 2 4 2 27 2 2 2 2 2" xfId="51037"/>
    <cellStyle name="Normal 2 4 2 27 2 2 2 3" xfId="18043"/>
    <cellStyle name="Normal 2 4 2 27 2 2 2 3 2" xfId="51038"/>
    <cellStyle name="Normal 2 4 2 27 2 2 2 4" xfId="51039"/>
    <cellStyle name="Normal 2 4 2 27 2 2 3" xfId="18044"/>
    <cellStyle name="Normal 2 4 2 27 2 2 3 2" xfId="51040"/>
    <cellStyle name="Normal 2 4 2 27 2 2 4" xfId="18045"/>
    <cellStyle name="Normal 2 4 2 27 2 2 4 2" xfId="51041"/>
    <cellStyle name="Normal 2 4 2 27 2 2 5" xfId="18046"/>
    <cellStyle name="Normal 2 4 2 27 2 2 5 2" xfId="51042"/>
    <cellStyle name="Normal 2 4 2 27 2 2 6" xfId="51043"/>
    <cellStyle name="Normal 2 4 2 27 2 2 6 2" xfId="51044"/>
    <cellStyle name="Normal 2 4 2 27 2 2 7" xfId="51045"/>
    <cellStyle name="Normal 2 4 2 27 2 3" xfId="18047"/>
    <cellStyle name="Normal 2 4 2 27 2 3 2" xfId="18048"/>
    <cellStyle name="Normal 2 4 2 27 2 3 2 2" xfId="51046"/>
    <cellStyle name="Normal 2 4 2 27 2 3 3" xfId="18049"/>
    <cellStyle name="Normal 2 4 2 27 2 3 3 2" xfId="51047"/>
    <cellStyle name="Normal 2 4 2 27 2 3 4" xfId="51048"/>
    <cellStyle name="Normal 2 4 2 27 2 4" xfId="18050"/>
    <cellStyle name="Normal 2 4 2 27 2 4 2" xfId="18051"/>
    <cellStyle name="Normal 2 4 2 27 2 4 2 2" xfId="51049"/>
    <cellStyle name="Normal 2 4 2 27 2 4 3" xfId="51050"/>
    <cellStyle name="Normal 2 4 2 27 2 5" xfId="18052"/>
    <cellStyle name="Normal 2 4 2 27 2 5 2" xfId="51051"/>
    <cellStyle name="Normal 2 4 2 27 2 6" xfId="18053"/>
    <cellStyle name="Normal 2 4 2 27 2 6 2" xfId="51052"/>
    <cellStyle name="Normal 2 4 2 27 2 7" xfId="51053"/>
    <cellStyle name="Normal 2 4 2 27 2 7 2" xfId="51054"/>
    <cellStyle name="Normal 2 4 2 27 2 8" xfId="51055"/>
    <cellStyle name="Normal 2 4 2 27 2 9" xfId="51056"/>
    <cellStyle name="Normal 2 4 2 27 3" xfId="18054"/>
    <cellStyle name="Normal 2 4 2 27 3 2" xfId="18055"/>
    <cellStyle name="Normal 2 4 2 27 3 2 2" xfId="18056"/>
    <cellStyle name="Normal 2 4 2 27 3 2 2 2" xfId="51057"/>
    <cellStyle name="Normal 2 4 2 27 3 2 3" xfId="18057"/>
    <cellStyle name="Normal 2 4 2 27 3 2 3 2" xfId="51058"/>
    <cellStyle name="Normal 2 4 2 27 3 2 4" xfId="51059"/>
    <cellStyle name="Normal 2 4 2 27 3 3" xfId="18058"/>
    <cellStyle name="Normal 2 4 2 27 3 3 2" xfId="51060"/>
    <cellStyle name="Normal 2 4 2 27 3 4" xfId="18059"/>
    <cellStyle name="Normal 2 4 2 27 3 4 2" xfId="51061"/>
    <cellStyle name="Normal 2 4 2 27 3 5" xfId="18060"/>
    <cellStyle name="Normal 2 4 2 27 3 5 2" xfId="51062"/>
    <cellStyle name="Normal 2 4 2 27 3 6" xfId="51063"/>
    <cellStyle name="Normal 2 4 2 27 3 6 2" xfId="51064"/>
    <cellStyle name="Normal 2 4 2 27 3 7" xfId="51065"/>
    <cellStyle name="Normal 2 4 2 27 4" xfId="18061"/>
    <cellStyle name="Normal 2 4 2 27 4 2" xfId="18062"/>
    <cellStyle name="Normal 2 4 2 27 4 2 2" xfId="51066"/>
    <cellStyle name="Normal 2 4 2 27 4 3" xfId="18063"/>
    <cellStyle name="Normal 2 4 2 27 4 3 2" xfId="51067"/>
    <cellStyle name="Normal 2 4 2 27 4 4" xfId="51068"/>
    <cellStyle name="Normal 2 4 2 27 5" xfId="18064"/>
    <cellStyle name="Normal 2 4 2 27 5 2" xfId="18065"/>
    <cellStyle name="Normal 2 4 2 27 5 2 2" xfId="51069"/>
    <cellStyle name="Normal 2 4 2 27 5 3" xfId="51070"/>
    <cellStyle name="Normal 2 4 2 27 6" xfId="18066"/>
    <cellStyle name="Normal 2 4 2 27 6 2" xfId="51071"/>
    <cellStyle name="Normal 2 4 2 27 7" xfId="18067"/>
    <cellStyle name="Normal 2 4 2 27 7 2" xfId="51072"/>
    <cellStyle name="Normal 2 4 2 27 8" xfId="51073"/>
    <cellStyle name="Normal 2 4 2 27 8 2" xfId="51074"/>
    <cellStyle name="Normal 2 4 2 27 9" xfId="51075"/>
    <cellStyle name="Normal 2 4 2 28" xfId="18068"/>
    <cellStyle name="Normal 2 4 2 28 10" xfId="51076"/>
    <cellStyle name="Normal 2 4 2 28 11" xfId="51077"/>
    <cellStyle name="Normal 2 4 2 28 2" xfId="18069"/>
    <cellStyle name="Normal 2 4 2 28 2 10" xfId="51078"/>
    <cellStyle name="Normal 2 4 2 28 2 2" xfId="18070"/>
    <cellStyle name="Normal 2 4 2 28 2 2 2" xfId="18071"/>
    <cellStyle name="Normal 2 4 2 28 2 2 2 2" xfId="18072"/>
    <cellStyle name="Normal 2 4 2 28 2 2 2 2 2" xfId="51079"/>
    <cellStyle name="Normal 2 4 2 28 2 2 2 3" xfId="18073"/>
    <cellStyle name="Normal 2 4 2 28 2 2 2 3 2" xfId="51080"/>
    <cellStyle name="Normal 2 4 2 28 2 2 2 4" xfId="51081"/>
    <cellStyle name="Normal 2 4 2 28 2 2 3" xfId="18074"/>
    <cellStyle name="Normal 2 4 2 28 2 2 3 2" xfId="51082"/>
    <cellStyle name="Normal 2 4 2 28 2 2 4" xfId="18075"/>
    <cellStyle name="Normal 2 4 2 28 2 2 4 2" xfId="51083"/>
    <cellStyle name="Normal 2 4 2 28 2 2 5" xfId="18076"/>
    <cellStyle name="Normal 2 4 2 28 2 2 5 2" xfId="51084"/>
    <cellStyle name="Normal 2 4 2 28 2 2 6" xfId="51085"/>
    <cellStyle name="Normal 2 4 2 28 2 2 6 2" xfId="51086"/>
    <cellStyle name="Normal 2 4 2 28 2 2 7" xfId="51087"/>
    <cellStyle name="Normal 2 4 2 28 2 3" xfId="18077"/>
    <cellStyle name="Normal 2 4 2 28 2 3 2" xfId="18078"/>
    <cellStyle name="Normal 2 4 2 28 2 3 2 2" xfId="51088"/>
    <cellStyle name="Normal 2 4 2 28 2 3 3" xfId="18079"/>
    <cellStyle name="Normal 2 4 2 28 2 3 3 2" xfId="51089"/>
    <cellStyle name="Normal 2 4 2 28 2 3 4" xfId="51090"/>
    <cellStyle name="Normal 2 4 2 28 2 4" xfId="18080"/>
    <cellStyle name="Normal 2 4 2 28 2 4 2" xfId="18081"/>
    <cellStyle name="Normal 2 4 2 28 2 4 2 2" xfId="51091"/>
    <cellStyle name="Normal 2 4 2 28 2 4 3" xfId="51092"/>
    <cellStyle name="Normal 2 4 2 28 2 5" xfId="18082"/>
    <cellStyle name="Normal 2 4 2 28 2 5 2" xfId="51093"/>
    <cellStyle name="Normal 2 4 2 28 2 6" xfId="18083"/>
    <cellStyle name="Normal 2 4 2 28 2 6 2" xfId="51094"/>
    <cellStyle name="Normal 2 4 2 28 2 7" xfId="51095"/>
    <cellStyle name="Normal 2 4 2 28 2 7 2" xfId="51096"/>
    <cellStyle name="Normal 2 4 2 28 2 8" xfId="51097"/>
    <cellStyle name="Normal 2 4 2 28 2 9" xfId="51098"/>
    <cellStyle name="Normal 2 4 2 28 3" xfId="18084"/>
    <cellStyle name="Normal 2 4 2 28 3 2" xfId="18085"/>
    <cellStyle name="Normal 2 4 2 28 3 2 2" xfId="18086"/>
    <cellStyle name="Normal 2 4 2 28 3 2 2 2" xfId="51099"/>
    <cellStyle name="Normal 2 4 2 28 3 2 3" xfId="18087"/>
    <cellStyle name="Normal 2 4 2 28 3 2 3 2" xfId="51100"/>
    <cellStyle name="Normal 2 4 2 28 3 2 4" xfId="51101"/>
    <cellStyle name="Normal 2 4 2 28 3 3" xfId="18088"/>
    <cellStyle name="Normal 2 4 2 28 3 3 2" xfId="51102"/>
    <cellStyle name="Normal 2 4 2 28 3 4" xfId="18089"/>
    <cellStyle name="Normal 2 4 2 28 3 4 2" xfId="51103"/>
    <cellStyle name="Normal 2 4 2 28 3 5" xfId="18090"/>
    <cellStyle name="Normal 2 4 2 28 3 5 2" xfId="51104"/>
    <cellStyle name="Normal 2 4 2 28 3 6" xfId="51105"/>
    <cellStyle name="Normal 2 4 2 28 3 6 2" xfId="51106"/>
    <cellStyle name="Normal 2 4 2 28 3 7" xfId="51107"/>
    <cellStyle name="Normal 2 4 2 28 4" xfId="18091"/>
    <cellStyle name="Normal 2 4 2 28 4 2" xfId="18092"/>
    <cellStyle name="Normal 2 4 2 28 4 2 2" xfId="51108"/>
    <cellStyle name="Normal 2 4 2 28 4 3" xfId="18093"/>
    <cellStyle name="Normal 2 4 2 28 4 3 2" xfId="51109"/>
    <cellStyle name="Normal 2 4 2 28 4 4" xfId="51110"/>
    <cellStyle name="Normal 2 4 2 28 5" xfId="18094"/>
    <cellStyle name="Normal 2 4 2 28 5 2" xfId="18095"/>
    <cellStyle name="Normal 2 4 2 28 5 2 2" xfId="51111"/>
    <cellStyle name="Normal 2 4 2 28 5 3" xfId="51112"/>
    <cellStyle name="Normal 2 4 2 28 6" xfId="18096"/>
    <cellStyle name="Normal 2 4 2 28 6 2" xfId="51113"/>
    <cellStyle name="Normal 2 4 2 28 7" xfId="18097"/>
    <cellStyle name="Normal 2 4 2 28 7 2" xfId="51114"/>
    <cellStyle name="Normal 2 4 2 28 8" xfId="51115"/>
    <cellStyle name="Normal 2 4 2 28 8 2" xfId="51116"/>
    <cellStyle name="Normal 2 4 2 28 9" xfId="51117"/>
    <cellStyle name="Normal 2 4 2 29" xfId="18098"/>
    <cellStyle name="Normal 2 4 2 29 10" xfId="51118"/>
    <cellStyle name="Normal 2 4 2 29 11" xfId="51119"/>
    <cellStyle name="Normal 2 4 2 29 2" xfId="18099"/>
    <cellStyle name="Normal 2 4 2 29 2 10" xfId="51120"/>
    <cellStyle name="Normal 2 4 2 29 2 2" xfId="18100"/>
    <cellStyle name="Normal 2 4 2 29 2 2 2" xfId="18101"/>
    <cellStyle name="Normal 2 4 2 29 2 2 2 2" xfId="18102"/>
    <cellStyle name="Normal 2 4 2 29 2 2 2 2 2" xfId="51121"/>
    <cellStyle name="Normal 2 4 2 29 2 2 2 3" xfId="18103"/>
    <cellStyle name="Normal 2 4 2 29 2 2 2 3 2" xfId="51122"/>
    <cellStyle name="Normal 2 4 2 29 2 2 2 4" xfId="51123"/>
    <cellStyle name="Normal 2 4 2 29 2 2 3" xfId="18104"/>
    <cellStyle name="Normal 2 4 2 29 2 2 3 2" xfId="51124"/>
    <cellStyle name="Normal 2 4 2 29 2 2 4" xfId="18105"/>
    <cellStyle name="Normal 2 4 2 29 2 2 4 2" xfId="51125"/>
    <cellStyle name="Normal 2 4 2 29 2 2 5" xfId="18106"/>
    <cellStyle name="Normal 2 4 2 29 2 2 5 2" xfId="51126"/>
    <cellStyle name="Normal 2 4 2 29 2 2 6" xfId="51127"/>
    <cellStyle name="Normal 2 4 2 29 2 2 6 2" xfId="51128"/>
    <cellStyle name="Normal 2 4 2 29 2 2 7" xfId="51129"/>
    <cellStyle name="Normal 2 4 2 29 2 3" xfId="18107"/>
    <cellStyle name="Normal 2 4 2 29 2 3 2" xfId="18108"/>
    <cellStyle name="Normal 2 4 2 29 2 3 2 2" xfId="51130"/>
    <cellStyle name="Normal 2 4 2 29 2 3 3" xfId="18109"/>
    <cellStyle name="Normal 2 4 2 29 2 3 3 2" xfId="51131"/>
    <cellStyle name="Normal 2 4 2 29 2 3 4" xfId="51132"/>
    <cellStyle name="Normal 2 4 2 29 2 4" xfId="18110"/>
    <cellStyle name="Normal 2 4 2 29 2 4 2" xfId="18111"/>
    <cellStyle name="Normal 2 4 2 29 2 4 2 2" xfId="51133"/>
    <cellStyle name="Normal 2 4 2 29 2 4 3" xfId="51134"/>
    <cellStyle name="Normal 2 4 2 29 2 5" xfId="18112"/>
    <cellStyle name="Normal 2 4 2 29 2 5 2" xfId="51135"/>
    <cellStyle name="Normal 2 4 2 29 2 6" xfId="18113"/>
    <cellStyle name="Normal 2 4 2 29 2 6 2" xfId="51136"/>
    <cellStyle name="Normal 2 4 2 29 2 7" xfId="51137"/>
    <cellStyle name="Normal 2 4 2 29 2 7 2" xfId="51138"/>
    <cellStyle name="Normal 2 4 2 29 2 8" xfId="51139"/>
    <cellStyle name="Normal 2 4 2 29 2 9" xfId="51140"/>
    <cellStyle name="Normal 2 4 2 29 3" xfId="18114"/>
    <cellStyle name="Normal 2 4 2 29 3 2" xfId="18115"/>
    <cellStyle name="Normal 2 4 2 29 3 2 2" xfId="18116"/>
    <cellStyle name="Normal 2 4 2 29 3 2 2 2" xfId="51141"/>
    <cellStyle name="Normal 2 4 2 29 3 2 3" xfId="18117"/>
    <cellStyle name="Normal 2 4 2 29 3 2 3 2" xfId="51142"/>
    <cellStyle name="Normal 2 4 2 29 3 2 4" xfId="51143"/>
    <cellStyle name="Normal 2 4 2 29 3 3" xfId="18118"/>
    <cellStyle name="Normal 2 4 2 29 3 3 2" xfId="51144"/>
    <cellStyle name="Normal 2 4 2 29 3 4" xfId="18119"/>
    <cellStyle name="Normal 2 4 2 29 3 4 2" xfId="51145"/>
    <cellStyle name="Normal 2 4 2 29 3 5" xfId="18120"/>
    <cellStyle name="Normal 2 4 2 29 3 5 2" xfId="51146"/>
    <cellStyle name="Normal 2 4 2 29 3 6" xfId="51147"/>
    <cellStyle name="Normal 2 4 2 29 3 6 2" xfId="51148"/>
    <cellStyle name="Normal 2 4 2 29 3 7" xfId="51149"/>
    <cellStyle name="Normal 2 4 2 29 4" xfId="18121"/>
    <cellStyle name="Normal 2 4 2 29 4 2" xfId="18122"/>
    <cellStyle name="Normal 2 4 2 29 4 2 2" xfId="51150"/>
    <cellStyle name="Normal 2 4 2 29 4 3" xfId="18123"/>
    <cellStyle name="Normal 2 4 2 29 4 3 2" xfId="51151"/>
    <cellStyle name="Normal 2 4 2 29 4 4" xfId="51152"/>
    <cellStyle name="Normal 2 4 2 29 5" xfId="18124"/>
    <cellStyle name="Normal 2 4 2 29 5 2" xfId="18125"/>
    <cellStyle name="Normal 2 4 2 29 5 2 2" xfId="51153"/>
    <cellStyle name="Normal 2 4 2 29 5 3" xfId="51154"/>
    <cellStyle name="Normal 2 4 2 29 6" xfId="18126"/>
    <cellStyle name="Normal 2 4 2 29 6 2" xfId="51155"/>
    <cellStyle name="Normal 2 4 2 29 7" xfId="18127"/>
    <cellStyle name="Normal 2 4 2 29 7 2" xfId="51156"/>
    <cellStyle name="Normal 2 4 2 29 8" xfId="51157"/>
    <cellStyle name="Normal 2 4 2 29 8 2" xfId="51158"/>
    <cellStyle name="Normal 2 4 2 29 9" xfId="51159"/>
    <cellStyle name="Normal 2 4 2 3" xfId="18128"/>
    <cellStyle name="Normal 2 4 2 3 10" xfId="51160"/>
    <cellStyle name="Normal 2 4 2 3 11" xfId="51161"/>
    <cellStyle name="Normal 2 4 2 3 2" xfId="18129"/>
    <cellStyle name="Normal 2 4 2 3 2 10" xfId="51162"/>
    <cellStyle name="Normal 2 4 2 3 2 2" xfId="18130"/>
    <cellStyle name="Normal 2 4 2 3 2 2 2" xfId="18131"/>
    <cellStyle name="Normal 2 4 2 3 2 2 2 2" xfId="18132"/>
    <cellStyle name="Normal 2 4 2 3 2 2 2 2 2" xfId="51163"/>
    <cellStyle name="Normal 2 4 2 3 2 2 2 3" xfId="18133"/>
    <cellStyle name="Normal 2 4 2 3 2 2 2 3 2" xfId="51164"/>
    <cellStyle name="Normal 2 4 2 3 2 2 2 4" xfId="51165"/>
    <cellStyle name="Normal 2 4 2 3 2 2 3" xfId="18134"/>
    <cellStyle name="Normal 2 4 2 3 2 2 3 2" xfId="51166"/>
    <cellStyle name="Normal 2 4 2 3 2 2 4" xfId="18135"/>
    <cellStyle name="Normal 2 4 2 3 2 2 4 2" xfId="51167"/>
    <cellStyle name="Normal 2 4 2 3 2 2 5" xfId="18136"/>
    <cellStyle name="Normal 2 4 2 3 2 2 5 2" xfId="51168"/>
    <cellStyle name="Normal 2 4 2 3 2 2 6" xfId="51169"/>
    <cellStyle name="Normal 2 4 2 3 2 2 6 2" xfId="51170"/>
    <cellStyle name="Normal 2 4 2 3 2 2 7" xfId="51171"/>
    <cellStyle name="Normal 2 4 2 3 2 3" xfId="18137"/>
    <cellStyle name="Normal 2 4 2 3 2 3 2" xfId="18138"/>
    <cellStyle name="Normal 2 4 2 3 2 3 2 2" xfId="51172"/>
    <cellStyle name="Normal 2 4 2 3 2 3 3" xfId="18139"/>
    <cellStyle name="Normal 2 4 2 3 2 3 3 2" xfId="51173"/>
    <cellStyle name="Normal 2 4 2 3 2 3 4" xfId="51174"/>
    <cellStyle name="Normal 2 4 2 3 2 4" xfId="18140"/>
    <cellStyle name="Normal 2 4 2 3 2 4 2" xfId="18141"/>
    <cellStyle name="Normal 2 4 2 3 2 4 2 2" xfId="51175"/>
    <cellStyle name="Normal 2 4 2 3 2 4 3" xfId="51176"/>
    <cellStyle name="Normal 2 4 2 3 2 5" xfId="18142"/>
    <cellStyle name="Normal 2 4 2 3 2 5 2" xfId="51177"/>
    <cellStyle name="Normal 2 4 2 3 2 6" xfId="18143"/>
    <cellStyle name="Normal 2 4 2 3 2 6 2" xfId="51178"/>
    <cellStyle name="Normal 2 4 2 3 2 7" xfId="51179"/>
    <cellStyle name="Normal 2 4 2 3 2 7 2" xfId="51180"/>
    <cellStyle name="Normal 2 4 2 3 2 8" xfId="51181"/>
    <cellStyle name="Normal 2 4 2 3 2 9" xfId="51182"/>
    <cellStyle name="Normal 2 4 2 3 3" xfId="18144"/>
    <cellStyle name="Normal 2 4 2 3 3 2" xfId="18145"/>
    <cellStyle name="Normal 2 4 2 3 3 2 2" xfId="18146"/>
    <cellStyle name="Normal 2 4 2 3 3 2 2 2" xfId="51183"/>
    <cellStyle name="Normal 2 4 2 3 3 2 3" xfId="18147"/>
    <cellStyle name="Normal 2 4 2 3 3 2 3 2" xfId="51184"/>
    <cellStyle name="Normal 2 4 2 3 3 2 4" xfId="51185"/>
    <cellStyle name="Normal 2 4 2 3 3 3" xfId="18148"/>
    <cellStyle name="Normal 2 4 2 3 3 3 2" xfId="51186"/>
    <cellStyle name="Normal 2 4 2 3 3 4" xfId="18149"/>
    <cellStyle name="Normal 2 4 2 3 3 4 2" xfId="51187"/>
    <cellStyle name="Normal 2 4 2 3 3 5" xfId="18150"/>
    <cellStyle name="Normal 2 4 2 3 3 5 2" xfId="51188"/>
    <cellStyle name="Normal 2 4 2 3 3 6" xfId="51189"/>
    <cellStyle name="Normal 2 4 2 3 3 6 2" xfId="51190"/>
    <cellStyle name="Normal 2 4 2 3 3 7" xfId="51191"/>
    <cellStyle name="Normal 2 4 2 3 4" xfId="18151"/>
    <cellStyle name="Normal 2 4 2 3 4 2" xfId="18152"/>
    <cellStyle name="Normal 2 4 2 3 4 2 2" xfId="51192"/>
    <cellStyle name="Normal 2 4 2 3 4 3" xfId="18153"/>
    <cellStyle name="Normal 2 4 2 3 4 3 2" xfId="51193"/>
    <cellStyle name="Normal 2 4 2 3 4 4" xfId="51194"/>
    <cellStyle name="Normal 2 4 2 3 5" xfId="18154"/>
    <cellStyle name="Normal 2 4 2 3 5 2" xfId="18155"/>
    <cellStyle name="Normal 2 4 2 3 5 2 2" xfId="51195"/>
    <cellStyle name="Normal 2 4 2 3 5 3" xfId="51196"/>
    <cellStyle name="Normal 2 4 2 3 6" xfId="18156"/>
    <cellStyle name="Normal 2 4 2 3 6 2" xfId="51197"/>
    <cellStyle name="Normal 2 4 2 3 7" xfId="18157"/>
    <cellStyle name="Normal 2 4 2 3 7 2" xfId="51198"/>
    <cellStyle name="Normal 2 4 2 3 8" xfId="51199"/>
    <cellStyle name="Normal 2 4 2 3 8 2" xfId="51200"/>
    <cellStyle name="Normal 2 4 2 3 9" xfId="51201"/>
    <cellStyle name="Normal 2 4 2 30" xfId="18158"/>
    <cellStyle name="Normal 2 4 2 30 10" xfId="51202"/>
    <cellStyle name="Normal 2 4 2 30 11" xfId="51203"/>
    <cellStyle name="Normal 2 4 2 30 2" xfId="18159"/>
    <cellStyle name="Normal 2 4 2 30 2 10" xfId="51204"/>
    <cellStyle name="Normal 2 4 2 30 2 2" xfId="18160"/>
    <cellStyle name="Normal 2 4 2 30 2 2 2" xfId="18161"/>
    <cellStyle name="Normal 2 4 2 30 2 2 2 2" xfId="18162"/>
    <cellStyle name="Normal 2 4 2 30 2 2 2 2 2" xfId="51205"/>
    <cellStyle name="Normal 2 4 2 30 2 2 2 3" xfId="18163"/>
    <cellStyle name="Normal 2 4 2 30 2 2 2 3 2" xfId="51206"/>
    <cellStyle name="Normal 2 4 2 30 2 2 2 4" xfId="51207"/>
    <cellStyle name="Normal 2 4 2 30 2 2 3" xfId="18164"/>
    <cellStyle name="Normal 2 4 2 30 2 2 3 2" xfId="51208"/>
    <cellStyle name="Normal 2 4 2 30 2 2 4" xfId="18165"/>
    <cellStyle name="Normal 2 4 2 30 2 2 4 2" xfId="51209"/>
    <cellStyle name="Normal 2 4 2 30 2 2 5" xfId="18166"/>
    <cellStyle name="Normal 2 4 2 30 2 2 5 2" xfId="51210"/>
    <cellStyle name="Normal 2 4 2 30 2 2 6" xfId="51211"/>
    <cellStyle name="Normal 2 4 2 30 2 2 6 2" xfId="51212"/>
    <cellStyle name="Normal 2 4 2 30 2 2 7" xfId="51213"/>
    <cellStyle name="Normal 2 4 2 30 2 3" xfId="18167"/>
    <cellStyle name="Normal 2 4 2 30 2 3 2" xfId="18168"/>
    <cellStyle name="Normal 2 4 2 30 2 3 2 2" xfId="51214"/>
    <cellStyle name="Normal 2 4 2 30 2 3 3" xfId="18169"/>
    <cellStyle name="Normal 2 4 2 30 2 3 3 2" xfId="51215"/>
    <cellStyle name="Normal 2 4 2 30 2 3 4" xfId="51216"/>
    <cellStyle name="Normal 2 4 2 30 2 4" xfId="18170"/>
    <cellStyle name="Normal 2 4 2 30 2 4 2" xfId="18171"/>
    <cellStyle name="Normal 2 4 2 30 2 4 2 2" xfId="51217"/>
    <cellStyle name="Normal 2 4 2 30 2 4 3" xfId="51218"/>
    <cellStyle name="Normal 2 4 2 30 2 5" xfId="18172"/>
    <cellStyle name="Normal 2 4 2 30 2 5 2" xfId="51219"/>
    <cellStyle name="Normal 2 4 2 30 2 6" xfId="18173"/>
    <cellStyle name="Normal 2 4 2 30 2 6 2" xfId="51220"/>
    <cellStyle name="Normal 2 4 2 30 2 7" xfId="51221"/>
    <cellStyle name="Normal 2 4 2 30 2 7 2" xfId="51222"/>
    <cellStyle name="Normal 2 4 2 30 2 8" xfId="51223"/>
    <cellStyle name="Normal 2 4 2 30 2 9" xfId="51224"/>
    <cellStyle name="Normal 2 4 2 30 3" xfId="18174"/>
    <cellStyle name="Normal 2 4 2 30 3 2" xfId="18175"/>
    <cellStyle name="Normal 2 4 2 30 3 2 2" xfId="18176"/>
    <cellStyle name="Normal 2 4 2 30 3 2 2 2" xfId="51225"/>
    <cellStyle name="Normal 2 4 2 30 3 2 3" xfId="18177"/>
    <cellStyle name="Normal 2 4 2 30 3 2 3 2" xfId="51226"/>
    <cellStyle name="Normal 2 4 2 30 3 2 4" xfId="51227"/>
    <cellStyle name="Normal 2 4 2 30 3 3" xfId="18178"/>
    <cellStyle name="Normal 2 4 2 30 3 3 2" xfId="51228"/>
    <cellStyle name="Normal 2 4 2 30 3 4" xfId="18179"/>
    <cellStyle name="Normal 2 4 2 30 3 4 2" xfId="51229"/>
    <cellStyle name="Normal 2 4 2 30 3 5" xfId="18180"/>
    <cellStyle name="Normal 2 4 2 30 3 5 2" xfId="51230"/>
    <cellStyle name="Normal 2 4 2 30 3 6" xfId="51231"/>
    <cellStyle name="Normal 2 4 2 30 3 6 2" xfId="51232"/>
    <cellStyle name="Normal 2 4 2 30 3 7" xfId="51233"/>
    <cellStyle name="Normal 2 4 2 30 4" xfId="18181"/>
    <cellStyle name="Normal 2 4 2 30 4 2" xfId="18182"/>
    <cellStyle name="Normal 2 4 2 30 4 2 2" xfId="51234"/>
    <cellStyle name="Normal 2 4 2 30 4 3" xfId="18183"/>
    <cellStyle name="Normal 2 4 2 30 4 3 2" xfId="51235"/>
    <cellStyle name="Normal 2 4 2 30 4 4" xfId="51236"/>
    <cellStyle name="Normal 2 4 2 30 5" xfId="18184"/>
    <cellStyle name="Normal 2 4 2 30 5 2" xfId="18185"/>
    <cellStyle name="Normal 2 4 2 30 5 2 2" xfId="51237"/>
    <cellStyle name="Normal 2 4 2 30 5 3" xfId="51238"/>
    <cellStyle name="Normal 2 4 2 30 6" xfId="18186"/>
    <cellStyle name="Normal 2 4 2 30 6 2" xfId="51239"/>
    <cellStyle name="Normal 2 4 2 30 7" xfId="18187"/>
    <cellStyle name="Normal 2 4 2 30 7 2" xfId="51240"/>
    <cellStyle name="Normal 2 4 2 30 8" xfId="51241"/>
    <cellStyle name="Normal 2 4 2 30 8 2" xfId="51242"/>
    <cellStyle name="Normal 2 4 2 30 9" xfId="51243"/>
    <cellStyle name="Normal 2 4 2 31" xfId="18188"/>
    <cellStyle name="Normal 2 4 2 31 10" xfId="51244"/>
    <cellStyle name="Normal 2 4 2 31 2" xfId="18189"/>
    <cellStyle name="Normal 2 4 2 31 2 2" xfId="18190"/>
    <cellStyle name="Normal 2 4 2 31 2 2 2" xfId="18191"/>
    <cellStyle name="Normal 2 4 2 31 2 2 2 2" xfId="51245"/>
    <cellStyle name="Normal 2 4 2 31 2 2 3" xfId="18192"/>
    <cellStyle name="Normal 2 4 2 31 2 2 3 2" xfId="51246"/>
    <cellStyle name="Normal 2 4 2 31 2 2 4" xfId="51247"/>
    <cellStyle name="Normal 2 4 2 31 2 3" xfId="18193"/>
    <cellStyle name="Normal 2 4 2 31 2 3 2" xfId="51248"/>
    <cellStyle name="Normal 2 4 2 31 2 4" xfId="18194"/>
    <cellStyle name="Normal 2 4 2 31 2 4 2" xfId="51249"/>
    <cellStyle name="Normal 2 4 2 31 2 5" xfId="18195"/>
    <cellStyle name="Normal 2 4 2 31 2 5 2" xfId="51250"/>
    <cellStyle name="Normal 2 4 2 31 2 6" xfId="51251"/>
    <cellStyle name="Normal 2 4 2 31 2 6 2" xfId="51252"/>
    <cellStyle name="Normal 2 4 2 31 2 7" xfId="51253"/>
    <cellStyle name="Normal 2 4 2 31 3" xfId="18196"/>
    <cellStyle name="Normal 2 4 2 31 3 2" xfId="18197"/>
    <cellStyle name="Normal 2 4 2 31 3 2 2" xfId="51254"/>
    <cellStyle name="Normal 2 4 2 31 3 3" xfId="18198"/>
    <cellStyle name="Normal 2 4 2 31 3 3 2" xfId="51255"/>
    <cellStyle name="Normal 2 4 2 31 3 4" xfId="51256"/>
    <cellStyle name="Normal 2 4 2 31 4" xfId="18199"/>
    <cellStyle name="Normal 2 4 2 31 4 2" xfId="18200"/>
    <cellStyle name="Normal 2 4 2 31 4 2 2" xfId="51257"/>
    <cellStyle name="Normal 2 4 2 31 4 3" xfId="51258"/>
    <cellStyle name="Normal 2 4 2 31 5" xfId="18201"/>
    <cellStyle name="Normal 2 4 2 31 5 2" xfId="51259"/>
    <cellStyle name="Normal 2 4 2 31 6" xfId="18202"/>
    <cellStyle name="Normal 2 4 2 31 6 2" xfId="51260"/>
    <cellStyle name="Normal 2 4 2 31 7" xfId="51261"/>
    <cellStyle name="Normal 2 4 2 31 7 2" xfId="51262"/>
    <cellStyle name="Normal 2 4 2 31 8" xfId="51263"/>
    <cellStyle name="Normal 2 4 2 31 9" xfId="51264"/>
    <cellStyle name="Normal 2 4 2 32" xfId="18203"/>
    <cellStyle name="Normal 2 4 2 32 2" xfId="18204"/>
    <cellStyle name="Normal 2 4 2 32 2 2" xfId="18205"/>
    <cellStyle name="Normal 2 4 2 32 2 2 2" xfId="51265"/>
    <cellStyle name="Normal 2 4 2 32 2 3" xfId="18206"/>
    <cellStyle name="Normal 2 4 2 32 2 3 2" xfId="51266"/>
    <cellStyle name="Normal 2 4 2 32 2 4" xfId="51267"/>
    <cellStyle name="Normal 2 4 2 32 3" xfId="18207"/>
    <cellStyle name="Normal 2 4 2 32 3 2" xfId="51268"/>
    <cellStyle name="Normal 2 4 2 32 4" xfId="18208"/>
    <cellStyle name="Normal 2 4 2 32 4 2" xfId="51269"/>
    <cellStyle name="Normal 2 4 2 32 5" xfId="18209"/>
    <cellStyle name="Normal 2 4 2 32 5 2" xfId="51270"/>
    <cellStyle name="Normal 2 4 2 32 6" xfId="51271"/>
    <cellStyle name="Normal 2 4 2 32 6 2" xfId="51272"/>
    <cellStyle name="Normal 2 4 2 32 7" xfId="51273"/>
    <cellStyle name="Normal 2 4 2 33" xfId="18210"/>
    <cellStyle name="Normal 2 4 2 33 2" xfId="18211"/>
    <cellStyle name="Normal 2 4 2 33 2 2" xfId="51274"/>
    <cellStyle name="Normal 2 4 2 33 3" xfId="18212"/>
    <cellStyle name="Normal 2 4 2 33 3 2" xfId="51275"/>
    <cellStyle name="Normal 2 4 2 33 4" xfId="51276"/>
    <cellStyle name="Normal 2 4 2 34" xfId="18213"/>
    <cellStyle name="Normal 2 4 2 34 2" xfId="18214"/>
    <cellStyle name="Normal 2 4 2 34 2 2" xfId="51277"/>
    <cellStyle name="Normal 2 4 2 34 3" xfId="51278"/>
    <cellStyle name="Normal 2 4 2 35" xfId="18215"/>
    <cellStyle name="Normal 2 4 2 35 2" xfId="51279"/>
    <cellStyle name="Normal 2 4 2 36" xfId="18216"/>
    <cellStyle name="Normal 2 4 2 36 2" xfId="51280"/>
    <cellStyle name="Normal 2 4 2 37" xfId="51281"/>
    <cellStyle name="Normal 2 4 2 37 2" xfId="51282"/>
    <cellStyle name="Normal 2 4 2 38" xfId="51283"/>
    <cellStyle name="Normal 2 4 2 39" xfId="51284"/>
    <cellStyle name="Normal 2 4 2 4" xfId="18217"/>
    <cellStyle name="Normal 2 4 2 4 10" xfId="51285"/>
    <cellStyle name="Normal 2 4 2 4 11" xfId="51286"/>
    <cellStyle name="Normal 2 4 2 4 2" xfId="18218"/>
    <cellStyle name="Normal 2 4 2 4 2 10" xfId="51287"/>
    <cellStyle name="Normal 2 4 2 4 2 2" xfId="18219"/>
    <cellStyle name="Normal 2 4 2 4 2 2 2" xfId="18220"/>
    <cellStyle name="Normal 2 4 2 4 2 2 2 2" xfId="18221"/>
    <cellStyle name="Normal 2 4 2 4 2 2 2 2 2" xfId="51288"/>
    <cellStyle name="Normal 2 4 2 4 2 2 2 3" xfId="18222"/>
    <cellStyle name="Normal 2 4 2 4 2 2 2 3 2" xfId="51289"/>
    <cellStyle name="Normal 2 4 2 4 2 2 2 4" xfId="51290"/>
    <cellStyle name="Normal 2 4 2 4 2 2 3" xfId="18223"/>
    <cellStyle name="Normal 2 4 2 4 2 2 3 2" xfId="51291"/>
    <cellStyle name="Normal 2 4 2 4 2 2 4" xfId="18224"/>
    <cellStyle name="Normal 2 4 2 4 2 2 4 2" xfId="51292"/>
    <cellStyle name="Normal 2 4 2 4 2 2 5" xfId="18225"/>
    <cellStyle name="Normal 2 4 2 4 2 2 5 2" xfId="51293"/>
    <cellStyle name="Normal 2 4 2 4 2 2 6" xfId="51294"/>
    <cellStyle name="Normal 2 4 2 4 2 2 6 2" xfId="51295"/>
    <cellStyle name="Normal 2 4 2 4 2 2 7" xfId="51296"/>
    <cellStyle name="Normal 2 4 2 4 2 3" xfId="18226"/>
    <cellStyle name="Normal 2 4 2 4 2 3 2" xfId="18227"/>
    <cellStyle name="Normal 2 4 2 4 2 3 2 2" xfId="51297"/>
    <cellStyle name="Normal 2 4 2 4 2 3 3" xfId="18228"/>
    <cellStyle name="Normal 2 4 2 4 2 3 3 2" xfId="51298"/>
    <cellStyle name="Normal 2 4 2 4 2 3 4" xfId="51299"/>
    <cellStyle name="Normal 2 4 2 4 2 4" xfId="18229"/>
    <cellStyle name="Normal 2 4 2 4 2 4 2" xfId="18230"/>
    <cellStyle name="Normal 2 4 2 4 2 4 2 2" xfId="51300"/>
    <cellStyle name="Normal 2 4 2 4 2 4 3" xfId="51301"/>
    <cellStyle name="Normal 2 4 2 4 2 5" xfId="18231"/>
    <cellStyle name="Normal 2 4 2 4 2 5 2" xfId="51302"/>
    <cellStyle name="Normal 2 4 2 4 2 6" xfId="18232"/>
    <cellStyle name="Normal 2 4 2 4 2 6 2" xfId="51303"/>
    <cellStyle name="Normal 2 4 2 4 2 7" xfId="51304"/>
    <cellStyle name="Normal 2 4 2 4 2 7 2" xfId="51305"/>
    <cellStyle name="Normal 2 4 2 4 2 8" xfId="51306"/>
    <cellStyle name="Normal 2 4 2 4 2 9" xfId="51307"/>
    <cellStyle name="Normal 2 4 2 4 3" xfId="18233"/>
    <cellStyle name="Normal 2 4 2 4 3 2" xfId="18234"/>
    <cellStyle name="Normal 2 4 2 4 3 2 2" xfId="18235"/>
    <cellStyle name="Normal 2 4 2 4 3 2 2 2" xfId="51308"/>
    <cellStyle name="Normal 2 4 2 4 3 2 3" xfId="18236"/>
    <cellStyle name="Normal 2 4 2 4 3 2 3 2" xfId="51309"/>
    <cellStyle name="Normal 2 4 2 4 3 2 4" xfId="51310"/>
    <cellStyle name="Normal 2 4 2 4 3 3" xfId="18237"/>
    <cellStyle name="Normal 2 4 2 4 3 3 2" xfId="51311"/>
    <cellStyle name="Normal 2 4 2 4 3 4" xfId="18238"/>
    <cellStyle name="Normal 2 4 2 4 3 4 2" xfId="51312"/>
    <cellStyle name="Normal 2 4 2 4 3 5" xfId="18239"/>
    <cellStyle name="Normal 2 4 2 4 3 5 2" xfId="51313"/>
    <cellStyle name="Normal 2 4 2 4 3 6" xfId="51314"/>
    <cellStyle name="Normal 2 4 2 4 3 6 2" xfId="51315"/>
    <cellStyle name="Normal 2 4 2 4 3 7" xfId="51316"/>
    <cellStyle name="Normal 2 4 2 4 4" xfId="18240"/>
    <cellStyle name="Normal 2 4 2 4 4 2" xfId="18241"/>
    <cellStyle name="Normal 2 4 2 4 4 2 2" xfId="51317"/>
    <cellStyle name="Normal 2 4 2 4 4 3" xfId="18242"/>
    <cellStyle name="Normal 2 4 2 4 4 3 2" xfId="51318"/>
    <cellStyle name="Normal 2 4 2 4 4 4" xfId="51319"/>
    <cellStyle name="Normal 2 4 2 4 5" xfId="18243"/>
    <cellStyle name="Normal 2 4 2 4 5 2" xfId="18244"/>
    <cellStyle name="Normal 2 4 2 4 5 2 2" xfId="51320"/>
    <cellStyle name="Normal 2 4 2 4 5 3" xfId="51321"/>
    <cellStyle name="Normal 2 4 2 4 6" xfId="18245"/>
    <cellStyle name="Normal 2 4 2 4 6 2" xfId="51322"/>
    <cellStyle name="Normal 2 4 2 4 7" xfId="18246"/>
    <cellStyle name="Normal 2 4 2 4 7 2" xfId="51323"/>
    <cellStyle name="Normal 2 4 2 4 8" xfId="51324"/>
    <cellStyle name="Normal 2 4 2 4 8 2" xfId="51325"/>
    <cellStyle name="Normal 2 4 2 4 9" xfId="51326"/>
    <cellStyle name="Normal 2 4 2 40" xfId="51327"/>
    <cellStyle name="Normal 2 4 2 5" xfId="18247"/>
    <cellStyle name="Normal 2 4 2 5 10" xfId="51328"/>
    <cellStyle name="Normal 2 4 2 5 11" xfId="51329"/>
    <cellStyle name="Normal 2 4 2 5 2" xfId="18248"/>
    <cellStyle name="Normal 2 4 2 5 2 10" xfId="51330"/>
    <cellStyle name="Normal 2 4 2 5 2 2" xfId="18249"/>
    <cellStyle name="Normal 2 4 2 5 2 2 2" xfId="18250"/>
    <cellStyle name="Normal 2 4 2 5 2 2 2 2" xfId="18251"/>
    <cellStyle name="Normal 2 4 2 5 2 2 2 2 2" xfId="51331"/>
    <cellStyle name="Normal 2 4 2 5 2 2 2 3" xfId="18252"/>
    <cellStyle name="Normal 2 4 2 5 2 2 2 3 2" xfId="51332"/>
    <cellStyle name="Normal 2 4 2 5 2 2 2 4" xfId="51333"/>
    <cellStyle name="Normal 2 4 2 5 2 2 3" xfId="18253"/>
    <cellStyle name="Normal 2 4 2 5 2 2 3 2" xfId="51334"/>
    <cellStyle name="Normal 2 4 2 5 2 2 4" xfId="18254"/>
    <cellStyle name="Normal 2 4 2 5 2 2 4 2" xfId="51335"/>
    <cellStyle name="Normal 2 4 2 5 2 2 5" xfId="18255"/>
    <cellStyle name="Normal 2 4 2 5 2 2 5 2" xfId="51336"/>
    <cellStyle name="Normal 2 4 2 5 2 2 6" xfId="51337"/>
    <cellStyle name="Normal 2 4 2 5 2 2 6 2" xfId="51338"/>
    <cellStyle name="Normal 2 4 2 5 2 2 7" xfId="51339"/>
    <cellStyle name="Normal 2 4 2 5 2 3" xfId="18256"/>
    <cellStyle name="Normal 2 4 2 5 2 3 2" xfId="18257"/>
    <cellStyle name="Normal 2 4 2 5 2 3 2 2" xfId="51340"/>
    <cellStyle name="Normal 2 4 2 5 2 3 3" xfId="18258"/>
    <cellStyle name="Normal 2 4 2 5 2 3 3 2" xfId="51341"/>
    <cellStyle name="Normal 2 4 2 5 2 3 4" xfId="51342"/>
    <cellStyle name="Normal 2 4 2 5 2 4" xfId="18259"/>
    <cellStyle name="Normal 2 4 2 5 2 4 2" xfId="18260"/>
    <cellStyle name="Normal 2 4 2 5 2 4 2 2" xfId="51343"/>
    <cellStyle name="Normal 2 4 2 5 2 4 3" xfId="51344"/>
    <cellStyle name="Normal 2 4 2 5 2 5" xfId="18261"/>
    <cellStyle name="Normal 2 4 2 5 2 5 2" xfId="51345"/>
    <cellStyle name="Normal 2 4 2 5 2 6" xfId="18262"/>
    <cellStyle name="Normal 2 4 2 5 2 6 2" xfId="51346"/>
    <cellStyle name="Normal 2 4 2 5 2 7" xfId="51347"/>
    <cellStyle name="Normal 2 4 2 5 2 7 2" xfId="51348"/>
    <cellStyle name="Normal 2 4 2 5 2 8" xfId="51349"/>
    <cellStyle name="Normal 2 4 2 5 2 9" xfId="51350"/>
    <cellStyle name="Normal 2 4 2 5 3" xfId="18263"/>
    <cellStyle name="Normal 2 4 2 5 3 2" xfId="18264"/>
    <cellStyle name="Normal 2 4 2 5 3 2 2" xfId="18265"/>
    <cellStyle name="Normal 2 4 2 5 3 2 2 2" xfId="51351"/>
    <cellStyle name="Normal 2 4 2 5 3 2 3" xfId="18266"/>
    <cellStyle name="Normal 2 4 2 5 3 2 3 2" xfId="51352"/>
    <cellStyle name="Normal 2 4 2 5 3 2 4" xfId="51353"/>
    <cellStyle name="Normal 2 4 2 5 3 3" xfId="18267"/>
    <cellStyle name="Normal 2 4 2 5 3 3 2" xfId="51354"/>
    <cellStyle name="Normal 2 4 2 5 3 4" xfId="18268"/>
    <cellStyle name="Normal 2 4 2 5 3 4 2" xfId="51355"/>
    <cellStyle name="Normal 2 4 2 5 3 5" xfId="18269"/>
    <cellStyle name="Normal 2 4 2 5 3 5 2" xfId="51356"/>
    <cellStyle name="Normal 2 4 2 5 3 6" xfId="51357"/>
    <cellStyle name="Normal 2 4 2 5 3 6 2" xfId="51358"/>
    <cellStyle name="Normal 2 4 2 5 3 7" xfId="51359"/>
    <cellStyle name="Normal 2 4 2 5 4" xfId="18270"/>
    <cellStyle name="Normal 2 4 2 5 4 2" xfId="18271"/>
    <cellStyle name="Normal 2 4 2 5 4 2 2" xfId="51360"/>
    <cellStyle name="Normal 2 4 2 5 4 3" xfId="18272"/>
    <cellStyle name="Normal 2 4 2 5 4 3 2" xfId="51361"/>
    <cellStyle name="Normal 2 4 2 5 4 4" xfId="51362"/>
    <cellStyle name="Normal 2 4 2 5 5" xfId="18273"/>
    <cellStyle name="Normal 2 4 2 5 5 2" xfId="18274"/>
    <cellStyle name="Normal 2 4 2 5 5 2 2" xfId="51363"/>
    <cellStyle name="Normal 2 4 2 5 5 3" xfId="51364"/>
    <cellStyle name="Normal 2 4 2 5 6" xfId="18275"/>
    <cellStyle name="Normal 2 4 2 5 6 2" xfId="51365"/>
    <cellStyle name="Normal 2 4 2 5 7" xfId="18276"/>
    <cellStyle name="Normal 2 4 2 5 7 2" xfId="51366"/>
    <cellStyle name="Normal 2 4 2 5 8" xfId="51367"/>
    <cellStyle name="Normal 2 4 2 5 8 2" xfId="51368"/>
    <cellStyle name="Normal 2 4 2 5 9" xfId="51369"/>
    <cellStyle name="Normal 2 4 2 6" xfId="18277"/>
    <cellStyle name="Normal 2 4 2 6 10" xfId="51370"/>
    <cellStyle name="Normal 2 4 2 6 11" xfId="51371"/>
    <cellStyle name="Normal 2 4 2 6 2" xfId="18278"/>
    <cellStyle name="Normal 2 4 2 6 2 10" xfId="51372"/>
    <cellStyle name="Normal 2 4 2 6 2 2" xfId="18279"/>
    <cellStyle name="Normal 2 4 2 6 2 2 2" xfId="18280"/>
    <cellStyle name="Normal 2 4 2 6 2 2 2 2" xfId="18281"/>
    <cellStyle name="Normal 2 4 2 6 2 2 2 2 2" xfId="51373"/>
    <cellStyle name="Normal 2 4 2 6 2 2 2 3" xfId="18282"/>
    <cellStyle name="Normal 2 4 2 6 2 2 2 3 2" xfId="51374"/>
    <cellStyle name="Normal 2 4 2 6 2 2 2 4" xfId="51375"/>
    <cellStyle name="Normal 2 4 2 6 2 2 3" xfId="18283"/>
    <cellStyle name="Normal 2 4 2 6 2 2 3 2" xfId="51376"/>
    <cellStyle name="Normal 2 4 2 6 2 2 4" xfId="18284"/>
    <cellStyle name="Normal 2 4 2 6 2 2 4 2" xfId="51377"/>
    <cellStyle name="Normal 2 4 2 6 2 2 5" xfId="18285"/>
    <cellStyle name="Normal 2 4 2 6 2 2 5 2" xfId="51378"/>
    <cellStyle name="Normal 2 4 2 6 2 2 6" xfId="51379"/>
    <cellStyle name="Normal 2 4 2 6 2 2 6 2" xfId="51380"/>
    <cellStyle name="Normal 2 4 2 6 2 2 7" xfId="51381"/>
    <cellStyle name="Normal 2 4 2 6 2 3" xfId="18286"/>
    <cellStyle name="Normal 2 4 2 6 2 3 2" xfId="18287"/>
    <cellStyle name="Normal 2 4 2 6 2 3 2 2" xfId="51382"/>
    <cellStyle name="Normal 2 4 2 6 2 3 3" xfId="18288"/>
    <cellStyle name="Normal 2 4 2 6 2 3 3 2" xfId="51383"/>
    <cellStyle name="Normal 2 4 2 6 2 3 4" xfId="51384"/>
    <cellStyle name="Normal 2 4 2 6 2 4" xfId="18289"/>
    <cellStyle name="Normal 2 4 2 6 2 4 2" xfId="18290"/>
    <cellStyle name="Normal 2 4 2 6 2 4 2 2" xfId="51385"/>
    <cellStyle name="Normal 2 4 2 6 2 4 3" xfId="51386"/>
    <cellStyle name="Normal 2 4 2 6 2 5" xfId="18291"/>
    <cellStyle name="Normal 2 4 2 6 2 5 2" xfId="51387"/>
    <cellStyle name="Normal 2 4 2 6 2 6" xfId="18292"/>
    <cellStyle name="Normal 2 4 2 6 2 6 2" xfId="51388"/>
    <cellStyle name="Normal 2 4 2 6 2 7" xfId="51389"/>
    <cellStyle name="Normal 2 4 2 6 2 7 2" xfId="51390"/>
    <cellStyle name="Normal 2 4 2 6 2 8" xfId="51391"/>
    <cellStyle name="Normal 2 4 2 6 2 9" xfId="51392"/>
    <cellStyle name="Normal 2 4 2 6 3" xfId="18293"/>
    <cellStyle name="Normal 2 4 2 6 3 2" xfId="18294"/>
    <cellStyle name="Normal 2 4 2 6 3 2 2" xfId="18295"/>
    <cellStyle name="Normal 2 4 2 6 3 2 2 2" xfId="51393"/>
    <cellStyle name="Normal 2 4 2 6 3 2 3" xfId="18296"/>
    <cellStyle name="Normal 2 4 2 6 3 2 3 2" xfId="51394"/>
    <cellStyle name="Normal 2 4 2 6 3 2 4" xfId="51395"/>
    <cellStyle name="Normal 2 4 2 6 3 3" xfId="18297"/>
    <cellStyle name="Normal 2 4 2 6 3 3 2" xfId="51396"/>
    <cellStyle name="Normal 2 4 2 6 3 4" xfId="18298"/>
    <cellStyle name="Normal 2 4 2 6 3 4 2" xfId="51397"/>
    <cellStyle name="Normal 2 4 2 6 3 5" xfId="18299"/>
    <cellStyle name="Normal 2 4 2 6 3 5 2" xfId="51398"/>
    <cellStyle name="Normal 2 4 2 6 3 6" xfId="51399"/>
    <cellStyle name="Normal 2 4 2 6 3 6 2" xfId="51400"/>
    <cellStyle name="Normal 2 4 2 6 3 7" xfId="51401"/>
    <cellStyle name="Normal 2 4 2 6 4" xfId="18300"/>
    <cellStyle name="Normal 2 4 2 6 4 2" xfId="18301"/>
    <cellStyle name="Normal 2 4 2 6 4 2 2" xfId="51402"/>
    <cellStyle name="Normal 2 4 2 6 4 3" xfId="18302"/>
    <cellStyle name="Normal 2 4 2 6 4 3 2" xfId="51403"/>
    <cellStyle name="Normal 2 4 2 6 4 4" xfId="51404"/>
    <cellStyle name="Normal 2 4 2 6 5" xfId="18303"/>
    <cellStyle name="Normal 2 4 2 6 5 2" xfId="18304"/>
    <cellStyle name="Normal 2 4 2 6 5 2 2" xfId="51405"/>
    <cellStyle name="Normal 2 4 2 6 5 3" xfId="51406"/>
    <cellStyle name="Normal 2 4 2 6 6" xfId="18305"/>
    <cellStyle name="Normal 2 4 2 6 6 2" xfId="51407"/>
    <cellStyle name="Normal 2 4 2 6 7" xfId="18306"/>
    <cellStyle name="Normal 2 4 2 6 7 2" xfId="51408"/>
    <cellStyle name="Normal 2 4 2 6 8" xfId="51409"/>
    <cellStyle name="Normal 2 4 2 6 8 2" xfId="51410"/>
    <cellStyle name="Normal 2 4 2 6 9" xfId="51411"/>
    <cellStyle name="Normal 2 4 2 7" xfId="18307"/>
    <cellStyle name="Normal 2 4 2 7 10" xfId="51412"/>
    <cellStyle name="Normal 2 4 2 7 11" xfId="51413"/>
    <cellStyle name="Normal 2 4 2 7 2" xfId="18308"/>
    <cellStyle name="Normal 2 4 2 7 2 10" xfId="51414"/>
    <cellStyle name="Normal 2 4 2 7 2 2" xfId="18309"/>
    <cellStyle name="Normal 2 4 2 7 2 2 2" xfId="18310"/>
    <cellStyle name="Normal 2 4 2 7 2 2 2 2" xfId="18311"/>
    <cellStyle name="Normal 2 4 2 7 2 2 2 2 2" xfId="51415"/>
    <cellStyle name="Normal 2 4 2 7 2 2 2 3" xfId="18312"/>
    <cellStyle name="Normal 2 4 2 7 2 2 2 3 2" xfId="51416"/>
    <cellStyle name="Normal 2 4 2 7 2 2 2 4" xfId="51417"/>
    <cellStyle name="Normal 2 4 2 7 2 2 3" xfId="18313"/>
    <cellStyle name="Normal 2 4 2 7 2 2 3 2" xfId="51418"/>
    <cellStyle name="Normal 2 4 2 7 2 2 4" xfId="18314"/>
    <cellStyle name="Normal 2 4 2 7 2 2 4 2" xfId="51419"/>
    <cellStyle name="Normal 2 4 2 7 2 2 5" xfId="18315"/>
    <cellStyle name="Normal 2 4 2 7 2 2 5 2" xfId="51420"/>
    <cellStyle name="Normal 2 4 2 7 2 2 6" xfId="51421"/>
    <cellStyle name="Normal 2 4 2 7 2 2 6 2" xfId="51422"/>
    <cellStyle name="Normal 2 4 2 7 2 2 7" xfId="51423"/>
    <cellStyle name="Normal 2 4 2 7 2 3" xfId="18316"/>
    <cellStyle name="Normal 2 4 2 7 2 3 2" xfId="18317"/>
    <cellStyle name="Normal 2 4 2 7 2 3 2 2" xfId="51424"/>
    <cellStyle name="Normal 2 4 2 7 2 3 3" xfId="18318"/>
    <cellStyle name="Normal 2 4 2 7 2 3 3 2" xfId="51425"/>
    <cellStyle name="Normal 2 4 2 7 2 3 4" xfId="51426"/>
    <cellStyle name="Normal 2 4 2 7 2 4" xfId="18319"/>
    <cellStyle name="Normal 2 4 2 7 2 4 2" xfId="18320"/>
    <cellStyle name="Normal 2 4 2 7 2 4 2 2" xfId="51427"/>
    <cellStyle name="Normal 2 4 2 7 2 4 3" xfId="51428"/>
    <cellStyle name="Normal 2 4 2 7 2 5" xfId="18321"/>
    <cellStyle name="Normal 2 4 2 7 2 5 2" xfId="51429"/>
    <cellStyle name="Normal 2 4 2 7 2 6" xfId="18322"/>
    <cellStyle name="Normal 2 4 2 7 2 6 2" xfId="51430"/>
    <cellStyle name="Normal 2 4 2 7 2 7" xfId="51431"/>
    <cellStyle name="Normal 2 4 2 7 2 7 2" xfId="51432"/>
    <cellStyle name="Normal 2 4 2 7 2 8" xfId="51433"/>
    <cellStyle name="Normal 2 4 2 7 2 9" xfId="51434"/>
    <cellStyle name="Normal 2 4 2 7 3" xfId="18323"/>
    <cellStyle name="Normal 2 4 2 7 3 2" xfId="18324"/>
    <cellStyle name="Normal 2 4 2 7 3 2 2" xfId="18325"/>
    <cellStyle name="Normal 2 4 2 7 3 2 2 2" xfId="51435"/>
    <cellStyle name="Normal 2 4 2 7 3 2 3" xfId="18326"/>
    <cellStyle name="Normal 2 4 2 7 3 2 3 2" xfId="51436"/>
    <cellStyle name="Normal 2 4 2 7 3 2 4" xfId="51437"/>
    <cellStyle name="Normal 2 4 2 7 3 3" xfId="18327"/>
    <cellStyle name="Normal 2 4 2 7 3 3 2" xfId="51438"/>
    <cellStyle name="Normal 2 4 2 7 3 4" xfId="18328"/>
    <cellStyle name="Normal 2 4 2 7 3 4 2" xfId="51439"/>
    <cellStyle name="Normal 2 4 2 7 3 5" xfId="18329"/>
    <cellStyle name="Normal 2 4 2 7 3 5 2" xfId="51440"/>
    <cellStyle name="Normal 2 4 2 7 3 6" xfId="51441"/>
    <cellStyle name="Normal 2 4 2 7 3 6 2" xfId="51442"/>
    <cellStyle name="Normal 2 4 2 7 3 7" xfId="51443"/>
    <cellStyle name="Normal 2 4 2 7 4" xfId="18330"/>
    <cellStyle name="Normal 2 4 2 7 4 2" xfId="18331"/>
    <cellStyle name="Normal 2 4 2 7 4 2 2" xfId="51444"/>
    <cellStyle name="Normal 2 4 2 7 4 3" xfId="18332"/>
    <cellStyle name="Normal 2 4 2 7 4 3 2" xfId="51445"/>
    <cellStyle name="Normal 2 4 2 7 4 4" xfId="51446"/>
    <cellStyle name="Normal 2 4 2 7 5" xfId="18333"/>
    <cellStyle name="Normal 2 4 2 7 5 2" xfId="18334"/>
    <cellStyle name="Normal 2 4 2 7 5 2 2" xfId="51447"/>
    <cellStyle name="Normal 2 4 2 7 5 3" xfId="51448"/>
    <cellStyle name="Normal 2 4 2 7 6" xfId="18335"/>
    <cellStyle name="Normal 2 4 2 7 6 2" xfId="51449"/>
    <cellStyle name="Normal 2 4 2 7 7" xfId="18336"/>
    <cellStyle name="Normal 2 4 2 7 7 2" xfId="51450"/>
    <cellStyle name="Normal 2 4 2 7 8" xfId="51451"/>
    <cellStyle name="Normal 2 4 2 7 8 2" xfId="51452"/>
    <cellStyle name="Normal 2 4 2 7 9" xfId="51453"/>
    <cellStyle name="Normal 2 4 2 8" xfId="18337"/>
    <cellStyle name="Normal 2 4 2 8 10" xfId="51454"/>
    <cellStyle name="Normal 2 4 2 8 11" xfId="51455"/>
    <cellStyle name="Normal 2 4 2 8 2" xfId="18338"/>
    <cellStyle name="Normal 2 4 2 8 2 10" xfId="51456"/>
    <cellStyle name="Normal 2 4 2 8 2 2" xfId="18339"/>
    <cellStyle name="Normal 2 4 2 8 2 2 2" xfId="18340"/>
    <cellStyle name="Normal 2 4 2 8 2 2 2 2" xfId="18341"/>
    <cellStyle name="Normal 2 4 2 8 2 2 2 2 2" xfId="51457"/>
    <cellStyle name="Normal 2 4 2 8 2 2 2 3" xfId="18342"/>
    <cellStyle name="Normal 2 4 2 8 2 2 2 3 2" xfId="51458"/>
    <cellStyle name="Normal 2 4 2 8 2 2 2 4" xfId="51459"/>
    <cellStyle name="Normal 2 4 2 8 2 2 3" xfId="18343"/>
    <cellStyle name="Normal 2 4 2 8 2 2 3 2" xfId="51460"/>
    <cellStyle name="Normal 2 4 2 8 2 2 4" xfId="18344"/>
    <cellStyle name="Normal 2 4 2 8 2 2 4 2" xfId="51461"/>
    <cellStyle name="Normal 2 4 2 8 2 2 5" xfId="18345"/>
    <cellStyle name="Normal 2 4 2 8 2 2 5 2" xfId="51462"/>
    <cellStyle name="Normal 2 4 2 8 2 2 6" xfId="51463"/>
    <cellStyle name="Normal 2 4 2 8 2 2 6 2" xfId="51464"/>
    <cellStyle name="Normal 2 4 2 8 2 2 7" xfId="51465"/>
    <cellStyle name="Normal 2 4 2 8 2 3" xfId="18346"/>
    <cellStyle name="Normal 2 4 2 8 2 3 2" xfId="18347"/>
    <cellStyle name="Normal 2 4 2 8 2 3 2 2" xfId="51466"/>
    <cellStyle name="Normal 2 4 2 8 2 3 3" xfId="18348"/>
    <cellStyle name="Normal 2 4 2 8 2 3 3 2" xfId="51467"/>
    <cellStyle name="Normal 2 4 2 8 2 3 4" xfId="51468"/>
    <cellStyle name="Normal 2 4 2 8 2 4" xfId="18349"/>
    <cellStyle name="Normal 2 4 2 8 2 4 2" xfId="18350"/>
    <cellStyle name="Normal 2 4 2 8 2 4 2 2" xfId="51469"/>
    <cellStyle name="Normal 2 4 2 8 2 4 3" xfId="51470"/>
    <cellStyle name="Normal 2 4 2 8 2 5" xfId="18351"/>
    <cellStyle name="Normal 2 4 2 8 2 5 2" xfId="51471"/>
    <cellStyle name="Normal 2 4 2 8 2 6" xfId="18352"/>
    <cellStyle name="Normal 2 4 2 8 2 6 2" xfId="51472"/>
    <cellStyle name="Normal 2 4 2 8 2 7" xfId="51473"/>
    <cellStyle name="Normal 2 4 2 8 2 7 2" xfId="51474"/>
    <cellStyle name="Normal 2 4 2 8 2 8" xfId="51475"/>
    <cellStyle name="Normal 2 4 2 8 2 9" xfId="51476"/>
    <cellStyle name="Normal 2 4 2 8 3" xfId="18353"/>
    <cellStyle name="Normal 2 4 2 8 3 2" xfId="18354"/>
    <cellStyle name="Normal 2 4 2 8 3 2 2" xfId="18355"/>
    <cellStyle name="Normal 2 4 2 8 3 2 2 2" xfId="51477"/>
    <cellStyle name="Normal 2 4 2 8 3 2 3" xfId="18356"/>
    <cellStyle name="Normal 2 4 2 8 3 2 3 2" xfId="51478"/>
    <cellStyle name="Normal 2 4 2 8 3 2 4" xfId="51479"/>
    <cellStyle name="Normal 2 4 2 8 3 3" xfId="18357"/>
    <cellStyle name="Normal 2 4 2 8 3 3 2" xfId="51480"/>
    <cellStyle name="Normal 2 4 2 8 3 4" xfId="18358"/>
    <cellStyle name="Normal 2 4 2 8 3 4 2" xfId="51481"/>
    <cellStyle name="Normal 2 4 2 8 3 5" xfId="18359"/>
    <cellStyle name="Normal 2 4 2 8 3 5 2" xfId="51482"/>
    <cellStyle name="Normal 2 4 2 8 3 6" xfId="51483"/>
    <cellStyle name="Normal 2 4 2 8 3 6 2" xfId="51484"/>
    <cellStyle name="Normal 2 4 2 8 3 7" xfId="51485"/>
    <cellStyle name="Normal 2 4 2 8 4" xfId="18360"/>
    <cellStyle name="Normal 2 4 2 8 4 2" xfId="18361"/>
    <cellStyle name="Normal 2 4 2 8 4 2 2" xfId="51486"/>
    <cellStyle name="Normal 2 4 2 8 4 3" xfId="18362"/>
    <cellStyle name="Normal 2 4 2 8 4 3 2" xfId="51487"/>
    <cellStyle name="Normal 2 4 2 8 4 4" xfId="51488"/>
    <cellStyle name="Normal 2 4 2 8 5" xfId="18363"/>
    <cellStyle name="Normal 2 4 2 8 5 2" xfId="18364"/>
    <cellStyle name="Normal 2 4 2 8 5 2 2" xfId="51489"/>
    <cellStyle name="Normal 2 4 2 8 5 3" xfId="51490"/>
    <cellStyle name="Normal 2 4 2 8 6" xfId="18365"/>
    <cellStyle name="Normal 2 4 2 8 6 2" xfId="51491"/>
    <cellStyle name="Normal 2 4 2 8 7" xfId="18366"/>
    <cellStyle name="Normal 2 4 2 8 7 2" xfId="51492"/>
    <cellStyle name="Normal 2 4 2 8 8" xfId="51493"/>
    <cellStyle name="Normal 2 4 2 8 8 2" xfId="51494"/>
    <cellStyle name="Normal 2 4 2 8 9" xfId="51495"/>
    <cellStyle name="Normal 2 4 2 9" xfId="18367"/>
    <cellStyle name="Normal 2 4 2 9 10" xfId="51496"/>
    <cellStyle name="Normal 2 4 2 9 11" xfId="51497"/>
    <cellStyle name="Normal 2 4 2 9 2" xfId="18368"/>
    <cellStyle name="Normal 2 4 2 9 2 10" xfId="51498"/>
    <cellStyle name="Normal 2 4 2 9 2 2" xfId="18369"/>
    <cellStyle name="Normal 2 4 2 9 2 2 2" xfId="18370"/>
    <cellStyle name="Normal 2 4 2 9 2 2 2 2" xfId="18371"/>
    <cellStyle name="Normal 2 4 2 9 2 2 2 2 2" xfId="51499"/>
    <cellStyle name="Normal 2 4 2 9 2 2 2 3" xfId="18372"/>
    <cellStyle name="Normal 2 4 2 9 2 2 2 3 2" xfId="51500"/>
    <cellStyle name="Normal 2 4 2 9 2 2 2 4" xfId="51501"/>
    <cellStyle name="Normal 2 4 2 9 2 2 3" xfId="18373"/>
    <cellStyle name="Normal 2 4 2 9 2 2 3 2" xfId="51502"/>
    <cellStyle name="Normal 2 4 2 9 2 2 4" xfId="18374"/>
    <cellStyle name="Normal 2 4 2 9 2 2 4 2" xfId="51503"/>
    <cellStyle name="Normal 2 4 2 9 2 2 5" xfId="18375"/>
    <cellStyle name="Normal 2 4 2 9 2 2 5 2" xfId="51504"/>
    <cellStyle name="Normal 2 4 2 9 2 2 6" xfId="51505"/>
    <cellStyle name="Normal 2 4 2 9 2 2 6 2" xfId="51506"/>
    <cellStyle name="Normal 2 4 2 9 2 2 7" xfId="51507"/>
    <cellStyle name="Normal 2 4 2 9 2 3" xfId="18376"/>
    <cellStyle name="Normal 2 4 2 9 2 3 2" xfId="18377"/>
    <cellStyle name="Normal 2 4 2 9 2 3 2 2" xfId="51508"/>
    <cellStyle name="Normal 2 4 2 9 2 3 3" xfId="18378"/>
    <cellStyle name="Normal 2 4 2 9 2 3 3 2" xfId="51509"/>
    <cellStyle name="Normal 2 4 2 9 2 3 4" xfId="51510"/>
    <cellStyle name="Normal 2 4 2 9 2 4" xfId="18379"/>
    <cellStyle name="Normal 2 4 2 9 2 4 2" xfId="18380"/>
    <cellStyle name="Normal 2 4 2 9 2 4 2 2" xfId="51511"/>
    <cellStyle name="Normal 2 4 2 9 2 4 3" xfId="51512"/>
    <cellStyle name="Normal 2 4 2 9 2 5" xfId="18381"/>
    <cellStyle name="Normal 2 4 2 9 2 5 2" xfId="51513"/>
    <cellStyle name="Normal 2 4 2 9 2 6" xfId="18382"/>
    <cellStyle name="Normal 2 4 2 9 2 6 2" xfId="51514"/>
    <cellStyle name="Normal 2 4 2 9 2 7" xfId="51515"/>
    <cellStyle name="Normal 2 4 2 9 2 7 2" xfId="51516"/>
    <cellStyle name="Normal 2 4 2 9 2 8" xfId="51517"/>
    <cellStyle name="Normal 2 4 2 9 2 9" xfId="51518"/>
    <cellStyle name="Normal 2 4 2 9 3" xfId="18383"/>
    <cellStyle name="Normal 2 4 2 9 3 2" xfId="18384"/>
    <cellStyle name="Normal 2 4 2 9 3 2 2" xfId="18385"/>
    <cellStyle name="Normal 2 4 2 9 3 2 2 2" xfId="51519"/>
    <cellStyle name="Normal 2 4 2 9 3 2 3" xfId="18386"/>
    <cellStyle name="Normal 2 4 2 9 3 2 3 2" xfId="51520"/>
    <cellStyle name="Normal 2 4 2 9 3 2 4" xfId="51521"/>
    <cellStyle name="Normal 2 4 2 9 3 3" xfId="18387"/>
    <cellStyle name="Normal 2 4 2 9 3 3 2" xfId="51522"/>
    <cellStyle name="Normal 2 4 2 9 3 4" xfId="18388"/>
    <cellStyle name="Normal 2 4 2 9 3 4 2" xfId="51523"/>
    <cellStyle name="Normal 2 4 2 9 3 5" xfId="18389"/>
    <cellStyle name="Normal 2 4 2 9 3 5 2" xfId="51524"/>
    <cellStyle name="Normal 2 4 2 9 3 6" xfId="51525"/>
    <cellStyle name="Normal 2 4 2 9 3 6 2" xfId="51526"/>
    <cellStyle name="Normal 2 4 2 9 3 7" xfId="51527"/>
    <cellStyle name="Normal 2 4 2 9 4" xfId="18390"/>
    <cellStyle name="Normal 2 4 2 9 4 2" xfId="18391"/>
    <cellStyle name="Normal 2 4 2 9 4 2 2" xfId="51528"/>
    <cellStyle name="Normal 2 4 2 9 4 3" xfId="18392"/>
    <cellStyle name="Normal 2 4 2 9 4 3 2" xfId="51529"/>
    <cellStyle name="Normal 2 4 2 9 4 4" xfId="51530"/>
    <cellStyle name="Normal 2 4 2 9 5" xfId="18393"/>
    <cellStyle name="Normal 2 4 2 9 5 2" xfId="18394"/>
    <cellStyle name="Normal 2 4 2 9 5 2 2" xfId="51531"/>
    <cellStyle name="Normal 2 4 2 9 5 3" xfId="51532"/>
    <cellStyle name="Normal 2 4 2 9 6" xfId="18395"/>
    <cellStyle name="Normal 2 4 2 9 6 2" xfId="51533"/>
    <cellStyle name="Normal 2 4 2 9 7" xfId="18396"/>
    <cellStyle name="Normal 2 4 2 9 7 2" xfId="51534"/>
    <cellStyle name="Normal 2 4 2 9 8" xfId="51535"/>
    <cellStyle name="Normal 2 4 2 9 8 2" xfId="51536"/>
    <cellStyle name="Normal 2 4 2 9 9" xfId="51537"/>
    <cellStyle name="Normal 2 4 20" xfId="18397"/>
    <cellStyle name="Normal 2 4 20 10" xfId="51538"/>
    <cellStyle name="Normal 2 4 20 11" xfId="51539"/>
    <cellStyle name="Normal 2 4 20 2" xfId="18398"/>
    <cellStyle name="Normal 2 4 20 2 10" xfId="51540"/>
    <cellStyle name="Normal 2 4 20 2 2" xfId="18399"/>
    <cellStyle name="Normal 2 4 20 2 2 2" xfId="18400"/>
    <cellStyle name="Normal 2 4 20 2 2 2 2" xfId="18401"/>
    <cellStyle name="Normal 2 4 20 2 2 2 2 2" xfId="51541"/>
    <cellStyle name="Normal 2 4 20 2 2 2 3" xfId="18402"/>
    <cellStyle name="Normal 2 4 20 2 2 2 3 2" xfId="51542"/>
    <cellStyle name="Normal 2 4 20 2 2 2 4" xfId="51543"/>
    <cellStyle name="Normal 2 4 20 2 2 3" xfId="18403"/>
    <cellStyle name="Normal 2 4 20 2 2 3 2" xfId="51544"/>
    <cellStyle name="Normal 2 4 20 2 2 4" xfId="18404"/>
    <cellStyle name="Normal 2 4 20 2 2 4 2" xfId="51545"/>
    <cellStyle name="Normal 2 4 20 2 2 5" xfId="18405"/>
    <cellStyle name="Normal 2 4 20 2 2 5 2" xfId="51546"/>
    <cellStyle name="Normal 2 4 20 2 2 6" xfId="51547"/>
    <cellStyle name="Normal 2 4 20 2 2 6 2" xfId="51548"/>
    <cellStyle name="Normal 2 4 20 2 2 7" xfId="51549"/>
    <cellStyle name="Normal 2 4 20 2 3" xfId="18406"/>
    <cellStyle name="Normal 2 4 20 2 3 2" xfId="18407"/>
    <cellStyle name="Normal 2 4 20 2 3 2 2" xfId="51550"/>
    <cellStyle name="Normal 2 4 20 2 3 3" xfId="18408"/>
    <cellStyle name="Normal 2 4 20 2 3 3 2" xfId="51551"/>
    <cellStyle name="Normal 2 4 20 2 3 4" xfId="51552"/>
    <cellStyle name="Normal 2 4 20 2 4" xfId="18409"/>
    <cellStyle name="Normal 2 4 20 2 4 2" xfId="18410"/>
    <cellStyle name="Normal 2 4 20 2 4 2 2" xfId="51553"/>
    <cellStyle name="Normal 2 4 20 2 4 3" xfId="51554"/>
    <cellStyle name="Normal 2 4 20 2 5" xfId="18411"/>
    <cellStyle name="Normal 2 4 20 2 5 2" xfId="51555"/>
    <cellStyle name="Normal 2 4 20 2 6" xfId="18412"/>
    <cellStyle name="Normal 2 4 20 2 6 2" xfId="51556"/>
    <cellStyle name="Normal 2 4 20 2 7" xfId="51557"/>
    <cellStyle name="Normal 2 4 20 2 7 2" xfId="51558"/>
    <cellStyle name="Normal 2 4 20 2 8" xfId="51559"/>
    <cellStyle name="Normal 2 4 20 2 9" xfId="51560"/>
    <cellStyle name="Normal 2 4 20 3" xfId="18413"/>
    <cellStyle name="Normal 2 4 20 3 2" xfId="18414"/>
    <cellStyle name="Normal 2 4 20 3 2 2" xfId="18415"/>
    <cellStyle name="Normal 2 4 20 3 2 2 2" xfId="51561"/>
    <cellStyle name="Normal 2 4 20 3 2 3" xfId="18416"/>
    <cellStyle name="Normal 2 4 20 3 2 3 2" xfId="51562"/>
    <cellStyle name="Normal 2 4 20 3 2 4" xfId="51563"/>
    <cellStyle name="Normal 2 4 20 3 3" xfId="18417"/>
    <cellStyle name="Normal 2 4 20 3 3 2" xfId="51564"/>
    <cellStyle name="Normal 2 4 20 3 4" xfId="18418"/>
    <cellStyle name="Normal 2 4 20 3 4 2" xfId="51565"/>
    <cellStyle name="Normal 2 4 20 3 5" xfId="18419"/>
    <cellStyle name="Normal 2 4 20 3 5 2" xfId="51566"/>
    <cellStyle name="Normal 2 4 20 3 6" xfId="51567"/>
    <cellStyle name="Normal 2 4 20 3 6 2" xfId="51568"/>
    <cellStyle name="Normal 2 4 20 3 7" xfId="51569"/>
    <cellStyle name="Normal 2 4 20 4" xfId="18420"/>
    <cellStyle name="Normal 2 4 20 4 2" xfId="18421"/>
    <cellStyle name="Normal 2 4 20 4 2 2" xfId="51570"/>
    <cellStyle name="Normal 2 4 20 4 3" xfId="18422"/>
    <cellStyle name="Normal 2 4 20 4 3 2" xfId="51571"/>
    <cellStyle name="Normal 2 4 20 4 4" xfId="51572"/>
    <cellStyle name="Normal 2 4 20 5" xfId="18423"/>
    <cellStyle name="Normal 2 4 20 5 2" xfId="18424"/>
    <cellStyle name="Normal 2 4 20 5 2 2" xfId="51573"/>
    <cellStyle name="Normal 2 4 20 5 3" xfId="51574"/>
    <cellStyle name="Normal 2 4 20 6" xfId="18425"/>
    <cellStyle name="Normal 2 4 20 6 2" xfId="51575"/>
    <cellStyle name="Normal 2 4 20 7" xfId="18426"/>
    <cellStyle name="Normal 2 4 20 7 2" xfId="51576"/>
    <cellStyle name="Normal 2 4 20 8" xfId="51577"/>
    <cellStyle name="Normal 2 4 20 8 2" xfId="51578"/>
    <cellStyle name="Normal 2 4 20 9" xfId="51579"/>
    <cellStyle name="Normal 2 4 21" xfId="18427"/>
    <cellStyle name="Normal 2 4 21 10" xfId="51580"/>
    <cellStyle name="Normal 2 4 21 11" xfId="51581"/>
    <cellStyle name="Normal 2 4 21 2" xfId="18428"/>
    <cellStyle name="Normal 2 4 21 2 10" xfId="51582"/>
    <cellStyle name="Normal 2 4 21 2 2" xfId="18429"/>
    <cellStyle name="Normal 2 4 21 2 2 2" xfId="18430"/>
    <cellStyle name="Normal 2 4 21 2 2 2 2" xfId="18431"/>
    <cellStyle name="Normal 2 4 21 2 2 2 2 2" xfId="51583"/>
    <cellStyle name="Normal 2 4 21 2 2 2 3" xfId="18432"/>
    <cellStyle name="Normal 2 4 21 2 2 2 3 2" xfId="51584"/>
    <cellStyle name="Normal 2 4 21 2 2 2 4" xfId="51585"/>
    <cellStyle name="Normal 2 4 21 2 2 3" xfId="18433"/>
    <cellStyle name="Normal 2 4 21 2 2 3 2" xfId="51586"/>
    <cellStyle name="Normal 2 4 21 2 2 4" xfId="18434"/>
    <cellStyle name="Normal 2 4 21 2 2 4 2" xfId="51587"/>
    <cellStyle name="Normal 2 4 21 2 2 5" xfId="18435"/>
    <cellStyle name="Normal 2 4 21 2 2 5 2" xfId="51588"/>
    <cellStyle name="Normal 2 4 21 2 2 6" xfId="51589"/>
    <cellStyle name="Normal 2 4 21 2 2 6 2" xfId="51590"/>
    <cellStyle name="Normal 2 4 21 2 2 7" xfId="51591"/>
    <cellStyle name="Normal 2 4 21 2 3" xfId="18436"/>
    <cellStyle name="Normal 2 4 21 2 3 2" xfId="18437"/>
    <cellStyle name="Normal 2 4 21 2 3 2 2" xfId="51592"/>
    <cellStyle name="Normal 2 4 21 2 3 3" xfId="18438"/>
    <cellStyle name="Normal 2 4 21 2 3 3 2" xfId="51593"/>
    <cellStyle name="Normal 2 4 21 2 3 4" xfId="51594"/>
    <cellStyle name="Normal 2 4 21 2 4" xfId="18439"/>
    <cellStyle name="Normal 2 4 21 2 4 2" xfId="18440"/>
    <cellStyle name="Normal 2 4 21 2 4 2 2" xfId="51595"/>
    <cellStyle name="Normal 2 4 21 2 4 3" xfId="51596"/>
    <cellStyle name="Normal 2 4 21 2 5" xfId="18441"/>
    <cellStyle name="Normal 2 4 21 2 5 2" xfId="51597"/>
    <cellStyle name="Normal 2 4 21 2 6" xfId="18442"/>
    <cellStyle name="Normal 2 4 21 2 6 2" xfId="51598"/>
    <cellStyle name="Normal 2 4 21 2 7" xfId="51599"/>
    <cellStyle name="Normal 2 4 21 2 7 2" xfId="51600"/>
    <cellStyle name="Normal 2 4 21 2 8" xfId="51601"/>
    <cellStyle name="Normal 2 4 21 2 9" xfId="51602"/>
    <cellStyle name="Normal 2 4 21 3" xfId="18443"/>
    <cellStyle name="Normal 2 4 21 3 2" xfId="18444"/>
    <cellStyle name="Normal 2 4 21 3 2 2" xfId="18445"/>
    <cellStyle name="Normal 2 4 21 3 2 2 2" xfId="51603"/>
    <cellStyle name="Normal 2 4 21 3 2 3" xfId="18446"/>
    <cellStyle name="Normal 2 4 21 3 2 3 2" xfId="51604"/>
    <cellStyle name="Normal 2 4 21 3 2 4" xfId="51605"/>
    <cellStyle name="Normal 2 4 21 3 3" xfId="18447"/>
    <cellStyle name="Normal 2 4 21 3 3 2" xfId="51606"/>
    <cellStyle name="Normal 2 4 21 3 4" xfId="18448"/>
    <cellStyle name="Normal 2 4 21 3 4 2" xfId="51607"/>
    <cellStyle name="Normal 2 4 21 3 5" xfId="18449"/>
    <cellStyle name="Normal 2 4 21 3 5 2" xfId="51608"/>
    <cellStyle name="Normal 2 4 21 3 6" xfId="51609"/>
    <cellStyle name="Normal 2 4 21 3 6 2" xfId="51610"/>
    <cellStyle name="Normal 2 4 21 3 7" xfId="51611"/>
    <cellStyle name="Normal 2 4 21 4" xfId="18450"/>
    <cellStyle name="Normal 2 4 21 4 2" xfId="18451"/>
    <cellStyle name="Normal 2 4 21 4 2 2" xfId="51612"/>
    <cellStyle name="Normal 2 4 21 4 3" xfId="18452"/>
    <cellStyle name="Normal 2 4 21 4 3 2" xfId="51613"/>
    <cellStyle name="Normal 2 4 21 4 4" xfId="51614"/>
    <cellStyle name="Normal 2 4 21 5" xfId="18453"/>
    <cellStyle name="Normal 2 4 21 5 2" xfId="18454"/>
    <cellStyle name="Normal 2 4 21 5 2 2" xfId="51615"/>
    <cellStyle name="Normal 2 4 21 5 3" xfId="51616"/>
    <cellStyle name="Normal 2 4 21 6" xfId="18455"/>
    <cellStyle name="Normal 2 4 21 6 2" xfId="51617"/>
    <cellStyle name="Normal 2 4 21 7" xfId="18456"/>
    <cellStyle name="Normal 2 4 21 7 2" xfId="51618"/>
    <cellStyle name="Normal 2 4 21 8" xfId="51619"/>
    <cellStyle name="Normal 2 4 21 8 2" xfId="51620"/>
    <cellStyle name="Normal 2 4 21 9" xfId="51621"/>
    <cellStyle name="Normal 2 4 22" xfId="18457"/>
    <cellStyle name="Normal 2 4 22 10" xfId="51622"/>
    <cellStyle name="Normal 2 4 22 11" xfId="51623"/>
    <cellStyle name="Normal 2 4 22 2" xfId="18458"/>
    <cellStyle name="Normal 2 4 22 2 10" xfId="51624"/>
    <cellStyle name="Normal 2 4 22 2 2" xfId="18459"/>
    <cellStyle name="Normal 2 4 22 2 2 2" xfId="18460"/>
    <cellStyle name="Normal 2 4 22 2 2 2 2" xfId="18461"/>
    <cellStyle name="Normal 2 4 22 2 2 2 2 2" xfId="51625"/>
    <cellStyle name="Normal 2 4 22 2 2 2 3" xfId="18462"/>
    <cellStyle name="Normal 2 4 22 2 2 2 3 2" xfId="51626"/>
    <cellStyle name="Normal 2 4 22 2 2 2 4" xfId="51627"/>
    <cellStyle name="Normal 2 4 22 2 2 3" xfId="18463"/>
    <cellStyle name="Normal 2 4 22 2 2 3 2" xfId="51628"/>
    <cellStyle name="Normal 2 4 22 2 2 4" xfId="18464"/>
    <cellStyle name="Normal 2 4 22 2 2 4 2" xfId="51629"/>
    <cellStyle name="Normal 2 4 22 2 2 5" xfId="18465"/>
    <cellStyle name="Normal 2 4 22 2 2 5 2" xfId="51630"/>
    <cellStyle name="Normal 2 4 22 2 2 6" xfId="51631"/>
    <cellStyle name="Normal 2 4 22 2 2 6 2" xfId="51632"/>
    <cellStyle name="Normal 2 4 22 2 2 7" xfId="51633"/>
    <cellStyle name="Normal 2 4 22 2 3" xfId="18466"/>
    <cellStyle name="Normal 2 4 22 2 3 2" xfId="18467"/>
    <cellStyle name="Normal 2 4 22 2 3 2 2" xfId="51634"/>
    <cellStyle name="Normal 2 4 22 2 3 3" xfId="18468"/>
    <cellStyle name="Normal 2 4 22 2 3 3 2" xfId="51635"/>
    <cellStyle name="Normal 2 4 22 2 3 4" xfId="51636"/>
    <cellStyle name="Normal 2 4 22 2 4" xfId="18469"/>
    <cellStyle name="Normal 2 4 22 2 4 2" xfId="18470"/>
    <cellStyle name="Normal 2 4 22 2 4 2 2" xfId="51637"/>
    <cellStyle name="Normal 2 4 22 2 4 3" xfId="51638"/>
    <cellStyle name="Normal 2 4 22 2 5" xfId="18471"/>
    <cellStyle name="Normal 2 4 22 2 5 2" xfId="51639"/>
    <cellStyle name="Normal 2 4 22 2 6" xfId="18472"/>
    <cellStyle name="Normal 2 4 22 2 6 2" xfId="51640"/>
    <cellStyle name="Normal 2 4 22 2 7" xfId="51641"/>
    <cellStyle name="Normal 2 4 22 2 7 2" xfId="51642"/>
    <cellStyle name="Normal 2 4 22 2 8" xfId="51643"/>
    <cellStyle name="Normal 2 4 22 2 9" xfId="51644"/>
    <cellStyle name="Normal 2 4 22 3" xfId="18473"/>
    <cellStyle name="Normal 2 4 22 3 2" xfId="18474"/>
    <cellStyle name="Normal 2 4 22 3 2 2" xfId="18475"/>
    <cellStyle name="Normal 2 4 22 3 2 2 2" xfId="51645"/>
    <cellStyle name="Normal 2 4 22 3 2 3" xfId="18476"/>
    <cellStyle name="Normal 2 4 22 3 2 3 2" xfId="51646"/>
    <cellStyle name="Normal 2 4 22 3 2 4" xfId="51647"/>
    <cellStyle name="Normal 2 4 22 3 3" xfId="18477"/>
    <cellStyle name="Normal 2 4 22 3 3 2" xfId="51648"/>
    <cellStyle name="Normal 2 4 22 3 4" xfId="18478"/>
    <cellStyle name="Normal 2 4 22 3 4 2" xfId="51649"/>
    <cellStyle name="Normal 2 4 22 3 5" xfId="18479"/>
    <cellStyle name="Normal 2 4 22 3 5 2" xfId="51650"/>
    <cellStyle name="Normal 2 4 22 3 6" xfId="51651"/>
    <cellStyle name="Normal 2 4 22 3 6 2" xfId="51652"/>
    <cellStyle name="Normal 2 4 22 3 7" xfId="51653"/>
    <cellStyle name="Normal 2 4 22 4" xfId="18480"/>
    <cellStyle name="Normal 2 4 22 4 2" xfId="18481"/>
    <cellStyle name="Normal 2 4 22 4 2 2" xfId="51654"/>
    <cellStyle name="Normal 2 4 22 4 3" xfId="18482"/>
    <cellStyle name="Normal 2 4 22 4 3 2" xfId="51655"/>
    <cellStyle name="Normal 2 4 22 4 4" xfId="51656"/>
    <cellStyle name="Normal 2 4 22 5" xfId="18483"/>
    <cellStyle name="Normal 2 4 22 5 2" xfId="18484"/>
    <cellStyle name="Normal 2 4 22 5 2 2" xfId="51657"/>
    <cellStyle name="Normal 2 4 22 5 3" xfId="51658"/>
    <cellStyle name="Normal 2 4 22 6" xfId="18485"/>
    <cellStyle name="Normal 2 4 22 6 2" xfId="51659"/>
    <cellStyle name="Normal 2 4 22 7" xfId="18486"/>
    <cellStyle name="Normal 2 4 22 7 2" xfId="51660"/>
    <cellStyle name="Normal 2 4 22 8" xfId="51661"/>
    <cellStyle name="Normal 2 4 22 8 2" xfId="51662"/>
    <cellStyle name="Normal 2 4 22 9" xfId="51663"/>
    <cellStyle name="Normal 2 4 23" xfId="18487"/>
    <cellStyle name="Normal 2 4 23 10" xfId="51664"/>
    <cellStyle name="Normal 2 4 23 11" xfId="51665"/>
    <cellStyle name="Normal 2 4 23 2" xfId="18488"/>
    <cellStyle name="Normal 2 4 23 2 10" xfId="51666"/>
    <cellStyle name="Normal 2 4 23 2 2" xfId="18489"/>
    <cellStyle name="Normal 2 4 23 2 2 2" xfId="18490"/>
    <cellStyle name="Normal 2 4 23 2 2 2 2" xfId="18491"/>
    <cellStyle name="Normal 2 4 23 2 2 2 2 2" xfId="51667"/>
    <cellStyle name="Normal 2 4 23 2 2 2 3" xfId="18492"/>
    <cellStyle name="Normal 2 4 23 2 2 2 3 2" xfId="51668"/>
    <cellStyle name="Normal 2 4 23 2 2 2 4" xfId="51669"/>
    <cellStyle name="Normal 2 4 23 2 2 3" xfId="18493"/>
    <cellStyle name="Normal 2 4 23 2 2 3 2" xfId="51670"/>
    <cellStyle name="Normal 2 4 23 2 2 4" xfId="18494"/>
    <cellStyle name="Normal 2 4 23 2 2 4 2" xfId="51671"/>
    <cellStyle name="Normal 2 4 23 2 2 5" xfId="18495"/>
    <cellStyle name="Normal 2 4 23 2 2 5 2" xfId="51672"/>
    <cellStyle name="Normal 2 4 23 2 2 6" xfId="51673"/>
    <cellStyle name="Normal 2 4 23 2 2 6 2" xfId="51674"/>
    <cellStyle name="Normal 2 4 23 2 2 7" xfId="51675"/>
    <cellStyle name="Normal 2 4 23 2 3" xfId="18496"/>
    <cellStyle name="Normal 2 4 23 2 3 2" xfId="18497"/>
    <cellStyle name="Normal 2 4 23 2 3 2 2" xfId="51676"/>
    <cellStyle name="Normal 2 4 23 2 3 3" xfId="18498"/>
    <cellStyle name="Normal 2 4 23 2 3 3 2" xfId="51677"/>
    <cellStyle name="Normal 2 4 23 2 3 4" xfId="51678"/>
    <cellStyle name="Normal 2 4 23 2 4" xfId="18499"/>
    <cellStyle name="Normal 2 4 23 2 4 2" xfId="18500"/>
    <cellStyle name="Normal 2 4 23 2 4 2 2" xfId="51679"/>
    <cellStyle name="Normal 2 4 23 2 4 3" xfId="51680"/>
    <cellStyle name="Normal 2 4 23 2 5" xfId="18501"/>
    <cellStyle name="Normal 2 4 23 2 5 2" xfId="51681"/>
    <cellStyle name="Normal 2 4 23 2 6" xfId="18502"/>
    <cellStyle name="Normal 2 4 23 2 6 2" xfId="51682"/>
    <cellStyle name="Normal 2 4 23 2 7" xfId="51683"/>
    <cellStyle name="Normal 2 4 23 2 7 2" xfId="51684"/>
    <cellStyle name="Normal 2 4 23 2 8" xfId="51685"/>
    <cellStyle name="Normal 2 4 23 2 9" xfId="51686"/>
    <cellStyle name="Normal 2 4 23 3" xfId="18503"/>
    <cellStyle name="Normal 2 4 23 3 2" xfId="18504"/>
    <cellStyle name="Normal 2 4 23 3 2 2" xfId="18505"/>
    <cellStyle name="Normal 2 4 23 3 2 2 2" xfId="51687"/>
    <cellStyle name="Normal 2 4 23 3 2 3" xfId="18506"/>
    <cellStyle name="Normal 2 4 23 3 2 3 2" xfId="51688"/>
    <cellStyle name="Normal 2 4 23 3 2 4" xfId="51689"/>
    <cellStyle name="Normal 2 4 23 3 3" xfId="18507"/>
    <cellStyle name="Normal 2 4 23 3 3 2" xfId="51690"/>
    <cellStyle name="Normal 2 4 23 3 4" xfId="18508"/>
    <cellStyle name="Normal 2 4 23 3 4 2" xfId="51691"/>
    <cellStyle name="Normal 2 4 23 3 5" xfId="18509"/>
    <cellStyle name="Normal 2 4 23 3 5 2" xfId="51692"/>
    <cellStyle name="Normal 2 4 23 3 6" xfId="51693"/>
    <cellStyle name="Normal 2 4 23 3 6 2" xfId="51694"/>
    <cellStyle name="Normal 2 4 23 3 7" xfId="51695"/>
    <cellStyle name="Normal 2 4 23 4" xfId="18510"/>
    <cellStyle name="Normal 2 4 23 4 2" xfId="18511"/>
    <cellStyle name="Normal 2 4 23 4 2 2" xfId="51696"/>
    <cellStyle name="Normal 2 4 23 4 3" xfId="18512"/>
    <cellStyle name="Normal 2 4 23 4 3 2" xfId="51697"/>
    <cellStyle name="Normal 2 4 23 4 4" xfId="51698"/>
    <cellStyle name="Normal 2 4 23 5" xfId="18513"/>
    <cellStyle name="Normal 2 4 23 5 2" xfId="18514"/>
    <cellStyle name="Normal 2 4 23 5 2 2" xfId="51699"/>
    <cellStyle name="Normal 2 4 23 5 3" xfId="51700"/>
    <cellStyle name="Normal 2 4 23 6" xfId="18515"/>
    <cellStyle name="Normal 2 4 23 6 2" xfId="51701"/>
    <cellStyle name="Normal 2 4 23 7" xfId="18516"/>
    <cellStyle name="Normal 2 4 23 7 2" xfId="51702"/>
    <cellStyle name="Normal 2 4 23 8" xfId="51703"/>
    <cellStyle name="Normal 2 4 23 8 2" xfId="51704"/>
    <cellStyle name="Normal 2 4 23 9" xfId="51705"/>
    <cellStyle name="Normal 2 4 24" xfId="18517"/>
    <cellStyle name="Normal 2 4 24 10" xfId="51706"/>
    <cellStyle name="Normal 2 4 24 11" xfId="51707"/>
    <cellStyle name="Normal 2 4 24 2" xfId="18518"/>
    <cellStyle name="Normal 2 4 24 2 10" xfId="51708"/>
    <cellStyle name="Normal 2 4 24 2 2" xfId="18519"/>
    <cellStyle name="Normal 2 4 24 2 2 2" xfId="18520"/>
    <cellStyle name="Normal 2 4 24 2 2 2 2" xfId="18521"/>
    <cellStyle name="Normal 2 4 24 2 2 2 2 2" xfId="51709"/>
    <cellStyle name="Normal 2 4 24 2 2 2 3" xfId="18522"/>
    <cellStyle name="Normal 2 4 24 2 2 2 3 2" xfId="51710"/>
    <cellStyle name="Normal 2 4 24 2 2 2 4" xfId="51711"/>
    <cellStyle name="Normal 2 4 24 2 2 3" xfId="18523"/>
    <cellStyle name="Normal 2 4 24 2 2 3 2" xfId="51712"/>
    <cellStyle name="Normal 2 4 24 2 2 4" xfId="18524"/>
    <cellStyle name="Normal 2 4 24 2 2 4 2" xfId="51713"/>
    <cellStyle name="Normal 2 4 24 2 2 5" xfId="18525"/>
    <cellStyle name="Normal 2 4 24 2 2 5 2" xfId="51714"/>
    <cellStyle name="Normal 2 4 24 2 2 6" xfId="51715"/>
    <cellStyle name="Normal 2 4 24 2 2 6 2" xfId="51716"/>
    <cellStyle name="Normal 2 4 24 2 2 7" xfId="51717"/>
    <cellStyle name="Normal 2 4 24 2 3" xfId="18526"/>
    <cellStyle name="Normal 2 4 24 2 3 2" xfId="18527"/>
    <cellStyle name="Normal 2 4 24 2 3 2 2" xfId="51718"/>
    <cellStyle name="Normal 2 4 24 2 3 3" xfId="18528"/>
    <cellStyle name="Normal 2 4 24 2 3 3 2" xfId="51719"/>
    <cellStyle name="Normal 2 4 24 2 3 4" xfId="51720"/>
    <cellStyle name="Normal 2 4 24 2 4" xfId="18529"/>
    <cellStyle name="Normal 2 4 24 2 4 2" xfId="18530"/>
    <cellStyle name="Normal 2 4 24 2 4 2 2" xfId="51721"/>
    <cellStyle name="Normal 2 4 24 2 4 3" xfId="51722"/>
    <cellStyle name="Normal 2 4 24 2 5" xfId="18531"/>
    <cellStyle name="Normal 2 4 24 2 5 2" xfId="51723"/>
    <cellStyle name="Normal 2 4 24 2 6" xfId="18532"/>
    <cellStyle name="Normal 2 4 24 2 6 2" xfId="51724"/>
    <cellStyle name="Normal 2 4 24 2 7" xfId="51725"/>
    <cellStyle name="Normal 2 4 24 2 7 2" xfId="51726"/>
    <cellStyle name="Normal 2 4 24 2 8" xfId="51727"/>
    <cellStyle name="Normal 2 4 24 2 9" xfId="51728"/>
    <cellStyle name="Normal 2 4 24 3" xfId="18533"/>
    <cellStyle name="Normal 2 4 24 3 2" xfId="18534"/>
    <cellStyle name="Normal 2 4 24 3 2 2" xfId="18535"/>
    <cellStyle name="Normal 2 4 24 3 2 2 2" xfId="51729"/>
    <cellStyle name="Normal 2 4 24 3 2 3" xfId="18536"/>
    <cellStyle name="Normal 2 4 24 3 2 3 2" xfId="51730"/>
    <cellStyle name="Normal 2 4 24 3 2 4" xfId="51731"/>
    <cellStyle name="Normal 2 4 24 3 3" xfId="18537"/>
    <cellStyle name="Normal 2 4 24 3 3 2" xfId="51732"/>
    <cellStyle name="Normal 2 4 24 3 4" xfId="18538"/>
    <cellStyle name="Normal 2 4 24 3 4 2" xfId="51733"/>
    <cellStyle name="Normal 2 4 24 3 5" xfId="18539"/>
    <cellStyle name="Normal 2 4 24 3 5 2" xfId="51734"/>
    <cellStyle name="Normal 2 4 24 3 6" xfId="51735"/>
    <cellStyle name="Normal 2 4 24 3 6 2" xfId="51736"/>
    <cellStyle name="Normal 2 4 24 3 7" xfId="51737"/>
    <cellStyle name="Normal 2 4 24 4" xfId="18540"/>
    <cellStyle name="Normal 2 4 24 4 2" xfId="18541"/>
    <cellStyle name="Normal 2 4 24 4 2 2" xfId="51738"/>
    <cellStyle name="Normal 2 4 24 4 3" xfId="18542"/>
    <cellStyle name="Normal 2 4 24 4 3 2" xfId="51739"/>
    <cellStyle name="Normal 2 4 24 4 4" xfId="51740"/>
    <cellStyle name="Normal 2 4 24 5" xfId="18543"/>
    <cellStyle name="Normal 2 4 24 5 2" xfId="18544"/>
    <cellStyle name="Normal 2 4 24 5 2 2" xfId="51741"/>
    <cellStyle name="Normal 2 4 24 5 3" xfId="51742"/>
    <cellStyle name="Normal 2 4 24 6" xfId="18545"/>
    <cellStyle name="Normal 2 4 24 6 2" xfId="51743"/>
    <cellStyle name="Normal 2 4 24 7" xfId="18546"/>
    <cellStyle name="Normal 2 4 24 7 2" xfId="51744"/>
    <cellStyle name="Normal 2 4 24 8" xfId="51745"/>
    <cellStyle name="Normal 2 4 24 8 2" xfId="51746"/>
    <cellStyle name="Normal 2 4 24 9" xfId="51747"/>
    <cellStyle name="Normal 2 4 25" xfId="18547"/>
    <cellStyle name="Normal 2 4 25 10" xfId="51748"/>
    <cellStyle name="Normal 2 4 25 11" xfId="51749"/>
    <cellStyle name="Normal 2 4 25 2" xfId="18548"/>
    <cellStyle name="Normal 2 4 25 2 10" xfId="51750"/>
    <cellStyle name="Normal 2 4 25 2 2" xfId="18549"/>
    <cellStyle name="Normal 2 4 25 2 2 2" xfId="18550"/>
    <cellStyle name="Normal 2 4 25 2 2 2 2" xfId="18551"/>
    <cellStyle name="Normal 2 4 25 2 2 2 2 2" xfId="51751"/>
    <cellStyle name="Normal 2 4 25 2 2 2 3" xfId="18552"/>
    <cellStyle name="Normal 2 4 25 2 2 2 3 2" xfId="51752"/>
    <cellStyle name="Normal 2 4 25 2 2 2 4" xfId="51753"/>
    <cellStyle name="Normal 2 4 25 2 2 3" xfId="18553"/>
    <cellStyle name="Normal 2 4 25 2 2 3 2" xfId="51754"/>
    <cellStyle name="Normal 2 4 25 2 2 4" xfId="18554"/>
    <cellStyle name="Normal 2 4 25 2 2 4 2" xfId="51755"/>
    <cellStyle name="Normal 2 4 25 2 2 5" xfId="18555"/>
    <cellStyle name="Normal 2 4 25 2 2 5 2" xfId="51756"/>
    <cellStyle name="Normal 2 4 25 2 2 6" xfId="51757"/>
    <cellStyle name="Normal 2 4 25 2 2 6 2" xfId="51758"/>
    <cellStyle name="Normal 2 4 25 2 2 7" xfId="51759"/>
    <cellStyle name="Normal 2 4 25 2 3" xfId="18556"/>
    <cellStyle name="Normal 2 4 25 2 3 2" xfId="18557"/>
    <cellStyle name="Normal 2 4 25 2 3 2 2" xfId="51760"/>
    <cellStyle name="Normal 2 4 25 2 3 3" xfId="18558"/>
    <cellStyle name="Normal 2 4 25 2 3 3 2" xfId="51761"/>
    <cellStyle name="Normal 2 4 25 2 3 4" xfId="51762"/>
    <cellStyle name="Normal 2 4 25 2 4" xfId="18559"/>
    <cellStyle name="Normal 2 4 25 2 4 2" xfId="18560"/>
    <cellStyle name="Normal 2 4 25 2 4 2 2" xfId="51763"/>
    <cellStyle name="Normal 2 4 25 2 4 3" xfId="51764"/>
    <cellStyle name="Normal 2 4 25 2 5" xfId="18561"/>
    <cellStyle name="Normal 2 4 25 2 5 2" xfId="51765"/>
    <cellStyle name="Normal 2 4 25 2 6" xfId="18562"/>
    <cellStyle name="Normal 2 4 25 2 6 2" xfId="51766"/>
    <cellStyle name="Normal 2 4 25 2 7" xfId="51767"/>
    <cellStyle name="Normal 2 4 25 2 7 2" xfId="51768"/>
    <cellStyle name="Normal 2 4 25 2 8" xfId="51769"/>
    <cellStyle name="Normal 2 4 25 2 9" xfId="51770"/>
    <cellStyle name="Normal 2 4 25 3" xfId="18563"/>
    <cellStyle name="Normal 2 4 25 3 2" xfId="18564"/>
    <cellStyle name="Normal 2 4 25 3 2 2" xfId="18565"/>
    <cellStyle name="Normal 2 4 25 3 2 2 2" xfId="51771"/>
    <cellStyle name="Normal 2 4 25 3 2 3" xfId="18566"/>
    <cellStyle name="Normal 2 4 25 3 2 3 2" xfId="51772"/>
    <cellStyle name="Normal 2 4 25 3 2 4" xfId="51773"/>
    <cellStyle name="Normal 2 4 25 3 3" xfId="18567"/>
    <cellStyle name="Normal 2 4 25 3 3 2" xfId="51774"/>
    <cellStyle name="Normal 2 4 25 3 4" xfId="18568"/>
    <cellStyle name="Normal 2 4 25 3 4 2" xfId="51775"/>
    <cellStyle name="Normal 2 4 25 3 5" xfId="18569"/>
    <cellStyle name="Normal 2 4 25 3 5 2" xfId="51776"/>
    <cellStyle name="Normal 2 4 25 3 6" xfId="51777"/>
    <cellStyle name="Normal 2 4 25 3 6 2" xfId="51778"/>
    <cellStyle name="Normal 2 4 25 3 7" xfId="51779"/>
    <cellStyle name="Normal 2 4 25 4" xfId="18570"/>
    <cellStyle name="Normal 2 4 25 4 2" xfId="18571"/>
    <cellStyle name="Normal 2 4 25 4 2 2" xfId="51780"/>
    <cellStyle name="Normal 2 4 25 4 3" xfId="18572"/>
    <cellStyle name="Normal 2 4 25 4 3 2" xfId="51781"/>
    <cellStyle name="Normal 2 4 25 4 4" xfId="51782"/>
    <cellStyle name="Normal 2 4 25 5" xfId="18573"/>
    <cellStyle name="Normal 2 4 25 5 2" xfId="18574"/>
    <cellStyle name="Normal 2 4 25 5 2 2" xfId="51783"/>
    <cellStyle name="Normal 2 4 25 5 3" xfId="51784"/>
    <cellStyle name="Normal 2 4 25 6" xfId="18575"/>
    <cellStyle name="Normal 2 4 25 6 2" xfId="51785"/>
    <cellStyle name="Normal 2 4 25 7" xfId="18576"/>
    <cellStyle name="Normal 2 4 25 7 2" xfId="51786"/>
    <cellStyle name="Normal 2 4 25 8" xfId="51787"/>
    <cellStyle name="Normal 2 4 25 8 2" xfId="51788"/>
    <cellStyle name="Normal 2 4 25 9" xfId="51789"/>
    <cellStyle name="Normal 2 4 26" xfId="18577"/>
    <cellStyle name="Normal 2 4 26 10" xfId="51790"/>
    <cellStyle name="Normal 2 4 26 11" xfId="51791"/>
    <cellStyle name="Normal 2 4 26 2" xfId="18578"/>
    <cellStyle name="Normal 2 4 26 2 10" xfId="51792"/>
    <cellStyle name="Normal 2 4 26 2 2" xfId="18579"/>
    <cellStyle name="Normal 2 4 26 2 2 2" xfId="18580"/>
    <cellStyle name="Normal 2 4 26 2 2 2 2" xfId="18581"/>
    <cellStyle name="Normal 2 4 26 2 2 2 2 2" xfId="51793"/>
    <cellStyle name="Normal 2 4 26 2 2 2 3" xfId="18582"/>
    <cellStyle name="Normal 2 4 26 2 2 2 3 2" xfId="51794"/>
    <cellStyle name="Normal 2 4 26 2 2 2 4" xfId="51795"/>
    <cellStyle name="Normal 2 4 26 2 2 3" xfId="18583"/>
    <cellStyle name="Normal 2 4 26 2 2 3 2" xfId="51796"/>
    <cellStyle name="Normal 2 4 26 2 2 4" xfId="18584"/>
    <cellStyle name="Normal 2 4 26 2 2 4 2" xfId="51797"/>
    <cellStyle name="Normal 2 4 26 2 2 5" xfId="18585"/>
    <cellStyle name="Normal 2 4 26 2 2 5 2" xfId="51798"/>
    <cellStyle name="Normal 2 4 26 2 2 6" xfId="51799"/>
    <cellStyle name="Normal 2 4 26 2 2 6 2" xfId="51800"/>
    <cellStyle name="Normal 2 4 26 2 2 7" xfId="51801"/>
    <cellStyle name="Normal 2 4 26 2 3" xfId="18586"/>
    <cellStyle name="Normal 2 4 26 2 3 2" xfId="18587"/>
    <cellStyle name="Normal 2 4 26 2 3 2 2" xfId="51802"/>
    <cellStyle name="Normal 2 4 26 2 3 3" xfId="18588"/>
    <cellStyle name="Normal 2 4 26 2 3 3 2" xfId="51803"/>
    <cellStyle name="Normal 2 4 26 2 3 4" xfId="51804"/>
    <cellStyle name="Normal 2 4 26 2 4" xfId="18589"/>
    <cellStyle name="Normal 2 4 26 2 4 2" xfId="18590"/>
    <cellStyle name="Normal 2 4 26 2 4 2 2" xfId="51805"/>
    <cellStyle name="Normal 2 4 26 2 4 3" xfId="51806"/>
    <cellStyle name="Normal 2 4 26 2 5" xfId="18591"/>
    <cellStyle name="Normal 2 4 26 2 5 2" xfId="51807"/>
    <cellStyle name="Normal 2 4 26 2 6" xfId="18592"/>
    <cellStyle name="Normal 2 4 26 2 6 2" xfId="51808"/>
    <cellStyle name="Normal 2 4 26 2 7" xfId="51809"/>
    <cellStyle name="Normal 2 4 26 2 7 2" xfId="51810"/>
    <cellStyle name="Normal 2 4 26 2 8" xfId="51811"/>
    <cellStyle name="Normal 2 4 26 2 9" xfId="51812"/>
    <cellStyle name="Normal 2 4 26 3" xfId="18593"/>
    <cellStyle name="Normal 2 4 26 3 2" xfId="18594"/>
    <cellStyle name="Normal 2 4 26 3 2 2" xfId="18595"/>
    <cellStyle name="Normal 2 4 26 3 2 2 2" xfId="51813"/>
    <cellStyle name="Normal 2 4 26 3 2 3" xfId="18596"/>
    <cellStyle name="Normal 2 4 26 3 2 3 2" xfId="51814"/>
    <cellStyle name="Normal 2 4 26 3 2 4" xfId="51815"/>
    <cellStyle name="Normal 2 4 26 3 3" xfId="18597"/>
    <cellStyle name="Normal 2 4 26 3 3 2" xfId="51816"/>
    <cellStyle name="Normal 2 4 26 3 4" xfId="18598"/>
    <cellStyle name="Normal 2 4 26 3 4 2" xfId="51817"/>
    <cellStyle name="Normal 2 4 26 3 5" xfId="18599"/>
    <cellStyle name="Normal 2 4 26 3 5 2" xfId="51818"/>
    <cellStyle name="Normal 2 4 26 3 6" xfId="51819"/>
    <cellStyle name="Normal 2 4 26 3 6 2" xfId="51820"/>
    <cellStyle name="Normal 2 4 26 3 7" xfId="51821"/>
    <cellStyle name="Normal 2 4 26 4" xfId="18600"/>
    <cellStyle name="Normal 2 4 26 4 2" xfId="18601"/>
    <cellStyle name="Normal 2 4 26 4 2 2" xfId="51822"/>
    <cellStyle name="Normal 2 4 26 4 3" xfId="18602"/>
    <cellStyle name="Normal 2 4 26 4 3 2" xfId="51823"/>
    <cellStyle name="Normal 2 4 26 4 4" xfId="51824"/>
    <cellStyle name="Normal 2 4 26 5" xfId="18603"/>
    <cellStyle name="Normal 2 4 26 5 2" xfId="18604"/>
    <cellStyle name="Normal 2 4 26 5 2 2" xfId="51825"/>
    <cellStyle name="Normal 2 4 26 5 3" xfId="51826"/>
    <cellStyle name="Normal 2 4 26 6" xfId="18605"/>
    <cellStyle name="Normal 2 4 26 6 2" xfId="51827"/>
    <cellStyle name="Normal 2 4 26 7" xfId="18606"/>
    <cellStyle name="Normal 2 4 26 7 2" xfId="51828"/>
    <cellStyle name="Normal 2 4 26 8" xfId="51829"/>
    <cellStyle name="Normal 2 4 26 8 2" xfId="51830"/>
    <cellStyle name="Normal 2 4 26 9" xfId="51831"/>
    <cellStyle name="Normal 2 4 27" xfId="18607"/>
    <cellStyle name="Normal 2 4 27 10" xfId="51832"/>
    <cellStyle name="Normal 2 4 27 11" xfId="51833"/>
    <cellStyle name="Normal 2 4 27 2" xfId="18608"/>
    <cellStyle name="Normal 2 4 27 2 10" xfId="51834"/>
    <cellStyle name="Normal 2 4 27 2 2" xfId="18609"/>
    <cellStyle name="Normal 2 4 27 2 2 2" xfId="18610"/>
    <cellStyle name="Normal 2 4 27 2 2 2 2" xfId="18611"/>
    <cellStyle name="Normal 2 4 27 2 2 2 2 2" xfId="51835"/>
    <cellStyle name="Normal 2 4 27 2 2 2 3" xfId="18612"/>
    <cellStyle name="Normal 2 4 27 2 2 2 3 2" xfId="51836"/>
    <cellStyle name="Normal 2 4 27 2 2 2 4" xfId="51837"/>
    <cellStyle name="Normal 2 4 27 2 2 3" xfId="18613"/>
    <cellStyle name="Normal 2 4 27 2 2 3 2" xfId="51838"/>
    <cellStyle name="Normal 2 4 27 2 2 4" xfId="18614"/>
    <cellStyle name="Normal 2 4 27 2 2 4 2" xfId="51839"/>
    <cellStyle name="Normal 2 4 27 2 2 5" xfId="18615"/>
    <cellStyle name="Normal 2 4 27 2 2 5 2" xfId="51840"/>
    <cellStyle name="Normal 2 4 27 2 2 6" xfId="51841"/>
    <cellStyle name="Normal 2 4 27 2 2 6 2" xfId="51842"/>
    <cellStyle name="Normal 2 4 27 2 2 7" xfId="51843"/>
    <cellStyle name="Normal 2 4 27 2 3" xfId="18616"/>
    <cellStyle name="Normal 2 4 27 2 3 2" xfId="18617"/>
    <cellStyle name="Normal 2 4 27 2 3 2 2" xfId="51844"/>
    <cellStyle name="Normal 2 4 27 2 3 3" xfId="18618"/>
    <cellStyle name="Normal 2 4 27 2 3 3 2" xfId="51845"/>
    <cellStyle name="Normal 2 4 27 2 3 4" xfId="51846"/>
    <cellStyle name="Normal 2 4 27 2 4" xfId="18619"/>
    <cellStyle name="Normal 2 4 27 2 4 2" xfId="18620"/>
    <cellStyle name="Normal 2 4 27 2 4 2 2" xfId="51847"/>
    <cellStyle name="Normal 2 4 27 2 4 3" xfId="51848"/>
    <cellStyle name="Normal 2 4 27 2 5" xfId="18621"/>
    <cellStyle name="Normal 2 4 27 2 5 2" xfId="51849"/>
    <cellStyle name="Normal 2 4 27 2 6" xfId="18622"/>
    <cellStyle name="Normal 2 4 27 2 6 2" xfId="51850"/>
    <cellStyle name="Normal 2 4 27 2 7" xfId="51851"/>
    <cellStyle name="Normal 2 4 27 2 7 2" xfId="51852"/>
    <cellStyle name="Normal 2 4 27 2 8" xfId="51853"/>
    <cellStyle name="Normal 2 4 27 2 9" xfId="51854"/>
    <cellStyle name="Normal 2 4 27 3" xfId="18623"/>
    <cellStyle name="Normal 2 4 27 3 2" xfId="18624"/>
    <cellStyle name="Normal 2 4 27 3 2 2" xfId="18625"/>
    <cellStyle name="Normal 2 4 27 3 2 2 2" xfId="51855"/>
    <cellStyle name="Normal 2 4 27 3 2 3" xfId="18626"/>
    <cellStyle name="Normal 2 4 27 3 2 3 2" xfId="51856"/>
    <cellStyle name="Normal 2 4 27 3 2 4" xfId="51857"/>
    <cellStyle name="Normal 2 4 27 3 3" xfId="18627"/>
    <cellStyle name="Normal 2 4 27 3 3 2" xfId="51858"/>
    <cellStyle name="Normal 2 4 27 3 4" xfId="18628"/>
    <cellStyle name="Normal 2 4 27 3 4 2" xfId="51859"/>
    <cellStyle name="Normal 2 4 27 3 5" xfId="18629"/>
    <cellStyle name="Normal 2 4 27 3 5 2" xfId="51860"/>
    <cellStyle name="Normal 2 4 27 3 6" xfId="51861"/>
    <cellStyle name="Normal 2 4 27 3 6 2" xfId="51862"/>
    <cellStyle name="Normal 2 4 27 3 7" xfId="51863"/>
    <cellStyle name="Normal 2 4 27 4" xfId="18630"/>
    <cellStyle name="Normal 2 4 27 4 2" xfId="18631"/>
    <cellStyle name="Normal 2 4 27 4 2 2" xfId="51864"/>
    <cellStyle name="Normal 2 4 27 4 3" xfId="18632"/>
    <cellStyle name="Normal 2 4 27 4 3 2" xfId="51865"/>
    <cellStyle name="Normal 2 4 27 4 4" xfId="51866"/>
    <cellStyle name="Normal 2 4 27 5" xfId="18633"/>
    <cellStyle name="Normal 2 4 27 5 2" xfId="18634"/>
    <cellStyle name="Normal 2 4 27 5 2 2" xfId="51867"/>
    <cellStyle name="Normal 2 4 27 5 3" xfId="51868"/>
    <cellStyle name="Normal 2 4 27 6" xfId="18635"/>
    <cellStyle name="Normal 2 4 27 6 2" xfId="51869"/>
    <cellStyle name="Normal 2 4 27 7" xfId="18636"/>
    <cellStyle name="Normal 2 4 27 7 2" xfId="51870"/>
    <cellStyle name="Normal 2 4 27 8" xfId="51871"/>
    <cellStyle name="Normal 2 4 27 8 2" xfId="51872"/>
    <cellStyle name="Normal 2 4 27 9" xfId="51873"/>
    <cellStyle name="Normal 2 4 28" xfId="18637"/>
    <cellStyle name="Normal 2 4 28 10" xfId="51874"/>
    <cellStyle name="Normal 2 4 28 11" xfId="51875"/>
    <cellStyle name="Normal 2 4 28 2" xfId="18638"/>
    <cellStyle name="Normal 2 4 28 2 10" xfId="51876"/>
    <cellStyle name="Normal 2 4 28 2 2" xfId="18639"/>
    <cellStyle name="Normal 2 4 28 2 2 2" xfId="18640"/>
    <cellStyle name="Normal 2 4 28 2 2 2 2" xfId="18641"/>
    <cellStyle name="Normal 2 4 28 2 2 2 2 2" xfId="51877"/>
    <cellStyle name="Normal 2 4 28 2 2 2 3" xfId="18642"/>
    <cellStyle name="Normal 2 4 28 2 2 2 3 2" xfId="51878"/>
    <cellStyle name="Normal 2 4 28 2 2 2 4" xfId="51879"/>
    <cellStyle name="Normal 2 4 28 2 2 3" xfId="18643"/>
    <cellStyle name="Normal 2 4 28 2 2 3 2" xfId="51880"/>
    <cellStyle name="Normal 2 4 28 2 2 4" xfId="18644"/>
    <cellStyle name="Normal 2 4 28 2 2 4 2" xfId="51881"/>
    <cellStyle name="Normal 2 4 28 2 2 5" xfId="18645"/>
    <cellStyle name="Normal 2 4 28 2 2 5 2" xfId="51882"/>
    <cellStyle name="Normal 2 4 28 2 2 6" xfId="51883"/>
    <cellStyle name="Normal 2 4 28 2 2 6 2" xfId="51884"/>
    <cellStyle name="Normal 2 4 28 2 2 7" xfId="51885"/>
    <cellStyle name="Normal 2 4 28 2 3" xfId="18646"/>
    <cellStyle name="Normal 2 4 28 2 3 2" xfId="18647"/>
    <cellStyle name="Normal 2 4 28 2 3 2 2" xfId="51886"/>
    <cellStyle name="Normal 2 4 28 2 3 3" xfId="18648"/>
    <cellStyle name="Normal 2 4 28 2 3 3 2" xfId="51887"/>
    <cellStyle name="Normal 2 4 28 2 3 4" xfId="51888"/>
    <cellStyle name="Normal 2 4 28 2 4" xfId="18649"/>
    <cellStyle name="Normal 2 4 28 2 4 2" xfId="18650"/>
    <cellStyle name="Normal 2 4 28 2 4 2 2" xfId="51889"/>
    <cellStyle name="Normal 2 4 28 2 4 3" xfId="51890"/>
    <cellStyle name="Normal 2 4 28 2 5" xfId="18651"/>
    <cellStyle name="Normal 2 4 28 2 5 2" xfId="51891"/>
    <cellStyle name="Normal 2 4 28 2 6" xfId="18652"/>
    <cellStyle name="Normal 2 4 28 2 6 2" xfId="51892"/>
    <cellStyle name="Normal 2 4 28 2 7" xfId="51893"/>
    <cellStyle name="Normal 2 4 28 2 7 2" xfId="51894"/>
    <cellStyle name="Normal 2 4 28 2 8" xfId="51895"/>
    <cellStyle name="Normal 2 4 28 2 9" xfId="51896"/>
    <cellStyle name="Normal 2 4 28 3" xfId="18653"/>
    <cellStyle name="Normal 2 4 28 3 2" xfId="18654"/>
    <cellStyle name="Normal 2 4 28 3 2 2" xfId="18655"/>
    <cellStyle name="Normal 2 4 28 3 2 2 2" xfId="51897"/>
    <cellStyle name="Normal 2 4 28 3 2 3" xfId="18656"/>
    <cellStyle name="Normal 2 4 28 3 2 3 2" xfId="51898"/>
    <cellStyle name="Normal 2 4 28 3 2 4" xfId="51899"/>
    <cellStyle name="Normal 2 4 28 3 3" xfId="18657"/>
    <cellStyle name="Normal 2 4 28 3 3 2" xfId="51900"/>
    <cellStyle name="Normal 2 4 28 3 4" xfId="18658"/>
    <cellStyle name="Normal 2 4 28 3 4 2" xfId="51901"/>
    <cellStyle name="Normal 2 4 28 3 5" xfId="18659"/>
    <cellStyle name="Normal 2 4 28 3 5 2" xfId="51902"/>
    <cellStyle name="Normal 2 4 28 3 6" xfId="51903"/>
    <cellStyle name="Normal 2 4 28 3 6 2" xfId="51904"/>
    <cellStyle name="Normal 2 4 28 3 7" xfId="51905"/>
    <cellStyle name="Normal 2 4 28 4" xfId="18660"/>
    <cellStyle name="Normal 2 4 28 4 2" xfId="18661"/>
    <cellStyle name="Normal 2 4 28 4 2 2" xfId="51906"/>
    <cellStyle name="Normal 2 4 28 4 3" xfId="18662"/>
    <cellStyle name="Normal 2 4 28 4 3 2" xfId="51907"/>
    <cellStyle name="Normal 2 4 28 4 4" xfId="51908"/>
    <cellStyle name="Normal 2 4 28 5" xfId="18663"/>
    <cellStyle name="Normal 2 4 28 5 2" xfId="18664"/>
    <cellStyle name="Normal 2 4 28 5 2 2" xfId="51909"/>
    <cellStyle name="Normal 2 4 28 5 3" xfId="51910"/>
    <cellStyle name="Normal 2 4 28 6" xfId="18665"/>
    <cellStyle name="Normal 2 4 28 6 2" xfId="51911"/>
    <cellStyle name="Normal 2 4 28 7" xfId="18666"/>
    <cellStyle name="Normal 2 4 28 7 2" xfId="51912"/>
    <cellStyle name="Normal 2 4 28 8" xfId="51913"/>
    <cellStyle name="Normal 2 4 28 8 2" xfId="51914"/>
    <cellStyle name="Normal 2 4 28 9" xfId="51915"/>
    <cellStyle name="Normal 2 4 29" xfId="18667"/>
    <cellStyle name="Normal 2 4 29 10" xfId="51916"/>
    <cellStyle name="Normal 2 4 29 11" xfId="51917"/>
    <cellStyle name="Normal 2 4 29 2" xfId="18668"/>
    <cellStyle name="Normal 2 4 29 2 10" xfId="51918"/>
    <cellStyle name="Normal 2 4 29 2 2" xfId="18669"/>
    <cellStyle name="Normal 2 4 29 2 2 2" xfId="18670"/>
    <cellStyle name="Normal 2 4 29 2 2 2 2" xfId="18671"/>
    <cellStyle name="Normal 2 4 29 2 2 2 2 2" xfId="51919"/>
    <cellStyle name="Normal 2 4 29 2 2 2 3" xfId="18672"/>
    <cellStyle name="Normal 2 4 29 2 2 2 3 2" xfId="51920"/>
    <cellStyle name="Normal 2 4 29 2 2 2 4" xfId="51921"/>
    <cellStyle name="Normal 2 4 29 2 2 3" xfId="18673"/>
    <cellStyle name="Normal 2 4 29 2 2 3 2" xfId="51922"/>
    <cellStyle name="Normal 2 4 29 2 2 4" xfId="18674"/>
    <cellStyle name="Normal 2 4 29 2 2 4 2" xfId="51923"/>
    <cellStyle name="Normal 2 4 29 2 2 5" xfId="18675"/>
    <cellStyle name="Normal 2 4 29 2 2 5 2" xfId="51924"/>
    <cellStyle name="Normal 2 4 29 2 2 6" xfId="51925"/>
    <cellStyle name="Normal 2 4 29 2 2 6 2" xfId="51926"/>
    <cellStyle name="Normal 2 4 29 2 2 7" xfId="51927"/>
    <cellStyle name="Normal 2 4 29 2 3" xfId="18676"/>
    <cellStyle name="Normal 2 4 29 2 3 2" xfId="18677"/>
    <cellStyle name="Normal 2 4 29 2 3 2 2" xfId="51928"/>
    <cellStyle name="Normal 2 4 29 2 3 3" xfId="18678"/>
    <cellStyle name="Normal 2 4 29 2 3 3 2" xfId="51929"/>
    <cellStyle name="Normal 2 4 29 2 3 4" xfId="51930"/>
    <cellStyle name="Normal 2 4 29 2 4" xfId="18679"/>
    <cellStyle name="Normal 2 4 29 2 4 2" xfId="18680"/>
    <cellStyle name="Normal 2 4 29 2 4 2 2" xfId="51931"/>
    <cellStyle name="Normal 2 4 29 2 4 3" xfId="51932"/>
    <cellStyle name="Normal 2 4 29 2 5" xfId="18681"/>
    <cellStyle name="Normal 2 4 29 2 5 2" xfId="51933"/>
    <cellStyle name="Normal 2 4 29 2 6" xfId="18682"/>
    <cellStyle name="Normal 2 4 29 2 6 2" xfId="51934"/>
    <cellStyle name="Normal 2 4 29 2 7" xfId="51935"/>
    <cellStyle name="Normal 2 4 29 2 7 2" xfId="51936"/>
    <cellStyle name="Normal 2 4 29 2 8" xfId="51937"/>
    <cellStyle name="Normal 2 4 29 2 9" xfId="51938"/>
    <cellStyle name="Normal 2 4 29 3" xfId="18683"/>
    <cellStyle name="Normal 2 4 29 3 2" xfId="18684"/>
    <cellStyle name="Normal 2 4 29 3 2 2" xfId="18685"/>
    <cellStyle name="Normal 2 4 29 3 2 2 2" xfId="51939"/>
    <cellStyle name="Normal 2 4 29 3 2 3" xfId="18686"/>
    <cellStyle name="Normal 2 4 29 3 2 3 2" xfId="51940"/>
    <cellStyle name="Normal 2 4 29 3 2 4" xfId="51941"/>
    <cellStyle name="Normal 2 4 29 3 3" xfId="18687"/>
    <cellStyle name="Normal 2 4 29 3 3 2" xfId="51942"/>
    <cellStyle name="Normal 2 4 29 3 4" xfId="18688"/>
    <cellStyle name="Normal 2 4 29 3 4 2" xfId="51943"/>
    <cellStyle name="Normal 2 4 29 3 5" xfId="18689"/>
    <cellStyle name="Normal 2 4 29 3 5 2" xfId="51944"/>
    <cellStyle name="Normal 2 4 29 3 6" xfId="51945"/>
    <cellStyle name="Normal 2 4 29 3 6 2" xfId="51946"/>
    <cellStyle name="Normal 2 4 29 3 7" xfId="51947"/>
    <cellStyle name="Normal 2 4 29 4" xfId="18690"/>
    <cellStyle name="Normal 2 4 29 4 2" xfId="18691"/>
    <cellStyle name="Normal 2 4 29 4 2 2" xfId="51948"/>
    <cellStyle name="Normal 2 4 29 4 3" xfId="18692"/>
    <cellStyle name="Normal 2 4 29 4 3 2" xfId="51949"/>
    <cellStyle name="Normal 2 4 29 4 4" xfId="51950"/>
    <cellStyle name="Normal 2 4 29 5" xfId="18693"/>
    <cellStyle name="Normal 2 4 29 5 2" xfId="18694"/>
    <cellStyle name="Normal 2 4 29 5 2 2" xfId="51951"/>
    <cellStyle name="Normal 2 4 29 5 3" xfId="51952"/>
    <cellStyle name="Normal 2 4 29 6" xfId="18695"/>
    <cellStyle name="Normal 2 4 29 6 2" xfId="51953"/>
    <cellStyle name="Normal 2 4 29 7" xfId="18696"/>
    <cellStyle name="Normal 2 4 29 7 2" xfId="51954"/>
    <cellStyle name="Normal 2 4 29 8" xfId="51955"/>
    <cellStyle name="Normal 2 4 29 8 2" xfId="51956"/>
    <cellStyle name="Normal 2 4 29 9" xfId="51957"/>
    <cellStyle name="Normal 2 4 3" xfId="18697"/>
    <cellStyle name="Normal 2 4 3 10" xfId="18698"/>
    <cellStyle name="Normal 2 4 3 10 10" xfId="51958"/>
    <cellStyle name="Normal 2 4 3 10 11" xfId="51959"/>
    <cellStyle name="Normal 2 4 3 10 2" xfId="18699"/>
    <cellStyle name="Normal 2 4 3 10 2 10" xfId="51960"/>
    <cellStyle name="Normal 2 4 3 10 2 2" xfId="18700"/>
    <cellStyle name="Normal 2 4 3 10 2 2 2" xfId="18701"/>
    <cellStyle name="Normal 2 4 3 10 2 2 2 2" xfId="18702"/>
    <cellStyle name="Normal 2 4 3 10 2 2 2 2 2" xfId="51961"/>
    <cellStyle name="Normal 2 4 3 10 2 2 2 3" xfId="18703"/>
    <cellStyle name="Normal 2 4 3 10 2 2 2 3 2" xfId="51962"/>
    <cellStyle name="Normal 2 4 3 10 2 2 2 4" xfId="51963"/>
    <cellStyle name="Normal 2 4 3 10 2 2 3" xfId="18704"/>
    <cellStyle name="Normal 2 4 3 10 2 2 3 2" xfId="51964"/>
    <cellStyle name="Normal 2 4 3 10 2 2 4" xfId="18705"/>
    <cellStyle name="Normal 2 4 3 10 2 2 4 2" xfId="51965"/>
    <cellStyle name="Normal 2 4 3 10 2 2 5" xfId="18706"/>
    <cellStyle name="Normal 2 4 3 10 2 2 5 2" xfId="51966"/>
    <cellStyle name="Normal 2 4 3 10 2 2 6" xfId="51967"/>
    <cellStyle name="Normal 2 4 3 10 2 2 6 2" xfId="51968"/>
    <cellStyle name="Normal 2 4 3 10 2 2 7" xfId="51969"/>
    <cellStyle name="Normal 2 4 3 10 2 3" xfId="18707"/>
    <cellStyle name="Normal 2 4 3 10 2 3 2" xfId="18708"/>
    <cellStyle name="Normal 2 4 3 10 2 3 2 2" xfId="51970"/>
    <cellStyle name="Normal 2 4 3 10 2 3 3" xfId="18709"/>
    <cellStyle name="Normal 2 4 3 10 2 3 3 2" xfId="51971"/>
    <cellStyle name="Normal 2 4 3 10 2 3 4" xfId="51972"/>
    <cellStyle name="Normal 2 4 3 10 2 4" xfId="18710"/>
    <cellStyle name="Normal 2 4 3 10 2 4 2" xfId="18711"/>
    <cellStyle name="Normal 2 4 3 10 2 4 2 2" xfId="51973"/>
    <cellStyle name="Normal 2 4 3 10 2 4 3" xfId="51974"/>
    <cellStyle name="Normal 2 4 3 10 2 5" xfId="18712"/>
    <cellStyle name="Normal 2 4 3 10 2 5 2" xfId="51975"/>
    <cellStyle name="Normal 2 4 3 10 2 6" xfId="18713"/>
    <cellStyle name="Normal 2 4 3 10 2 6 2" xfId="51976"/>
    <cellStyle name="Normal 2 4 3 10 2 7" xfId="51977"/>
    <cellStyle name="Normal 2 4 3 10 2 7 2" xfId="51978"/>
    <cellStyle name="Normal 2 4 3 10 2 8" xfId="51979"/>
    <cellStyle name="Normal 2 4 3 10 2 9" xfId="51980"/>
    <cellStyle name="Normal 2 4 3 10 3" xfId="18714"/>
    <cellStyle name="Normal 2 4 3 10 3 2" xfId="18715"/>
    <cellStyle name="Normal 2 4 3 10 3 2 2" xfId="18716"/>
    <cellStyle name="Normal 2 4 3 10 3 2 2 2" xfId="51981"/>
    <cellStyle name="Normal 2 4 3 10 3 2 3" xfId="18717"/>
    <cellStyle name="Normal 2 4 3 10 3 2 3 2" xfId="51982"/>
    <cellStyle name="Normal 2 4 3 10 3 2 4" xfId="51983"/>
    <cellStyle name="Normal 2 4 3 10 3 3" xfId="18718"/>
    <cellStyle name="Normal 2 4 3 10 3 3 2" xfId="51984"/>
    <cellStyle name="Normal 2 4 3 10 3 4" xfId="18719"/>
    <cellStyle name="Normal 2 4 3 10 3 4 2" xfId="51985"/>
    <cellStyle name="Normal 2 4 3 10 3 5" xfId="18720"/>
    <cellStyle name="Normal 2 4 3 10 3 5 2" xfId="51986"/>
    <cellStyle name="Normal 2 4 3 10 3 6" xfId="51987"/>
    <cellStyle name="Normal 2 4 3 10 3 6 2" xfId="51988"/>
    <cellStyle name="Normal 2 4 3 10 3 7" xfId="51989"/>
    <cellStyle name="Normal 2 4 3 10 4" xfId="18721"/>
    <cellStyle name="Normal 2 4 3 10 4 2" xfId="18722"/>
    <cellStyle name="Normal 2 4 3 10 4 2 2" xfId="51990"/>
    <cellStyle name="Normal 2 4 3 10 4 3" xfId="18723"/>
    <cellStyle name="Normal 2 4 3 10 4 3 2" xfId="51991"/>
    <cellStyle name="Normal 2 4 3 10 4 4" xfId="51992"/>
    <cellStyle name="Normal 2 4 3 10 5" xfId="18724"/>
    <cellStyle name="Normal 2 4 3 10 5 2" xfId="18725"/>
    <cellStyle name="Normal 2 4 3 10 5 2 2" xfId="51993"/>
    <cellStyle name="Normal 2 4 3 10 5 3" xfId="51994"/>
    <cellStyle name="Normal 2 4 3 10 6" xfId="18726"/>
    <cellStyle name="Normal 2 4 3 10 6 2" xfId="51995"/>
    <cellStyle name="Normal 2 4 3 10 7" xfId="18727"/>
    <cellStyle name="Normal 2 4 3 10 7 2" xfId="51996"/>
    <cellStyle name="Normal 2 4 3 10 8" xfId="51997"/>
    <cellStyle name="Normal 2 4 3 10 8 2" xfId="51998"/>
    <cellStyle name="Normal 2 4 3 10 9" xfId="51999"/>
    <cellStyle name="Normal 2 4 3 11" xfId="18728"/>
    <cellStyle name="Normal 2 4 3 11 10" xfId="52000"/>
    <cellStyle name="Normal 2 4 3 11 11" xfId="52001"/>
    <cellStyle name="Normal 2 4 3 11 2" xfId="18729"/>
    <cellStyle name="Normal 2 4 3 11 2 10" xfId="52002"/>
    <cellStyle name="Normal 2 4 3 11 2 2" xfId="18730"/>
    <cellStyle name="Normal 2 4 3 11 2 2 2" xfId="18731"/>
    <cellStyle name="Normal 2 4 3 11 2 2 2 2" xfId="18732"/>
    <cellStyle name="Normal 2 4 3 11 2 2 2 2 2" xfId="52003"/>
    <cellStyle name="Normal 2 4 3 11 2 2 2 3" xfId="18733"/>
    <cellStyle name="Normal 2 4 3 11 2 2 2 3 2" xfId="52004"/>
    <cellStyle name="Normal 2 4 3 11 2 2 2 4" xfId="52005"/>
    <cellStyle name="Normal 2 4 3 11 2 2 3" xfId="18734"/>
    <cellStyle name="Normal 2 4 3 11 2 2 3 2" xfId="52006"/>
    <cellStyle name="Normal 2 4 3 11 2 2 4" xfId="18735"/>
    <cellStyle name="Normal 2 4 3 11 2 2 4 2" xfId="52007"/>
    <cellStyle name="Normal 2 4 3 11 2 2 5" xfId="18736"/>
    <cellStyle name="Normal 2 4 3 11 2 2 5 2" xfId="52008"/>
    <cellStyle name="Normal 2 4 3 11 2 2 6" xfId="52009"/>
    <cellStyle name="Normal 2 4 3 11 2 2 6 2" xfId="52010"/>
    <cellStyle name="Normal 2 4 3 11 2 2 7" xfId="52011"/>
    <cellStyle name="Normal 2 4 3 11 2 3" xfId="18737"/>
    <cellStyle name="Normal 2 4 3 11 2 3 2" xfId="18738"/>
    <cellStyle name="Normal 2 4 3 11 2 3 2 2" xfId="52012"/>
    <cellStyle name="Normal 2 4 3 11 2 3 3" xfId="18739"/>
    <cellStyle name="Normal 2 4 3 11 2 3 3 2" xfId="52013"/>
    <cellStyle name="Normal 2 4 3 11 2 3 4" xfId="52014"/>
    <cellStyle name="Normal 2 4 3 11 2 4" xfId="18740"/>
    <cellStyle name="Normal 2 4 3 11 2 4 2" xfId="18741"/>
    <cellStyle name="Normal 2 4 3 11 2 4 2 2" xfId="52015"/>
    <cellStyle name="Normal 2 4 3 11 2 4 3" xfId="52016"/>
    <cellStyle name="Normal 2 4 3 11 2 5" xfId="18742"/>
    <cellStyle name="Normal 2 4 3 11 2 5 2" xfId="52017"/>
    <cellStyle name="Normal 2 4 3 11 2 6" xfId="18743"/>
    <cellStyle name="Normal 2 4 3 11 2 6 2" xfId="52018"/>
    <cellStyle name="Normal 2 4 3 11 2 7" xfId="52019"/>
    <cellStyle name="Normal 2 4 3 11 2 7 2" xfId="52020"/>
    <cellStyle name="Normal 2 4 3 11 2 8" xfId="52021"/>
    <cellStyle name="Normal 2 4 3 11 2 9" xfId="52022"/>
    <cellStyle name="Normal 2 4 3 11 3" xfId="18744"/>
    <cellStyle name="Normal 2 4 3 11 3 2" xfId="18745"/>
    <cellStyle name="Normal 2 4 3 11 3 2 2" xfId="18746"/>
    <cellStyle name="Normal 2 4 3 11 3 2 2 2" xfId="52023"/>
    <cellStyle name="Normal 2 4 3 11 3 2 3" xfId="18747"/>
    <cellStyle name="Normal 2 4 3 11 3 2 3 2" xfId="52024"/>
    <cellStyle name="Normal 2 4 3 11 3 2 4" xfId="52025"/>
    <cellStyle name="Normal 2 4 3 11 3 3" xfId="18748"/>
    <cellStyle name="Normal 2 4 3 11 3 3 2" xfId="52026"/>
    <cellStyle name="Normal 2 4 3 11 3 4" xfId="18749"/>
    <cellStyle name="Normal 2 4 3 11 3 4 2" xfId="52027"/>
    <cellStyle name="Normal 2 4 3 11 3 5" xfId="18750"/>
    <cellStyle name="Normal 2 4 3 11 3 5 2" xfId="52028"/>
    <cellStyle name="Normal 2 4 3 11 3 6" xfId="52029"/>
    <cellStyle name="Normal 2 4 3 11 3 6 2" xfId="52030"/>
    <cellStyle name="Normal 2 4 3 11 3 7" xfId="52031"/>
    <cellStyle name="Normal 2 4 3 11 4" xfId="18751"/>
    <cellStyle name="Normal 2 4 3 11 4 2" xfId="18752"/>
    <cellStyle name="Normal 2 4 3 11 4 2 2" xfId="52032"/>
    <cellStyle name="Normal 2 4 3 11 4 3" xfId="18753"/>
    <cellStyle name="Normal 2 4 3 11 4 3 2" xfId="52033"/>
    <cellStyle name="Normal 2 4 3 11 4 4" xfId="52034"/>
    <cellStyle name="Normal 2 4 3 11 5" xfId="18754"/>
    <cellStyle name="Normal 2 4 3 11 5 2" xfId="18755"/>
    <cellStyle name="Normal 2 4 3 11 5 2 2" xfId="52035"/>
    <cellStyle name="Normal 2 4 3 11 5 3" xfId="52036"/>
    <cellStyle name="Normal 2 4 3 11 6" xfId="18756"/>
    <cellStyle name="Normal 2 4 3 11 6 2" xfId="52037"/>
    <cellStyle name="Normal 2 4 3 11 7" xfId="18757"/>
    <cellStyle name="Normal 2 4 3 11 7 2" xfId="52038"/>
    <cellStyle name="Normal 2 4 3 11 8" xfId="52039"/>
    <cellStyle name="Normal 2 4 3 11 8 2" xfId="52040"/>
    <cellStyle name="Normal 2 4 3 11 9" xfId="52041"/>
    <cellStyle name="Normal 2 4 3 12" xfId="18758"/>
    <cellStyle name="Normal 2 4 3 12 10" xfId="52042"/>
    <cellStyle name="Normal 2 4 3 12 11" xfId="52043"/>
    <cellStyle name="Normal 2 4 3 12 2" xfId="18759"/>
    <cellStyle name="Normal 2 4 3 12 2 10" xfId="52044"/>
    <cellStyle name="Normal 2 4 3 12 2 2" xfId="18760"/>
    <cellStyle name="Normal 2 4 3 12 2 2 2" xfId="18761"/>
    <cellStyle name="Normal 2 4 3 12 2 2 2 2" xfId="18762"/>
    <cellStyle name="Normal 2 4 3 12 2 2 2 2 2" xfId="52045"/>
    <cellStyle name="Normal 2 4 3 12 2 2 2 3" xfId="18763"/>
    <cellStyle name="Normal 2 4 3 12 2 2 2 3 2" xfId="52046"/>
    <cellStyle name="Normal 2 4 3 12 2 2 2 4" xfId="52047"/>
    <cellStyle name="Normal 2 4 3 12 2 2 3" xfId="18764"/>
    <cellStyle name="Normal 2 4 3 12 2 2 3 2" xfId="52048"/>
    <cellStyle name="Normal 2 4 3 12 2 2 4" xfId="18765"/>
    <cellStyle name="Normal 2 4 3 12 2 2 4 2" xfId="52049"/>
    <cellStyle name="Normal 2 4 3 12 2 2 5" xfId="18766"/>
    <cellStyle name="Normal 2 4 3 12 2 2 5 2" xfId="52050"/>
    <cellStyle name="Normal 2 4 3 12 2 2 6" xfId="52051"/>
    <cellStyle name="Normal 2 4 3 12 2 2 6 2" xfId="52052"/>
    <cellStyle name="Normal 2 4 3 12 2 2 7" xfId="52053"/>
    <cellStyle name="Normal 2 4 3 12 2 3" xfId="18767"/>
    <cellStyle name="Normal 2 4 3 12 2 3 2" xfId="18768"/>
    <cellStyle name="Normal 2 4 3 12 2 3 2 2" xfId="52054"/>
    <cellStyle name="Normal 2 4 3 12 2 3 3" xfId="18769"/>
    <cellStyle name="Normal 2 4 3 12 2 3 3 2" xfId="52055"/>
    <cellStyle name="Normal 2 4 3 12 2 3 4" xfId="52056"/>
    <cellStyle name="Normal 2 4 3 12 2 4" xfId="18770"/>
    <cellStyle name="Normal 2 4 3 12 2 4 2" xfId="18771"/>
    <cellStyle name="Normal 2 4 3 12 2 4 2 2" xfId="52057"/>
    <cellStyle name="Normal 2 4 3 12 2 4 3" xfId="52058"/>
    <cellStyle name="Normal 2 4 3 12 2 5" xfId="18772"/>
    <cellStyle name="Normal 2 4 3 12 2 5 2" xfId="52059"/>
    <cellStyle name="Normal 2 4 3 12 2 6" xfId="18773"/>
    <cellStyle name="Normal 2 4 3 12 2 6 2" xfId="52060"/>
    <cellStyle name="Normal 2 4 3 12 2 7" xfId="52061"/>
    <cellStyle name="Normal 2 4 3 12 2 7 2" xfId="52062"/>
    <cellStyle name="Normal 2 4 3 12 2 8" xfId="52063"/>
    <cellStyle name="Normal 2 4 3 12 2 9" xfId="52064"/>
    <cellStyle name="Normal 2 4 3 12 3" xfId="18774"/>
    <cellStyle name="Normal 2 4 3 12 3 2" xfId="18775"/>
    <cellStyle name="Normal 2 4 3 12 3 2 2" xfId="18776"/>
    <cellStyle name="Normal 2 4 3 12 3 2 2 2" xfId="52065"/>
    <cellStyle name="Normal 2 4 3 12 3 2 3" xfId="18777"/>
    <cellStyle name="Normal 2 4 3 12 3 2 3 2" xfId="52066"/>
    <cellStyle name="Normal 2 4 3 12 3 2 4" xfId="52067"/>
    <cellStyle name="Normal 2 4 3 12 3 3" xfId="18778"/>
    <cellStyle name="Normal 2 4 3 12 3 3 2" xfId="52068"/>
    <cellStyle name="Normal 2 4 3 12 3 4" xfId="18779"/>
    <cellStyle name="Normal 2 4 3 12 3 4 2" xfId="52069"/>
    <cellStyle name="Normal 2 4 3 12 3 5" xfId="18780"/>
    <cellStyle name="Normal 2 4 3 12 3 5 2" xfId="52070"/>
    <cellStyle name="Normal 2 4 3 12 3 6" xfId="52071"/>
    <cellStyle name="Normal 2 4 3 12 3 6 2" xfId="52072"/>
    <cellStyle name="Normal 2 4 3 12 3 7" xfId="52073"/>
    <cellStyle name="Normal 2 4 3 12 4" xfId="18781"/>
    <cellStyle name="Normal 2 4 3 12 4 2" xfId="18782"/>
    <cellStyle name="Normal 2 4 3 12 4 2 2" xfId="52074"/>
    <cellStyle name="Normal 2 4 3 12 4 3" xfId="18783"/>
    <cellStyle name="Normal 2 4 3 12 4 3 2" xfId="52075"/>
    <cellStyle name="Normal 2 4 3 12 4 4" xfId="52076"/>
    <cellStyle name="Normal 2 4 3 12 5" xfId="18784"/>
    <cellStyle name="Normal 2 4 3 12 5 2" xfId="18785"/>
    <cellStyle name="Normal 2 4 3 12 5 2 2" xfId="52077"/>
    <cellStyle name="Normal 2 4 3 12 5 3" xfId="52078"/>
    <cellStyle name="Normal 2 4 3 12 6" xfId="18786"/>
    <cellStyle name="Normal 2 4 3 12 6 2" xfId="52079"/>
    <cellStyle name="Normal 2 4 3 12 7" xfId="18787"/>
    <cellStyle name="Normal 2 4 3 12 7 2" xfId="52080"/>
    <cellStyle name="Normal 2 4 3 12 8" xfId="52081"/>
    <cellStyle name="Normal 2 4 3 12 8 2" xfId="52082"/>
    <cellStyle name="Normal 2 4 3 12 9" xfId="52083"/>
    <cellStyle name="Normal 2 4 3 13" xfId="18788"/>
    <cellStyle name="Normal 2 4 3 13 10" xfId="52084"/>
    <cellStyle name="Normal 2 4 3 13 11" xfId="52085"/>
    <cellStyle name="Normal 2 4 3 13 2" xfId="18789"/>
    <cellStyle name="Normal 2 4 3 13 2 10" xfId="52086"/>
    <cellStyle name="Normal 2 4 3 13 2 2" xfId="18790"/>
    <cellStyle name="Normal 2 4 3 13 2 2 2" xfId="18791"/>
    <cellStyle name="Normal 2 4 3 13 2 2 2 2" xfId="18792"/>
    <cellStyle name="Normal 2 4 3 13 2 2 2 2 2" xfId="52087"/>
    <cellStyle name="Normal 2 4 3 13 2 2 2 3" xfId="18793"/>
    <cellStyle name="Normal 2 4 3 13 2 2 2 3 2" xfId="52088"/>
    <cellStyle name="Normal 2 4 3 13 2 2 2 4" xfId="52089"/>
    <cellStyle name="Normal 2 4 3 13 2 2 3" xfId="18794"/>
    <cellStyle name="Normal 2 4 3 13 2 2 3 2" xfId="52090"/>
    <cellStyle name="Normal 2 4 3 13 2 2 4" xfId="18795"/>
    <cellStyle name="Normal 2 4 3 13 2 2 4 2" xfId="52091"/>
    <cellStyle name="Normal 2 4 3 13 2 2 5" xfId="18796"/>
    <cellStyle name="Normal 2 4 3 13 2 2 5 2" xfId="52092"/>
    <cellStyle name="Normal 2 4 3 13 2 2 6" xfId="52093"/>
    <cellStyle name="Normal 2 4 3 13 2 2 6 2" xfId="52094"/>
    <cellStyle name="Normal 2 4 3 13 2 2 7" xfId="52095"/>
    <cellStyle name="Normal 2 4 3 13 2 3" xfId="18797"/>
    <cellStyle name="Normal 2 4 3 13 2 3 2" xfId="18798"/>
    <cellStyle name="Normal 2 4 3 13 2 3 2 2" xfId="52096"/>
    <cellStyle name="Normal 2 4 3 13 2 3 3" xfId="18799"/>
    <cellStyle name="Normal 2 4 3 13 2 3 3 2" xfId="52097"/>
    <cellStyle name="Normal 2 4 3 13 2 3 4" xfId="52098"/>
    <cellStyle name="Normal 2 4 3 13 2 4" xfId="18800"/>
    <cellStyle name="Normal 2 4 3 13 2 4 2" xfId="18801"/>
    <cellStyle name="Normal 2 4 3 13 2 4 2 2" xfId="52099"/>
    <cellStyle name="Normal 2 4 3 13 2 4 3" xfId="52100"/>
    <cellStyle name="Normal 2 4 3 13 2 5" xfId="18802"/>
    <cellStyle name="Normal 2 4 3 13 2 5 2" xfId="52101"/>
    <cellStyle name="Normal 2 4 3 13 2 6" xfId="18803"/>
    <cellStyle name="Normal 2 4 3 13 2 6 2" xfId="52102"/>
    <cellStyle name="Normal 2 4 3 13 2 7" xfId="52103"/>
    <cellStyle name="Normal 2 4 3 13 2 7 2" xfId="52104"/>
    <cellStyle name="Normal 2 4 3 13 2 8" xfId="52105"/>
    <cellStyle name="Normal 2 4 3 13 2 9" xfId="52106"/>
    <cellStyle name="Normal 2 4 3 13 3" xfId="18804"/>
    <cellStyle name="Normal 2 4 3 13 3 2" xfId="18805"/>
    <cellStyle name="Normal 2 4 3 13 3 2 2" xfId="18806"/>
    <cellStyle name="Normal 2 4 3 13 3 2 2 2" xfId="52107"/>
    <cellStyle name="Normal 2 4 3 13 3 2 3" xfId="18807"/>
    <cellStyle name="Normal 2 4 3 13 3 2 3 2" xfId="52108"/>
    <cellStyle name="Normal 2 4 3 13 3 2 4" xfId="52109"/>
    <cellStyle name="Normal 2 4 3 13 3 3" xfId="18808"/>
    <cellStyle name="Normal 2 4 3 13 3 3 2" xfId="52110"/>
    <cellStyle name="Normal 2 4 3 13 3 4" xfId="18809"/>
    <cellStyle name="Normal 2 4 3 13 3 4 2" xfId="52111"/>
    <cellStyle name="Normal 2 4 3 13 3 5" xfId="18810"/>
    <cellStyle name="Normal 2 4 3 13 3 5 2" xfId="52112"/>
    <cellStyle name="Normal 2 4 3 13 3 6" xfId="52113"/>
    <cellStyle name="Normal 2 4 3 13 3 6 2" xfId="52114"/>
    <cellStyle name="Normal 2 4 3 13 3 7" xfId="52115"/>
    <cellStyle name="Normal 2 4 3 13 4" xfId="18811"/>
    <cellStyle name="Normal 2 4 3 13 4 2" xfId="18812"/>
    <cellStyle name="Normal 2 4 3 13 4 2 2" xfId="52116"/>
    <cellStyle name="Normal 2 4 3 13 4 3" xfId="18813"/>
    <cellStyle name="Normal 2 4 3 13 4 3 2" xfId="52117"/>
    <cellStyle name="Normal 2 4 3 13 4 4" xfId="52118"/>
    <cellStyle name="Normal 2 4 3 13 5" xfId="18814"/>
    <cellStyle name="Normal 2 4 3 13 5 2" xfId="18815"/>
    <cellStyle name="Normal 2 4 3 13 5 2 2" xfId="52119"/>
    <cellStyle name="Normal 2 4 3 13 5 3" xfId="52120"/>
    <cellStyle name="Normal 2 4 3 13 6" xfId="18816"/>
    <cellStyle name="Normal 2 4 3 13 6 2" xfId="52121"/>
    <cellStyle name="Normal 2 4 3 13 7" xfId="18817"/>
    <cellStyle name="Normal 2 4 3 13 7 2" xfId="52122"/>
    <cellStyle name="Normal 2 4 3 13 8" xfId="52123"/>
    <cellStyle name="Normal 2 4 3 13 8 2" xfId="52124"/>
    <cellStyle name="Normal 2 4 3 13 9" xfId="52125"/>
    <cellStyle name="Normal 2 4 3 14" xfId="18818"/>
    <cellStyle name="Normal 2 4 3 14 10" xfId="52126"/>
    <cellStyle name="Normal 2 4 3 14 11" xfId="52127"/>
    <cellStyle name="Normal 2 4 3 14 2" xfId="18819"/>
    <cellStyle name="Normal 2 4 3 14 2 10" xfId="52128"/>
    <cellStyle name="Normal 2 4 3 14 2 2" xfId="18820"/>
    <cellStyle name="Normal 2 4 3 14 2 2 2" xfId="18821"/>
    <cellStyle name="Normal 2 4 3 14 2 2 2 2" xfId="18822"/>
    <cellStyle name="Normal 2 4 3 14 2 2 2 2 2" xfId="52129"/>
    <cellStyle name="Normal 2 4 3 14 2 2 2 3" xfId="18823"/>
    <cellStyle name="Normal 2 4 3 14 2 2 2 3 2" xfId="52130"/>
    <cellStyle name="Normal 2 4 3 14 2 2 2 4" xfId="52131"/>
    <cellStyle name="Normal 2 4 3 14 2 2 3" xfId="18824"/>
    <cellStyle name="Normal 2 4 3 14 2 2 3 2" xfId="52132"/>
    <cellStyle name="Normal 2 4 3 14 2 2 4" xfId="18825"/>
    <cellStyle name="Normal 2 4 3 14 2 2 4 2" xfId="52133"/>
    <cellStyle name="Normal 2 4 3 14 2 2 5" xfId="18826"/>
    <cellStyle name="Normal 2 4 3 14 2 2 5 2" xfId="52134"/>
    <cellStyle name="Normal 2 4 3 14 2 2 6" xfId="52135"/>
    <cellStyle name="Normal 2 4 3 14 2 2 6 2" xfId="52136"/>
    <cellStyle name="Normal 2 4 3 14 2 2 7" xfId="52137"/>
    <cellStyle name="Normal 2 4 3 14 2 3" xfId="18827"/>
    <cellStyle name="Normal 2 4 3 14 2 3 2" xfId="18828"/>
    <cellStyle name="Normal 2 4 3 14 2 3 2 2" xfId="52138"/>
    <cellStyle name="Normal 2 4 3 14 2 3 3" xfId="18829"/>
    <cellStyle name="Normal 2 4 3 14 2 3 3 2" xfId="52139"/>
    <cellStyle name="Normal 2 4 3 14 2 3 4" xfId="52140"/>
    <cellStyle name="Normal 2 4 3 14 2 4" xfId="18830"/>
    <cellStyle name="Normal 2 4 3 14 2 4 2" xfId="18831"/>
    <cellStyle name="Normal 2 4 3 14 2 4 2 2" xfId="52141"/>
    <cellStyle name="Normal 2 4 3 14 2 4 3" xfId="52142"/>
    <cellStyle name="Normal 2 4 3 14 2 5" xfId="18832"/>
    <cellStyle name="Normal 2 4 3 14 2 5 2" xfId="52143"/>
    <cellStyle name="Normal 2 4 3 14 2 6" xfId="18833"/>
    <cellStyle name="Normal 2 4 3 14 2 6 2" xfId="52144"/>
    <cellStyle name="Normal 2 4 3 14 2 7" xfId="52145"/>
    <cellStyle name="Normal 2 4 3 14 2 7 2" xfId="52146"/>
    <cellStyle name="Normal 2 4 3 14 2 8" xfId="52147"/>
    <cellStyle name="Normal 2 4 3 14 2 9" xfId="52148"/>
    <cellStyle name="Normal 2 4 3 14 3" xfId="18834"/>
    <cellStyle name="Normal 2 4 3 14 3 2" xfId="18835"/>
    <cellStyle name="Normal 2 4 3 14 3 2 2" xfId="18836"/>
    <cellStyle name="Normal 2 4 3 14 3 2 2 2" xfId="52149"/>
    <cellStyle name="Normal 2 4 3 14 3 2 3" xfId="18837"/>
    <cellStyle name="Normal 2 4 3 14 3 2 3 2" xfId="52150"/>
    <cellStyle name="Normal 2 4 3 14 3 2 4" xfId="52151"/>
    <cellStyle name="Normal 2 4 3 14 3 3" xfId="18838"/>
    <cellStyle name="Normal 2 4 3 14 3 3 2" xfId="52152"/>
    <cellStyle name="Normal 2 4 3 14 3 4" xfId="18839"/>
    <cellStyle name="Normal 2 4 3 14 3 4 2" xfId="52153"/>
    <cellStyle name="Normal 2 4 3 14 3 5" xfId="18840"/>
    <cellStyle name="Normal 2 4 3 14 3 5 2" xfId="52154"/>
    <cellStyle name="Normal 2 4 3 14 3 6" xfId="52155"/>
    <cellStyle name="Normal 2 4 3 14 3 6 2" xfId="52156"/>
    <cellStyle name="Normal 2 4 3 14 3 7" xfId="52157"/>
    <cellStyle name="Normal 2 4 3 14 4" xfId="18841"/>
    <cellStyle name="Normal 2 4 3 14 4 2" xfId="18842"/>
    <cellStyle name="Normal 2 4 3 14 4 2 2" xfId="52158"/>
    <cellStyle name="Normal 2 4 3 14 4 3" xfId="18843"/>
    <cellStyle name="Normal 2 4 3 14 4 3 2" xfId="52159"/>
    <cellStyle name="Normal 2 4 3 14 4 4" xfId="52160"/>
    <cellStyle name="Normal 2 4 3 14 5" xfId="18844"/>
    <cellStyle name="Normal 2 4 3 14 5 2" xfId="18845"/>
    <cellStyle name="Normal 2 4 3 14 5 2 2" xfId="52161"/>
    <cellStyle name="Normal 2 4 3 14 5 3" xfId="52162"/>
    <cellStyle name="Normal 2 4 3 14 6" xfId="18846"/>
    <cellStyle name="Normal 2 4 3 14 6 2" xfId="52163"/>
    <cellStyle name="Normal 2 4 3 14 7" xfId="18847"/>
    <cellStyle name="Normal 2 4 3 14 7 2" xfId="52164"/>
    <cellStyle name="Normal 2 4 3 14 8" xfId="52165"/>
    <cellStyle name="Normal 2 4 3 14 8 2" xfId="52166"/>
    <cellStyle name="Normal 2 4 3 14 9" xfId="52167"/>
    <cellStyle name="Normal 2 4 3 15" xfId="18848"/>
    <cellStyle name="Normal 2 4 3 15 10" xfId="52168"/>
    <cellStyle name="Normal 2 4 3 15 11" xfId="52169"/>
    <cellStyle name="Normal 2 4 3 15 2" xfId="18849"/>
    <cellStyle name="Normal 2 4 3 15 2 10" xfId="52170"/>
    <cellStyle name="Normal 2 4 3 15 2 2" xfId="18850"/>
    <cellStyle name="Normal 2 4 3 15 2 2 2" xfId="18851"/>
    <cellStyle name="Normal 2 4 3 15 2 2 2 2" xfId="18852"/>
    <cellStyle name="Normal 2 4 3 15 2 2 2 2 2" xfId="52171"/>
    <cellStyle name="Normal 2 4 3 15 2 2 2 3" xfId="18853"/>
    <cellStyle name="Normal 2 4 3 15 2 2 2 3 2" xfId="52172"/>
    <cellStyle name="Normal 2 4 3 15 2 2 2 4" xfId="52173"/>
    <cellStyle name="Normal 2 4 3 15 2 2 3" xfId="18854"/>
    <cellStyle name="Normal 2 4 3 15 2 2 3 2" xfId="52174"/>
    <cellStyle name="Normal 2 4 3 15 2 2 4" xfId="18855"/>
    <cellStyle name="Normal 2 4 3 15 2 2 4 2" xfId="52175"/>
    <cellStyle name="Normal 2 4 3 15 2 2 5" xfId="18856"/>
    <cellStyle name="Normal 2 4 3 15 2 2 5 2" xfId="52176"/>
    <cellStyle name="Normal 2 4 3 15 2 2 6" xfId="52177"/>
    <cellStyle name="Normal 2 4 3 15 2 2 6 2" xfId="52178"/>
    <cellStyle name="Normal 2 4 3 15 2 2 7" xfId="52179"/>
    <cellStyle name="Normal 2 4 3 15 2 3" xfId="18857"/>
    <cellStyle name="Normal 2 4 3 15 2 3 2" xfId="18858"/>
    <cellStyle name="Normal 2 4 3 15 2 3 2 2" xfId="52180"/>
    <cellStyle name="Normal 2 4 3 15 2 3 3" xfId="18859"/>
    <cellStyle name="Normal 2 4 3 15 2 3 3 2" xfId="52181"/>
    <cellStyle name="Normal 2 4 3 15 2 3 4" xfId="52182"/>
    <cellStyle name="Normal 2 4 3 15 2 4" xfId="18860"/>
    <cellStyle name="Normal 2 4 3 15 2 4 2" xfId="18861"/>
    <cellStyle name="Normal 2 4 3 15 2 4 2 2" xfId="52183"/>
    <cellStyle name="Normal 2 4 3 15 2 4 3" xfId="52184"/>
    <cellStyle name="Normal 2 4 3 15 2 5" xfId="18862"/>
    <cellStyle name="Normal 2 4 3 15 2 5 2" xfId="52185"/>
    <cellStyle name="Normal 2 4 3 15 2 6" xfId="18863"/>
    <cellStyle name="Normal 2 4 3 15 2 6 2" xfId="52186"/>
    <cellStyle name="Normal 2 4 3 15 2 7" xfId="52187"/>
    <cellStyle name="Normal 2 4 3 15 2 7 2" xfId="52188"/>
    <cellStyle name="Normal 2 4 3 15 2 8" xfId="52189"/>
    <cellStyle name="Normal 2 4 3 15 2 9" xfId="52190"/>
    <cellStyle name="Normal 2 4 3 15 3" xfId="18864"/>
    <cellStyle name="Normal 2 4 3 15 3 2" xfId="18865"/>
    <cellStyle name="Normal 2 4 3 15 3 2 2" xfId="18866"/>
    <cellStyle name="Normal 2 4 3 15 3 2 2 2" xfId="52191"/>
    <cellStyle name="Normal 2 4 3 15 3 2 3" xfId="18867"/>
    <cellStyle name="Normal 2 4 3 15 3 2 3 2" xfId="52192"/>
    <cellStyle name="Normal 2 4 3 15 3 2 4" xfId="52193"/>
    <cellStyle name="Normal 2 4 3 15 3 3" xfId="18868"/>
    <cellStyle name="Normal 2 4 3 15 3 3 2" xfId="52194"/>
    <cellStyle name="Normal 2 4 3 15 3 4" xfId="18869"/>
    <cellStyle name="Normal 2 4 3 15 3 4 2" xfId="52195"/>
    <cellStyle name="Normal 2 4 3 15 3 5" xfId="18870"/>
    <cellStyle name="Normal 2 4 3 15 3 5 2" xfId="52196"/>
    <cellStyle name="Normal 2 4 3 15 3 6" xfId="52197"/>
    <cellStyle name="Normal 2 4 3 15 3 6 2" xfId="52198"/>
    <cellStyle name="Normal 2 4 3 15 3 7" xfId="52199"/>
    <cellStyle name="Normal 2 4 3 15 4" xfId="18871"/>
    <cellStyle name="Normal 2 4 3 15 4 2" xfId="18872"/>
    <cellStyle name="Normal 2 4 3 15 4 2 2" xfId="52200"/>
    <cellStyle name="Normal 2 4 3 15 4 3" xfId="18873"/>
    <cellStyle name="Normal 2 4 3 15 4 3 2" xfId="52201"/>
    <cellStyle name="Normal 2 4 3 15 4 4" xfId="52202"/>
    <cellStyle name="Normal 2 4 3 15 5" xfId="18874"/>
    <cellStyle name="Normal 2 4 3 15 5 2" xfId="18875"/>
    <cellStyle name="Normal 2 4 3 15 5 2 2" xfId="52203"/>
    <cellStyle name="Normal 2 4 3 15 5 3" xfId="52204"/>
    <cellStyle name="Normal 2 4 3 15 6" xfId="18876"/>
    <cellStyle name="Normal 2 4 3 15 6 2" xfId="52205"/>
    <cellStyle name="Normal 2 4 3 15 7" xfId="18877"/>
    <cellStyle name="Normal 2 4 3 15 7 2" xfId="52206"/>
    <cellStyle name="Normal 2 4 3 15 8" xfId="52207"/>
    <cellStyle name="Normal 2 4 3 15 8 2" xfId="52208"/>
    <cellStyle name="Normal 2 4 3 15 9" xfId="52209"/>
    <cellStyle name="Normal 2 4 3 16" xfId="18878"/>
    <cellStyle name="Normal 2 4 3 16 10" xfId="52210"/>
    <cellStyle name="Normal 2 4 3 16 11" xfId="52211"/>
    <cellStyle name="Normal 2 4 3 16 2" xfId="18879"/>
    <cellStyle name="Normal 2 4 3 16 2 10" xfId="52212"/>
    <cellStyle name="Normal 2 4 3 16 2 2" xfId="18880"/>
    <cellStyle name="Normal 2 4 3 16 2 2 2" xfId="18881"/>
    <cellStyle name="Normal 2 4 3 16 2 2 2 2" xfId="18882"/>
    <cellStyle name="Normal 2 4 3 16 2 2 2 2 2" xfId="52213"/>
    <cellStyle name="Normal 2 4 3 16 2 2 2 3" xfId="18883"/>
    <cellStyle name="Normal 2 4 3 16 2 2 2 3 2" xfId="52214"/>
    <cellStyle name="Normal 2 4 3 16 2 2 2 4" xfId="52215"/>
    <cellStyle name="Normal 2 4 3 16 2 2 3" xfId="18884"/>
    <cellStyle name="Normal 2 4 3 16 2 2 3 2" xfId="52216"/>
    <cellStyle name="Normal 2 4 3 16 2 2 4" xfId="18885"/>
    <cellStyle name="Normal 2 4 3 16 2 2 4 2" xfId="52217"/>
    <cellStyle name="Normal 2 4 3 16 2 2 5" xfId="18886"/>
    <cellStyle name="Normal 2 4 3 16 2 2 5 2" xfId="52218"/>
    <cellStyle name="Normal 2 4 3 16 2 2 6" xfId="52219"/>
    <cellStyle name="Normal 2 4 3 16 2 2 6 2" xfId="52220"/>
    <cellStyle name="Normal 2 4 3 16 2 2 7" xfId="52221"/>
    <cellStyle name="Normal 2 4 3 16 2 3" xfId="18887"/>
    <cellStyle name="Normal 2 4 3 16 2 3 2" xfId="18888"/>
    <cellStyle name="Normal 2 4 3 16 2 3 2 2" xfId="52222"/>
    <cellStyle name="Normal 2 4 3 16 2 3 3" xfId="18889"/>
    <cellStyle name="Normal 2 4 3 16 2 3 3 2" xfId="52223"/>
    <cellStyle name="Normal 2 4 3 16 2 3 4" xfId="52224"/>
    <cellStyle name="Normal 2 4 3 16 2 4" xfId="18890"/>
    <cellStyle name="Normal 2 4 3 16 2 4 2" xfId="18891"/>
    <cellStyle name="Normal 2 4 3 16 2 4 2 2" xfId="52225"/>
    <cellStyle name="Normal 2 4 3 16 2 4 3" xfId="52226"/>
    <cellStyle name="Normal 2 4 3 16 2 5" xfId="18892"/>
    <cellStyle name="Normal 2 4 3 16 2 5 2" xfId="52227"/>
    <cellStyle name="Normal 2 4 3 16 2 6" xfId="18893"/>
    <cellStyle name="Normal 2 4 3 16 2 6 2" xfId="52228"/>
    <cellStyle name="Normal 2 4 3 16 2 7" xfId="52229"/>
    <cellStyle name="Normal 2 4 3 16 2 7 2" xfId="52230"/>
    <cellStyle name="Normal 2 4 3 16 2 8" xfId="52231"/>
    <cellStyle name="Normal 2 4 3 16 2 9" xfId="52232"/>
    <cellStyle name="Normal 2 4 3 16 3" xfId="18894"/>
    <cellStyle name="Normal 2 4 3 16 3 2" xfId="18895"/>
    <cellStyle name="Normal 2 4 3 16 3 2 2" xfId="18896"/>
    <cellStyle name="Normal 2 4 3 16 3 2 2 2" xfId="52233"/>
    <cellStyle name="Normal 2 4 3 16 3 2 3" xfId="18897"/>
    <cellStyle name="Normal 2 4 3 16 3 2 3 2" xfId="52234"/>
    <cellStyle name="Normal 2 4 3 16 3 2 4" xfId="52235"/>
    <cellStyle name="Normal 2 4 3 16 3 3" xfId="18898"/>
    <cellStyle name="Normal 2 4 3 16 3 3 2" xfId="52236"/>
    <cellStyle name="Normal 2 4 3 16 3 4" xfId="18899"/>
    <cellStyle name="Normal 2 4 3 16 3 4 2" xfId="52237"/>
    <cellStyle name="Normal 2 4 3 16 3 5" xfId="18900"/>
    <cellStyle name="Normal 2 4 3 16 3 5 2" xfId="52238"/>
    <cellStyle name="Normal 2 4 3 16 3 6" xfId="52239"/>
    <cellStyle name="Normal 2 4 3 16 3 6 2" xfId="52240"/>
    <cellStyle name="Normal 2 4 3 16 3 7" xfId="52241"/>
    <cellStyle name="Normal 2 4 3 16 4" xfId="18901"/>
    <cellStyle name="Normal 2 4 3 16 4 2" xfId="18902"/>
    <cellStyle name="Normal 2 4 3 16 4 2 2" xfId="52242"/>
    <cellStyle name="Normal 2 4 3 16 4 3" xfId="18903"/>
    <cellStyle name="Normal 2 4 3 16 4 3 2" xfId="52243"/>
    <cellStyle name="Normal 2 4 3 16 4 4" xfId="52244"/>
    <cellStyle name="Normal 2 4 3 16 5" xfId="18904"/>
    <cellStyle name="Normal 2 4 3 16 5 2" xfId="18905"/>
    <cellStyle name="Normal 2 4 3 16 5 2 2" xfId="52245"/>
    <cellStyle name="Normal 2 4 3 16 5 3" xfId="52246"/>
    <cellStyle name="Normal 2 4 3 16 6" xfId="18906"/>
    <cellStyle name="Normal 2 4 3 16 6 2" xfId="52247"/>
    <cellStyle name="Normal 2 4 3 16 7" xfId="18907"/>
    <cellStyle name="Normal 2 4 3 16 7 2" xfId="52248"/>
    <cellStyle name="Normal 2 4 3 16 8" xfId="52249"/>
    <cellStyle name="Normal 2 4 3 16 8 2" xfId="52250"/>
    <cellStyle name="Normal 2 4 3 16 9" xfId="52251"/>
    <cellStyle name="Normal 2 4 3 17" xfId="18908"/>
    <cellStyle name="Normal 2 4 3 17 10" xfId="52252"/>
    <cellStyle name="Normal 2 4 3 17 11" xfId="52253"/>
    <cellStyle name="Normal 2 4 3 17 2" xfId="18909"/>
    <cellStyle name="Normal 2 4 3 17 2 10" xfId="52254"/>
    <cellStyle name="Normal 2 4 3 17 2 2" xfId="18910"/>
    <cellStyle name="Normal 2 4 3 17 2 2 2" xfId="18911"/>
    <cellStyle name="Normal 2 4 3 17 2 2 2 2" xfId="18912"/>
    <cellStyle name="Normal 2 4 3 17 2 2 2 2 2" xfId="52255"/>
    <cellStyle name="Normal 2 4 3 17 2 2 2 3" xfId="18913"/>
    <cellStyle name="Normal 2 4 3 17 2 2 2 3 2" xfId="52256"/>
    <cellStyle name="Normal 2 4 3 17 2 2 2 4" xfId="52257"/>
    <cellStyle name="Normal 2 4 3 17 2 2 3" xfId="18914"/>
    <cellStyle name="Normal 2 4 3 17 2 2 3 2" xfId="52258"/>
    <cellStyle name="Normal 2 4 3 17 2 2 4" xfId="18915"/>
    <cellStyle name="Normal 2 4 3 17 2 2 4 2" xfId="52259"/>
    <cellStyle name="Normal 2 4 3 17 2 2 5" xfId="18916"/>
    <cellStyle name="Normal 2 4 3 17 2 2 5 2" xfId="52260"/>
    <cellStyle name="Normal 2 4 3 17 2 2 6" xfId="52261"/>
    <cellStyle name="Normal 2 4 3 17 2 2 6 2" xfId="52262"/>
    <cellStyle name="Normal 2 4 3 17 2 2 7" xfId="52263"/>
    <cellStyle name="Normal 2 4 3 17 2 3" xfId="18917"/>
    <cellStyle name="Normal 2 4 3 17 2 3 2" xfId="18918"/>
    <cellStyle name="Normal 2 4 3 17 2 3 2 2" xfId="52264"/>
    <cellStyle name="Normal 2 4 3 17 2 3 3" xfId="18919"/>
    <cellStyle name="Normal 2 4 3 17 2 3 3 2" xfId="52265"/>
    <cellStyle name="Normal 2 4 3 17 2 3 4" xfId="52266"/>
    <cellStyle name="Normal 2 4 3 17 2 4" xfId="18920"/>
    <cellStyle name="Normal 2 4 3 17 2 4 2" xfId="18921"/>
    <cellStyle name="Normal 2 4 3 17 2 4 2 2" xfId="52267"/>
    <cellStyle name="Normal 2 4 3 17 2 4 3" xfId="52268"/>
    <cellStyle name="Normal 2 4 3 17 2 5" xfId="18922"/>
    <cellStyle name="Normal 2 4 3 17 2 5 2" xfId="52269"/>
    <cellStyle name="Normal 2 4 3 17 2 6" xfId="18923"/>
    <cellStyle name="Normal 2 4 3 17 2 6 2" xfId="52270"/>
    <cellStyle name="Normal 2 4 3 17 2 7" xfId="52271"/>
    <cellStyle name="Normal 2 4 3 17 2 7 2" xfId="52272"/>
    <cellStyle name="Normal 2 4 3 17 2 8" xfId="52273"/>
    <cellStyle name="Normal 2 4 3 17 2 9" xfId="52274"/>
    <cellStyle name="Normal 2 4 3 17 3" xfId="18924"/>
    <cellStyle name="Normal 2 4 3 17 3 2" xfId="18925"/>
    <cellStyle name="Normal 2 4 3 17 3 2 2" xfId="18926"/>
    <cellStyle name="Normal 2 4 3 17 3 2 2 2" xfId="52275"/>
    <cellStyle name="Normal 2 4 3 17 3 2 3" xfId="18927"/>
    <cellStyle name="Normal 2 4 3 17 3 2 3 2" xfId="52276"/>
    <cellStyle name="Normal 2 4 3 17 3 2 4" xfId="52277"/>
    <cellStyle name="Normal 2 4 3 17 3 3" xfId="18928"/>
    <cellStyle name="Normal 2 4 3 17 3 3 2" xfId="52278"/>
    <cellStyle name="Normal 2 4 3 17 3 4" xfId="18929"/>
    <cellStyle name="Normal 2 4 3 17 3 4 2" xfId="52279"/>
    <cellStyle name="Normal 2 4 3 17 3 5" xfId="18930"/>
    <cellStyle name="Normal 2 4 3 17 3 5 2" xfId="52280"/>
    <cellStyle name="Normal 2 4 3 17 3 6" xfId="52281"/>
    <cellStyle name="Normal 2 4 3 17 3 6 2" xfId="52282"/>
    <cellStyle name="Normal 2 4 3 17 3 7" xfId="52283"/>
    <cellStyle name="Normal 2 4 3 17 4" xfId="18931"/>
    <cellStyle name="Normal 2 4 3 17 4 2" xfId="18932"/>
    <cellStyle name="Normal 2 4 3 17 4 2 2" xfId="52284"/>
    <cellStyle name="Normal 2 4 3 17 4 3" xfId="18933"/>
    <cellStyle name="Normal 2 4 3 17 4 3 2" xfId="52285"/>
    <cellStyle name="Normal 2 4 3 17 4 4" xfId="52286"/>
    <cellStyle name="Normal 2 4 3 17 5" xfId="18934"/>
    <cellStyle name="Normal 2 4 3 17 5 2" xfId="18935"/>
    <cellStyle name="Normal 2 4 3 17 5 2 2" xfId="52287"/>
    <cellStyle name="Normal 2 4 3 17 5 3" xfId="52288"/>
    <cellStyle name="Normal 2 4 3 17 6" xfId="18936"/>
    <cellStyle name="Normal 2 4 3 17 6 2" xfId="52289"/>
    <cellStyle name="Normal 2 4 3 17 7" xfId="18937"/>
    <cellStyle name="Normal 2 4 3 17 7 2" xfId="52290"/>
    <cellStyle name="Normal 2 4 3 17 8" xfId="52291"/>
    <cellStyle name="Normal 2 4 3 17 8 2" xfId="52292"/>
    <cellStyle name="Normal 2 4 3 17 9" xfId="52293"/>
    <cellStyle name="Normal 2 4 3 18" xfId="18938"/>
    <cellStyle name="Normal 2 4 3 18 10" xfId="52294"/>
    <cellStyle name="Normal 2 4 3 18 11" xfId="52295"/>
    <cellStyle name="Normal 2 4 3 18 2" xfId="18939"/>
    <cellStyle name="Normal 2 4 3 18 2 10" xfId="52296"/>
    <cellStyle name="Normal 2 4 3 18 2 2" xfId="18940"/>
    <cellStyle name="Normal 2 4 3 18 2 2 2" xfId="18941"/>
    <cellStyle name="Normal 2 4 3 18 2 2 2 2" xfId="18942"/>
    <cellStyle name="Normal 2 4 3 18 2 2 2 2 2" xfId="52297"/>
    <cellStyle name="Normal 2 4 3 18 2 2 2 3" xfId="18943"/>
    <cellStyle name="Normal 2 4 3 18 2 2 2 3 2" xfId="52298"/>
    <cellStyle name="Normal 2 4 3 18 2 2 2 4" xfId="52299"/>
    <cellStyle name="Normal 2 4 3 18 2 2 3" xfId="18944"/>
    <cellStyle name="Normal 2 4 3 18 2 2 3 2" xfId="52300"/>
    <cellStyle name="Normal 2 4 3 18 2 2 4" xfId="18945"/>
    <cellStyle name="Normal 2 4 3 18 2 2 4 2" xfId="52301"/>
    <cellStyle name="Normal 2 4 3 18 2 2 5" xfId="18946"/>
    <cellStyle name="Normal 2 4 3 18 2 2 5 2" xfId="52302"/>
    <cellStyle name="Normal 2 4 3 18 2 2 6" xfId="52303"/>
    <cellStyle name="Normal 2 4 3 18 2 2 6 2" xfId="52304"/>
    <cellStyle name="Normal 2 4 3 18 2 2 7" xfId="52305"/>
    <cellStyle name="Normal 2 4 3 18 2 3" xfId="18947"/>
    <cellStyle name="Normal 2 4 3 18 2 3 2" xfId="18948"/>
    <cellStyle name="Normal 2 4 3 18 2 3 2 2" xfId="52306"/>
    <cellStyle name="Normal 2 4 3 18 2 3 3" xfId="18949"/>
    <cellStyle name="Normal 2 4 3 18 2 3 3 2" xfId="52307"/>
    <cellStyle name="Normal 2 4 3 18 2 3 4" xfId="52308"/>
    <cellStyle name="Normal 2 4 3 18 2 4" xfId="18950"/>
    <cellStyle name="Normal 2 4 3 18 2 4 2" xfId="18951"/>
    <cellStyle name="Normal 2 4 3 18 2 4 2 2" xfId="52309"/>
    <cellStyle name="Normal 2 4 3 18 2 4 3" xfId="52310"/>
    <cellStyle name="Normal 2 4 3 18 2 5" xfId="18952"/>
    <cellStyle name="Normal 2 4 3 18 2 5 2" xfId="52311"/>
    <cellStyle name="Normal 2 4 3 18 2 6" xfId="18953"/>
    <cellStyle name="Normal 2 4 3 18 2 6 2" xfId="52312"/>
    <cellStyle name="Normal 2 4 3 18 2 7" xfId="52313"/>
    <cellStyle name="Normal 2 4 3 18 2 7 2" xfId="52314"/>
    <cellStyle name="Normal 2 4 3 18 2 8" xfId="52315"/>
    <cellStyle name="Normal 2 4 3 18 2 9" xfId="52316"/>
    <cellStyle name="Normal 2 4 3 18 3" xfId="18954"/>
    <cellStyle name="Normal 2 4 3 18 3 2" xfId="18955"/>
    <cellStyle name="Normal 2 4 3 18 3 2 2" xfId="18956"/>
    <cellStyle name="Normal 2 4 3 18 3 2 2 2" xfId="52317"/>
    <cellStyle name="Normal 2 4 3 18 3 2 3" xfId="18957"/>
    <cellStyle name="Normal 2 4 3 18 3 2 3 2" xfId="52318"/>
    <cellStyle name="Normal 2 4 3 18 3 2 4" xfId="52319"/>
    <cellStyle name="Normal 2 4 3 18 3 3" xfId="18958"/>
    <cellStyle name="Normal 2 4 3 18 3 3 2" xfId="52320"/>
    <cellStyle name="Normal 2 4 3 18 3 4" xfId="18959"/>
    <cellStyle name="Normal 2 4 3 18 3 4 2" xfId="52321"/>
    <cellStyle name="Normal 2 4 3 18 3 5" xfId="18960"/>
    <cellStyle name="Normal 2 4 3 18 3 5 2" xfId="52322"/>
    <cellStyle name="Normal 2 4 3 18 3 6" xfId="52323"/>
    <cellStyle name="Normal 2 4 3 18 3 6 2" xfId="52324"/>
    <cellStyle name="Normal 2 4 3 18 3 7" xfId="52325"/>
    <cellStyle name="Normal 2 4 3 18 4" xfId="18961"/>
    <cellStyle name="Normal 2 4 3 18 4 2" xfId="18962"/>
    <cellStyle name="Normal 2 4 3 18 4 2 2" xfId="52326"/>
    <cellStyle name="Normal 2 4 3 18 4 3" xfId="18963"/>
    <cellStyle name="Normal 2 4 3 18 4 3 2" xfId="52327"/>
    <cellStyle name="Normal 2 4 3 18 4 4" xfId="52328"/>
    <cellStyle name="Normal 2 4 3 18 5" xfId="18964"/>
    <cellStyle name="Normal 2 4 3 18 5 2" xfId="18965"/>
    <cellStyle name="Normal 2 4 3 18 5 2 2" xfId="52329"/>
    <cellStyle name="Normal 2 4 3 18 5 3" xfId="52330"/>
    <cellStyle name="Normal 2 4 3 18 6" xfId="18966"/>
    <cellStyle name="Normal 2 4 3 18 6 2" xfId="52331"/>
    <cellStyle name="Normal 2 4 3 18 7" xfId="18967"/>
    <cellStyle name="Normal 2 4 3 18 7 2" xfId="52332"/>
    <cellStyle name="Normal 2 4 3 18 8" xfId="52333"/>
    <cellStyle name="Normal 2 4 3 18 8 2" xfId="52334"/>
    <cellStyle name="Normal 2 4 3 18 9" xfId="52335"/>
    <cellStyle name="Normal 2 4 3 19" xfId="18968"/>
    <cellStyle name="Normal 2 4 3 19 10" xfId="52336"/>
    <cellStyle name="Normal 2 4 3 19 11" xfId="52337"/>
    <cellStyle name="Normal 2 4 3 19 2" xfId="18969"/>
    <cellStyle name="Normal 2 4 3 19 2 10" xfId="52338"/>
    <cellStyle name="Normal 2 4 3 19 2 2" xfId="18970"/>
    <cellStyle name="Normal 2 4 3 19 2 2 2" xfId="18971"/>
    <cellStyle name="Normal 2 4 3 19 2 2 2 2" xfId="18972"/>
    <cellStyle name="Normal 2 4 3 19 2 2 2 2 2" xfId="52339"/>
    <cellStyle name="Normal 2 4 3 19 2 2 2 3" xfId="18973"/>
    <cellStyle name="Normal 2 4 3 19 2 2 2 3 2" xfId="52340"/>
    <cellStyle name="Normal 2 4 3 19 2 2 2 4" xfId="52341"/>
    <cellStyle name="Normal 2 4 3 19 2 2 3" xfId="18974"/>
    <cellStyle name="Normal 2 4 3 19 2 2 3 2" xfId="52342"/>
    <cellStyle name="Normal 2 4 3 19 2 2 4" xfId="18975"/>
    <cellStyle name="Normal 2 4 3 19 2 2 4 2" xfId="52343"/>
    <cellStyle name="Normal 2 4 3 19 2 2 5" xfId="18976"/>
    <cellStyle name="Normal 2 4 3 19 2 2 5 2" xfId="52344"/>
    <cellStyle name="Normal 2 4 3 19 2 2 6" xfId="52345"/>
    <cellStyle name="Normal 2 4 3 19 2 2 6 2" xfId="52346"/>
    <cellStyle name="Normal 2 4 3 19 2 2 7" xfId="52347"/>
    <cellStyle name="Normal 2 4 3 19 2 3" xfId="18977"/>
    <cellStyle name="Normal 2 4 3 19 2 3 2" xfId="18978"/>
    <cellStyle name="Normal 2 4 3 19 2 3 2 2" xfId="52348"/>
    <cellStyle name="Normal 2 4 3 19 2 3 3" xfId="18979"/>
    <cellStyle name="Normal 2 4 3 19 2 3 3 2" xfId="52349"/>
    <cellStyle name="Normal 2 4 3 19 2 3 4" xfId="52350"/>
    <cellStyle name="Normal 2 4 3 19 2 4" xfId="18980"/>
    <cellStyle name="Normal 2 4 3 19 2 4 2" xfId="18981"/>
    <cellStyle name="Normal 2 4 3 19 2 4 2 2" xfId="52351"/>
    <cellStyle name="Normal 2 4 3 19 2 4 3" xfId="52352"/>
    <cellStyle name="Normal 2 4 3 19 2 5" xfId="18982"/>
    <cellStyle name="Normal 2 4 3 19 2 5 2" xfId="52353"/>
    <cellStyle name="Normal 2 4 3 19 2 6" xfId="18983"/>
    <cellStyle name="Normal 2 4 3 19 2 6 2" xfId="52354"/>
    <cellStyle name="Normal 2 4 3 19 2 7" xfId="52355"/>
    <cellStyle name="Normal 2 4 3 19 2 7 2" xfId="52356"/>
    <cellStyle name="Normal 2 4 3 19 2 8" xfId="52357"/>
    <cellStyle name="Normal 2 4 3 19 2 9" xfId="52358"/>
    <cellStyle name="Normal 2 4 3 19 3" xfId="18984"/>
    <cellStyle name="Normal 2 4 3 19 3 2" xfId="18985"/>
    <cellStyle name="Normal 2 4 3 19 3 2 2" xfId="18986"/>
    <cellStyle name="Normal 2 4 3 19 3 2 2 2" xfId="52359"/>
    <cellStyle name="Normal 2 4 3 19 3 2 3" xfId="18987"/>
    <cellStyle name="Normal 2 4 3 19 3 2 3 2" xfId="52360"/>
    <cellStyle name="Normal 2 4 3 19 3 2 4" xfId="52361"/>
    <cellStyle name="Normal 2 4 3 19 3 3" xfId="18988"/>
    <cellStyle name="Normal 2 4 3 19 3 3 2" xfId="52362"/>
    <cellStyle name="Normal 2 4 3 19 3 4" xfId="18989"/>
    <cellStyle name="Normal 2 4 3 19 3 4 2" xfId="52363"/>
    <cellStyle name="Normal 2 4 3 19 3 5" xfId="18990"/>
    <cellStyle name="Normal 2 4 3 19 3 5 2" xfId="52364"/>
    <cellStyle name="Normal 2 4 3 19 3 6" xfId="52365"/>
    <cellStyle name="Normal 2 4 3 19 3 6 2" xfId="52366"/>
    <cellStyle name="Normal 2 4 3 19 3 7" xfId="52367"/>
    <cellStyle name="Normal 2 4 3 19 4" xfId="18991"/>
    <cellStyle name="Normal 2 4 3 19 4 2" xfId="18992"/>
    <cellStyle name="Normal 2 4 3 19 4 2 2" xfId="52368"/>
    <cellStyle name="Normal 2 4 3 19 4 3" xfId="18993"/>
    <cellStyle name="Normal 2 4 3 19 4 3 2" xfId="52369"/>
    <cellStyle name="Normal 2 4 3 19 4 4" xfId="52370"/>
    <cellStyle name="Normal 2 4 3 19 5" xfId="18994"/>
    <cellStyle name="Normal 2 4 3 19 5 2" xfId="18995"/>
    <cellStyle name="Normal 2 4 3 19 5 2 2" xfId="52371"/>
    <cellStyle name="Normal 2 4 3 19 5 3" xfId="52372"/>
    <cellStyle name="Normal 2 4 3 19 6" xfId="18996"/>
    <cellStyle name="Normal 2 4 3 19 6 2" xfId="52373"/>
    <cellStyle name="Normal 2 4 3 19 7" xfId="18997"/>
    <cellStyle name="Normal 2 4 3 19 7 2" xfId="52374"/>
    <cellStyle name="Normal 2 4 3 19 8" xfId="52375"/>
    <cellStyle name="Normal 2 4 3 19 8 2" xfId="52376"/>
    <cellStyle name="Normal 2 4 3 19 9" xfId="52377"/>
    <cellStyle name="Normal 2 4 3 2" xfId="18998"/>
    <cellStyle name="Normal 2 4 3 2 10" xfId="52378"/>
    <cellStyle name="Normal 2 4 3 2 11" xfId="52379"/>
    <cellStyle name="Normal 2 4 3 2 2" xfId="18999"/>
    <cellStyle name="Normal 2 4 3 2 2 10" xfId="52380"/>
    <cellStyle name="Normal 2 4 3 2 2 2" xfId="19000"/>
    <cellStyle name="Normal 2 4 3 2 2 2 2" xfId="19001"/>
    <cellStyle name="Normal 2 4 3 2 2 2 2 2" xfId="19002"/>
    <cellStyle name="Normal 2 4 3 2 2 2 2 2 2" xfId="52381"/>
    <cellStyle name="Normal 2 4 3 2 2 2 2 3" xfId="19003"/>
    <cellStyle name="Normal 2 4 3 2 2 2 2 3 2" xfId="52382"/>
    <cellStyle name="Normal 2 4 3 2 2 2 2 4" xfId="52383"/>
    <cellStyle name="Normal 2 4 3 2 2 2 3" xfId="19004"/>
    <cellStyle name="Normal 2 4 3 2 2 2 3 2" xfId="52384"/>
    <cellStyle name="Normal 2 4 3 2 2 2 4" xfId="19005"/>
    <cellStyle name="Normal 2 4 3 2 2 2 4 2" xfId="52385"/>
    <cellStyle name="Normal 2 4 3 2 2 2 5" xfId="19006"/>
    <cellStyle name="Normal 2 4 3 2 2 2 5 2" xfId="52386"/>
    <cellStyle name="Normal 2 4 3 2 2 2 6" xfId="52387"/>
    <cellStyle name="Normal 2 4 3 2 2 2 6 2" xfId="52388"/>
    <cellStyle name="Normal 2 4 3 2 2 2 7" xfId="52389"/>
    <cellStyle name="Normal 2 4 3 2 2 3" xfId="19007"/>
    <cellStyle name="Normal 2 4 3 2 2 3 2" xfId="19008"/>
    <cellStyle name="Normal 2 4 3 2 2 3 2 2" xfId="52390"/>
    <cellStyle name="Normal 2 4 3 2 2 3 3" xfId="19009"/>
    <cellStyle name="Normal 2 4 3 2 2 3 3 2" xfId="52391"/>
    <cellStyle name="Normal 2 4 3 2 2 3 4" xfId="52392"/>
    <cellStyle name="Normal 2 4 3 2 2 4" xfId="19010"/>
    <cellStyle name="Normal 2 4 3 2 2 4 2" xfId="19011"/>
    <cellStyle name="Normal 2 4 3 2 2 4 2 2" xfId="52393"/>
    <cellStyle name="Normal 2 4 3 2 2 4 3" xfId="52394"/>
    <cellStyle name="Normal 2 4 3 2 2 5" xfId="19012"/>
    <cellStyle name="Normal 2 4 3 2 2 5 2" xfId="52395"/>
    <cellStyle name="Normal 2 4 3 2 2 6" xfId="19013"/>
    <cellStyle name="Normal 2 4 3 2 2 6 2" xfId="52396"/>
    <cellStyle name="Normal 2 4 3 2 2 7" xfId="52397"/>
    <cellStyle name="Normal 2 4 3 2 2 7 2" xfId="52398"/>
    <cellStyle name="Normal 2 4 3 2 2 8" xfId="52399"/>
    <cellStyle name="Normal 2 4 3 2 2 9" xfId="52400"/>
    <cellStyle name="Normal 2 4 3 2 3" xfId="19014"/>
    <cellStyle name="Normal 2 4 3 2 3 2" xfId="19015"/>
    <cellStyle name="Normal 2 4 3 2 3 2 2" xfId="19016"/>
    <cellStyle name="Normal 2 4 3 2 3 2 2 2" xfId="52401"/>
    <cellStyle name="Normal 2 4 3 2 3 2 3" xfId="19017"/>
    <cellStyle name="Normal 2 4 3 2 3 2 3 2" xfId="52402"/>
    <cellStyle name="Normal 2 4 3 2 3 2 4" xfId="52403"/>
    <cellStyle name="Normal 2 4 3 2 3 3" xfId="19018"/>
    <cellStyle name="Normal 2 4 3 2 3 3 2" xfId="52404"/>
    <cellStyle name="Normal 2 4 3 2 3 4" xfId="19019"/>
    <cellStyle name="Normal 2 4 3 2 3 4 2" xfId="52405"/>
    <cellStyle name="Normal 2 4 3 2 3 5" xfId="19020"/>
    <cellStyle name="Normal 2 4 3 2 3 5 2" xfId="52406"/>
    <cellStyle name="Normal 2 4 3 2 3 6" xfId="52407"/>
    <cellStyle name="Normal 2 4 3 2 3 6 2" xfId="52408"/>
    <cellStyle name="Normal 2 4 3 2 3 7" xfId="52409"/>
    <cellStyle name="Normal 2 4 3 2 4" xfId="19021"/>
    <cellStyle name="Normal 2 4 3 2 4 2" xfId="19022"/>
    <cellStyle name="Normal 2 4 3 2 4 2 2" xfId="52410"/>
    <cellStyle name="Normal 2 4 3 2 4 3" xfId="19023"/>
    <cellStyle name="Normal 2 4 3 2 4 3 2" xfId="52411"/>
    <cellStyle name="Normal 2 4 3 2 4 4" xfId="52412"/>
    <cellStyle name="Normal 2 4 3 2 5" xfId="19024"/>
    <cellStyle name="Normal 2 4 3 2 5 2" xfId="19025"/>
    <cellStyle name="Normal 2 4 3 2 5 2 2" xfId="52413"/>
    <cellStyle name="Normal 2 4 3 2 5 3" xfId="52414"/>
    <cellStyle name="Normal 2 4 3 2 6" xfId="19026"/>
    <cellStyle name="Normal 2 4 3 2 6 2" xfId="52415"/>
    <cellStyle name="Normal 2 4 3 2 7" xfId="19027"/>
    <cellStyle name="Normal 2 4 3 2 7 2" xfId="52416"/>
    <cellStyle name="Normal 2 4 3 2 8" xfId="52417"/>
    <cellStyle name="Normal 2 4 3 2 8 2" xfId="52418"/>
    <cellStyle name="Normal 2 4 3 2 9" xfId="52419"/>
    <cellStyle name="Normal 2 4 3 20" xfId="19028"/>
    <cellStyle name="Normal 2 4 3 20 10" xfId="52420"/>
    <cellStyle name="Normal 2 4 3 20 11" xfId="52421"/>
    <cellStyle name="Normal 2 4 3 20 2" xfId="19029"/>
    <cellStyle name="Normal 2 4 3 20 2 10" xfId="52422"/>
    <cellStyle name="Normal 2 4 3 20 2 2" xfId="19030"/>
    <cellStyle name="Normal 2 4 3 20 2 2 2" xfId="19031"/>
    <cellStyle name="Normal 2 4 3 20 2 2 2 2" xfId="19032"/>
    <cellStyle name="Normal 2 4 3 20 2 2 2 2 2" xfId="52423"/>
    <cellStyle name="Normal 2 4 3 20 2 2 2 3" xfId="19033"/>
    <cellStyle name="Normal 2 4 3 20 2 2 2 3 2" xfId="52424"/>
    <cellStyle name="Normal 2 4 3 20 2 2 2 4" xfId="52425"/>
    <cellStyle name="Normal 2 4 3 20 2 2 3" xfId="19034"/>
    <cellStyle name="Normal 2 4 3 20 2 2 3 2" xfId="52426"/>
    <cellStyle name="Normal 2 4 3 20 2 2 4" xfId="19035"/>
    <cellStyle name="Normal 2 4 3 20 2 2 4 2" xfId="52427"/>
    <cellStyle name="Normal 2 4 3 20 2 2 5" xfId="19036"/>
    <cellStyle name="Normal 2 4 3 20 2 2 5 2" xfId="52428"/>
    <cellStyle name="Normal 2 4 3 20 2 2 6" xfId="52429"/>
    <cellStyle name="Normal 2 4 3 20 2 2 6 2" xfId="52430"/>
    <cellStyle name="Normal 2 4 3 20 2 2 7" xfId="52431"/>
    <cellStyle name="Normal 2 4 3 20 2 3" xfId="19037"/>
    <cellStyle name="Normal 2 4 3 20 2 3 2" xfId="19038"/>
    <cellStyle name="Normal 2 4 3 20 2 3 2 2" xfId="52432"/>
    <cellStyle name="Normal 2 4 3 20 2 3 3" xfId="19039"/>
    <cellStyle name="Normal 2 4 3 20 2 3 3 2" xfId="52433"/>
    <cellStyle name="Normal 2 4 3 20 2 3 4" xfId="52434"/>
    <cellStyle name="Normal 2 4 3 20 2 4" xfId="19040"/>
    <cellStyle name="Normal 2 4 3 20 2 4 2" xfId="19041"/>
    <cellStyle name="Normal 2 4 3 20 2 4 2 2" xfId="52435"/>
    <cellStyle name="Normal 2 4 3 20 2 4 3" xfId="52436"/>
    <cellStyle name="Normal 2 4 3 20 2 5" xfId="19042"/>
    <cellStyle name="Normal 2 4 3 20 2 5 2" xfId="52437"/>
    <cellStyle name="Normal 2 4 3 20 2 6" xfId="19043"/>
    <cellStyle name="Normal 2 4 3 20 2 6 2" xfId="52438"/>
    <cellStyle name="Normal 2 4 3 20 2 7" xfId="52439"/>
    <cellStyle name="Normal 2 4 3 20 2 7 2" xfId="52440"/>
    <cellStyle name="Normal 2 4 3 20 2 8" xfId="52441"/>
    <cellStyle name="Normal 2 4 3 20 2 9" xfId="52442"/>
    <cellStyle name="Normal 2 4 3 20 3" xfId="19044"/>
    <cellStyle name="Normal 2 4 3 20 3 2" xfId="19045"/>
    <cellStyle name="Normal 2 4 3 20 3 2 2" xfId="19046"/>
    <cellStyle name="Normal 2 4 3 20 3 2 2 2" xfId="52443"/>
    <cellStyle name="Normal 2 4 3 20 3 2 3" xfId="19047"/>
    <cellStyle name="Normal 2 4 3 20 3 2 3 2" xfId="52444"/>
    <cellStyle name="Normal 2 4 3 20 3 2 4" xfId="52445"/>
    <cellStyle name="Normal 2 4 3 20 3 3" xfId="19048"/>
    <cellStyle name="Normal 2 4 3 20 3 3 2" xfId="52446"/>
    <cellStyle name="Normal 2 4 3 20 3 4" xfId="19049"/>
    <cellStyle name="Normal 2 4 3 20 3 4 2" xfId="52447"/>
    <cellStyle name="Normal 2 4 3 20 3 5" xfId="19050"/>
    <cellStyle name="Normal 2 4 3 20 3 5 2" xfId="52448"/>
    <cellStyle name="Normal 2 4 3 20 3 6" xfId="52449"/>
    <cellStyle name="Normal 2 4 3 20 3 6 2" xfId="52450"/>
    <cellStyle name="Normal 2 4 3 20 3 7" xfId="52451"/>
    <cellStyle name="Normal 2 4 3 20 4" xfId="19051"/>
    <cellStyle name="Normal 2 4 3 20 4 2" xfId="19052"/>
    <cellStyle name="Normal 2 4 3 20 4 2 2" xfId="52452"/>
    <cellStyle name="Normal 2 4 3 20 4 3" xfId="19053"/>
    <cellStyle name="Normal 2 4 3 20 4 3 2" xfId="52453"/>
    <cellStyle name="Normal 2 4 3 20 4 4" xfId="52454"/>
    <cellStyle name="Normal 2 4 3 20 5" xfId="19054"/>
    <cellStyle name="Normal 2 4 3 20 5 2" xfId="19055"/>
    <cellStyle name="Normal 2 4 3 20 5 2 2" xfId="52455"/>
    <cellStyle name="Normal 2 4 3 20 5 3" xfId="52456"/>
    <cellStyle name="Normal 2 4 3 20 6" xfId="19056"/>
    <cellStyle name="Normal 2 4 3 20 6 2" xfId="52457"/>
    <cellStyle name="Normal 2 4 3 20 7" xfId="19057"/>
    <cellStyle name="Normal 2 4 3 20 7 2" xfId="52458"/>
    <cellStyle name="Normal 2 4 3 20 8" xfId="52459"/>
    <cellStyle name="Normal 2 4 3 20 8 2" xfId="52460"/>
    <cellStyle name="Normal 2 4 3 20 9" xfId="52461"/>
    <cellStyle name="Normal 2 4 3 21" xfId="19058"/>
    <cellStyle name="Normal 2 4 3 21 10" xfId="52462"/>
    <cellStyle name="Normal 2 4 3 21 11" xfId="52463"/>
    <cellStyle name="Normal 2 4 3 21 2" xfId="19059"/>
    <cellStyle name="Normal 2 4 3 21 2 10" xfId="52464"/>
    <cellStyle name="Normal 2 4 3 21 2 2" xfId="19060"/>
    <cellStyle name="Normal 2 4 3 21 2 2 2" xfId="19061"/>
    <cellStyle name="Normal 2 4 3 21 2 2 2 2" xfId="19062"/>
    <cellStyle name="Normal 2 4 3 21 2 2 2 2 2" xfId="52465"/>
    <cellStyle name="Normal 2 4 3 21 2 2 2 3" xfId="19063"/>
    <cellStyle name="Normal 2 4 3 21 2 2 2 3 2" xfId="52466"/>
    <cellStyle name="Normal 2 4 3 21 2 2 2 4" xfId="52467"/>
    <cellStyle name="Normal 2 4 3 21 2 2 3" xfId="19064"/>
    <cellStyle name="Normal 2 4 3 21 2 2 3 2" xfId="52468"/>
    <cellStyle name="Normal 2 4 3 21 2 2 4" xfId="19065"/>
    <cellStyle name="Normal 2 4 3 21 2 2 4 2" xfId="52469"/>
    <cellStyle name="Normal 2 4 3 21 2 2 5" xfId="19066"/>
    <cellStyle name="Normal 2 4 3 21 2 2 5 2" xfId="52470"/>
    <cellStyle name="Normal 2 4 3 21 2 2 6" xfId="52471"/>
    <cellStyle name="Normal 2 4 3 21 2 2 6 2" xfId="52472"/>
    <cellStyle name="Normal 2 4 3 21 2 2 7" xfId="52473"/>
    <cellStyle name="Normal 2 4 3 21 2 3" xfId="19067"/>
    <cellStyle name="Normal 2 4 3 21 2 3 2" xfId="19068"/>
    <cellStyle name="Normal 2 4 3 21 2 3 2 2" xfId="52474"/>
    <cellStyle name="Normal 2 4 3 21 2 3 3" xfId="19069"/>
    <cellStyle name="Normal 2 4 3 21 2 3 3 2" xfId="52475"/>
    <cellStyle name="Normal 2 4 3 21 2 3 4" xfId="52476"/>
    <cellStyle name="Normal 2 4 3 21 2 4" xfId="19070"/>
    <cellStyle name="Normal 2 4 3 21 2 4 2" xfId="19071"/>
    <cellStyle name="Normal 2 4 3 21 2 4 2 2" xfId="52477"/>
    <cellStyle name="Normal 2 4 3 21 2 4 3" xfId="52478"/>
    <cellStyle name="Normal 2 4 3 21 2 5" xfId="19072"/>
    <cellStyle name="Normal 2 4 3 21 2 5 2" xfId="52479"/>
    <cellStyle name="Normal 2 4 3 21 2 6" xfId="19073"/>
    <cellStyle name="Normal 2 4 3 21 2 6 2" xfId="52480"/>
    <cellStyle name="Normal 2 4 3 21 2 7" xfId="52481"/>
    <cellStyle name="Normal 2 4 3 21 2 7 2" xfId="52482"/>
    <cellStyle name="Normal 2 4 3 21 2 8" xfId="52483"/>
    <cellStyle name="Normal 2 4 3 21 2 9" xfId="52484"/>
    <cellStyle name="Normal 2 4 3 21 3" xfId="19074"/>
    <cellStyle name="Normal 2 4 3 21 3 2" xfId="19075"/>
    <cellStyle name="Normal 2 4 3 21 3 2 2" xfId="19076"/>
    <cellStyle name="Normal 2 4 3 21 3 2 2 2" xfId="52485"/>
    <cellStyle name="Normal 2 4 3 21 3 2 3" xfId="19077"/>
    <cellStyle name="Normal 2 4 3 21 3 2 3 2" xfId="52486"/>
    <cellStyle name="Normal 2 4 3 21 3 2 4" xfId="52487"/>
    <cellStyle name="Normal 2 4 3 21 3 3" xfId="19078"/>
    <cellStyle name="Normal 2 4 3 21 3 3 2" xfId="52488"/>
    <cellStyle name="Normal 2 4 3 21 3 4" xfId="19079"/>
    <cellStyle name="Normal 2 4 3 21 3 4 2" xfId="52489"/>
    <cellStyle name="Normal 2 4 3 21 3 5" xfId="19080"/>
    <cellStyle name="Normal 2 4 3 21 3 5 2" xfId="52490"/>
    <cellStyle name="Normal 2 4 3 21 3 6" xfId="52491"/>
    <cellStyle name="Normal 2 4 3 21 3 6 2" xfId="52492"/>
    <cellStyle name="Normal 2 4 3 21 3 7" xfId="52493"/>
    <cellStyle name="Normal 2 4 3 21 4" xfId="19081"/>
    <cellStyle name="Normal 2 4 3 21 4 2" xfId="19082"/>
    <cellStyle name="Normal 2 4 3 21 4 2 2" xfId="52494"/>
    <cellStyle name="Normal 2 4 3 21 4 3" xfId="19083"/>
    <cellStyle name="Normal 2 4 3 21 4 3 2" xfId="52495"/>
    <cellStyle name="Normal 2 4 3 21 4 4" xfId="52496"/>
    <cellStyle name="Normal 2 4 3 21 5" xfId="19084"/>
    <cellStyle name="Normal 2 4 3 21 5 2" xfId="19085"/>
    <cellStyle name="Normal 2 4 3 21 5 2 2" xfId="52497"/>
    <cellStyle name="Normal 2 4 3 21 5 3" xfId="52498"/>
    <cellStyle name="Normal 2 4 3 21 6" xfId="19086"/>
    <cellStyle name="Normal 2 4 3 21 6 2" xfId="52499"/>
    <cellStyle name="Normal 2 4 3 21 7" xfId="19087"/>
    <cellStyle name="Normal 2 4 3 21 7 2" xfId="52500"/>
    <cellStyle name="Normal 2 4 3 21 8" xfId="52501"/>
    <cellStyle name="Normal 2 4 3 21 8 2" xfId="52502"/>
    <cellStyle name="Normal 2 4 3 21 9" xfId="52503"/>
    <cellStyle name="Normal 2 4 3 22" xfId="19088"/>
    <cellStyle name="Normal 2 4 3 22 10" xfId="52504"/>
    <cellStyle name="Normal 2 4 3 22 11" xfId="52505"/>
    <cellStyle name="Normal 2 4 3 22 2" xfId="19089"/>
    <cellStyle name="Normal 2 4 3 22 2 10" xfId="52506"/>
    <cellStyle name="Normal 2 4 3 22 2 2" xfId="19090"/>
    <cellStyle name="Normal 2 4 3 22 2 2 2" xfId="19091"/>
    <cellStyle name="Normal 2 4 3 22 2 2 2 2" xfId="19092"/>
    <cellStyle name="Normal 2 4 3 22 2 2 2 2 2" xfId="52507"/>
    <cellStyle name="Normal 2 4 3 22 2 2 2 3" xfId="19093"/>
    <cellStyle name="Normal 2 4 3 22 2 2 2 3 2" xfId="52508"/>
    <cellStyle name="Normal 2 4 3 22 2 2 2 4" xfId="52509"/>
    <cellStyle name="Normal 2 4 3 22 2 2 3" xfId="19094"/>
    <cellStyle name="Normal 2 4 3 22 2 2 3 2" xfId="52510"/>
    <cellStyle name="Normal 2 4 3 22 2 2 4" xfId="19095"/>
    <cellStyle name="Normal 2 4 3 22 2 2 4 2" xfId="52511"/>
    <cellStyle name="Normal 2 4 3 22 2 2 5" xfId="19096"/>
    <cellStyle name="Normal 2 4 3 22 2 2 5 2" xfId="52512"/>
    <cellStyle name="Normal 2 4 3 22 2 2 6" xfId="52513"/>
    <cellStyle name="Normal 2 4 3 22 2 2 6 2" xfId="52514"/>
    <cellStyle name="Normal 2 4 3 22 2 2 7" xfId="52515"/>
    <cellStyle name="Normal 2 4 3 22 2 3" xfId="19097"/>
    <cellStyle name="Normal 2 4 3 22 2 3 2" xfId="19098"/>
    <cellStyle name="Normal 2 4 3 22 2 3 2 2" xfId="52516"/>
    <cellStyle name="Normal 2 4 3 22 2 3 3" xfId="19099"/>
    <cellStyle name="Normal 2 4 3 22 2 3 3 2" xfId="52517"/>
    <cellStyle name="Normal 2 4 3 22 2 3 4" xfId="52518"/>
    <cellStyle name="Normal 2 4 3 22 2 4" xfId="19100"/>
    <cellStyle name="Normal 2 4 3 22 2 4 2" xfId="19101"/>
    <cellStyle name="Normal 2 4 3 22 2 4 2 2" xfId="52519"/>
    <cellStyle name="Normal 2 4 3 22 2 4 3" xfId="52520"/>
    <cellStyle name="Normal 2 4 3 22 2 5" xfId="19102"/>
    <cellStyle name="Normal 2 4 3 22 2 5 2" xfId="52521"/>
    <cellStyle name="Normal 2 4 3 22 2 6" xfId="19103"/>
    <cellStyle name="Normal 2 4 3 22 2 6 2" xfId="52522"/>
    <cellStyle name="Normal 2 4 3 22 2 7" xfId="52523"/>
    <cellStyle name="Normal 2 4 3 22 2 7 2" xfId="52524"/>
    <cellStyle name="Normal 2 4 3 22 2 8" xfId="52525"/>
    <cellStyle name="Normal 2 4 3 22 2 9" xfId="52526"/>
    <cellStyle name="Normal 2 4 3 22 3" xfId="19104"/>
    <cellStyle name="Normal 2 4 3 22 3 2" xfId="19105"/>
    <cellStyle name="Normal 2 4 3 22 3 2 2" xfId="19106"/>
    <cellStyle name="Normal 2 4 3 22 3 2 2 2" xfId="52527"/>
    <cellStyle name="Normal 2 4 3 22 3 2 3" xfId="19107"/>
    <cellStyle name="Normal 2 4 3 22 3 2 3 2" xfId="52528"/>
    <cellStyle name="Normal 2 4 3 22 3 2 4" xfId="52529"/>
    <cellStyle name="Normal 2 4 3 22 3 3" xfId="19108"/>
    <cellStyle name="Normal 2 4 3 22 3 3 2" xfId="52530"/>
    <cellStyle name="Normal 2 4 3 22 3 4" xfId="19109"/>
    <cellStyle name="Normal 2 4 3 22 3 4 2" xfId="52531"/>
    <cellStyle name="Normal 2 4 3 22 3 5" xfId="19110"/>
    <cellStyle name="Normal 2 4 3 22 3 5 2" xfId="52532"/>
    <cellStyle name="Normal 2 4 3 22 3 6" xfId="52533"/>
    <cellStyle name="Normal 2 4 3 22 3 6 2" xfId="52534"/>
    <cellStyle name="Normal 2 4 3 22 3 7" xfId="52535"/>
    <cellStyle name="Normal 2 4 3 22 4" xfId="19111"/>
    <cellStyle name="Normal 2 4 3 22 4 2" xfId="19112"/>
    <cellStyle name="Normal 2 4 3 22 4 2 2" xfId="52536"/>
    <cellStyle name="Normal 2 4 3 22 4 3" xfId="19113"/>
    <cellStyle name="Normal 2 4 3 22 4 3 2" xfId="52537"/>
    <cellStyle name="Normal 2 4 3 22 4 4" xfId="52538"/>
    <cellStyle name="Normal 2 4 3 22 5" xfId="19114"/>
    <cellStyle name="Normal 2 4 3 22 5 2" xfId="19115"/>
    <cellStyle name="Normal 2 4 3 22 5 2 2" xfId="52539"/>
    <cellStyle name="Normal 2 4 3 22 5 3" xfId="52540"/>
    <cellStyle name="Normal 2 4 3 22 6" xfId="19116"/>
    <cellStyle name="Normal 2 4 3 22 6 2" xfId="52541"/>
    <cellStyle name="Normal 2 4 3 22 7" xfId="19117"/>
    <cellStyle name="Normal 2 4 3 22 7 2" xfId="52542"/>
    <cellStyle name="Normal 2 4 3 22 8" xfId="52543"/>
    <cellStyle name="Normal 2 4 3 22 8 2" xfId="52544"/>
    <cellStyle name="Normal 2 4 3 22 9" xfId="52545"/>
    <cellStyle name="Normal 2 4 3 23" xfId="19118"/>
    <cellStyle name="Normal 2 4 3 23 10" xfId="52546"/>
    <cellStyle name="Normal 2 4 3 23 11" xfId="52547"/>
    <cellStyle name="Normal 2 4 3 23 2" xfId="19119"/>
    <cellStyle name="Normal 2 4 3 23 2 10" xfId="52548"/>
    <cellStyle name="Normal 2 4 3 23 2 2" xfId="19120"/>
    <cellStyle name="Normal 2 4 3 23 2 2 2" xfId="19121"/>
    <cellStyle name="Normal 2 4 3 23 2 2 2 2" xfId="19122"/>
    <cellStyle name="Normal 2 4 3 23 2 2 2 2 2" xfId="52549"/>
    <cellStyle name="Normal 2 4 3 23 2 2 2 3" xfId="19123"/>
    <cellStyle name="Normal 2 4 3 23 2 2 2 3 2" xfId="52550"/>
    <cellStyle name="Normal 2 4 3 23 2 2 2 4" xfId="52551"/>
    <cellStyle name="Normal 2 4 3 23 2 2 3" xfId="19124"/>
    <cellStyle name="Normal 2 4 3 23 2 2 3 2" xfId="52552"/>
    <cellStyle name="Normal 2 4 3 23 2 2 4" xfId="19125"/>
    <cellStyle name="Normal 2 4 3 23 2 2 4 2" xfId="52553"/>
    <cellStyle name="Normal 2 4 3 23 2 2 5" xfId="19126"/>
    <cellStyle name="Normal 2 4 3 23 2 2 5 2" xfId="52554"/>
    <cellStyle name="Normal 2 4 3 23 2 2 6" xfId="52555"/>
    <cellStyle name="Normal 2 4 3 23 2 2 6 2" xfId="52556"/>
    <cellStyle name="Normal 2 4 3 23 2 2 7" xfId="52557"/>
    <cellStyle name="Normal 2 4 3 23 2 3" xfId="19127"/>
    <cellStyle name="Normal 2 4 3 23 2 3 2" xfId="19128"/>
    <cellStyle name="Normal 2 4 3 23 2 3 2 2" xfId="52558"/>
    <cellStyle name="Normal 2 4 3 23 2 3 3" xfId="19129"/>
    <cellStyle name="Normal 2 4 3 23 2 3 3 2" xfId="52559"/>
    <cellStyle name="Normal 2 4 3 23 2 3 4" xfId="52560"/>
    <cellStyle name="Normal 2 4 3 23 2 4" xfId="19130"/>
    <cellStyle name="Normal 2 4 3 23 2 4 2" xfId="19131"/>
    <cellStyle name="Normal 2 4 3 23 2 4 2 2" xfId="52561"/>
    <cellStyle name="Normal 2 4 3 23 2 4 3" xfId="52562"/>
    <cellStyle name="Normal 2 4 3 23 2 5" xfId="19132"/>
    <cellStyle name="Normal 2 4 3 23 2 5 2" xfId="52563"/>
    <cellStyle name="Normal 2 4 3 23 2 6" xfId="19133"/>
    <cellStyle name="Normal 2 4 3 23 2 6 2" xfId="52564"/>
    <cellStyle name="Normal 2 4 3 23 2 7" xfId="52565"/>
    <cellStyle name="Normal 2 4 3 23 2 7 2" xfId="52566"/>
    <cellStyle name="Normal 2 4 3 23 2 8" xfId="52567"/>
    <cellStyle name="Normal 2 4 3 23 2 9" xfId="52568"/>
    <cellStyle name="Normal 2 4 3 23 3" xfId="19134"/>
    <cellStyle name="Normal 2 4 3 23 3 2" xfId="19135"/>
    <cellStyle name="Normal 2 4 3 23 3 2 2" xfId="19136"/>
    <cellStyle name="Normal 2 4 3 23 3 2 2 2" xfId="52569"/>
    <cellStyle name="Normal 2 4 3 23 3 2 3" xfId="19137"/>
    <cellStyle name="Normal 2 4 3 23 3 2 3 2" xfId="52570"/>
    <cellStyle name="Normal 2 4 3 23 3 2 4" xfId="52571"/>
    <cellStyle name="Normal 2 4 3 23 3 3" xfId="19138"/>
    <cellStyle name="Normal 2 4 3 23 3 3 2" xfId="52572"/>
    <cellStyle name="Normal 2 4 3 23 3 4" xfId="19139"/>
    <cellStyle name="Normal 2 4 3 23 3 4 2" xfId="52573"/>
    <cellStyle name="Normal 2 4 3 23 3 5" xfId="19140"/>
    <cellStyle name="Normal 2 4 3 23 3 5 2" xfId="52574"/>
    <cellStyle name="Normal 2 4 3 23 3 6" xfId="52575"/>
    <cellStyle name="Normal 2 4 3 23 3 6 2" xfId="52576"/>
    <cellStyle name="Normal 2 4 3 23 3 7" xfId="52577"/>
    <cellStyle name="Normal 2 4 3 23 4" xfId="19141"/>
    <cellStyle name="Normal 2 4 3 23 4 2" xfId="19142"/>
    <cellStyle name="Normal 2 4 3 23 4 2 2" xfId="52578"/>
    <cellStyle name="Normal 2 4 3 23 4 3" xfId="19143"/>
    <cellStyle name="Normal 2 4 3 23 4 3 2" xfId="52579"/>
    <cellStyle name="Normal 2 4 3 23 4 4" xfId="52580"/>
    <cellStyle name="Normal 2 4 3 23 5" xfId="19144"/>
    <cellStyle name="Normal 2 4 3 23 5 2" xfId="19145"/>
    <cellStyle name="Normal 2 4 3 23 5 2 2" xfId="52581"/>
    <cellStyle name="Normal 2 4 3 23 5 3" xfId="52582"/>
    <cellStyle name="Normal 2 4 3 23 6" xfId="19146"/>
    <cellStyle name="Normal 2 4 3 23 6 2" xfId="52583"/>
    <cellStyle name="Normal 2 4 3 23 7" xfId="19147"/>
    <cellStyle name="Normal 2 4 3 23 7 2" xfId="52584"/>
    <cellStyle name="Normal 2 4 3 23 8" xfId="52585"/>
    <cellStyle name="Normal 2 4 3 23 8 2" xfId="52586"/>
    <cellStyle name="Normal 2 4 3 23 9" xfId="52587"/>
    <cellStyle name="Normal 2 4 3 24" xfId="19148"/>
    <cellStyle name="Normal 2 4 3 24 10" xfId="52588"/>
    <cellStyle name="Normal 2 4 3 24 11" xfId="52589"/>
    <cellStyle name="Normal 2 4 3 24 2" xfId="19149"/>
    <cellStyle name="Normal 2 4 3 24 2 10" xfId="52590"/>
    <cellStyle name="Normal 2 4 3 24 2 2" xfId="19150"/>
    <cellStyle name="Normal 2 4 3 24 2 2 2" xfId="19151"/>
    <cellStyle name="Normal 2 4 3 24 2 2 2 2" xfId="19152"/>
    <cellStyle name="Normal 2 4 3 24 2 2 2 2 2" xfId="52591"/>
    <cellStyle name="Normal 2 4 3 24 2 2 2 3" xfId="19153"/>
    <cellStyle name="Normal 2 4 3 24 2 2 2 3 2" xfId="52592"/>
    <cellStyle name="Normal 2 4 3 24 2 2 2 4" xfId="52593"/>
    <cellStyle name="Normal 2 4 3 24 2 2 3" xfId="19154"/>
    <cellStyle name="Normal 2 4 3 24 2 2 3 2" xfId="52594"/>
    <cellStyle name="Normal 2 4 3 24 2 2 4" xfId="19155"/>
    <cellStyle name="Normal 2 4 3 24 2 2 4 2" xfId="52595"/>
    <cellStyle name="Normal 2 4 3 24 2 2 5" xfId="19156"/>
    <cellStyle name="Normal 2 4 3 24 2 2 5 2" xfId="52596"/>
    <cellStyle name="Normal 2 4 3 24 2 2 6" xfId="52597"/>
    <cellStyle name="Normal 2 4 3 24 2 2 6 2" xfId="52598"/>
    <cellStyle name="Normal 2 4 3 24 2 2 7" xfId="52599"/>
    <cellStyle name="Normal 2 4 3 24 2 3" xfId="19157"/>
    <cellStyle name="Normal 2 4 3 24 2 3 2" xfId="19158"/>
    <cellStyle name="Normal 2 4 3 24 2 3 2 2" xfId="52600"/>
    <cellStyle name="Normal 2 4 3 24 2 3 3" xfId="19159"/>
    <cellStyle name="Normal 2 4 3 24 2 3 3 2" xfId="52601"/>
    <cellStyle name="Normal 2 4 3 24 2 3 4" xfId="52602"/>
    <cellStyle name="Normal 2 4 3 24 2 4" xfId="19160"/>
    <cellStyle name="Normal 2 4 3 24 2 4 2" xfId="19161"/>
    <cellStyle name="Normal 2 4 3 24 2 4 2 2" xfId="52603"/>
    <cellStyle name="Normal 2 4 3 24 2 4 3" xfId="52604"/>
    <cellStyle name="Normal 2 4 3 24 2 5" xfId="19162"/>
    <cellStyle name="Normal 2 4 3 24 2 5 2" xfId="52605"/>
    <cellStyle name="Normal 2 4 3 24 2 6" xfId="19163"/>
    <cellStyle name="Normal 2 4 3 24 2 6 2" xfId="52606"/>
    <cellStyle name="Normal 2 4 3 24 2 7" xfId="52607"/>
    <cellStyle name="Normal 2 4 3 24 2 7 2" xfId="52608"/>
    <cellStyle name="Normal 2 4 3 24 2 8" xfId="52609"/>
    <cellStyle name="Normal 2 4 3 24 2 9" xfId="52610"/>
    <cellStyle name="Normal 2 4 3 24 3" xfId="19164"/>
    <cellStyle name="Normal 2 4 3 24 3 2" xfId="19165"/>
    <cellStyle name="Normal 2 4 3 24 3 2 2" xfId="19166"/>
    <cellStyle name="Normal 2 4 3 24 3 2 2 2" xfId="52611"/>
    <cellStyle name="Normal 2 4 3 24 3 2 3" xfId="19167"/>
    <cellStyle name="Normal 2 4 3 24 3 2 3 2" xfId="52612"/>
    <cellStyle name="Normal 2 4 3 24 3 2 4" xfId="52613"/>
    <cellStyle name="Normal 2 4 3 24 3 3" xfId="19168"/>
    <cellStyle name="Normal 2 4 3 24 3 3 2" xfId="52614"/>
    <cellStyle name="Normal 2 4 3 24 3 4" xfId="19169"/>
    <cellStyle name="Normal 2 4 3 24 3 4 2" xfId="52615"/>
    <cellStyle name="Normal 2 4 3 24 3 5" xfId="19170"/>
    <cellStyle name="Normal 2 4 3 24 3 5 2" xfId="52616"/>
    <cellStyle name="Normal 2 4 3 24 3 6" xfId="52617"/>
    <cellStyle name="Normal 2 4 3 24 3 6 2" xfId="52618"/>
    <cellStyle name="Normal 2 4 3 24 3 7" xfId="52619"/>
    <cellStyle name="Normal 2 4 3 24 4" xfId="19171"/>
    <cellStyle name="Normal 2 4 3 24 4 2" xfId="19172"/>
    <cellStyle name="Normal 2 4 3 24 4 2 2" xfId="52620"/>
    <cellStyle name="Normal 2 4 3 24 4 3" xfId="19173"/>
    <cellStyle name="Normal 2 4 3 24 4 3 2" xfId="52621"/>
    <cellStyle name="Normal 2 4 3 24 4 4" xfId="52622"/>
    <cellStyle name="Normal 2 4 3 24 5" xfId="19174"/>
    <cellStyle name="Normal 2 4 3 24 5 2" xfId="19175"/>
    <cellStyle name="Normal 2 4 3 24 5 2 2" xfId="52623"/>
    <cellStyle name="Normal 2 4 3 24 5 3" xfId="52624"/>
    <cellStyle name="Normal 2 4 3 24 6" xfId="19176"/>
    <cellStyle name="Normal 2 4 3 24 6 2" xfId="52625"/>
    <cellStyle name="Normal 2 4 3 24 7" xfId="19177"/>
    <cellStyle name="Normal 2 4 3 24 7 2" xfId="52626"/>
    <cellStyle name="Normal 2 4 3 24 8" xfId="52627"/>
    <cellStyle name="Normal 2 4 3 24 8 2" xfId="52628"/>
    <cellStyle name="Normal 2 4 3 24 9" xfId="52629"/>
    <cellStyle name="Normal 2 4 3 25" xfId="19178"/>
    <cellStyle name="Normal 2 4 3 25 10" xfId="52630"/>
    <cellStyle name="Normal 2 4 3 25 11" xfId="52631"/>
    <cellStyle name="Normal 2 4 3 25 2" xfId="19179"/>
    <cellStyle name="Normal 2 4 3 25 2 10" xfId="52632"/>
    <cellStyle name="Normal 2 4 3 25 2 2" xfId="19180"/>
    <cellStyle name="Normal 2 4 3 25 2 2 2" xfId="19181"/>
    <cellStyle name="Normal 2 4 3 25 2 2 2 2" xfId="19182"/>
    <cellStyle name="Normal 2 4 3 25 2 2 2 2 2" xfId="52633"/>
    <cellStyle name="Normal 2 4 3 25 2 2 2 3" xfId="19183"/>
    <cellStyle name="Normal 2 4 3 25 2 2 2 3 2" xfId="52634"/>
    <cellStyle name="Normal 2 4 3 25 2 2 2 4" xfId="52635"/>
    <cellStyle name="Normal 2 4 3 25 2 2 3" xfId="19184"/>
    <cellStyle name="Normal 2 4 3 25 2 2 3 2" xfId="52636"/>
    <cellStyle name="Normal 2 4 3 25 2 2 4" xfId="19185"/>
    <cellStyle name="Normal 2 4 3 25 2 2 4 2" xfId="52637"/>
    <cellStyle name="Normal 2 4 3 25 2 2 5" xfId="19186"/>
    <cellStyle name="Normal 2 4 3 25 2 2 5 2" xfId="52638"/>
    <cellStyle name="Normal 2 4 3 25 2 2 6" xfId="52639"/>
    <cellStyle name="Normal 2 4 3 25 2 2 6 2" xfId="52640"/>
    <cellStyle name="Normal 2 4 3 25 2 2 7" xfId="52641"/>
    <cellStyle name="Normal 2 4 3 25 2 3" xfId="19187"/>
    <cellStyle name="Normal 2 4 3 25 2 3 2" xfId="19188"/>
    <cellStyle name="Normal 2 4 3 25 2 3 2 2" xfId="52642"/>
    <cellStyle name="Normal 2 4 3 25 2 3 3" xfId="19189"/>
    <cellStyle name="Normal 2 4 3 25 2 3 3 2" xfId="52643"/>
    <cellStyle name="Normal 2 4 3 25 2 3 4" xfId="52644"/>
    <cellStyle name="Normal 2 4 3 25 2 4" xfId="19190"/>
    <cellStyle name="Normal 2 4 3 25 2 4 2" xfId="19191"/>
    <cellStyle name="Normal 2 4 3 25 2 4 2 2" xfId="52645"/>
    <cellStyle name="Normal 2 4 3 25 2 4 3" xfId="52646"/>
    <cellStyle name="Normal 2 4 3 25 2 5" xfId="19192"/>
    <cellStyle name="Normal 2 4 3 25 2 5 2" xfId="52647"/>
    <cellStyle name="Normal 2 4 3 25 2 6" xfId="19193"/>
    <cellStyle name="Normal 2 4 3 25 2 6 2" xfId="52648"/>
    <cellStyle name="Normal 2 4 3 25 2 7" xfId="52649"/>
    <cellStyle name="Normal 2 4 3 25 2 7 2" xfId="52650"/>
    <cellStyle name="Normal 2 4 3 25 2 8" xfId="52651"/>
    <cellStyle name="Normal 2 4 3 25 2 9" xfId="52652"/>
    <cellStyle name="Normal 2 4 3 25 3" xfId="19194"/>
    <cellStyle name="Normal 2 4 3 25 3 2" xfId="19195"/>
    <cellStyle name="Normal 2 4 3 25 3 2 2" xfId="19196"/>
    <cellStyle name="Normal 2 4 3 25 3 2 2 2" xfId="52653"/>
    <cellStyle name="Normal 2 4 3 25 3 2 3" xfId="19197"/>
    <cellStyle name="Normal 2 4 3 25 3 2 3 2" xfId="52654"/>
    <cellStyle name="Normal 2 4 3 25 3 2 4" xfId="52655"/>
    <cellStyle name="Normal 2 4 3 25 3 3" xfId="19198"/>
    <cellStyle name="Normal 2 4 3 25 3 3 2" xfId="52656"/>
    <cellStyle name="Normal 2 4 3 25 3 4" xfId="19199"/>
    <cellStyle name="Normal 2 4 3 25 3 4 2" xfId="52657"/>
    <cellStyle name="Normal 2 4 3 25 3 5" xfId="19200"/>
    <cellStyle name="Normal 2 4 3 25 3 5 2" xfId="52658"/>
    <cellStyle name="Normal 2 4 3 25 3 6" xfId="52659"/>
    <cellStyle name="Normal 2 4 3 25 3 6 2" xfId="52660"/>
    <cellStyle name="Normal 2 4 3 25 3 7" xfId="52661"/>
    <cellStyle name="Normal 2 4 3 25 4" xfId="19201"/>
    <cellStyle name="Normal 2 4 3 25 4 2" xfId="19202"/>
    <cellStyle name="Normal 2 4 3 25 4 2 2" xfId="52662"/>
    <cellStyle name="Normal 2 4 3 25 4 3" xfId="19203"/>
    <cellStyle name="Normal 2 4 3 25 4 3 2" xfId="52663"/>
    <cellStyle name="Normal 2 4 3 25 4 4" xfId="52664"/>
    <cellStyle name="Normal 2 4 3 25 5" xfId="19204"/>
    <cellStyle name="Normal 2 4 3 25 5 2" xfId="19205"/>
    <cellStyle name="Normal 2 4 3 25 5 2 2" xfId="52665"/>
    <cellStyle name="Normal 2 4 3 25 5 3" xfId="52666"/>
    <cellStyle name="Normal 2 4 3 25 6" xfId="19206"/>
    <cellStyle name="Normal 2 4 3 25 6 2" xfId="52667"/>
    <cellStyle name="Normal 2 4 3 25 7" xfId="19207"/>
    <cellStyle name="Normal 2 4 3 25 7 2" xfId="52668"/>
    <cellStyle name="Normal 2 4 3 25 8" xfId="52669"/>
    <cellStyle name="Normal 2 4 3 25 8 2" xfId="52670"/>
    <cellStyle name="Normal 2 4 3 25 9" xfId="52671"/>
    <cellStyle name="Normal 2 4 3 26" xfId="19208"/>
    <cellStyle name="Normal 2 4 3 26 10" xfId="52672"/>
    <cellStyle name="Normal 2 4 3 26 11" xfId="52673"/>
    <cellStyle name="Normal 2 4 3 26 2" xfId="19209"/>
    <cellStyle name="Normal 2 4 3 26 2 10" xfId="52674"/>
    <cellStyle name="Normal 2 4 3 26 2 2" xfId="19210"/>
    <cellStyle name="Normal 2 4 3 26 2 2 2" xfId="19211"/>
    <cellStyle name="Normal 2 4 3 26 2 2 2 2" xfId="19212"/>
    <cellStyle name="Normal 2 4 3 26 2 2 2 2 2" xfId="52675"/>
    <cellStyle name="Normal 2 4 3 26 2 2 2 3" xfId="19213"/>
    <cellStyle name="Normal 2 4 3 26 2 2 2 3 2" xfId="52676"/>
    <cellStyle name="Normal 2 4 3 26 2 2 2 4" xfId="52677"/>
    <cellStyle name="Normal 2 4 3 26 2 2 3" xfId="19214"/>
    <cellStyle name="Normal 2 4 3 26 2 2 3 2" xfId="52678"/>
    <cellStyle name="Normal 2 4 3 26 2 2 4" xfId="19215"/>
    <cellStyle name="Normal 2 4 3 26 2 2 4 2" xfId="52679"/>
    <cellStyle name="Normal 2 4 3 26 2 2 5" xfId="19216"/>
    <cellStyle name="Normal 2 4 3 26 2 2 5 2" xfId="52680"/>
    <cellStyle name="Normal 2 4 3 26 2 2 6" xfId="52681"/>
    <cellStyle name="Normal 2 4 3 26 2 2 6 2" xfId="52682"/>
    <cellStyle name="Normal 2 4 3 26 2 2 7" xfId="52683"/>
    <cellStyle name="Normal 2 4 3 26 2 3" xfId="19217"/>
    <cellStyle name="Normal 2 4 3 26 2 3 2" xfId="19218"/>
    <cellStyle name="Normal 2 4 3 26 2 3 2 2" xfId="52684"/>
    <cellStyle name="Normal 2 4 3 26 2 3 3" xfId="19219"/>
    <cellStyle name="Normal 2 4 3 26 2 3 3 2" xfId="52685"/>
    <cellStyle name="Normal 2 4 3 26 2 3 4" xfId="52686"/>
    <cellStyle name="Normal 2 4 3 26 2 4" xfId="19220"/>
    <cellStyle name="Normal 2 4 3 26 2 4 2" xfId="19221"/>
    <cellStyle name="Normal 2 4 3 26 2 4 2 2" xfId="52687"/>
    <cellStyle name="Normal 2 4 3 26 2 4 3" xfId="52688"/>
    <cellStyle name="Normal 2 4 3 26 2 5" xfId="19222"/>
    <cellStyle name="Normal 2 4 3 26 2 5 2" xfId="52689"/>
    <cellStyle name="Normal 2 4 3 26 2 6" xfId="19223"/>
    <cellStyle name="Normal 2 4 3 26 2 6 2" xfId="52690"/>
    <cellStyle name="Normal 2 4 3 26 2 7" xfId="52691"/>
    <cellStyle name="Normal 2 4 3 26 2 7 2" xfId="52692"/>
    <cellStyle name="Normal 2 4 3 26 2 8" xfId="52693"/>
    <cellStyle name="Normal 2 4 3 26 2 9" xfId="52694"/>
    <cellStyle name="Normal 2 4 3 26 3" xfId="19224"/>
    <cellStyle name="Normal 2 4 3 26 3 2" xfId="19225"/>
    <cellStyle name="Normal 2 4 3 26 3 2 2" xfId="19226"/>
    <cellStyle name="Normal 2 4 3 26 3 2 2 2" xfId="52695"/>
    <cellStyle name="Normal 2 4 3 26 3 2 3" xfId="19227"/>
    <cellStyle name="Normal 2 4 3 26 3 2 3 2" xfId="52696"/>
    <cellStyle name="Normal 2 4 3 26 3 2 4" xfId="52697"/>
    <cellStyle name="Normal 2 4 3 26 3 3" xfId="19228"/>
    <cellStyle name="Normal 2 4 3 26 3 3 2" xfId="52698"/>
    <cellStyle name="Normal 2 4 3 26 3 4" xfId="19229"/>
    <cellStyle name="Normal 2 4 3 26 3 4 2" xfId="52699"/>
    <cellStyle name="Normal 2 4 3 26 3 5" xfId="19230"/>
    <cellStyle name="Normal 2 4 3 26 3 5 2" xfId="52700"/>
    <cellStyle name="Normal 2 4 3 26 3 6" xfId="52701"/>
    <cellStyle name="Normal 2 4 3 26 3 6 2" xfId="52702"/>
    <cellStyle name="Normal 2 4 3 26 3 7" xfId="52703"/>
    <cellStyle name="Normal 2 4 3 26 4" xfId="19231"/>
    <cellStyle name="Normal 2 4 3 26 4 2" xfId="19232"/>
    <cellStyle name="Normal 2 4 3 26 4 2 2" xfId="52704"/>
    <cellStyle name="Normal 2 4 3 26 4 3" xfId="19233"/>
    <cellStyle name="Normal 2 4 3 26 4 3 2" xfId="52705"/>
    <cellStyle name="Normal 2 4 3 26 4 4" xfId="52706"/>
    <cellStyle name="Normal 2 4 3 26 5" xfId="19234"/>
    <cellStyle name="Normal 2 4 3 26 5 2" xfId="19235"/>
    <cellStyle name="Normal 2 4 3 26 5 2 2" xfId="52707"/>
    <cellStyle name="Normal 2 4 3 26 5 3" xfId="52708"/>
    <cellStyle name="Normal 2 4 3 26 6" xfId="19236"/>
    <cellStyle name="Normal 2 4 3 26 6 2" xfId="52709"/>
    <cellStyle name="Normal 2 4 3 26 7" xfId="19237"/>
    <cellStyle name="Normal 2 4 3 26 7 2" xfId="52710"/>
    <cellStyle name="Normal 2 4 3 26 8" xfId="52711"/>
    <cellStyle name="Normal 2 4 3 26 8 2" xfId="52712"/>
    <cellStyle name="Normal 2 4 3 26 9" xfId="52713"/>
    <cellStyle name="Normal 2 4 3 27" xfId="19238"/>
    <cellStyle name="Normal 2 4 3 27 10" xfId="52714"/>
    <cellStyle name="Normal 2 4 3 27 11" xfId="52715"/>
    <cellStyle name="Normal 2 4 3 27 2" xfId="19239"/>
    <cellStyle name="Normal 2 4 3 27 2 10" xfId="52716"/>
    <cellStyle name="Normal 2 4 3 27 2 2" xfId="19240"/>
    <cellStyle name="Normal 2 4 3 27 2 2 2" xfId="19241"/>
    <cellStyle name="Normal 2 4 3 27 2 2 2 2" xfId="19242"/>
    <cellStyle name="Normal 2 4 3 27 2 2 2 2 2" xfId="52717"/>
    <cellStyle name="Normal 2 4 3 27 2 2 2 3" xfId="19243"/>
    <cellStyle name="Normal 2 4 3 27 2 2 2 3 2" xfId="52718"/>
    <cellStyle name="Normal 2 4 3 27 2 2 2 4" xfId="52719"/>
    <cellStyle name="Normal 2 4 3 27 2 2 3" xfId="19244"/>
    <cellStyle name="Normal 2 4 3 27 2 2 3 2" xfId="52720"/>
    <cellStyle name="Normal 2 4 3 27 2 2 4" xfId="19245"/>
    <cellStyle name="Normal 2 4 3 27 2 2 4 2" xfId="52721"/>
    <cellStyle name="Normal 2 4 3 27 2 2 5" xfId="19246"/>
    <cellStyle name="Normal 2 4 3 27 2 2 5 2" xfId="52722"/>
    <cellStyle name="Normal 2 4 3 27 2 2 6" xfId="52723"/>
    <cellStyle name="Normal 2 4 3 27 2 2 6 2" xfId="52724"/>
    <cellStyle name="Normal 2 4 3 27 2 2 7" xfId="52725"/>
    <cellStyle name="Normal 2 4 3 27 2 3" xfId="19247"/>
    <cellStyle name="Normal 2 4 3 27 2 3 2" xfId="19248"/>
    <cellStyle name="Normal 2 4 3 27 2 3 2 2" xfId="52726"/>
    <cellStyle name="Normal 2 4 3 27 2 3 3" xfId="19249"/>
    <cellStyle name="Normal 2 4 3 27 2 3 3 2" xfId="52727"/>
    <cellStyle name="Normal 2 4 3 27 2 3 4" xfId="52728"/>
    <cellStyle name="Normal 2 4 3 27 2 4" xfId="19250"/>
    <cellStyle name="Normal 2 4 3 27 2 4 2" xfId="19251"/>
    <cellStyle name="Normal 2 4 3 27 2 4 2 2" xfId="52729"/>
    <cellStyle name="Normal 2 4 3 27 2 4 3" xfId="52730"/>
    <cellStyle name="Normal 2 4 3 27 2 5" xfId="19252"/>
    <cellStyle name="Normal 2 4 3 27 2 5 2" xfId="52731"/>
    <cellStyle name="Normal 2 4 3 27 2 6" xfId="19253"/>
    <cellStyle name="Normal 2 4 3 27 2 6 2" xfId="52732"/>
    <cellStyle name="Normal 2 4 3 27 2 7" xfId="52733"/>
    <cellStyle name="Normal 2 4 3 27 2 7 2" xfId="52734"/>
    <cellStyle name="Normal 2 4 3 27 2 8" xfId="52735"/>
    <cellStyle name="Normal 2 4 3 27 2 9" xfId="52736"/>
    <cellStyle name="Normal 2 4 3 27 3" xfId="19254"/>
    <cellStyle name="Normal 2 4 3 27 3 2" xfId="19255"/>
    <cellStyle name="Normal 2 4 3 27 3 2 2" xfId="19256"/>
    <cellStyle name="Normal 2 4 3 27 3 2 2 2" xfId="52737"/>
    <cellStyle name="Normal 2 4 3 27 3 2 3" xfId="19257"/>
    <cellStyle name="Normal 2 4 3 27 3 2 3 2" xfId="52738"/>
    <cellStyle name="Normal 2 4 3 27 3 2 4" xfId="52739"/>
    <cellStyle name="Normal 2 4 3 27 3 3" xfId="19258"/>
    <cellStyle name="Normal 2 4 3 27 3 3 2" xfId="52740"/>
    <cellStyle name="Normal 2 4 3 27 3 4" xfId="19259"/>
    <cellStyle name="Normal 2 4 3 27 3 4 2" xfId="52741"/>
    <cellStyle name="Normal 2 4 3 27 3 5" xfId="19260"/>
    <cellStyle name="Normal 2 4 3 27 3 5 2" xfId="52742"/>
    <cellStyle name="Normal 2 4 3 27 3 6" xfId="52743"/>
    <cellStyle name="Normal 2 4 3 27 3 6 2" xfId="52744"/>
    <cellStyle name="Normal 2 4 3 27 3 7" xfId="52745"/>
    <cellStyle name="Normal 2 4 3 27 4" xfId="19261"/>
    <cellStyle name="Normal 2 4 3 27 4 2" xfId="19262"/>
    <cellStyle name="Normal 2 4 3 27 4 2 2" xfId="52746"/>
    <cellStyle name="Normal 2 4 3 27 4 3" xfId="19263"/>
    <cellStyle name="Normal 2 4 3 27 4 3 2" xfId="52747"/>
    <cellStyle name="Normal 2 4 3 27 4 4" xfId="52748"/>
    <cellStyle name="Normal 2 4 3 27 5" xfId="19264"/>
    <cellStyle name="Normal 2 4 3 27 5 2" xfId="19265"/>
    <cellStyle name="Normal 2 4 3 27 5 2 2" xfId="52749"/>
    <cellStyle name="Normal 2 4 3 27 5 3" xfId="52750"/>
    <cellStyle name="Normal 2 4 3 27 6" xfId="19266"/>
    <cellStyle name="Normal 2 4 3 27 6 2" xfId="52751"/>
    <cellStyle name="Normal 2 4 3 27 7" xfId="19267"/>
    <cellStyle name="Normal 2 4 3 27 7 2" xfId="52752"/>
    <cellStyle name="Normal 2 4 3 27 8" xfId="52753"/>
    <cellStyle name="Normal 2 4 3 27 8 2" xfId="52754"/>
    <cellStyle name="Normal 2 4 3 27 9" xfId="52755"/>
    <cellStyle name="Normal 2 4 3 28" xfId="19268"/>
    <cellStyle name="Normal 2 4 3 28 10" xfId="52756"/>
    <cellStyle name="Normal 2 4 3 28 11" xfId="52757"/>
    <cellStyle name="Normal 2 4 3 28 2" xfId="19269"/>
    <cellStyle name="Normal 2 4 3 28 2 10" xfId="52758"/>
    <cellStyle name="Normal 2 4 3 28 2 2" xfId="19270"/>
    <cellStyle name="Normal 2 4 3 28 2 2 2" xfId="19271"/>
    <cellStyle name="Normal 2 4 3 28 2 2 2 2" xfId="19272"/>
    <cellStyle name="Normal 2 4 3 28 2 2 2 2 2" xfId="52759"/>
    <cellStyle name="Normal 2 4 3 28 2 2 2 3" xfId="19273"/>
    <cellStyle name="Normal 2 4 3 28 2 2 2 3 2" xfId="52760"/>
    <cellStyle name="Normal 2 4 3 28 2 2 2 4" xfId="52761"/>
    <cellStyle name="Normal 2 4 3 28 2 2 3" xfId="19274"/>
    <cellStyle name="Normal 2 4 3 28 2 2 3 2" xfId="52762"/>
    <cellStyle name="Normal 2 4 3 28 2 2 4" xfId="19275"/>
    <cellStyle name="Normal 2 4 3 28 2 2 4 2" xfId="52763"/>
    <cellStyle name="Normal 2 4 3 28 2 2 5" xfId="19276"/>
    <cellStyle name="Normal 2 4 3 28 2 2 5 2" xfId="52764"/>
    <cellStyle name="Normal 2 4 3 28 2 2 6" xfId="52765"/>
    <cellStyle name="Normal 2 4 3 28 2 2 6 2" xfId="52766"/>
    <cellStyle name="Normal 2 4 3 28 2 2 7" xfId="52767"/>
    <cellStyle name="Normal 2 4 3 28 2 3" xfId="19277"/>
    <cellStyle name="Normal 2 4 3 28 2 3 2" xfId="19278"/>
    <cellStyle name="Normal 2 4 3 28 2 3 2 2" xfId="52768"/>
    <cellStyle name="Normal 2 4 3 28 2 3 3" xfId="19279"/>
    <cellStyle name="Normal 2 4 3 28 2 3 3 2" xfId="52769"/>
    <cellStyle name="Normal 2 4 3 28 2 3 4" xfId="52770"/>
    <cellStyle name="Normal 2 4 3 28 2 4" xfId="19280"/>
    <cellStyle name="Normal 2 4 3 28 2 4 2" xfId="19281"/>
    <cellStyle name="Normal 2 4 3 28 2 4 2 2" xfId="52771"/>
    <cellStyle name="Normal 2 4 3 28 2 4 3" xfId="52772"/>
    <cellStyle name="Normal 2 4 3 28 2 5" xfId="19282"/>
    <cellStyle name="Normal 2 4 3 28 2 5 2" xfId="52773"/>
    <cellStyle name="Normal 2 4 3 28 2 6" xfId="19283"/>
    <cellStyle name="Normal 2 4 3 28 2 6 2" xfId="52774"/>
    <cellStyle name="Normal 2 4 3 28 2 7" xfId="52775"/>
    <cellStyle name="Normal 2 4 3 28 2 7 2" xfId="52776"/>
    <cellStyle name="Normal 2 4 3 28 2 8" xfId="52777"/>
    <cellStyle name="Normal 2 4 3 28 2 9" xfId="52778"/>
    <cellStyle name="Normal 2 4 3 28 3" xfId="19284"/>
    <cellStyle name="Normal 2 4 3 28 3 2" xfId="19285"/>
    <cellStyle name="Normal 2 4 3 28 3 2 2" xfId="19286"/>
    <cellStyle name="Normal 2 4 3 28 3 2 2 2" xfId="52779"/>
    <cellStyle name="Normal 2 4 3 28 3 2 3" xfId="19287"/>
    <cellStyle name="Normal 2 4 3 28 3 2 3 2" xfId="52780"/>
    <cellStyle name="Normal 2 4 3 28 3 2 4" xfId="52781"/>
    <cellStyle name="Normal 2 4 3 28 3 3" xfId="19288"/>
    <cellStyle name="Normal 2 4 3 28 3 3 2" xfId="52782"/>
    <cellStyle name="Normal 2 4 3 28 3 4" xfId="19289"/>
    <cellStyle name="Normal 2 4 3 28 3 4 2" xfId="52783"/>
    <cellStyle name="Normal 2 4 3 28 3 5" xfId="19290"/>
    <cellStyle name="Normal 2 4 3 28 3 5 2" xfId="52784"/>
    <cellStyle name="Normal 2 4 3 28 3 6" xfId="52785"/>
    <cellStyle name="Normal 2 4 3 28 3 6 2" xfId="52786"/>
    <cellStyle name="Normal 2 4 3 28 3 7" xfId="52787"/>
    <cellStyle name="Normal 2 4 3 28 4" xfId="19291"/>
    <cellStyle name="Normal 2 4 3 28 4 2" xfId="19292"/>
    <cellStyle name="Normal 2 4 3 28 4 2 2" xfId="52788"/>
    <cellStyle name="Normal 2 4 3 28 4 3" xfId="19293"/>
    <cellStyle name="Normal 2 4 3 28 4 3 2" xfId="52789"/>
    <cellStyle name="Normal 2 4 3 28 4 4" xfId="52790"/>
    <cellStyle name="Normal 2 4 3 28 5" xfId="19294"/>
    <cellStyle name="Normal 2 4 3 28 5 2" xfId="19295"/>
    <cellStyle name="Normal 2 4 3 28 5 2 2" xfId="52791"/>
    <cellStyle name="Normal 2 4 3 28 5 3" xfId="52792"/>
    <cellStyle name="Normal 2 4 3 28 6" xfId="19296"/>
    <cellStyle name="Normal 2 4 3 28 6 2" xfId="52793"/>
    <cellStyle name="Normal 2 4 3 28 7" xfId="19297"/>
    <cellStyle name="Normal 2 4 3 28 7 2" xfId="52794"/>
    <cellStyle name="Normal 2 4 3 28 8" xfId="52795"/>
    <cellStyle name="Normal 2 4 3 28 8 2" xfId="52796"/>
    <cellStyle name="Normal 2 4 3 28 9" xfId="52797"/>
    <cellStyle name="Normal 2 4 3 29" xfId="19298"/>
    <cellStyle name="Normal 2 4 3 29 10" xfId="52798"/>
    <cellStyle name="Normal 2 4 3 29 11" xfId="52799"/>
    <cellStyle name="Normal 2 4 3 29 2" xfId="19299"/>
    <cellStyle name="Normal 2 4 3 29 2 10" xfId="52800"/>
    <cellStyle name="Normal 2 4 3 29 2 2" xfId="19300"/>
    <cellStyle name="Normal 2 4 3 29 2 2 2" xfId="19301"/>
    <cellStyle name="Normal 2 4 3 29 2 2 2 2" xfId="19302"/>
    <cellStyle name="Normal 2 4 3 29 2 2 2 2 2" xfId="52801"/>
    <cellStyle name="Normal 2 4 3 29 2 2 2 3" xfId="19303"/>
    <cellStyle name="Normal 2 4 3 29 2 2 2 3 2" xfId="52802"/>
    <cellStyle name="Normal 2 4 3 29 2 2 2 4" xfId="52803"/>
    <cellStyle name="Normal 2 4 3 29 2 2 3" xfId="19304"/>
    <cellStyle name="Normal 2 4 3 29 2 2 3 2" xfId="52804"/>
    <cellStyle name="Normal 2 4 3 29 2 2 4" xfId="19305"/>
    <cellStyle name="Normal 2 4 3 29 2 2 4 2" xfId="52805"/>
    <cellStyle name="Normal 2 4 3 29 2 2 5" xfId="19306"/>
    <cellStyle name="Normal 2 4 3 29 2 2 5 2" xfId="52806"/>
    <cellStyle name="Normal 2 4 3 29 2 2 6" xfId="52807"/>
    <cellStyle name="Normal 2 4 3 29 2 2 6 2" xfId="52808"/>
    <cellStyle name="Normal 2 4 3 29 2 2 7" xfId="52809"/>
    <cellStyle name="Normal 2 4 3 29 2 3" xfId="19307"/>
    <cellStyle name="Normal 2 4 3 29 2 3 2" xfId="19308"/>
    <cellStyle name="Normal 2 4 3 29 2 3 2 2" xfId="52810"/>
    <cellStyle name="Normal 2 4 3 29 2 3 3" xfId="19309"/>
    <cellStyle name="Normal 2 4 3 29 2 3 3 2" xfId="52811"/>
    <cellStyle name="Normal 2 4 3 29 2 3 4" xfId="52812"/>
    <cellStyle name="Normal 2 4 3 29 2 4" xfId="19310"/>
    <cellStyle name="Normal 2 4 3 29 2 4 2" xfId="19311"/>
    <cellStyle name="Normal 2 4 3 29 2 4 2 2" xfId="52813"/>
    <cellStyle name="Normal 2 4 3 29 2 4 3" xfId="52814"/>
    <cellStyle name="Normal 2 4 3 29 2 5" xfId="19312"/>
    <cellStyle name="Normal 2 4 3 29 2 5 2" xfId="52815"/>
    <cellStyle name="Normal 2 4 3 29 2 6" xfId="19313"/>
    <cellStyle name="Normal 2 4 3 29 2 6 2" xfId="52816"/>
    <cellStyle name="Normal 2 4 3 29 2 7" xfId="52817"/>
    <cellStyle name="Normal 2 4 3 29 2 7 2" xfId="52818"/>
    <cellStyle name="Normal 2 4 3 29 2 8" xfId="52819"/>
    <cellStyle name="Normal 2 4 3 29 2 9" xfId="52820"/>
    <cellStyle name="Normal 2 4 3 29 3" xfId="19314"/>
    <cellStyle name="Normal 2 4 3 29 3 2" xfId="19315"/>
    <cellStyle name="Normal 2 4 3 29 3 2 2" xfId="19316"/>
    <cellStyle name="Normal 2 4 3 29 3 2 2 2" xfId="52821"/>
    <cellStyle name="Normal 2 4 3 29 3 2 3" xfId="19317"/>
    <cellStyle name="Normal 2 4 3 29 3 2 3 2" xfId="52822"/>
    <cellStyle name="Normal 2 4 3 29 3 2 4" xfId="52823"/>
    <cellStyle name="Normal 2 4 3 29 3 3" xfId="19318"/>
    <cellStyle name="Normal 2 4 3 29 3 3 2" xfId="52824"/>
    <cellStyle name="Normal 2 4 3 29 3 4" xfId="19319"/>
    <cellStyle name="Normal 2 4 3 29 3 4 2" xfId="52825"/>
    <cellStyle name="Normal 2 4 3 29 3 5" xfId="19320"/>
    <cellStyle name="Normal 2 4 3 29 3 5 2" xfId="52826"/>
    <cellStyle name="Normal 2 4 3 29 3 6" xfId="52827"/>
    <cellStyle name="Normal 2 4 3 29 3 6 2" xfId="52828"/>
    <cellStyle name="Normal 2 4 3 29 3 7" xfId="52829"/>
    <cellStyle name="Normal 2 4 3 29 4" xfId="19321"/>
    <cellStyle name="Normal 2 4 3 29 4 2" xfId="19322"/>
    <cellStyle name="Normal 2 4 3 29 4 2 2" xfId="52830"/>
    <cellStyle name="Normal 2 4 3 29 4 3" xfId="19323"/>
    <cellStyle name="Normal 2 4 3 29 4 3 2" xfId="52831"/>
    <cellStyle name="Normal 2 4 3 29 4 4" xfId="52832"/>
    <cellStyle name="Normal 2 4 3 29 5" xfId="19324"/>
    <cellStyle name="Normal 2 4 3 29 5 2" xfId="19325"/>
    <cellStyle name="Normal 2 4 3 29 5 2 2" xfId="52833"/>
    <cellStyle name="Normal 2 4 3 29 5 3" xfId="52834"/>
    <cellStyle name="Normal 2 4 3 29 6" xfId="19326"/>
    <cellStyle name="Normal 2 4 3 29 6 2" xfId="52835"/>
    <cellStyle name="Normal 2 4 3 29 7" xfId="19327"/>
    <cellStyle name="Normal 2 4 3 29 7 2" xfId="52836"/>
    <cellStyle name="Normal 2 4 3 29 8" xfId="52837"/>
    <cellStyle name="Normal 2 4 3 29 8 2" xfId="52838"/>
    <cellStyle name="Normal 2 4 3 29 9" xfId="52839"/>
    <cellStyle name="Normal 2 4 3 3" xfId="19328"/>
    <cellStyle name="Normal 2 4 3 3 10" xfId="52840"/>
    <cellStyle name="Normal 2 4 3 3 11" xfId="52841"/>
    <cellStyle name="Normal 2 4 3 3 2" xfId="19329"/>
    <cellStyle name="Normal 2 4 3 3 2 10" xfId="52842"/>
    <cellStyle name="Normal 2 4 3 3 2 2" xfId="19330"/>
    <cellStyle name="Normal 2 4 3 3 2 2 2" xfId="19331"/>
    <cellStyle name="Normal 2 4 3 3 2 2 2 2" xfId="19332"/>
    <cellStyle name="Normal 2 4 3 3 2 2 2 2 2" xfId="52843"/>
    <cellStyle name="Normal 2 4 3 3 2 2 2 3" xfId="19333"/>
    <cellStyle name="Normal 2 4 3 3 2 2 2 3 2" xfId="52844"/>
    <cellStyle name="Normal 2 4 3 3 2 2 2 4" xfId="52845"/>
    <cellStyle name="Normal 2 4 3 3 2 2 3" xfId="19334"/>
    <cellStyle name="Normal 2 4 3 3 2 2 3 2" xfId="52846"/>
    <cellStyle name="Normal 2 4 3 3 2 2 4" xfId="19335"/>
    <cellStyle name="Normal 2 4 3 3 2 2 4 2" xfId="52847"/>
    <cellStyle name="Normal 2 4 3 3 2 2 5" xfId="19336"/>
    <cellStyle name="Normal 2 4 3 3 2 2 5 2" xfId="52848"/>
    <cellStyle name="Normal 2 4 3 3 2 2 6" xfId="52849"/>
    <cellStyle name="Normal 2 4 3 3 2 2 6 2" xfId="52850"/>
    <cellStyle name="Normal 2 4 3 3 2 2 7" xfId="52851"/>
    <cellStyle name="Normal 2 4 3 3 2 3" xfId="19337"/>
    <cellStyle name="Normal 2 4 3 3 2 3 2" xfId="19338"/>
    <cellStyle name="Normal 2 4 3 3 2 3 2 2" xfId="52852"/>
    <cellStyle name="Normal 2 4 3 3 2 3 3" xfId="19339"/>
    <cellStyle name="Normal 2 4 3 3 2 3 3 2" xfId="52853"/>
    <cellStyle name="Normal 2 4 3 3 2 3 4" xfId="52854"/>
    <cellStyle name="Normal 2 4 3 3 2 4" xfId="19340"/>
    <cellStyle name="Normal 2 4 3 3 2 4 2" xfId="19341"/>
    <cellStyle name="Normal 2 4 3 3 2 4 2 2" xfId="52855"/>
    <cellStyle name="Normal 2 4 3 3 2 4 3" xfId="52856"/>
    <cellStyle name="Normal 2 4 3 3 2 5" xfId="19342"/>
    <cellStyle name="Normal 2 4 3 3 2 5 2" xfId="52857"/>
    <cellStyle name="Normal 2 4 3 3 2 6" xfId="19343"/>
    <cellStyle name="Normal 2 4 3 3 2 6 2" xfId="52858"/>
    <cellStyle name="Normal 2 4 3 3 2 7" xfId="52859"/>
    <cellStyle name="Normal 2 4 3 3 2 7 2" xfId="52860"/>
    <cellStyle name="Normal 2 4 3 3 2 8" xfId="52861"/>
    <cellStyle name="Normal 2 4 3 3 2 9" xfId="52862"/>
    <cellStyle name="Normal 2 4 3 3 3" xfId="19344"/>
    <cellStyle name="Normal 2 4 3 3 3 2" xfId="19345"/>
    <cellStyle name="Normal 2 4 3 3 3 2 2" xfId="19346"/>
    <cellStyle name="Normal 2 4 3 3 3 2 2 2" xfId="52863"/>
    <cellStyle name="Normal 2 4 3 3 3 2 3" xfId="19347"/>
    <cellStyle name="Normal 2 4 3 3 3 2 3 2" xfId="52864"/>
    <cellStyle name="Normal 2 4 3 3 3 2 4" xfId="52865"/>
    <cellStyle name="Normal 2 4 3 3 3 3" xfId="19348"/>
    <cellStyle name="Normal 2 4 3 3 3 3 2" xfId="52866"/>
    <cellStyle name="Normal 2 4 3 3 3 4" xfId="19349"/>
    <cellStyle name="Normal 2 4 3 3 3 4 2" xfId="52867"/>
    <cellStyle name="Normal 2 4 3 3 3 5" xfId="19350"/>
    <cellStyle name="Normal 2 4 3 3 3 5 2" xfId="52868"/>
    <cellStyle name="Normal 2 4 3 3 3 6" xfId="52869"/>
    <cellStyle name="Normal 2 4 3 3 3 6 2" xfId="52870"/>
    <cellStyle name="Normal 2 4 3 3 3 7" xfId="52871"/>
    <cellStyle name="Normal 2 4 3 3 4" xfId="19351"/>
    <cellStyle name="Normal 2 4 3 3 4 2" xfId="19352"/>
    <cellStyle name="Normal 2 4 3 3 4 2 2" xfId="52872"/>
    <cellStyle name="Normal 2 4 3 3 4 3" xfId="19353"/>
    <cellStyle name="Normal 2 4 3 3 4 3 2" xfId="52873"/>
    <cellStyle name="Normal 2 4 3 3 4 4" xfId="52874"/>
    <cellStyle name="Normal 2 4 3 3 5" xfId="19354"/>
    <cellStyle name="Normal 2 4 3 3 5 2" xfId="19355"/>
    <cellStyle name="Normal 2 4 3 3 5 2 2" xfId="52875"/>
    <cellStyle name="Normal 2 4 3 3 5 3" xfId="52876"/>
    <cellStyle name="Normal 2 4 3 3 6" xfId="19356"/>
    <cellStyle name="Normal 2 4 3 3 6 2" xfId="52877"/>
    <cellStyle name="Normal 2 4 3 3 7" xfId="19357"/>
    <cellStyle name="Normal 2 4 3 3 7 2" xfId="52878"/>
    <cellStyle name="Normal 2 4 3 3 8" xfId="52879"/>
    <cellStyle name="Normal 2 4 3 3 8 2" xfId="52880"/>
    <cellStyle name="Normal 2 4 3 3 9" xfId="52881"/>
    <cellStyle name="Normal 2 4 3 30" xfId="19358"/>
    <cellStyle name="Normal 2 4 3 30 10" xfId="52882"/>
    <cellStyle name="Normal 2 4 3 30 11" xfId="52883"/>
    <cellStyle name="Normal 2 4 3 30 2" xfId="19359"/>
    <cellStyle name="Normal 2 4 3 30 2 10" xfId="52884"/>
    <cellStyle name="Normal 2 4 3 30 2 2" xfId="19360"/>
    <cellStyle name="Normal 2 4 3 30 2 2 2" xfId="19361"/>
    <cellStyle name="Normal 2 4 3 30 2 2 2 2" xfId="19362"/>
    <cellStyle name="Normal 2 4 3 30 2 2 2 2 2" xfId="52885"/>
    <cellStyle name="Normal 2 4 3 30 2 2 2 3" xfId="19363"/>
    <cellStyle name="Normal 2 4 3 30 2 2 2 3 2" xfId="52886"/>
    <cellStyle name="Normal 2 4 3 30 2 2 2 4" xfId="52887"/>
    <cellStyle name="Normal 2 4 3 30 2 2 3" xfId="19364"/>
    <cellStyle name="Normal 2 4 3 30 2 2 3 2" xfId="52888"/>
    <cellStyle name="Normal 2 4 3 30 2 2 4" xfId="19365"/>
    <cellStyle name="Normal 2 4 3 30 2 2 4 2" xfId="52889"/>
    <cellStyle name="Normal 2 4 3 30 2 2 5" xfId="19366"/>
    <cellStyle name="Normal 2 4 3 30 2 2 5 2" xfId="52890"/>
    <cellStyle name="Normal 2 4 3 30 2 2 6" xfId="52891"/>
    <cellStyle name="Normal 2 4 3 30 2 2 6 2" xfId="52892"/>
    <cellStyle name="Normal 2 4 3 30 2 2 7" xfId="52893"/>
    <cellStyle name="Normal 2 4 3 30 2 3" xfId="19367"/>
    <cellStyle name="Normal 2 4 3 30 2 3 2" xfId="19368"/>
    <cellStyle name="Normal 2 4 3 30 2 3 2 2" xfId="52894"/>
    <cellStyle name="Normal 2 4 3 30 2 3 3" xfId="19369"/>
    <cellStyle name="Normal 2 4 3 30 2 3 3 2" xfId="52895"/>
    <cellStyle name="Normal 2 4 3 30 2 3 4" xfId="52896"/>
    <cellStyle name="Normal 2 4 3 30 2 4" xfId="19370"/>
    <cellStyle name="Normal 2 4 3 30 2 4 2" xfId="19371"/>
    <cellStyle name="Normal 2 4 3 30 2 4 2 2" xfId="52897"/>
    <cellStyle name="Normal 2 4 3 30 2 4 3" xfId="52898"/>
    <cellStyle name="Normal 2 4 3 30 2 5" xfId="19372"/>
    <cellStyle name="Normal 2 4 3 30 2 5 2" xfId="52899"/>
    <cellStyle name="Normal 2 4 3 30 2 6" xfId="19373"/>
    <cellStyle name="Normal 2 4 3 30 2 6 2" xfId="52900"/>
    <cellStyle name="Normal 2 4 3 30 2 7" xfId="52901"/>
    <cellStyle name="Normal 2 4 3 30 2 7 2" xfId="52902"/>
    <cellStyle name="Normal 2 4 3 30 2 8" xfId="52903"/>
    <cellStyle name="Normal 2 4 3 30 2 9" xfId="52904"/>
    <cellStyle name="Normal 2 4 3 30 3" xfId="19374"/>
    <cellStyle name="Normal 2 4 3 30 3 2" xfId="19375"/>
    <cellStyle name="Normal 2 4 3 30 3 2 2" xfId="19376"/>
    <cellStyle name="Normal 2 4 3 30 3 2 2 2" xfId="52905"/>
    <cellStyle name="Normal 2 4 3 30 3 2 3" xfId="19377"/>
    <cellStyle name="Normal 2 4 3 30 3 2 3 2" xfId="52906"/>
    <cellStyle name="Normal 2 4 3 30 3 2 4" xfId="52907"/>
    <cellStyle name="Normal 2 4 3 30 3 3" xfId="19378"/>
    <cellStyle name="Normal 2 4 3 30 3 3 2" xfId="52908"/>
    <cellStyle name="Normal 2 4 3 30 3 4" xfId="19379"/>
    <cellStyle name="Normal 2 4 3 30 3 4 2" xfId="52909"/>
    <cellStyle name="Normal 2 4 3 30 3 5" xfId="19380"/>
    <cellStyle name="Normal 2 4 3 30 3 5 2" xfId="52910"/>
    <cellStyle name="Normal 2 4 3 30 3 6" xfId="52911"/>
    <cellStyle name="Normal 2 4 3 30 3 6 2" xfId="52912"/>
    <cellStyle name="Normal 2 4 3 30 3 7" xfId="52913"/>
    <cellStyle name="Normal 2 4 3 30 4" xfId="19381"/>
    <cellStyle name="Normal 2 4 3 30 4 2" xfId="19382"/>
    <cellStyle name="Normal 2 4 3 30 4 2 2" xfId="52914"/>
    <cellStyle name="Normal 2 4 3 30 4 3" xfId="19383"/>
    <cellStyle name="Normal 2 4 3 30 4 3 2" xfId="52915"/>
    <cellStyle name="Normal 2 4 3 30 4 4" xfId="52916"/>
    <cellStyle name="Normal 2 4 3 30 5" xfId="19384"/>
    <cellStyle name="Normal 2 4 3 30 5 2" xfId="19385"/>
    <cellStyle name="Normal 2 4 3 30 5 2 2" xfId="52917"/>
    <cellStyle name="Normal 2 4 3 30 5 3" xfId="52918"/>
    <cellStyle name="Normal 2 4 3 30 6" xfId="19386"/>
    <cellStyle name="Normal 2 4 3 30 6 2" xfId="52919"/>
    <cellStyle name="Normal 2 4 3 30 7" xfId="19387"/>
    <cellStyle name="Normal 2 4 3 30 7 2" xfId="52920"/>
    <cellStyle name="Normal 2 4 3 30 8" xfId="52921"/>
    <cellStyle name="Normal 2 4 3 30 8 2" xfId="52922"/>
    <cellStyle name="Normal 2 4 3 30 9" xfId="52923"/>
    <cellStyle name="Normal 2 4 3 31" xfId="19388"/>
    <cellStyle name="Normal 2 4 3 31 10" xfId="52924"/>
    <cellStyle name="Normal 2 4 3 31 2" xfId="19389"/>
    <cellStyle name="Normal 2 4 3 31 2 2" xfId="19390"/>
    <cellStyle name="Normal 2 4 3 31 2 2 2" xfId="19391"/>
    <cellStyle name="Normal 2 4 3 31 2 2 2 2" xfId="52925"/>
    <cellStyle name="Normal 2 4 3 31 2 2 3" xfId="19392"/>
    <cellStyle name="Normal 2 4 3 31 2 2 3 2" xfId="52926"/>
    <cellStyle name="Normal 2 4 3 31 2 2 4" xfId="52927"/>
    <cellStyle name="Normal 2 4 3 31 2 3" xfId="19393"/>
    <cellStyle name="Normal 2 4 3 31 2 3 2" xfId="52928"/>
    <cellStyle name="Normal 2 4 3 31 2 4" xfId="19394"/>
    <cellStyle name="Normal 2 4 3 31 2 4 2" xfId="52929"/>
    <cellStyle name="Normal 2 4 3 31 2 5" xfId="19395"/>
    <cellStyle name="Normal 2 4 3 31 2 5 2" xfId="52930"/>
    <cellStyle name="Normal 2 4 3 31 2 6" xfId="52931"/>
    <cellStyle name="Normal 2 4 3 31 2 6 2" xfId="52932"/>
    <cellStyle name="Normal 2 4 3 31 2 7" xfId="52933"/>
    <cellStyle name="Normal 2 4 3 31 3" xfId="19396"/>
    <cellStyle name="Normal 2 4 3 31 3 2" xfId="19397"/>
    <cellStyle name="Normal 2 4 3 31 3 2 2" xfId="52934"/>
    <cellStyle name="Normal 2 4 3 31 3 3" xfId="19398"/>
    <cellStyle name="Normal 2 4 3 31 3 3 2" xfId="52935"/>
    <cellStyle name="Normal 2 4 3 31 3 4" xfId="52936"/>
    <cellStyle name="Normal 2 4 3 31 4" xfId="19399"/>
    <cellStyle name="Normal 2 4 3 31 4 2" xfId="19400"/>
    <cellStyle name="Normal 2 4 3 31 4 2 2" xfId="52937"/>
    <cellStyle name="Normal 2 4 3 31 4 3" xfId="52938"/>
    <cellStyle name="Normal 2 4 3 31 5" xfId="19401"/>
    <cellStyle name="Normal 2 4 3 31 5 2" xfId="52939"/>
    <cellStyle name="Normal 2 4 3 31 6" xfId="19402"/>
    <cellStyle name="Normal 2 4 3 31 6 2" xfId="52940"/>
    <cellStyle name="Normal 2 4 3 31 7" xfId="52941"/>
    <cellStyle name="Normal 2 4 3 31 7 2" xfId="52942"/>
    <cellStyle name="Normal 2 4 3 31 8" xfId="52943"/>
    <cellStyle name="Normal 2 4 3 31 9" xfId="52944"/>
    <cellStyle name="Normal 2 4 3 32" xfId="19403"/>
    <cellStyle name="Normal 2 4 3 32 2" xfId="19404"/>
    <cellStyle name="Normal 2 4 3 32 2 2" xfId="19405"/>
    <cellStyle name="Normal 2 4 3 32 2 2 2" xfId="52945"/>
    <cellStyle name="Normal 2 4 3 32 2 3" xfId="19406"/>
    <cellStyle name="Normal 2 4 3 32 2 3 2" xfId="52946"/>
    <cellStyle name="Normal 2 4 3 32 2 4" xfId="52947"/>
    <cellStyle name="Normal 2 4 3 32 3" xfId="19407"/>
    <cellStyle name="Normal 2 4 3 32 3 2" xfId="52948"/>
    <cellStyle name="Normal 2 4 3 32 4" xfId="19408"/>
    <cellStyle name="Normal 2 4 3 32 4 2" xfId="52949"/>
    <cellStyle name="Normal 2 4 3 32 5" xfId="19409"/>
    <cellStyle name="Normal 2 4 3 32 5 2" xfId="52950"/>
    <cellStyle name="Normal 2 4 3 32 6" xfId="52951"/>
    <cellStyle name="Normal 2 4 3 32 6 2" xfId="52952"/>
    <cellStyle name="Normal 2 4 3 32 7" xfId="52953"/>
    <cellStyle name="Normal 2 4 3 33" xfId="19410"/>
    <cellStyle name="Normal 2 4 3 33 2" xfId="19411"/>
    <cellStyle name="Normal 2 4 3 33 2 2" xfId="52954"/>
    <cellStyle name="Normal 2 4 3 33 3" xfId="19412"/>
    <cellStyle name="Normal 2 4 3 33 3 2" xfId="52955"/>
    <cellStyle name="Normal 2 4 3 33 4" xfId="52956"/>
    <cellStyle name="Normal 2 4 3 34" xfId="19413"/>
    <cellStyle name="Normal 2 4 3 34 2" xfId="19414"/>
    <cellStyle name="Normal 2 4 3 34 2 2" xfId="52957"/>
    <cellStyle name="Normal 2 4 3 34 3" xfId="52958"/>
    <cellStyle name="Normal 2 4 3 35" xfId="19415"/>
    <cellStyle name="Normal 2 4 3 35 2" xfId="52959"/>
    <cellStyle name="Normal 2 4 3 36" xfId="19416"/>
    <cellStyle name="Normal 2 4 3 36 2" xfId="52960"/>
    <cellStyle name="Normal 2 4 3 37" xfId="52961"/>
    <cellStyle name="Normal 2 4 3 37 2" xfId="52962"/>
    <cellStyle name="Normal 2 4 3 38" xfId="52963"/>
    <cellStyle name="Normal 2 4 3 39" xfId="52964"/>
    <cellStyle name="Normal 2 4 3 4" xfId="19417"/>
    <cellStyle name="Normal 2 4 3 4 10" xfId="52965"/>
    <cellStyle name="Normal 2 4 3 4 11" xfId="52966"/>
    <cellStyle name="Normal 2 4 3 4 2" xfId="19418"/>
    <cellStyle name="Normal 2 4 3 4 2 10" xfId="52967"/>
    <cellStyle name="Normal 2 4 3 4 2 2" xfId="19419"/>
    <cellStyle name="Normal 2 4 3 4 2 2 2" xfId="19420"/>
    <cellStyle name="Normal 2 4 3 4 2 2 2 2" xfId="19421"/>
    <cellStyle name="Normal 2 4 3 4 2 2 2 2 2" xfId="52968"/>
    <cellStyle name="Normal 2 4 3 4 2 2 2 3" xfId="19422"/>
    <cellStyle name="Normal 2 4 3 4 2 2 2 3 2" xfId="52969"/>
    <cellStyle name="Normal 2 4 3 4 2 2 2 4" xfId="52970"/>
    <cellStyle name="Normal 2 4 3 4 2 2 3" xfId="19423"/>
    <cellStyle name="Normal 2 4 3 4 2 2 3 2" xfId="52971"/>
    <cellStyle name="Normal 2 4 3 4 2 2 4" xfId="19424"/>
    <cellStyle name="Normal 2 4 3 4 2 2 4 2" xfId="52972"/>
    <cellStyle name="Normal 2 4 3 4 2 2 5" xfId="19425"/>
    <cellStyle name="Normal 2 4 3 4 2 2 5 2" xfId="52973"/>
    <cellStyle name="Normal 2 4 3 4 2 2 6" xfId="52974"/>
    <cellStyle name="Normal 2 4 3 4 2 2 6 2" xfId="52975"/>
    <cellStyle name="Normal 2 4 3 4 2 2 7" xfId="52976"/>
    <cellStyle name="Normal 2 4 3 4 2 3" xfId="19426"/>
    <cellStyle name="Normal 2 4 3 4 2 3 2" xfId="19427"/>
    <cellStyle name="Normal 2 4 3 4 2 3 2 2" xfId="52977"/>
    <cellStyle name="Normal 2 4 3 4 2 3 3" xfId="19428"/>
    <cellStyle name="Normal 2 4 3 4 2 3 3 2" xfId="52978"/>
    <cellStyle name="Normal 2 4 3 4 2 3 4" xfId="52979"/>
    <cellStyle name="Normal 2 4 3 4 2 4" xfId="19429"/>
    <cellStyle name="Normal 2 4 3 4 2 4 2" xfId="19430"/>
    <cellStyle name="Normal 2 4 3 4 2 4 2 2" xfId="52980"/>
    <cellStyle name="Normal 2 4 3 4 2 4 3" xfId="52981"/>
    <cellStyle name="Normal 2 4 3 4 2 5" xfId="19431"/>
    <cellStyle name="Normal 2 4 3 4 2 5 2" xfId="52982"/>
    <cellStyle name="Normal 2 4 3 4 2 6" xfId="19432"/>
    <cellStyle name="Normal 2 4 3 4 2 6 2" xfId="52983"/>
    <cellStyle name="Normal 2 4 3 4 2 7" xfId="52984"/>
    <cellStyle name="Normal 2 4 3 4 2 7 2" xfId="52985"/>
    <cellStyle name="Normal 2 4 3 4 2 8" xfId="52986"/>
    <cellStyle name="Normal 2 4 3 4 2 9" xfId="52987"/>
    <cellStyle name="Normal 2 4 3 4 3" xfId="19433"/>
    <cellStyle name="Normal 2 4 3 4 3 2" xfId="19434"/>
    <cellStyle name="Normal 2 4 3 4 3 2 2" xfId="19435"/>
    <cellStyle name="Normal 2 4 3 4 3 2 2 2" xfId="52988"/>
    <cellStyle name="Normal 2 4 3 4 3 2 3" xfId="19436"/>
    <cellStyle name="Normal 2 4 3 4 3 2 3 2" xfId="52989"/>
    <cellStyle name="Normal 2 4 3 4 3 2 4" xfId="52990"/>
    <cellStyle name="Normal 2 4 3 4 3 3" xfId="19437"/>
    <cellStyle name="Normal 2 4 3 4 3 3 2" xfId="52991"/>
    <cellStyle name="Normal 2 4 3 4 3 4" xfId="19438"/>
    <cellStyle name="Normal 2 4 3 4 3 4 2" xfId="52992"/>
    <cellStyle name="Normal 2 4 3 4 3 5" xfId="19439"/>
    <cellStyle name="Normal 2 4 3 4 3 5 2" xfId="52993"/>
    <cellStyle name="Normal 2 4 3 4 3 6" xfId="52994"/>
    <cellStyle name="Normal 2 4 3 4 3 6 2" xfId="52995"/>
    <cellStyle name="Normal 2 4 3 4 3 7" xfId="52996"/>
    <cellStyle name="Normal 2 4 3 4 4" xfId="19440"/>
    <cellStyle name="Normal 2 4 3 4 4 2" xfId="19441"/>
    <cellStyle name="Normal 2 4 3 4 4 2 2" xfId="52997"/>
    <cellStyle name="Normal 2 4 3 4 4 3" xfId="19442"/>
    <cellStyle name="Normal 2 4 3 4 4 3 2" xfId="52998"/>
    <cellStyle name="Normal 2 4 3 4 4 4" xfId="52999"/>
    <cellStyle name="Normal 2 4 3 4 5" xfId="19443"/>
    <cellStyle name="Normal 2 4 3 4 5 2" xfId="19444"/>
    <cellStyle name="Normal 2 4 3 4 5 2 2" xfId="53000"/>
    <cellStyle name="Normal 2 4 3 4 5 3" xfId="53001"/>
    <cellStyle name="Normal 2 4 3 4 6" xfId="19445"/>
    <cellStyle name="Normal 2 4 3 4 6 2" xfId="53002"/>
    <cellStyle name="Normal 2 4 3 4 7" xfId="19446"/>
    <cellStyle name="Normal 2 4 3 4 7 2" xfId="53003"/>
    <cellStyle name="Normal 2 4 3 4 8" xfId="53004"/>
    <cellStyle name="Normal 2 4 3 4 8 2" xfId="53005"/>
    <cellStyle name="Normal 2 4 3 4 9" xfId="53006"/>
    <cellStyle name="Normal 2 4 3 40" xfId="53007"/>
    <cellStyle name="Normal 2 4 3 5" xfId="19447"/>
    <cellStyle name="Normal 2 4 3 5 10" xfId="53008"/>
    <cellStyle name="Normal 2 4 3 5 11" xfId="53009"/>
    <cellStyle name="Normal 2 4 3 5 2" xfId="19448"/>
    <cellStyle name="Normal 2 4 3 5 2 10" xfId="53010"/>
    <cellStyle name="Normal 2 4 3 5 2 2" xfId="19449"/>
    <cellStyle name="Normal 2 4 3 5 2 2 2" xfId="19450"/>
    <cellStyle name="Normal 2 4 3 5 2 2 2 2" xfId="19451"/>
    <cellStyle name="Normal 2 4 3 5 2 2 2 2 2" xfId="53011"/>
    <cellStyle name="Normal 2 4 3 5 2 2 2 3" xfId="19452"/>
    <cellStyle name="Normal 2 4 3 5 2 2 2 3 2" xfId="53012"/>
    <cellStyle name="Normal 2 4 3 5 2 2 2 4" xfId="53013"/>
    <cellStyle name="Normal 2 4 3 5 2 2 3" xfId="19453"/>
    <cellStyle name="Normal 2 4 3 5 2 2 3 2" xfId="53014"/>
    <cellStyle name="Normal 2 4 3 5 2 2 4" xfId="19454"/>
    <cellStyle name="Normal 2 4 3 5 2 2 4 2" xfId="53015"/>
    <cellStyle name="Normal 2 4 3 5 2 2 5" xfId="19455"/>
    <cellStyle name="Normal 2 4 3 5 2 2 5 2" xfId="53016"/>
    <cellStyle name="Normal 2 4 3 5 2 2 6" xfId="53017"/>
    <cellStyle name="Normal 2 4 3 5 2 2 6 2" xfId="53018"/>
    <cellStyle name="Normal 2 4 3 5 2 2 7" xfId="53019"/>
    <cellStyle name="Normal 2 4 3 5 2 3" xfId="19456"/>
    <cellStyle name="Normal 2 4 3 5 2 3 2" xfId="19457"/>
    <cellStyle name="Normal 2 4 3 5 2 3 2 2" xfId="53020"/>
    <cellStyle name="Normal 2 4 3 5 2 3 3" xfId="19458"/>
    <cellStyle name="Normal 2 4 3 5 2 3 3 2" xfId="53021"/>
    <cellStyle name="Normal 2 4 3 5 2 3 4" xfId="53022"/>
    <cellStyle name="Normal 2 4 3 5 2 4" xfId="19459"/>
    <cellStyle name="Normal 2 4 3 5 2 4 2" xfId="19460"/>
    <cellStyle name="Normal 2 4 3 5 2 4 2 2" xfId="53023"/>
    <cellStyle name="Normal 2 4 3 5 2 4 3" xfId="53024"/>
    <cellStyle name="Normal 2 4 3 5 2 5" xfId="19461"/>
    <cellStyle name="Normal 2 4 3 5 2 5 2" xfId="53025"/>
    <cellStyle name="Normal 2 4 3 5 2 6" xfId="19462"/>
    <cellStyle name="Normal 2 4 3 5 2 6 2" xfId="53026"/>
    <cellStyle name="Normal 2 4 3 5 2 7" xfId="53027"/>
    <cellStyle name="Normal 2 4 3 5 2 7 2" xfId="53028"/>
    <cellStyle name="Normal 2 4 3 5 2 8" xfId="53029"/>
    <cellStyle name="Normal 2 4 3 5 2 9" xfId="53030"/>
    <cellStyle name="Normal 2 4 3 5 3" xfId="19463"/>
    <cellStyle name="Normal 2 4 3 5 3 2" xfId="19464"/>
    <cellStyle name="Normal 2 4 3 5 3 2 2" xfId="19465"/>
    <cellStyle name="Normal 2 4 3 5 3 2 2 2" xfId="53031"/>
    <cellStyle name="Normal 2 4 3 5 3 2 3" xfId="19466"/>
    <cellStyle name="Normal 2 4 3 5 3 2 3 2" xfId="53032"/>
    <cellStyle name="Normal 2 4 3 5 3 2 4" xfId="53033"/>
    <cellStyle name="Normal 2 4 3 5 3 3" xfId="19467"/>
    <cellStyle name="Normal 2 4 3 5 3 3 2" xfId="53034"/>
    <cellStyle name="Normal 2 4 3 5 3 4" xfId="19468"/>
    <cellStyle name="Normal 2 4 3 5 3 4 2" xfId="53035"/>
    <cellStyle name="Normal 2 4 3 5 3 5" xfId="19469"/>
    <cellStyle name="Normal 2 4 3 5 3 5 2" xfId="53036"/>
    <cellStyle name="Normal 2 4 3 5 3 6" xfId="53037"/>
    <cellStyle name="Normal 2 4 3 5 3 6 2" xfId="53038"/>
    <cellStyle name="Normal 2 4 3 5 3 7" xfId="53039"/>
    <cellStyle name="Normal 2 4 3 5 4" xfId="19470"/>
    <cellStyle name="Normal 2 4 3 5 4 2" xfId="19471"/>
    <cellStyle name="Normal 2 4 3 5 4 2 2" xfId="53040"/>
    <cellStyle name="Normal 2 4 3 5 4 3" xfId="19472"/>
    <cellStyle name="Normal 2 4 3 5 4 3 2" xfId="53041"/>
    <cellStyle name="Normal 2 4 3 5 4 4" xfId="53042"/>
    <cellStyle name="Normal 2 4 3 5 5" xfId="19473"/>
    <cellStyle name="Normal 2 4 3 5 5 2" xfId="19474"/>
    <cellStyle name="Normal 2 4 3 5 5 2 2" xfId="53043"/>
    <cellStyle name="Normal 2 4 3 5 5 3" xfId="53044"/>
    <cellStyle name="Normal 2 4 3 5 6" xfId="19475"/>
    <cellStyle name="Normal 2 4 3 5 6 2" xfId="53045"/>
    <cellStyle name="Normal 2 4 3 5 7" xfId="19476"/>
    <cellStyle name="Normal 2 4 3 5 7 2" xfId="53046"/>
    <cellStyle name="Normal 2 4 3 5 8" xfId="53047"/>
    <cellStyle name="Normal 2 4 3 5 8 2" xfId="53048"/>
    <cellStyle name="Normal 2 4 3 5 9" xfId="53049"/>
    <cellStyle name="Normal 2 4 3 6" xfId="19477"/>
    <cellStyle name="Normal 2 4 3 6 10" xfId="53050"/>
    <cellStyle name="Normal 2 4 3 6 11" xfId="53051"/>
    <cellStyle name="Normal 2 4 3 6 2" xfId="19478"/>
    <cellStyle name="Normal 2 4 3 6 2 10" xfId="53052"/>
    <cellStyle name="Normal 2 4 3 6 2 2" xfId="19479"/>
    <cellStyle name="Normal 2 4 3 6 2 2 2" xfId="19480"/>
    <cellStyle name="Normal 2 4 3 6 2 2 2 2" xfId="19481"/>
    <cellStyle name="Normal 2 4 3 6 2 2 2 2 2" xfId="53053"/>
    <cellStyle name="Normal 2 4 3 6 2 2 2 3" xfId="19482"/>
    <cellStyle name="Normal 2 4 3 6 2 2 2 3 2" xfId="53054"/>
    <cellStyle name="Normal 2 4 3 6 2 2 2 4" xfId="53055"/>
    <cellStyle name="Normal 2 4 3 6 2 2 3" xfId="19483"/>
    <cellStyle name="Normal 2 4 3 6 2 2 3 2" xfId="53056"/>
    <cellStyle name="Normal 2 4 3 6 2 2 4" xfId="19484"/>
    <cellStyle name="Normal 2 4 3 6 2 2 4 2" xfId="53057"/>
    <cellStyle name="Normal 2 4 3 6 2 2 5" xfId="19485"/>
    <cellStyle name="Normal 2 4 3 6 2 2 5 2" xfId="53058"/>
    <cellStyle name="Normal 2 4 3 6 2 2 6" xfId="53059"/>
    <cellStyle name="Normal 2 4 3 6 2 2 6 2" xfId="53060"/>
    <cellStyle name="Normal 2 4 3 6 2 2 7" xfId="53061"/>
    <cellStyle name="Normal 2 4 3 6 2 3" xfId="19486"/>
    <cellStyle name="Normal 2 4 3 6 2 3 2" xfId="19487"/>
    <cellStyle name="Normal 2 4 3 6 2 3 2 2" xfId="53062"/>
    <cellStyle name="Normal 2 4 3 6 2 3 3" xfId="19488"/>
    <cellStyle name="Normal 2 4 3 6 2 3 3 2" xfId="53063"/>
    <cellStyle name="Normal 2 4 3 6 2 3 4" xfId="53064"/>
    <cellStyle name="Normal 2 4 3 6 2 4" xfId="19489"/>
    <cellStyle name="Normal 2 4 3 6 2 4 2" xfId="19490"/>
    <cellStyle name="Normal 2 4 3 6 2 4 2 2" xfId="53065"/>
    <cellStyle name="Normal 2 4 3 6 2 4 3" xfId="53066"/>
    <cellStyle name="Normal 2 4 3 6 2 5" xfId="19491"/>
    <cellStyle name="Normal 2 4 3 6 2 5 2" xfId="53067"/>
    <cellStyle name="Normal 2 4 3 6 2 6" xfId="19492"/>
    <cellStyle name="Normal 2 4 3 6 2 6 2" xfId="53068"/>
    <cellStyle name="Normal 2 4 3 6 2 7" xfId="53069"/>
    <cellStyle name="Normal 2 4 3 6 2 7 2" xfId="53070"/>
    <cellStyle name="Normal 2 4 3 6 2 8" xfId="53071"/>
    <cellStyle name="Normal 2 4 3 6 2 9" xfId="53072"/>
    <cellStyle name="Normal 2 4 3 6 3" xfId="19493"/>
    <cellStyle name="Normal 2 4 3 6 3 2" xfId="19494"/>
    <cellStyle name="Normal 2 4 3 6 3 2 2" xfId="19495"/>
    <cellStyle name="Normal 2 4 3 6 3 2 2 2" xfId="53073"/>
    <cellStyle name="Normal 2 4 3 6 3 2 3" xfId="19496"/>
    <cellStyle name="Normal 2 4 3 6 3 2 3 2" xfId="53074"/>
    <cellStyle name="Normal 2 4 3 6 3 2 4" xfId="53075"/>
    <cellStyle name="Normal 2 4 3 6 3 3" xfId="19497"/>
    <cellStyle name="Normal 2 4 3 6 3 3 2" xfId="53076"/>
    <cellStyle name="Normal 2 4 3 6 3 4" xfId="19498"/>
    <cellStyle name="Normal 2 4 3 6 3 4 2" xfId="53077"/>
    <cellStyle name="Normal 2 4 3 6 3 5" xfId="19499"/>
    <cellStyle name="Normal 2 4 3 6 3 5 2" xfId="53078"/>
    <cellStyle name="Normal 2 4 3 6 3 6" xfId="53079"/>
    <cellStyle name="Normal 2 4 3 6 3 6 2" xfId="53080"/>
    <cellStyle name="Normal 2 4 3 6 3 7" xfId="53081"/>
    <cellStyle name="Normal 2 4 3 6 4" xfId="19500"/>
    <cellStyle name="Normal 2 4 3 6 4 2" xfId="19501"/>
    <cellStyle name="Normal 2 4 3 6 4 2 2" xfId="53082"/>
    <cellStyle name="Normal 2 4 3 6 4 3" xfId="19502"/>
    <cellStyle name="Normal 2 4 3 6 4 3 2" xfId="53083"/>
    <cellStyle name="Normal 2 4 3 6 4 4" xfId="53084"/>
    <cellStyle name="Normal 2 4 3 6 5" xfId="19503"/>
    <cellStyle name="Normal 2 4 3 6 5 2" xfId="19504"/>
    <cellStyle name="Normal 2 4 3 6 5 2 2" xfId="53085"/>
    <cellStyle name="Normal 2 4 3 6 5 3" xfId="53086"/>
    <cellStyle name="Normal 2 4 3 6 6" xfId="19505"/>
    <cellStyle name="Normal 2 4 3 6 6 2" xfId="53087"/>
    <cellStyle name="Normal 2 4 3 6 7" xfId="19506"/>
    <cellStyle name="Normal 2 4 3 6 7 2" xfId="53088"/>
    <cellStyle name="Normal 2 4 3 6 8" xfId="53089"/>
    <cellStyle name="Normal 2 4 3 6 8 2" xfId="53090"/>
    <cellStyle name="Normal 2 4 3 6 9" xfId="53091"/>
    <cellStyle name="Normal 2 4 3 7" xfId="19507"/>
    <cellStyle name="Normal 2 4 3 7 10" xfId="53092"/>
    <cellStyle name="Normal 2 4 3 7 11" xfId="53093"/>
    <cellStyle name="Normal 2 4 3 7 2" xfId="19508"/>
    <cellStyle name="Normal 2 4 3 7 2 10" xfId="53094"/>
    <cellStyle name="Normal 2 4 3 7 2 2" xfId="19509"/>
    <cellStyle name="Normal 2 4 3 7 2 2 2" xfId="19510"/>
    <cellStyle name="Normal 2 4 3 7 2 2 2 2" xfId="19511"/>
    <cellStyle name="Normal 2 4 3 7 2 2 2 2 2" xfId="53095"/>
    <cellStyle name="Normal 2 4 3 7 2 2 2 3" xfId="19512"/>
    <cellStyle name="Normal 2 4 3 7 2 2 2 3 2" xfId="53096"/>
    <cellStyle name="Normal 2 4 3 7 2 2 2 4" xfId="53097"/>
    <cellStyle name="Normal 2 4 3 7 2 2 3" xfId="19513"/>
    <cellStyle name="Normal 2 4 3 7 2 2 3 2" xfId="53098"/>
    <cellStyle name="Normal 2 4 3 7 2 2 4" xfId="19514"/>
    <cellStyle name="Normal 2 4 3 7 2 2 4 2" xfId="53099"/>
    <cellStyle name="Normal 2 4 3 7 2 2 5" xfId="19515"/>
    <cellStyle name="Normal 2 4 3 7 2 2 5 2" xfId="53100"/>
    <cellStyle name="Normal 2 4 3 7 2 2 6" xfId="53101"/>
    <cellStyle name="Normal 2 4 3 7 2 2 6 2" xfId="53102"/>
    <cellStyle name="Normal 2 4 3 7 2 2 7" xfId="53103"/>
    <cellStyle name="Normal 2 4 3 7 2 3" xfId="19516"/>
    <cellStyle name="Normal 2 4 3 7 2 3 2" xfId="19517"/>
    <cellStyle name="Normal 2 4 3 7 2 3 2 2" xfId="53104"/>
    <cellStyle name="Normal 2 4 3 7 2 3 3" xfId="19518"/>
    <cellStyle name="Normal 2 4 3 7 2 3 3 2" xfId="53105"/>
    <cellStyle name="Normal 2 4 3 7 2 3 4" xfId="53106"/>
    <cellStyle name="Normal 2 4 3 7 2 4" xfId="19519"/>
    <cellStyle name="Normal 2 4 3 7 2 4 2" xfId="19520"/>
    <cellStyle name="Normal 2 4 3 7 2 4 2 2" xfId="53107"/>
    <cellStyle name="Normal 2 4 3 7 2 4 3" xfId="53108"/>
    <cellStyle name="Normal 2 4 3 7 2 5" xfId="19521"/>
    <cellStyle name="Normal 2 4 3 7 2 5 2" xfId="53109"/>
    <cellStyle name="Normal 2 4 3 7 2 6" xfId="19522"/>
    <cellStyle name="Normal 2 4 3 7 2 6 2" xfId="53110"/>
    <cellStyle name="Normal 2 4 3 7 2 7" xfId="53111"/>
    <cellStyle name="Normal 2 4 3 7 2 7 2" xfId="53112"/>
    <cellStyle name="Normal 2 4 3 7 2 8" xfId="53113"/>
    <cellStyle name="Normal 2 4 3 7 2 9" xfId="53114"/>
    <cellStyle name="Normal 2 4 3 7 3" xfId="19523"/>
    <cellStyle name="Normal 2 4 3 7 3 2" xfId="19524"/>
    <cellStyle name="Normal 2 4 3 7 3 2 2" xfId="19525"/>
    <cellStyle name="Normal 2 4 3 7 3 2 2 2" xfId="53115"/>
    <cellStyle name="Normal 2 4 3 7 3 2 3" xfId="19526"/>
    <cellStyle name="Normal 2 4 3 7 3 2 3 2" xfId="53116"/>
    <cellStyle name="Normal 2 4 3 7 3 2 4" xfId="53117"/>
    <cellStyle name="Normal 2 4 3 7 3 3" xfId="19527"/>
    <cellStyle name="Normal 2 4 3 7 3 3 2" xfId="53118"/>
    <cellStyle name="Normal 2 4 3 7 3 4" xfId="19528"/>
    <cellStyle name="Normal 2 4 3 7 3 4 2" xfId="53119"/>
    <cellStyle name="Normal 2 4 3 7 3 5" xfId="19529"/>
    <cellStyle name="Normal 2 4 3 7 3 5 2" xfId="53120"/>
    <cellStyle name="Normal 2 4 3 7 3 6" xfId="53121"/>
    <cellStyle name="Normal 2 4 3 7 3 6 2" xfId="53122"/>
    <cellStyle name="Normal 2 4 3 7 3 7" xfId="53123"/>
    <cellStyle name="Normal 2 4 3 7 4" xfId="19530"/>
    <cellStyle name="Normal 2 4 3 7 4 2" xfId="19531"/>
    <cellStyle name="Normal 2 4 3 7 4 2 2" xfId="53124"/>
    <cellStyle name="Normal 2 4 3 7 4 3" xfId="19532"/>
    <cellStyle name="Normal 2 4 3 7 4 3 2" xfId="53125"/>
    <cellStyle name="Normal 2 4 3 7 4 4" xfId="53126"/>
    <cellStyle name="Normal 2 4 3 7 5" xfId="19533"/>
    <cellStyle name="Normal 2 4 3 7 5 2" xfId="19534"/>
    <cellStyle name="Normal 2 4 3 7 5 2 2" xfId="53127"/>
    <cellStyle name="Normal 2 4 3 7 5 3" xfId="53128"/>
    <cellStyle name="Normal 2 4 3 7 6" xfId="19535"/>
    <cellStyle name="Normal 2 4 3 7 6 2" xfId="53129"/>
    <cellStyle name="Normal 2 4 3 7 7" xfId="19536"/>
    <cellStyle name="Normal 2 4 3 7 7 2" xfId="53130"/>
    <cellStyle name="Normal 2 4 3 7 8" xfId="53131"/>
    <cellStyle name="Normal 2 4 3 7 8 2" xfId="53132"/>
    <cellStyle name="Normal 2 4 3 7 9" xfId="53133"/>
    <cellStyle name="Normal 2 4 3 8" xfId="19537"/>
    <cellStyle name="Normal 2 4 3 8 10" xfId="53134"/>
    <cellStyle name="Normal 2 4 3 8 11" xfId="53135"/>
    <cellStyle name="Normal 2 4 3 8 2" xfId="19538"/>
    <cellStyle name="Normal 2 4 3 8 2 10" xfId="53136"/>
    <cellStyle name="Normal 2 4 3 8 2 2" xfId="19539"/>
    <cellStyle name="Normal 2 4 3 8 2 2 2" xfId="19540"/>
    <cellStyle name="Normal 2 4 3 8 2 2 2 2" xfId="19541"/>
    <cellStyle name="Normal 2 4 3 8 2 2 2 2 2" xfId="53137"/>
    <cellStyle name="Normal 2 4 3 8 2 2 2 3" xfId="19542"/>
    <cellStyle name="Normal 2 4 3 8 2 2 2 3 2" xfId="53138"/>
    <cellStyle name="Normal 2 4 3 8 2 2 2 4" xfId="53139"/>
    <cellStyle name="Normal 2 4 3 8 2 2 3" xfId="19543"/>
    <cellStyle name="Normal 2 4 3 8 2 2 3 2" xfId="53140"/>
    <cellStyle name="Normal 2 4 3 8 2 2 4" xfId="19544"/>
    <cellStyle name="Normal 2 4 3 8 2 2 4 2" xfId="53141"/>
    <cellStyle name="Normal 2 4 3 8 2 2 5" xfId="19545"/>
    <cellStyle name="Normal 2 4 3 8 2 2 5 2" xfId="53142"/>
    <cellStyle name="Normal 2 4 3 8 2 2 6" xfId="53143"/>
    <cellStyle name="Normal 2 4 3 8 2 2 6 2" xfId="53144"/>
    <cellStyle name="Normal 2 4 3 8 2 2 7" xfId="53145"/>
    <cellStyle name="Normal 2 4 3 8 2 3" xfId="19546"/>
    <cellStyle name="Normal 2 4 3 8 2 3 2" xfId="19547"/>
    <cellStyle name="Normal 2 4 3 8 2 3 2 2" xfId="53146"/>
    <cellStyle name="Normal 2 4 3 8 2 3 3" xfId="19548"/>
    <cellStyle name="Normal 2 4 3 8 2 3 3 2" xfId="53147"/>
    <cellStyle name="Normal 2 4 3 8 2 3 4" xfId="53148"/>
    <cellStyle name="Normal 2 4 3 8 2 4" xfId="19549"/>
    <cellStyle name="Normal 2 4 3 8 2 4 2" xfId="19550"/>
    <cellStyle name="Normal 2 4 3 8 2 4 2 2" xfId="53149"/>
    <cellStyle name="Normal 2 4 3 8 2 4 3" xfId="53150"/>
    <cellStyle name="Normal 2 4 3 8 2 5" xfId="19551"/>
    <cellStyle name="Normal 2 4 3 8 2 5 2" xfId="53151"/>
    <cellStyle name="Normal 2 4 3 8 2 6" xfId="19552"/>
    <cellStyle name="Normal 2 4 3 8 2 6 2" xfId="53152"/>
    <cellStyle name="Normal 2 4 3 8 2 7" xfId="53153"/>
    <cellStyle name="Normal 2 4 3 8 2 7 2" xfId="53154"/>
    <cellStyle name="Normal 2 4 3 8 2 8" xfId="53155"/>
    <cellStyle name="Normal 2 4 3 8 2 9" xfId="53156"/>
    <cellStyle name="Normal 2 4 3 8 3" xfId="19553"/>
    <cellStyle name="Normal 2 4 3 8 3 2" xfId="19554"/>
    <cellStyle name="Normal 2 4 3 8 3 2 2" xfId="19555"/>
    <cellStyle name="Normal 2 4 3 8 3 2 2 2" xfId="53157"/>
    <cellStyle name="Normal 2 4 3 8 3 2 3" xfId="19556"/>
    <cellStyle name="Normal 2 4 3 8 3 2 3 2" xfId="53158"/>
    <cellStyle name="Normal 2 4 3 8 3 2 4" xfId="53159"/>
    <cellStyle name="Normal 2 4 3 8 3 3" xfId="19557"/>
    <cellStyle name="Normal 2 4 3 8 3 3 2" xfId="53160"/>
    <cellStyle name="Normal 2 4 3 8 3 4" xfId="19558"/>
    <cellStyle name="Normal 2 4 3 8 3 4 2" xfId="53161"/>
    <cellStyle name="Normal 2 4 3 8 3 5" xfId="19559"/>
    <cellStyle name="Normal 2 4 3 8 3 5 2" xfId="53162"/>
    <cellStyle name="Normal 2 4 3 8 3 6" xfId="53163"/>
    <cellStyle name="Normal 2 4 3 8 3 6 2" xfId="53164"/>
    <cellStyle name="Normal 2 4 3 8 3 7" xfId="53165"/>
    <cellStyle name="Normal 2 4 3 8 4" xfId="19560"/>
    <cellStyle name="Normal 2 4 3 8 4 2" xfId="19561"/>
    <cellStyle name="Normal 2 4 3 8 4 2 2" xfId="53166"/>
    <cellStyle name="Normal 2 4 3 8 4 3" xfId="19562"/>
    <cellStyle name="Normal 2 4 3 8 4 3 2" xfId="53167"/>
    <cellStyle name="Normal 2 4 3 8 4 4" xfId="53168"/>
    <cellStyle name="Normal 2 4 3 8 5" xfId="19563"/>
    <cellStyle name="Normal 2 4 3 8 5 2" xfId="19564"/>
    <cellStyle name="Normal 2 4 3 8 5 2 2" xfId="53169"/>
    <cellStyle name="Normal 2 4 3 8 5 3" xfId="53170"/>
    <cellStyle name="Normal 2 4 3 8 6" xfId="19565"/>
    <cellStyle name="Normal 2 4 3 8 6 2" xfId="53171"/>
    <cellStyle name="Normal 2 4 3 8 7" xfId="19566"/>
    <cellStyle name="Normal 2 4 3 8 7 2" xfId="53172"/>
    <cellStyle name="Normal 2 4 3 8 8" xfId="53173"/>
    <cellStyle name="Normal 2 4 3 8 8 2" xfId="53174"/>
    <cellStyle name="Normal 2 4 3 8 9" xfId="53175"/>
    <cellStyle name="Normal 2 4 3 9" xfId="19567"/>
    <cellStyle name="Normal 2 4 3 9 10" xfId="53176"/>
    <cellStyle name="Normal 2 4 3 9 11" xfId="53177"/>
    <cellStyle name="Normal 2 4 3 9 2" xfId="19568"/>
    <cellStyle name="Normal 2 4 3 9 2 10" xfId="53178"/>
    <cellStyle name="Normal 2 4 3 9 2 2" xfId="19569"/>
    <cellStyle name="Normal 2 4 3 9 2 2 2" xfId="19570"/>
    <cellStyle name="Normal 2 4 3 9 2 2 2 2" xfId="19571"/>
    <cellStyle name="Normal 2 4 3 9 2 2 2 2 2" xfId="53179"/>
    <cellStyle name="Normal 2 4 3 9 2 2 2 3" xfId="19572"/>
    <cellStyle name="Normal 2 4 3 9 2 2 2 3 2" xfId="53180"/>
    <cellStyle name="Normal 2 4 3 9 2 2 2 4" xfId="53181"/>
    <cellStyle name="Normal 2 4 3 9 2 2 3" xfId="19573"/>
    <cellStyle name="Normal 2 4 3 9 2 2 3 2" xfId="53182"/>
    <cellStyle name="Normal 2 4 3 9 2 2 4" xfId="19574"/>
    <cellStyle name="Normal 2 4 3 9 2 2 4 2" xfId="53183"/>
    <cellStyle name="Normal 2 4 3 9 2 2 5" xfId="19575"/>
    <cellStyle name="Normal 2 4 3 9 2 2 5 2" xfId="53184"/>
    <cellStyle name="Normal 2 4 3 9 2 2 6" xfId="53185"/>
    <cellStyle name="Normal 2 4 3 9 2 2 6 2" xfId="53186"/>
    <cellStyle name="Normal 2 4 3 9 2 2 7" xfId="53187"/>
    <cellStyle name="Normal 2 4 3 9 2 3" xfId="19576"/>
    <cellStyle name="Normal 2 4 3 9 2 3 2" xfId="19577"/>
    <cellStyle name="Normal 2 4 3 9 2 3 2 2" xfId="53188"/>
    <cellStyle name="Normal 2 4 3 9 2 3 3" xfId="19578"/>
    <cellStyle name="Normal 2 4 3 9 2 3 3 2" xfId="53189"/>
    <cellStyle name="Normal 2 4 3 9 2 3 4" xfId="53190"/>
    <cellStyle name="Normal 2 4 3 9 2 4" xfId="19579"/>
    <cellStyle name="Normal 2 4 3 9 2 4 2" xfId="19580"/>
    <cellStyle name="Normal 2 4 3 9 2 4 2 2" xfId="53191"/>
    <cellStyle name="Normal 2 4 3 9 2 4 3" xfId="53192"/>
    <cellStyle name="Normal 2 4 3 9 2 5" xfId="19581"/>
    <cellStyle name="Normal 2 4 3 9 2 5 2" xfId="53193"/>
    <cellStyle name="Normal 2 4 3 9 2 6" xfId="19582"/>
    <cellStyle name="Normal 2 4 3 9 2 6 2" xfId="53194"/>
    <cellStyle name="Normal 2 4 3 9 2 7" xfId="53195"/>
    <cellStyle name="Normal 2 4 3 9 2 7 2" xfId="53196"/>
    <cellStyle name="Normal 2 4 3 9 2 8" xfId="53197"/>
    <cellStyle name="Normal 2 4 3 9 2 9" xfId="53198"/>
    <cellStyle name="Normal 2 4 3 9 3" xfId="19583"/>
    <cellStyle name="Normal 2 4 3 9 3 2" xfId="19584"/>
    <cellStyle name="Normal 2 4 3 9 3 2 2" xfId="19585"/>
    <cellStyle name="Normal 2 4 3 9 3 2 2 2" xfId="53199"/>
    <cellStyle name="Normal 2 4 3 9 3 2 3" xfId="19586"/>
    <cellStyle name="Normal 2 4 3 9 3 2 3 2" xfId="53200"/>
    <cellStyle name="Normal 2 4 3 9 3 2 4" xfId="53201"/>
    <cellStyle name="Normal 2 4 3 9 3 3" xfId="19587"/>
    <cellStyle name="Normal 2 4 3 9 3 3 2" xfId="53202"/>
    <cellStyle name="Normal 2 4 3 9 3 4" xfId="19588"/>
    <cellStyle name="Normal 2 4 3 9 3 4 2" xfId="53203"/>
    <cellStyle name="Normal 2 4 3 9 3 5" xfId="19589"/>
    <cellStyle name="Normal 2 4 3 9 3 5 2" xfId="53204"/>
    <cellStyle name="Normal 2 4 3 9 3 6" xfId="53205"/>
    <cellStyle name="Normal 2 4 3 9 3 6 2" xfId="53206"/>
    <cellStyle name="Normal 2 4 3 9 3 7" xfId="53207"/>
    <cellStyle name="Normal 2 4 3 9 4" xfId="19590"/>
    <cellStyle name="Normal 2 4 3 9 4 2" xfId="19591"/>
    <cellStyle name="Normal 2 4 3 9 4 2 2" xfId="53208"/>
    <cellStyle name="Normal 2 4 3 9 4 3" xfId="19592"/>
    <cellStyle name="Normal 2 4 3 9 4 3 2" xfId="53209"/>
    <cellStyle name="Normal 2 4 3 9 4 4" xfId="53210"/>
    <cellStyle name="Normal 2 4 3 9 5" xfId="19593"/>
    <cellStyle name="Normal 2 4 3 9 5 2" xfId="19594"/>
    <cellStyle name="Normal 2 4 3 9 5 2 2" xfId="53211"/>
    <cellStyle name="Normal 2 4 3 9 5 3" xfId="53212"/>
    <cellStyle name="Normal 2 4 3 9 6" xfId="19595"/>
    <cellStyle name="Normal 2 4 3 9 6 2" xfId="53213"/>
    <cellStyle name="Normal 2 4 3 9 7" xfId="19596"/>
    <cellStyle name="Normal 2 4 3 9 7 2" xfId="53214"/>
    <cellStyle name="Normal 2 4 3 9 8" xfId="53215"/>
    <cellStyle name="Normal 2 4 3 9 8 2" xfId="53216"/>
    <cellStyle name="Normal 2 4 3 9 9" xfId="53217"/>
    <cellStyle name="Normal 2 4 30" xfId="19597"/>
    <cellStyle name="Normal 2 4 30 10" xfId="53218"/>
    <cellStyle name="Normal 2 4 30 11" xfId="53219"/>
    <cellStyle name="Normal 2 4 30 2" xfId="19598"/>
    <cellStyle name="Normal 2 4 30 2 10" xfId="53220"/>
    <cellStyle name="Normal 2 4 30 2 2" xfId="19599"/>
    <cellStyle name="Normal 2 4 30 2 2 2" xfId="19600"/>
    <cellStyle name="Normal 2 4 30 2 2 2 2" xfId="19601"/>
    <cellStyle name="Normal 2 4 30 2 2 2 2 2" xfId="53221"/>
    <cellStyle name="Normal 2 4 30 2 2 2 3" xfId="19602"/>
    <cellStyle name="Normal 2 4 30 2 2 2 3 2" xfId="53222"/>
    <cellStyle name="Normal 2 4 30 2 2 2 4" xfId="53223"/>
    <cellStyle name="Normal 2 4 30 2 2 3" xfId="19603"/>
    <cellStyle name="Normal 2 4 30 2 2 3 2" xfId="53224"/>
    <cellStyle name="Normal 2 4 30 2 2 4" xfId="19604"/>
    <cellStyle name="Normal 2 4 30 2 2 4 2" xfId="53225"/>
    <cellStyle name="Normal 2 4 30 2 2 5" xfId="19605"/>
    <cellStyle name="Normal 2 4 30 2 2 5 2" xfId="53226"/>
    <cellStyle name="Normal 2 4 30 2 2 6" xfId="53227"/>
    <cellStyle name="Normal 2 4 30 2 2 6 2" xfId="53228"/>
    <cellStyle name="Normal 2 4 30 2 2 7" xfId="53229"/>
    <cellStyle name="Normal 2 4 30 2 3" xfId="19606"/>
    <cellStyle name="Normal 2 4 30 2 3 2" xfId="19607"/>
    <cellStyle name="Normal 2 4 30 2 3 2 2" xfId="53230"/>
    <cellStyle name="Normal 2 4 30 2 3 3" xfId="19608"/>
    <cellStyle name="Normal 2 4 30 2 3 3 2" xfId="53231"/>
    <cellStyle name="Normal 2 4 30 2 3 4" xfId="53232"/>
    <cellStyle name="Normal 2 4 30 2 4" xfId="19609"/>
    <cellStyle name="Normal 2 4 30 2 4 2" xfId="19610"/>
    <cellStyle name="Normal 2 4 30 2 4 2 2" xfId="53233"/>
    <cellStyle name="Normal 2 4 30 2 4 3" xfId="53234"/>
    <cellStyle name="Normal 2 4 30 2 5" xfId="19611"/>
    <cellStyle name="Normal 2 4 30 2 5 2" xfId="53235"/>
    <cellStyle name="Normal 2 4 30 2 6" xfId="19612"/>
    <cellStyle name="Normal 2 4 30 2 6 2" xfId="53236"/>
    <cellStyle name="Normal 2 4 30 2 7" xfId="53237"/>
    <cellStyle name="Normal 2 4 30 2 7 2" xfId="53238"/>
    <cellStyle name="Normal 2 4 30 2 8" xfId="53239"/>
    <cellStyle name="Normal 2 4 30 2 9" xfId="53240"/>
    <cellStyle name="Normal 2 4 30 3" xfId="19613"/>
    <cellStyle name="Normal 2 4 30 3 2" xfId="19614"/>
    <cellStyle name="Normal 2 4 30 3 2 2" xfId="19615"/>
    <cellStyle name="Normal 2 4 30 3 2 2 2" xfId="53241"/>
    <cellStyle name="Normal 2 4 30 3 2 3" xfId="19616"/>
    <cellStyle name="Normal 2 4 30 3 2 3 2" xfId="53242"/>
    <cellStyle name="Normal 2 4 30 3 2 4" xfId="53243"/>
    <cellStyle name="Normal 2 4 30 3 3" xfId="19617"/>
    <cellStyle name="Normal 2 4 30 3 3 2" xfId="53244"/>
    <cellStyle name="Normal 2 4 30 3 4" xfId="19618"/>
    <cellStyle name="Normal 2 4 30 3 4 2" xfId="53245"/>
    <cellStyle name="Normal 2 4 30 3 5" xfId="19619"/>
    <cellStyle name="Normal 2 4 30 3 5 2" xfId="53246"/>
    <cellStyle name="Normal 2 4 30 3 6" xfId="53247"/>
    <cellStyle name="Normal 2 4 30 3 6 2" xfId="53248"/>
    <cellStyle name="Normal 2 4 30 3 7" xfId="53249"/>
    <cellStyle name="Normal 2 4 30 4" xfId="19620"/>
    <cellStyle name="Normal 2 4 30 4 2" xfId="19621"/>
    <cellStyle name="Normal 2 4 30 4 2 2" xfId="53250"/>
    <cellStyle name="Normal 2 4 30 4 3" xfId="19622"/>
    <cellStyle name="Normal 2 4 30 4 3 2" xfId="53251"/>
    <cellStyle name="Normal 2 4 30 4 4" xfId="53252"/>
    <cellStyle name="Normal 2 4 30 5" xfId="19623"/>
    <cellStyle name="Normal 2 4 30 5 2" xfId="19624"/>
    <cellStyle name="Normal 2 4 30 5 2 2" xfId="53253"/>
    <cellStyle name="Normal 2 4 30 5 3" xfId="53254"/>
    <cellStyle name="Normal 2 4 30 6" xfId="19625"/>
    <cellStyle name="Normal 2 4 30 6 2" xfId="53255"/>
    <cellStyle name="Normal 2 4 30 7" xfId="19626"/>
    <cellStyle name="Normal 2 4 30 7 2" xfId="53256"/>
    <cellStyle name="Normal 2 4 30 8" xfId="53257"/>
    <cellStyle name="Normal 2 4 30 8 2" xfId="53258"/>
    <cellStyle name="Normal 2 4 30 9" xfId="53259"/>
    <cellStyle name="Normal 2 4 31" xfId="19627"/>
    <cellStyle name="Normal 2 4 31 10" xfId="53260"/>
    <cellStyle name="Normal 2 4 31 11" xfId="53261"/>
    <cellStyle name="Normal 2 4 31 2" xfId="19628"/>
    <cellStyle name="Normal 2 4 31 2 10" xfId="53262"/>
    <cellStyle name="Normal 2 4 31 2 2" xfId="19629"/>
    <cellStyle name="Normal 2 4 31 2 2 2" xfId="19630"/>
    <cellStyle name="Normal 2 4 31 2 2 2 2" xfId="19631"/>
    <cellStyle name="Normal 2 4 31 2 2 2 2 2" xfId="53263"/>
    <cellStyle name="Normal 2 4 31 2 2 2 3" xfId="19632"/>
    <cellStyle name="Normal 2 4 31 2 2 2 3 2" xfId="53264"/>
    <cellStyle name="Normal 2 4 31 2 2 2 4" xfId="53265"/>
    <cellStyle name="Normal 2 4 31 2 2 3" xfId="19633"/>
    <cellStyle name="Normal 2 4 31 2 2 3 2" xfId="53266"/>
    <cellStyle name="Normal 2 4 31 2 2 4" xfId="19634"/>
    <cellStyle name="Normal 2 4 31 2 2 4 2" xfId="53267"/>
    <cellStyle name="Normal 2 4 31 2 2 5" xfId="19635"/>
    <cellStyle name="Normal 2 4 31 2 2 5 2" xfId="53268"/>
    <cellStyle name="Normal 2 4 31 2 2 6" xfId="53269"/>
    <cellStyle name="Normal 2 4 31 2 2 6 2" xfId="53270"/>
    <cellStyle name="Normal 2 4 31 2 2 7" xfId="53271"/>
    <cellStyle name="Normal 2 4 31 2 3" xfId="19636"/>
    <cellStyle name="Normal 2 4 31 2 3 2" xfId="19637"/>
    <cellStyle name="Normal 2 4 31 2 3 2 2" xfId="53272"/>
    <cellStyle name="Normal 2 4 31 2 3 3" xfId="19638"/>
    <cellStyle name="Normal 2 4 31 2 3 3 2" xfId="53273"/>
    <cellStyle name="Normal 2 4 31 2 3 4" xfId="53274"/>
    <cellStyle name="Normal 2 4 31 2 4" xfId="19639"/>
    <cellStyle name="Normal 2 4 31 2 4 2" xfId="19640"/>
    <cellStyle name="Normal 2 4 31 2 4 2 2" xfId="53275"/>
    <cellStyle name="Normal 2 4 31 2 4 3" xfId="53276"/>
    <cellStyle name="Normal 2 4 31 2 5" xfId="19641"/>
    <cellStyle name="Normal 2 4 31 2 5 2" xfId="53277"/>
    <cellStyle name="Normal 2 4 31 2 6" xfId="19642"/>
    <cellStyle name="Normal 2 4 31 2 6 2" xfId="53278"/>
    <cellStyle name="Normal 2 4 31 2 7" xfId="53279"/>
    <cellStyle name="Normal 2 4 31 2 7 2" xfId="53280"/>
    <cellStyle name="Normal 2 4 31 2 8" xfId="53281"/>
    <cellStyle name="Normal 2 4 31 2 9" xfId="53282"/>
    <cellStyle name="Normal 2 4 31 3" xfId="19643"/>
    <cellStyle name="Normal 2 4 31 3 2" xfId="19644"/>
    <cellStyle name="Normal 2 4 31 3 2 2" xfId="19645"/>
    <cellStyle name="Normal 2 4 31 3 2 2 2" xfId="53283"/>
    <cellStyle name="Normal 2 4 31 3 2 3" xfId="19646"/>
    <cellStyle name="Normal 2 4 31 3 2 3 2" xfId="53284"/>
    <cellStyle name="Normal 2 4 31 3 2 4" xfId="53285"/>
    <cellStyle name="Normal 2 4 31 3 3" xfId="19647"/>
    <cellStyle name="Normal 2 4 31 3 3 2" xfId="53286"/>
    <cellStyle name="Normal 2 4 31 3 4" xfId="19648"/>
    <cellStyle name="Normal 2 4 31 3 4 2" xfId="53287"/>
    <cellStyle name="Normal 2 4 31 3 5" xfId="19649"/>
    <cellStyle name="Normal 2 4 31 3 5 2" xfId="53288"/>
    <cellStyle name="Normal 2 4 31 3 6" xfId="53289"/>
    <cellStyle name="Normal 2 4 31 3 6 2" xfId="53290"/>
    <cellStyle name="Normal 2 4 31 3 7" xfId="53291"/>
    <cellStyle name="Normal 2 4 31 4" xfId="19650"/>
    <cellStyle name="Normal 2 4 31 4 2" xfId="19651"/>
    <cellStyle name="Normal 2 4 31 4 2 2" xfId="53292"/>
    <cellStyle name="Normal 2 4 31 4 3" xfId="19652"/>
    <cellStyle name="Normal 2 4 31 4 3 2" xfId="53293"/>
    <cellStyle name="Normal 2 4 31 4 4" xfId="53294"/>
    <cellStyle name="Normal 2 4 31 5" xfId="19653"/>
    <cellStyle name="Normal 2 4 31 5 2" xfId="19654"/>
    <cellStyle name="Normal 2 4 31 5 2 2" xfId="53295"/>
    <cellStyle name="Normal 2 4 31 5 3" xfId="53296"/>
    <cellStyle name="Normal 2 4 31 6" xfId="19655"/>
    <cellStyle name="Normal 2 4 31 6 2" xfId="53297"/>
    <cellStyle name="Normal 2 4 31 7" xfId="19656"/>
    <cellStyle name="Normal 2 4 31 7 2" xfId="53298"/>
    <cellStyle name="Normal 2 4 31 8" xfId="53299"/>
    <cellStyle name="Normal 2 4 31 8 2" xfId="53300"/>
    <cellStyle name="Normal 2 4 31 9" xfId="53301"/>
    <cellStyle name="Normal 2 4 32" xfId="19657"/>
    <cellStyle name="Normal 2 4 32 10" xfId="53302"/>
    <cellStyle name="Normal 2 4 32 11" xfId="53303"/>
    <cellStyle name="Normal 2 4 32 2" xfId="19658"/>
    <cellStyle name="Normal 2 4 32 2 10" xfId="53304"/>
    <cellStyle name="Normal 2 4 32 2 2" xfId="19659"/>
    <cellStyle name="Normal 2 4 32 2 2 2" xfId="19660"/>
    <cellStyle name="Normal 2 4 32 2 2 2 2" xfId="19661"/>
    <cellStyle name="Normal 2 4 32 2 2 2 2 2" xfId="53305"/>
    <cellStyle name="Normal 2 4 32 2 2 2 3" xfId="19662"/>
    <cellStyle name="Normal 2 4 32 2 2 2 3 2" xfId="53306"/>
    <cellStyle name="Normal 2 4 32 2 2 2 4" xfId="53307"/>
    <cellStyle name="Normal 2 4 32 2 2 3" xfId="19663"/>
    <cellStyle name="Normal 2 4 32 2 2 3 2" xfId="53308"/>
    <cellStyle name="Normal 2 4 32 2 2 4" xfId="19664"/>
    <cellStyle name="Normal 2 4 32 2 2 4 2" xfId="53309"/>
    <cellStyle name="Normal 2 4 32 2 2 5" xfId="19665"/>
    <cellStyle name="Normal 2 4 32 2 2 5 2" xfId="53310"/>
    <cellStyle name="Normal 2 4 32 2 2 6" xfId="53311"/>
    <cellStyle name="Normal 2 4 32 2 2 6 2" xfId="53312"/>
    <cellStyle name="Normal 2 4 32 2 2 7" xfId="53313"/>
    <cellStyle name="Normal 2 4 32 2 3" xfId="19666"/>
    <cellStyle name="Normal 2 4 32 2 3 2" xfId="19667"/>
    <cellStyle name="Normal 2 4 32 2 3 2 2" xfId="53314"/>
    <cellStyle name="Normal 2 4 32 2 3 3" xfId="19668"/>
    <cellStyle name="Normal 2 4 32 2 3 3 2" xfId="53315"/>
    <cellStyle name="Normal 2 4 32 2 3 4" xfId="53316"/>
    <cellStyle name="Normal 2 4 32 2 4" xfId="19669"/>
    <cellStyle name="Normal 2 4 32 2 4 2" xfId="19670"/>
    <cellStyle name="Normal 2 4 32 2 4 2 2" xfId="53317"/>
    <cellStyle name="Normal 2 4 32 2 4 3" xfId="53318"/>
    <cellStyle name="Normal 2 4 32 2 5" xfId="19671"/>
    <cellStyle name="Normal 2 4 32 2 5 2" xfId="53319"/>
    <cellStyle name="Normal 2 4 32 2 6" xfId="19672"/>
    <cellStyle name="Normal 2 4 32 2 6 2" xfId="53320"/>
    <cellStyle name="Normal 2 4 32 2 7" xfId="53321"/>
    <cellStyle name="Normal 2 4 32 2 7 2" xfId="53322"/>
    <cellStyle name="Normal 2 4 32 2 8" xfId="53323"/>
    <cellStyle name="Normal 2 4 32 2 9" xfId="53324"/>
    <cellStyle name="Normal 2 4 32 3" xfId="19673"/>
    <cellStyle name="Normal 2 4 32 3 2" xfId="19674"/>
    <cellStyle name="Normal 2 4 32 3 2 2" xfId="19675"/>
    <cellStyle name="Normal 2 4 32 3 2 2 2" xfId="53325"/>
    <cellStyle name="Normal 2 4 32 3 2 3" xfId="19676"/>
    <cellStyle name="Normal 2 4 32 3 2 3 2" xfId="53326"/>
    <cellStyle name="Normal 2 4 32 3 2 4" xfId="53327"/>
    <cellStyle name="Normal 2 4 32 3 3" xfId="19677"/>
    <cellStyle name="Normal 2 4 32 3 3 2" xfId="53328"/>
    <cellStyle name="Normal 2 4 32 3 4" xfId="19678"/>
    <cellStyle name="Normal 2 4 32 3 4 2" xfId="53329"/>
    <cellStyle name="Normal 2 4 32 3 5" xfId="19679"/>
    <cellStyle name="Normal 2 4 32 3 5 2" xfId="53330"/>
    <cellStyle name="Normal 2 4 32 3 6" xfId="53331"/>
    <cellStyle name="Normal 2 4 32 3 6 2" xfId="53332"/>
    <cellStyle name="Normal 2 4 32 3 7" xfId="53333"/>
    <cellStyle name="Normal 2 4 32 4" xfId="19680"/>
    <cellStyle name="Normal 2 4 32 4 2" xfId="19681"/>
    <cellStyle name="Normal 2 4 32 4 2 2" xfId="53334"/>
    <cellStyle name="Normal 2 4 32 4 3" xfId="19682"/>
    <cellStyle name="Normal 2 4 32 4 3 2" xfId="53335"/>
    <cellStyle name="Normal 2 4 32 4 4" xfId="53336"/>
    <cellStyle name="Normal 2 4 32 5" xfId="19683"/>
    <cellStyle name="Normal 2 4 32 5 2" xfId="19684"/>
    <cellStyle name="Normal 2 4 32 5 2 2" xfId="53337"/>
    <cellStyle name="Normal 2 4 32 5 3" xfId="53338"/>
    <cellStyle name="Normal 2 4 32 6" xfId="19685"/>
    <cellStyle name="Normal 2 4 32 6 2" xfId="53339"/>
    <cellStyle name="Normal 2 4 32 7" xfId="19686"/>
    <cellStyle name="Normal 2 4 32 7 2" xfId="53340"/>
    <cellStyle name="Normal 2 4 32 8" xfId="53341"/>
    <cellStyle name="Normal 2 4 32 8 2" xfId="53342"/>
    <cellStyle name="Normal 2 4 32 9" xfId="53343"/>
    <cellStyle name="Normal 2 4 33" xfId="19687"/>
    <cellStyle name="Normal 2 4 33 10" xfId="53344"/>
    <cellStyle name="Normal 2 4 33 11" xfId="53345"/>
    <cellStyle name="Normal 2 4 33 2" xfId="19688"/>
    <cellStyle name="Normal 2 4 33 2 10" xfId="53346"/>
    <cellStyle name="Normal 2 4 33 2 2" xfId="19689"/>
    <cellStyle name="Normal 2 4 33 2 2 2" xfId="19690"/>
    <cellStyle name="Normal 2 4 33 2 2 2 2" xfId="19691"/>
    <cellStyle name="Normal 2 4 33 2 2 2 2 2" xfId="53347"/>
    <cellStyle name="Normal 2 4 33 2 2 2 3" xfId="19692"/>
    <cellStyle name="Normal 2 4 33 2 2 2 3 2" xfId="53348"/>
    <cellStyle name="Normal 2 4 33 2 2 2 4" xfId="53349"/>
    <cellStyle name="Normal 2 4 33 2 2 3" xfId="19693"/>
    <cellStyle name="Normal 2 4 33 2 2 3 2" xfId="53350"/>
    <cellStyle name="Normal 2 4 33 2 2 4" xfId="19694"/>
    <cellStyle name="Normal 2 4 33 2 2 4 2" xfId="53351"/>
    <cellStyle name="Normal 2 4 33 2 2 5" xfId="19695"/>
    <cellStyle name="Normal 2 4 33 2 2 5 2" xfId="53352"/>
    <cellStyle name="Normal 2 4 33 2 2 6" xfId="53353"/>
    <cellStyle name="Normal 2 4 33 2 2 6 2" xfId="53354"/>
    <cellStyle name="Normal 2 4 33 2 2 7" xfId="53355"/>
    <cellStyle name="Normal 2 4 33 2 3" xfId="19696"/>
    <cellStyle name="Normal 2 4 33 2 3 2" xfId="19697"/>
    <cellStyle name="Normal 2 4 33 2 3 2 2" xfId="53356"/>
    <cellStyle name="Normal 2 4 33 2 3 3" xfId="19698"/>
    <cellStyle name="Normal 2 4 33 2 3 3 2" xfId="53357"/>
    <cellStyle name="Normal 2 4 33 2 3 4" xfId="53358"/>
    <cellStyle name="Normal 2 4 33 2 4" xfId="19699"/>
    <cellStyle name="Normal 2 4 33 2 4 2" xfId="19700"/>
    <cellStyle name="Normal 2 4 33 2 4 2 2" xfId="53359"/>
    <cellStyle name="Normal 2 4 33 2 4 3" xfId="53360"/>
    <cellStyle name="Normal 2 4 33 2 5" xfId="19701"/>
    <cellStyle name="Normal 2 4 33 2 5 2" xfId="53361"/>
    <cellStyle name="Normal 2 4 33 2 6" xfId="19702"/>
    <cellStyle name="Normal 2 4 33 2 6 2" xfId="53362"/>
    <cellStyle name="Normal 2 4 33 2 7" xfId="53363"/>
    <cellStyle name="Normal 2 4 33 2 7 2" xfId="53364"/>
    <cellStyle name="Normal 2 4 33 2 8" xfId="53365"/>
    <cellStyle name="Normal 2 4 33 2 9" xfId="53366"/>
    <cellStyle name="Normal 2 4 33 3" xfId="19703"/>
    <cellStyle name="Normal 2 4 33 3 2" xfId="19704"/>
    <cellStyle name="Normal 2 4 33 3 2 2" xfId="19705"/>
    <cellStyle name="Normal 2 4 33 3 2 2 2" xfId="53367"/>
    <cellStyle name="Normal 2 4 33 3 2 3" xfId="19706"/>
    <cellStyle name="Normal 2 4 33 3 2 3 2" xfId="53368"/>
    <cellStyle name="Normal 2 4 33 3 2 4" xfId="53369"/>
    <cellStyle name="Normal 2 4 33 3 3" xfId="19707"/>
    <cellStyle name="Normal 2 4 33 3 3 2" xfId="53370"/>
    <cellStyle name="Normal 2 4 33 3 4" xfId="19708"/>
    <cellStyle name="Normal 2 4 33 3 4 2" xfId="53371"/>
    <cellStyle name="Normal 2 4 33 3 5" xfId="19709"/>
    <cellStyle name="Normal 2 4 33 3 5 2" xfId="53372"/>
    <cellStyle name="Normal 2 4 33 3 6" xfId="53373"/>
    <cellStyle name="Normal 2 4 33 3 6 2" xfId="53374"/>
    <cellStyle name="Normal 2 4 33 3 7" xfId="53375"/>
    <cellStyle name="Normal 2 4 33 4" xfId="19710"/>
    <cellStyle name="Normal 2 4 33 4 2" xfId="19711"/>
    <cellStyle name="Normal 2 4 33 4 2 2" xfId="53376"/>
    <cellStyle name="Normal 2 4 33 4 3" xfId="19712"/>
    <cellStyle name="Normal 2 4 33 4 3 2" xfId="53377"/>
    <cellStyle name="Normal 2 4 33 4 4" xfId="53378"/>
    <cellStyle name="Normal 2 4 33 5" xfId="19713"/>
    <cellStyle name="Normal 2 4 33 5 2" xfId="19714"/>
    <cellStyle name="Normal 2 4 33 5 2 2" xfId="53379"/>
    <cellStyle name="Normal 2 4 33 5 3" xfId="53380"/>
    <cellStyle name="Normal 2 4 33 6" xfId="19715"/>
    <cellStyle name="Normal 2 4 33 6 2" xfId="53381"/>
    <cellStyle name="Normal 2 4 33 7" xfId="19716"/>
    <cellStyle name="Normal 2 4 33 7 2" xfId="53382"/>
    <cellStyle name="Normal 2 4 33 8" xfId="53383"/>
    <cellStyle name="Normal 2 4 33 8 2" xfId="53384"/>
    <cellStyle name="Normal 2 4 33 9" xfId="53385"/>
    <cellStyle name="Normal 2 4 34" xfId="19717"/>
    <cellStyle name="Normal 2 4 34 10" xfId="53386"/>
    <cellStyle name="Normal 2 4 34 11" xfId="53387"/>
    <cellStyle name="Normal 2 4 34 2" xfId="19718"/>
    <cellStyle name="Normal 2 4 34 2 10" xfId="53388"/>
    <cellStyle name="Normal 2 4 34 2 2" xfId="19719"/>
    <cellStyle name="Normal 2 4 34 2 2 2" xfId="19720"/>
    <cellStyle name="Normal 2 4 34 2 2 2 2" xfId="19721"/>
    <cellStyle name="Normal 2 4 34 2 2 2 2 2" xfId="53389"/>
    <cellStyle name="Normal 2 4 34 2 2 2 3" xfId="19722"/>
    <cellStyle name="Normal 2 4 34 2 2 2 3 2" xfId="53390"/>
    <cellStyle name="Normal 2 4 34 2 2 2 4" xfId="53391"/>
    <cellStyle name="Normal 2 4 34 2 2 3" xfId="19723"/>
    <cellStyle name="Normal 2 4 34 2 2 3 2" xfId="53392"/>
    <cellStyle name="Normal 2 4 34 2 2 4" xfId="19724"/>
    <cellStyle name="Normal 2 4 34 2 2 4 2" xfId="53393"/>
    <cellStyle name="Normal 2 4 34 2 2 5" xfId="19725"/>
    <cellStyle name="Normal 2 4 34 2 2 5 2" xfId="53394"/>
    <cellStyle name="Normal 2 4 34 2 2 6" xfId="53395"/>
    <cellStyle name="Normal 2 4 34 2 2 6 2" xfId="53396"/>
    <cellStyle name="Normal 2 4 34 2 2 7" xfId="53397"/>
    <cellStyle name="Normal 2 4 34 2 3" xfId="19726"/>
    <cellStyle name="Normal 2 4 34 2 3 2" xfId="19727"/>
    <cellStyle name="Normal 2 4 34 2 3 2 2" xfId="53398"/>
    <cellStyle name="Normal 2 4 34 2 3 3" xfId="19728"/>
    <cellStyle name="Normal 2 4 34 2 3 3 2" xfId="53399"/>
    <cellStyle name="Normal 2 4 34 2 3 4" xfId="53400"/>
    <cellStyle name="Normal 2 4 34 2 4" xfId="19729"/>
    <cellStyle name="Normal 2 4 34 2 4 2" xfId="19730"/>
    <cellStyle name="Normal 2 4 34 2 4 2 2" xfId="53401"/>
    <cellStyle name="Normal 2 4 34 2 4 3" xfId="53402"/>
    <cellStyle name="Normal 2 4 34 2 5" xfId="19731"/>
    <cellStyle name="Normal 2 4 34 2 5 2" xfId="53403"/>
    <cellStyle name="Normal 2 4 34 2 6" xfId="19732"/>
    <cellStyle name="Normal 2 4 34 2 6 2" xfId="53404"/>
    <cellStyle name="Normal 2 4 34 2 7" xfId="53405"/>
    <cellStyle name="Normal 2 4 34 2 7 2" xfId="53406"/>
    <cellStyle name="Normal 2 4 34 2 8" xfId="53407"/>
    <cellStyle name="Normal 2 4 34 2 9" xfId="53408"/>
    <cellStyle name="Normal 2 4 34 3" xfId="19733"/>
    <cellStyle name="Normal 2 4 34 3 2" xfId="19734"/>
    <cellStyle name="Normal 2 4 34 3 2 2" xfId="19735"/>
    <cellStyle name="Normal 2 4 34 3 2 2 2" xfId="53409"/>
    <cellStyle name="Normal 2 4 34 3 2 3" xfId="19736"/>
    <cellStyle name="Normal 2 4 34 3 2 3 2" xfId="53410"/>
    <cellStyle name="Normal 2 4 34 3 2 4" xfId="53411"/>
    <cellStyle name="Normal 2 4 34 3 3" xfId="19737"/>
    <cellStyle name="Normal 2 4 34 3 3 2" xfId="53412"/>
    <cellStyle name="Normal 2 4 34 3 4" xfId="19738"/>
    <cellStyle name="Normal 2 4 34 3 4 2" xfId="53413"/>
    <cellStyle name="Normal 2 4 34 3 5" xfId="19739"/>
    <cellStyle name="Normal 2 4 34 3 5 2" xfId="53414"/>
    <cellStyle name="Normal 2 4 34 3 6" xfId="53415"/>
    <cellStyle name="Normal 2 4 34 3 6 2" xfId="53416"/>
    <cellStyle name="Normal 2 4 34 3 7" xfId="53417"/>
    <cellStyle name="Normal 2 4 34 4" xfId="19740"/>
    <cellStyle name="Normal 2 4 34 4 2" xfId="19741"/>
    <cellStyle name="Normal 2 4 34 4 2 2" xfId="53418"/>
    <cellStyle name="Normal 2 4 34 4 3" xfId="19742"/>
    <cellStyle name="Normal 2 4 34 4 3 2" xfId="53419"/>
    <cellStyle name="Normal 2 4 34 4 4" xfId="53420"/>
    <cellStyle name="Normal 2 4 34 5" xfId="19743"/>
    <cellStyle name="Normal 2 4 34 5 2" xfId="19744"/>
    <cellStyle name="Normal 2 4 34 5 2 2" xfId="53421"/>
    <cellStyle name="Normal 2 4 34 5 3" xfId="53422"/>
    <cellStyle name="Normal 2 4 34 6" xfId="19745"/>
    <cellStyle name="Normal 2 4 34 6 2" xfId="53423"/>
    <cellStyle name="Normal 2 4 34 7" xfId="19746"/>
    <cellStyle name="Normal 2 4 34 7 2" xfId="53424"/>
    <cellStyle name="Normal 2 4 34 8" xfId="53425"/>
    <cellStyle name="Normal 2 4 34 8 2" xfId="53426"/>
    <cellStyle name="Normal 2 4 34 9" xfId="53427"/>
    <cellStyle name="Normal 2 4 35" xfId="19747"/>
    <cellStyle name="Normal 2 4 35 10" xfId="53428"/>
    <cellStyle name="Normal 2 4 35 11" xfId="53429"/>
    <cellStyle name="Normal 2 4 35 2" xfId="19748"/>
    <cellStyle name="Normal 2 4 35 2 10" xfId="53430"/>
    <cellStyle name="Normal 2 4 35 2 2" xfId="19749"/>
    <cellStyle name="Normal 2 4 35 2 2 2" xfId="19750"/>
    <cellStyle name="Normal 2 4 35 2 2 2 2" xfId="19751"/>
    <cellStyle name="Normal 2 4 35 2 2 2 2 2" xfId="53431"/>
    <cellStyle name="Normal 2 4 35 2 2 2 3" xfId="19752"/>
    <cellStyle name="Normal 2 4 35 2 2 2 3 2" xfId="53432"/>
    <cellStyle name="Normal 2 4 35 2 2 2 4" xfId="53433"/>
    <cellStyle name="Normal 2 4 35 2 2 3" xfId="19753"/>
    <cellStyle name="Normal 2 4 35 2 2 3 2" xfId="53434"/>
    <cellStyle name="Normal 2 4 35 2 2 4" xfId="19754"/>
    <cellStyle name="Normal 2 4 35 2 2 4 2" xfId="53435"/>
    <cellStyle name="Normal 2 4 35 2 2 5" xfId="19755"/>
    <cellStyle name="Normal 2 4 35 2 2 5 2" xfId="53436"/>
    <cellStyle name="Normal 2 4 35 2 2 6" xfId="53437"/>
    <cellStyle name="Normal 2 4 35 2 2 6 2" xfId="53438"/>
    <cellStyle name="Normal 2 4 35 2 2 7" xfId="53439"/>
    <cellStyle name="Normal 2 4 35 2 3" xfId="19756"/>
    <cellStyle name="Normal 2 4 35 2 3 2" xfId="19757"/>
    <cellStyle name="Normal 2 4 35 2 3 2 2" xfId="53440"/>
    <cellStyle name="Normal 2 4 35 2 3 3" xfId="19758"/>
    <cellStyle name="Normal 2 4 35 2 3 3 2" xfId="53441"/>
    <cellStyle name="Normal 2 4 35 2 3 4" xfId="53442"/>
    <cellStyle name="Normal 2 4 35 2 4" xfId="19759"/>
    <cellStyle name="Normal 2 4 35 2 4 2" xfId="19760"/>
    <cellStyle name="Normal 2 4 35 2 4 2 2" xfId="53443"/>
    <cellStyle name="Normal 2 4 35 2 4 3" xfId="53444"/>
    <cellStyle name="Normal 2 4 35 2 5" xfId="19761"/>
    <cellStyle name="Normal 2 4 35 2 5 2" xfId="53445"/>
    <cellStyle name="Normal 2 4 35 2 6" xfId="19762"/>
    <cellStyle name="Normal 2 4 35 2 6 2" xfId="53446"/>
    <cellStyle name="Normal 2 4 35 2 7" xfId="53447"/>
    <cellStyle name="Normal 2 4 35 2 7 2" xfId="53448"/>
    <cellStyle name="Normal 2 4 35 2 8" xfId="53449"/>
    <cellStyle name="Normal 2 4 35 2 9" xfId="53450"/>
    <cellStyle name="Normal 2 4 35 3" xfId="19763"/>
    <cellStyle name="Normal 2 4 35 3 2" xfId="19764"/>
    <cellStyle name="Normal 2 4 35 3 2 2" xfId="19765"/>
    <cellStyle name="Normal 2 4 35 3 2 2 2" xfId="53451"/>
    <cellStyle name="Normal 2 4 35 3 2 3" xfId="19766"/>
    <cellStyle name="Normal 2 4 35 3 2 3 2" xfId="53452"/>
    <cellStyle name="Normal 2 4 35 3 2 4" xfId="53453"/>
    <cellStyle name="Normal 2 4 35 3 3" xfId="19767"/>
    <cellStyle name="Normal 2 4 35 3 3 2" xfId="53454"/>
    <cellStyle name="Normal 2 4 35 3 4" xfId="19768"/>
    <cellStyle name="Normal 2 4 35 3 4 2" xfId="53455"/>
    <cellStyle name="Normal 2 4 35 3 5" xfId="19769"/>
    <cellStyle name="Normal 2 4 35 3 5 2" xfId="53456"/>
    <cellStyle name="Normal 2 4 35 3 6" xfId="53457"/>
    <cellStyle name="Normal 2 4 35 3 6 2" xfId="53458"/>
    <cellStyle name="Normal 2 4 35 3 7" xfId="53459"/>
    <cellStyle name="Normal 2 4 35 4" xfId="19770"/>
    <cellStyle name="Normal 2 4 35 4 2" xfId="19771"/>
    <cellStyle name="Normal 2 4 35 4 2 2" xfId="53460"/>
    <cellStyle name="Normal 2 4 35 4 3" xfId="19772"/>
    <cellStyle name="Normal 2 4 35 4 3 2" xfId="53461"/>
    <cellStyle name="Normal 2 4 35 4 4" xfId="53462"/>
    <cellStyle name="Normal 2 4 35 5" xfId="19773"/>
    <cellStyle name="Normal 2 4 35 5 2" xfId="19774"/>
    <cellStyle name="Normal 2 4 35 5 2 2" xfId="53463"/>
    <cellStyle name="Normal 2 4 35 5 3" xfId="53464"/>
    <cellStyle name="Normal 2 4 35 6" xfId="19775"/>
    <cellStyle name="Normal 2 4 35 6 2" xfId="53465"/>
    <cellStyle name="Normal 2 4 35 7" xfId="19776"/>
    <cellStyle name="Normal 2 4 35 7 2" xfId="53466"/>
    <cellStyle name="Normal 2 4 35 8" xfId="53467"/>
    <cellStyle name="Normal 2 4 35 8 2" xfId="53468"/>
    <cellStyle name="Normal 2 4 35 9" xfId="53469"/>
    <cellStyle name="Normal 2 4 36" xfId="19777"/>
    <cellStyle name="Normal 2 4 36 10" xfId="53470"/>
    <cellStyle name="Normal 2 4 36 11" xfId="53471"/>
    <cellStyle name="Normal 2 4 36 2" xfId="19778"/>
    <cellStyle name="Normal 2 4 36 2 10" xfId="53472"/>
    <cellStyle name="Normal 2 4 36 2 2" xfId="19779"/>
    <cellStyle name="Normal 2 4 36 2 2 2" xfId="19780"/>
    <cellStyle name="Normal 2 4 36 2 2 2 2" xfId="19781"/>
    <cellStyle name="Normal 2 4 36 2 2 2 2 2" xfId="53473"/>
    <cellStyle name="Normal 2 4 36 2 2 2 3" xfId="19782"/>
    <cellStyle name="Normal 2 4 36 2 2 2 3 2" xfId="53474"/>
    <cellStyle name="Normal 2 4 36 2 2 2 4" xfId="53475"/>
    <cellStyle name="Normal 2 4 36 2 2 3" xfId="19783"/>
    <cellStyle name="Normal 2 4 36 2 2 3 2" xfId="53476"/>
    <cellStyle name="Normal 2 4 36 2 2 4" xfId="19784"/>
    <cellStyle name="Normal 2 4 36 2 2 4 2" xfId="53477"/>
    <cellStyle name="Normal 2 4 36 2 2 5" xfId="19785"/>
    <cellStyle name="Normal 2 4 36 2 2 5 2" xfId="53478"/>
    <cellStyle name="Normal 2 4 36 2 2 6" xfId="53479"/>
    <cellStyle name="Normal 2 4 36 2 2 6 2" xfId="53480"/>
    <cellStyle name="Normal 2 4 36 2 2 7" xfId="53481"/>
    <cellStyle name="Normal 2 4 36 2 3" xfId="19786"/>
    <cellStyle name="Normal 2 4 36 2 3 2" xfId="19787"/>
    <cellStyle name="Normal 2 4 36 2 3 2 2" xfId="53482"/>
    <cellStyle name="Normal 2 4 36 2 3 3" xfId="19788"/>
    <cellStyle name="Normal 2 4 36 2 3 3 2" xfId="53483"/>
    <cellStyle name="Normal 2 4 36 2 3 4" xfId="53484"/>
    <cellStyle name="Normal 2 4 36 2 4" xfId="19789"/>
    <cellStyle name="Normal 2 4 36 2 4 2" xfId="19790"/>
    <cellStyle name="Normal 2 4 36 2 4 2 2" xfId="53485"/>
    <cellStyle name="Normal 2 4 36 2 4 3" xfId="53486"/>
    <cellStyle name="Normal 2 4 36 2 5" xfId="19791"/>
    <cellStyle name="Normal 2 4 36 2 5 2" xfId="53487"/>
    <cellStyle name="Normal 2 4 36 2 6" xfId="19792"/>
    <cellStyle name="Normal 2 4 36 2 6 2" xfId="53488"/>
    <cellStyle name="Normal 2 4 36 2 7" xfId="53489"/>
    <cellStyle name="Normal 2 4 36 2 7 2" xfId="53490"/>
    <cellStyle name="Normal 2 4 36 2 8" xfId="53491"/>
    <cellStyle name="Normal 2 4 36 2 9" xfId="53492"/>
    <cellStyle name="Normal 2 4 36 3" xfId="19793"/>
    <cellStyle name="Normal 2 4 36 3 2" xfId="19794"/>
    <cellStyle name="Normal 2 4 36 3 2 2" xfId="19795"/>
    <cellStyle name="Normal 2 4 36 3 2 2 2" xfId="53493"/>
    <cellStyle name="Normal 2 4 36 3 2 3" xfId="19796"/>
    <cellStyle name="Normal 2 4 36 3 2 3 2" xfId="53494"/>
    <cellStyle name="Normal 2 4 36 3 2 4" xfId="53495"/>
    <cellStyle name="Normal 2 4 36 3 3" xfId="19797"/>
    <cellStyle name="Normal 2 4 36 3 3 2" xfId="53496"/>
    <cellStyle name="Normal 2 4 36 3 4" xfId="19798"/>
    <cellStyle name="Normal 2 4 36 3 4 2" xfId="53497"/>
    <cellStyle name="Normal 2 4 36 3 5" xfId="19799"/>
    <cellStyle name="Normal 2 4 36 3 5 2" xfId="53498"/>
    <cellStyle name="Normal 2 4 36 3 6" xfId="53499"/>
    <cellStyle name="Normal 2 4 36 3 6 2" xfId="53500"/>
    <cellStyle name="Normal 2 4 36 3 7" xfId="53501"/>
    <cellStyle name="Normal 2 4 36 4" xfId="19800"/>
    <cellStyle name="Normal 2 4 36 4 2" xfId="19801"/>
    <cellStyle name="Normal 2 4 36 4 2 2" xfId="53502"/>
    <cellStyle name="Normal 2 4 36 4 3" xfId="19802"/>
    <cellStyle name="Normal 2 4 36 4 3 2" xfId="53503"/>
    <cellStyle name="Normal 2 4 36 4 4" xfId="53504"/>
    <cellStyle name="Normal 2 4 36 5" xfId="19803"/>
    <cellStyle name="Normal 2 4 36 5 2" xfId="19804"/>
    <cellStyle name="Normal 2 4 36 5 2 2" xfId="53505"/>
    <cellStyle name="Normal 2 4 36 5 3" xfId="53506"/>
    <cellStyle name="Normal 2 4 36 6" xfId="19805"/>
    <cellStyle name="Normal 2 4 36 6 2" xfId="53507"/>
    <cellStyle name="Normal 2 4 36 7" xfId="19806"/>
    <cellStyle name="Normal 2 4 36 7 2" xfId="53508"/>
    <cellStyle name="Normal 2 4 36 8" xfId="53509"/>
    <cellStyle name="Normal 2 4 36 8 2" xfId="53510"/>
    <cellStyle name="Normal 2 4 36 9" xfId="53511"/>
    <cellStyle name="Normal 2 4 37" xfId="19807"/>
    <cellStyle name="Normal 2 4 37 10" xfId="53512"/>
    <cellStyle name="Normal 2 4 37 11" xfId="53513"/>
    <cellStyle name="Normal 2 4 37 2" xfId="19808"/>
    <cellStyle name="Normal 2 4 37 2 10" xfId="53514"/>
    <cellStyle name="Normal 2 4 37 2 2" xfId="19809"/>
    <cellStyle name="Normal 2 4 37 2 2 2" xfId="19810"/>
    <cellStyle name="Normal 2 4 37 2 2 2 2" xfId="19811"/>
    <cellStyle name="Normal 2 4 37 2 2 2 2 2" xfId="53515"/>
    <cellStyle name="Normal 2 4 37 2 2 2 3" xfId="19812"/>
    <cellStyle name="Normal 2 4 37 2 2 2 3 2" xfId="53516"/>
    <cellStyle name="Normal 2 4 37 2 2 2 4" xfId="53517"/>
    <cellStyle name="Normal 2 4 37 2 2 3" xfId="19813"/>
    <cellStyle name="Normal 2 4 37 2 2 3 2" xfId="53518"/>
    <cellStyle name="Normal 2 4 37 2 2 4" xfId="19814"/>
    <cellStyle name="Normal 2 4 37 2 2 4 2" xfId="53519"/>
    <cellStyle name="Normal 2 4 37 2 2 5" xfId="19815"/>
    <cellStyle name="Normal 2 4 37 2 2 5 2" xfId="53520"/>
    <cellStyle name="Normal 2 4 37 2 2 6" xfId="53521"/>
    <cellStyle name="Normal 2 4 37 2 2 6 2" xfId="53522"/>
    <cellStyle name="Normal 2 4 37 2 2 7" xfId="53523"/>
    <cellStyle name="Normal 2 4 37 2 3" xfId="19816"/>
    <cellStyle name="Normal 2 4 37 2 3 2" xfId="19817"/>
    <cellStyle name="Normal 2 4 37 2 3 2 2" xfId="53524"/>
    <cellStyle name="Normal 2 4 37 2 3 3" xfId="19818"/>
    <cellStyle name="Normal 2 4 37 2 3 3 2" xfId="53525"/>
    <cellStyle name="Normal 2 4 37 2 3 4" xfId="53526"/>
    <cellStyle name="Normal 2 4 37 2 4" xfId="19819"/>
    <cellStyle name="Normal 2 4 37 2 4 2" xfId="19820"/>
    <cellStyle name="Normal 2 4 37 2 4 2 2" xfId="53527"/>
    <cellStyle name="Normal 2 4 37 2 4 3" xfId="53528"/>
    <cellStyle name="Normal 2 4 37 2 5" xfId="19821"/>
    <cellStyle name="Normal 2 4 37 2 5 2" xfId="53529"/>
    <cellStyle name="Normal 2 4 37 2 6" xfId="19822"/>
    <cellStyle name="Normal 2 4 37 2 6 2" xfId="53530"/>
    <cellStyle name="Normal 2 4 37 2 7" xfId="53531"/>
    <cellStyle name="Normal 2 4 37 2 7 2" xfId="53532"/>
    <cellStyle name="Normal 2 4 37 2 8" xfId="53533"/>
    <cellStyle name="Normal 2 4 37 2 9" xfId="53534"/>
    <cellStyle name="Normal 2 4 37 3" xfId="19823"/>
    <cellStyle name="Normal 2 4 37 3 2" xfId="19824"/>
    <cellStyle name="Normal 2 4 37 3 2 2" xfId="19825"/>
    <cellStyle name="Normal 2 4 37 3 2 2 2" xfId="53535"/>
    <cellStyle name="Normal 2 4 37 3 2 3" xfId="19826"/>
    <cellStyle name="Normal 2 4 37 3 2 3 2" xfId="53536"/>
    <cellStyle name="Normal 2 4 37 3 2 4" xfId="53537"/>
    <cellStyle name="Normal 2 4 37 3 3" xfId="19827"/>
    <cellStyle name="Normal 2 4 37 3 3 2" xfId="53538"/>
    <cellStyle name="Normal 2 4 37 3 4" xfId="19828"/>
    <cellStyle name="Normal 2 4 37 3 4 2" xfId="53539"/>
    <cellStyle name="Normal 2 4 37 3 5" xfId="19829"/>
    <cellStyle name="Normal 2 4 37 3 5 2" xfId="53540"/>
    <cellStyle name="Normal 2 4 37 3 6" xfId="53541"/>
    <cellStyle name="Normal 2 4 37 3 6 2" xfId="53542"/>
    <cellStyle name="Normal 2 4 37 3 7" xfId="53543"/>
    <cellStyle name="Normal 2 4 37 4" xfId="19830"/>
    <cellStyle name="Normal 2 4 37 4 2" xfId="19831"/>
    <cellStyle name="Normal 2 4 37 4 2 2" xfId="53544"/>
    <cellStyle name="Normal 2 4 37 4 3" xfId="19832"/>
    <cellStyle name="Normal 2 4 37 4 3 2" xfId="53545"/>
    <cellStyle name="Normal 2 4 37 4 4" xfId="53546"/>
    <cellStyle name="Normal 2 4 37 5" xfId="19833"/>
    <cellStyle name="Normal 2 4 37 5 2" xfId="19834"/>
    <cellStyle name="Normal 2 4 37 5 2 2" xfId="53547"/>
    <cellStyle name="Normal 2 4 37 5 3" xfId="53548"/>
    <cellStyle name="Normal 2 4 37 6" xfId="19835"/>
    <cellStyle name="Normal 2 4 37 6 2" xfId="53549"/>
    <cellStyle name="Normal 2 4 37 7" xfId="19836"/>
    <cellStyle name="Normal 2 4 37 7 2" xfId="53550"/>
    <cellStyle name="Normal 2 4 37 8" xfId="53551"/>
    <cellStyle name="Normal 2 4 37 8 2" xfId="53552"/>
    <cellStyle name="Normal 2 4 37 9" xfId="53553"/>
    <cellStyle name="Normal 2 4 38" xfId="19837"/>
    <cellStyle name="Normal 2 4 38 10" xfId="53554"/>
    <cellStyle name="Normal 2 4 38 11" xfId="53555"/>
    <cellStyle name="Normal 2 4 38 2" xfId="19838"/>
    <cellStyle name="Normal 2 4 38 2 10" xfId="53556"/>
    <cellStyle name="Normal 2 4 38 2 2" xfId="19839"/>
    <cellStyle name="Normal 2 4 38 2 2 2" xfId="19840"/>
    <cellStyle name="Normal 2 4 38 2 2 2 2" xfId="19841"/>
    <cellStyle name="Normal 2 4 38 2 2 2 2 2" xfId="53557"/>
    <cellStyle name="Normal 2 4 38 2 2 2 3" xfId="19842"/>
    <cellStyle name="Normal 2 4 38 2 2 2 3 2" xfId="53558"/>
    <cellStyle name="Normal 2 4 38 2 2 2 4" xfId="53559"/>
    <cellStyle name="Normal 2 4 38 2 2 3" xfId="19843"/>
    <cellStyle name="Normal 2 4 38 2 2 3 2" xfId="53560"/>
    <cellStyle name="Normal 2 4 38 2 2 4" xfId="19844"/>
    <cellStyle name="Normal 2 4 38 2 2 4 2" xfId="53561"/>
    <cellStyle name="Normal 2 4 38 2 2 5" xfId="19845"/>
    <cellStyle name="Normal 2 4 38 2 2 5 2" xfId="53562"/>
    <cellStyle name="Normal 2 4 38 2 2 6" xfId="53563"/>
    <cellStyle name="Normal 2 4 38 2 2 6 2" xfId="53564"/>
    <cellStyle name="Normal 2 4 38 2 2 7" xfId="53565"/>
    <cellStyle name="Normal 2 4 38 2 3" xfId="19846"/>
    <cellStyle name="Normal 2 4 38 2 3 2" xfId="19847"/>
    <cellStyle name="Normal 2 4 38 2 3 2 2" xfId="53566"/>
    <cellStyle name="Normal 2 4 38 2 3 3" xfId="19848"/>
    <cellStyle name="Normal 2 4 38 2 3 3 2" xfId="53567"/>
    <cellStyle name="Normal 2 4 38 2 3 4" xfId="53568"/>
    <cellStyle name="Normal 2 4 38 2 4" xfId="19849"/>
    <cellStyle name="Normal 2 4 38 2 4 2" xfId="19850"/>
    <cellStyle name="Normal 2 4 38 2 4 2 2" xfId="53569"/>
    <cellStyle name="Normal 2 4 38 2 4 3" xfId="53570"/>
    <cellStyle name="Normal 2 4 38 2 5" xfId="19851"/>
    <cellStyle name="Normal 2 4 38 2 5 2" xfId="53571"/>
    <cellStyle name="Normal 2 4 38 2 6" xfId="19852"/>
    <cellStyle name="Normal 2 4 38 2 6 2" xfId="53572"/>
    <cellStyle name="Normal 2 4 38 2 7" xfId="53573"/>
    <cellStyle name="Normal 2 4 38 2 7 2" xfId="53574"/>
    <cellStyle name="Normal 2 4 38 2 8" xfId="53575"/>
    <cellStyle name="Normal 2 4 38 2 9" xfId="53576"/>
    <cellStyle name="Normal 2 4 38 3" xfId="19853"/>
    <cellStyle name="Normal 2 4 38 3 2" xfId="19854"/>
    <cellStyle name="Normal 2 4 38 3 2 2" xfId="19855"/>
    <cellStyle name="Normal 2 4 38 3 2 2 2" xfId="53577"/>
    <cellStyle name="Normal 2 4 38 3 2 3" xfId="19856"/>
    <cellStyle name="Normal 2 4 38 3 2 3 2" xfId="53578"/>
    <cellStyle name="Normal 2 4 38 3 2 4" xfId="53579"/>
    <cellStyle name="Normal 2 4 38 3 3" xfId="19857"/>
    <cellStyle name="Normal 2 4 38 3 3 2" xfId="53580"/>
    <cellStyle name="Normal 2 4 38 3 4" xfId="19858"/>
    <cellStyle name="Normal 2 4 38 3 4 2" xfId="53581"/>
    <cellStyle name="Normal 2 4 38 3 5" xfId="19859"/>
    <cellStyle name="Normal 2 4 38 3 5 2" xfId="53582"/>
    <cellStyle name="Normal 2 4 38 3 6" xfId="53583"/>
    <cellStyle name="Normal 2 4 38 3 6 2" xfId="53584"/>
    <cellStyle name="Normal 2 4 38 3 7" xfId="53585"/>
    <cellStyle name="Normal 2 4 38 4" xfId="19860"/>
    <cellStyle name="Normal 2 4 38 4 2" xfId="19861"/>
    <cellStyle name="Normal 2 4 38 4 2 2" xfId="53586"/>
    <cellStyle name="Normal 2 4 38 4 3" xfId="19862"/>
    <cellStyle name="Normal 2 4 38 4 3 2" xfId="53587"/>
    <cellStyle name="Normal 2 4 38 4 4" xfId="53588"/>
    <cellStyle name="Normal 2 4 38 5" xfId="19863"/>
    <cellStyle name="Normal 2 4 38 5 2" xfId="19864"/>
    <cellStyle name="Normal 2 4 38 5 2 2" xfId="53589"/>
    <cellStyle name="Normal 2 4 38 5 3" xfId="53590"/>
    <cellStyle name="Normal 2 4 38 6" xfId="19865"/>
    <cellStyle name="Normal 2 4 38 6 2" xfId="53591"/>
    <cellStyle name="Normal 2 4 38 7" xfId="19866"/>
    <cellStyle name="Normal 2 4 38 7 2" xfId="53592"/>
    <cellStyle name="Normal 2 4 38 8" xfId="53593"/>
    <cellStyle name="Normal 2 4 38 8 2" xfId="53594"/>
    <cellStyle name="Normal 2 4 38 9" xfId="53595"/>
    <cellStyle name="Normal 2 4 39" xfId="19867"/>
    <cellStyle name="Normal 2 4 39 10" xfId="53596"/>
    <cellStyle name="Normal 2 4 39 2" xfId="19868"/>
    <cellStyle name="Normal 2 4 39 2 2" xfId="19869"/>
    <cellStyle name="Normal 2 4 39 2 2 2" xfId="19870"/>
    <cellStyle name="Normal 2 4 39 2 2 2 2" xfId="53597"/>
    <cellStyle name="Normal 2 4 39 2 2 3" xfId="19871"/>
    <cellStyle name="Normal 2 4 39 2 2 3 2" xfId="53598"/>
    <cellStyle name="Normal 2 4 39 2 2 4" xfId="53599"/>
    <cellStyle name="Normal 2 4 39 2 3" xfId="19872"/>
    <cellStyle name="Normal 2 4 39 2 3 2" xfId="53600"/>
    <cellStyle name="Normal 2 4 39 2 4" xfId="19873"/>
    <cellStyle name="Normal 2 4 39 2 4 2" xfId="53601"/>
    <cellStyle name="Normal 2 4 39 2 5" xfId="19874"/>
    <cellStyle name="Normal 2 4 39 2 5 2" xfId="53602"/>
    <cellStyle name="Normal 2 4 39 2 6" xfId="53603"/>
    <cellStyle name="Normal 2 4 39 2 6 2" xfId="53604"/>
    <cellStyle name="Normal 2 4 39 2 7" xfId="53605"/>
    <cellStyle name="Normal 2 4 39 3" xfId="19875"/>
    <cellStyle name="Normal 2 4 39 3 2" xfId="19876"/>
    <cellStyle name="Normal 2 4 39 3 2 2" xfId="53606"/>
    <cellStyle name="Normal 2 4 39 3 3" xfId="19877"/>
    <cellStyle name="Normal 2 4 39 3 3 2" xfId="53607"/>
    <cellStyle name="Normal 2 4 39 3 4" xfId="53608"/>
    <cellStyle name="Normal 2 4 39 4" xfId="19878"/>
    <cellStyle name="Normal 2 4 39 4 2" xfId="19879"/>
    <cellStyle name="Normal 2 4 39 4 2 2" xfId="53609"/>
    <cellStyle name="Normal 2 4 39 4 3" xfId="53610"/>
    <cellStyle name="Normal 2 4 39 5" xfId="19880"/>
    <cellStyle name="Normal 2 4 39 5 2" xfId="53611"/>
    <cellStyle name="Normal 2 4 39 6" xfId="19881"/>
    <cellStyle name="Normal 2 4 39 6 2" xfId="53612"/>
    <cellStyle name="Normal 2 4 39 7" xfId="53613"/>
    <cellStyle name="Normal 2 4 39 7 2" xfId="53614"/>
    <cellStyle name="Normal 2 4 39 8" xfId="53615"/>
    <cellStyle name="Normal 2 4 39 9" xfId="53616"/>
    <cellStyle name="Normal 2 4 4" xfId="19882"/>
    <cellStyle name="Normal 2 4 4 10" xfId="19883"/>
    <cellStyle name="Normal 2 4 4 10 10" xfId="53617"/>
    <cellStyle name="Normal 2 4 4 10 11" xfId="53618"/>
    <cellStyle name="Normal 2 4 4 10 2" xfId="19884"/>
    <cellStyle name="Normal 2 4 4 10 2 10" xfId="53619"/>
    <cellStyle name="Normal 2 4 4 10 2 2" xfId="19885"/>
    <cellStyle name="Normal 2 4 4 10 2 2 2" xfId="19886"/>
    <cellStyle name="Normal 2 4 4 10 2 2 2 2" xfId="19887"/>
    <cellStyle name="Normal 2 4 4 10 2 2 2 2 2" xfId="53620"/>
    <cellStyle name="Normal 2 4 4 10 2 2 2 3" xfId="19888"/>
    <cellStyle name="Normal 2 4 4 10 2 2 2 3 2" xfId="53621"/>
    <cellStyle name="Normal 2 4 4 10 2 2 2 4" xfId="53622"/>
    <cellStyle name="Normal 2 4 4 10 2 2 3" xfId="19889"/>
    <cellStyle name="Normal 2 4 4 10 2 2 3 2" xfId="53623"/>
    <cellStyle name="Normal 2 4 4 10 2 2 4" xfId="19890"/>
    <cellStyle name="Normal 2 4 4 10 2 2 4 2" xfId="53624"/>
    <cellStyle name="Normal 2 4 4 10 2 2 5" xfId="19891"/>
    <cellStyle name="Normal 2 4 4 10 2 2 5 2" xfId="53625"/>
    <cellStyle name="Normal 2 4 4 10 2 2 6" xfId="53626"/>
    <cellStyle name="Normal 2 4 4 10 2 2 6 2" xfId="53627"/>
    <cellStyle name="Normal 2 4 4 10 2 2 7" xfId="53628"/>
    <cellStyle name="Normal 2 4 4 10 2 3" xfId="19892"/>
    <cellStyle name="Normal 2 4 4 10 2 3 2" xfId="19893"/>
    <cellStyle name="Normal 2 4 4 10 2 3 2 2" xfId="53629"/>
    <cellStyle name="Normal 2 4 4 10 2 3 3" xfId="19894"/>
    <cellStyle name="Normal 2 4 4 10 2 3 3 2" xfId="53630"/>
    <cellStyle name="Normal 2 4 4 10 2 3 4" xfId="53631"/>
    <cellStyle name="Normal 2 4 4 10 2 4" xfId="19895"/>
    <cellStyle name="Normal 2 4 4 10 2 4 2" xfId="19896"/>
    <cellStyle name="Normal 2 4 4 10 2 4 2 2" xfId="53632"/>
    <cellStyle name="Normal 2 4 4 10 2 4 3" xfId="53633"/>
    <cellStyle name="Normal 2 4 4 10 2 5" xfId="19897"/>
    <cellStyle name="Normal 2 4 4 10 2 5 2" xfId="53634"/>
    <cellStyle name="Normal 2 4 4 10 2 6" xfId="19898"/>
    <cellStyle name="Normal 2 4 4 10 2 6 2" xfId="53635"/>
    <cellStyle name="Normal 2 4 4 10 2 7" xfId="53636"/>
    <cellStyle name="Normal 2 4 4 10 2 7 2" xfId="53637"/>
    <cellStyle name="Normal 2 4 4 10 2 8" xfId="53638"/>
    <cellStyle name="Normal 2 4 4 10 2 9" xfId="53639"/>
    <cellStyle name="Normal 2 4 4 10 3" xfId="19899"/>
    <cellStyle name="Normal 2 4 4 10 3 2" xfId="19900"/>
    <cellStyle name="Normal 2 4 4 10 3 2 2" xfId="19901"/>
    <cellStyle name="Normal 2 4 4 10 3 2 2 2" xfId="53640"/>
    <cellStyle name="Normal 2 4 4 10 3 2 3" xfId="19902"/>
    <cellStyle name="Normal 2 4 4 10 3 2 3 2" xfId="53641"/>
    <cellStyle name="Normal 2 4 4 10 3 2 4" xfId="53642"/>
    <cellStyle name="Normal 2 4 4 10 3 3" xfId="19903"/>
    <cellStyle name="Normal 2 4 4 10 3 3 2" xfId="53643"/>
    <cellStyle name="Normal 2 4 4 10 3 4" xfId="19904"/>
    <cellStyle name="Normal 2 4 4 10 3 4 2" xfId="53644"/>
    <cellStyle name="Normal 2 4 4 10 3 5" xfId="19905"/>
    <cellStyle name="Normal 2 4 4 10 3 5 2" xfId="53645"/>
    <cellStyle name="Normal 2 4 4 10 3 6" xfId="53646"/>
    <cellStyle name="Normal 2 4 4 10 3 6 2" xfId="53647"/>
    <cellStyle name="Normal 2 4 4 10 3 7" xfId="53648"/>
    <cellStyle name="Normal 2 4 4 10 4" xfId="19906"/>
    <cellStyle name="Normal 2 4 4 10 4 2" xfId="19907"/>
    <cellStyle name="Normal 2 4 4 10 4 2 2" xfId="53649"/>
    <cellStyle name="Normal 2 4 4 10 4 3" xfId="19908"/>
    <cellStyle name="Normal 2 4 4 10 4 3 2" xfId="53650"/>
    <cellStyle name="Normal 2 4 4 10 4 4" xfId="53651"/>
    <cellStyle name="Normal 2 4 4 10 5" xfId="19909"/>
    <cellStyle name="Normal 2 4 4 10 5 2" xfId="19910"/>
    <cellStyle name="Normal 2 4 4 10 5 2 2" xfId="53652"/>
    <cellStyle name="Normal 2 4 4 10 5 3" xfId="53653"/>
    <cellStyle name="Normal 2 4 4 10 6" xfId="19911"/>
    <cellStyle name="Normal 2 4 4 10 6 2" xfId="53654"/>
    <cellStyle name="Normal 2 4 4 10 7" xfId="19912"/>
    <cellStyle name="Normal 2 4 4 10 7 2" xfId="53655"/>
    <cellStyle name="Normal 2 4 4 10 8" xfId="53656"/>
    <cellStyle name="Normal 2 4 4 10 8 2" xfId="53657"/>
    <cellStyle name="Normal 2 4 4 10 9" xfId="53658"/>
    <cellStyle name="Normal 2 4 4 11" xfId="19913"/>
    <cellStyle name="Normal 2 4 4 11 10" xfId="53659"/>
    <cellStyle name="Normal 2 4 4 11 11" xfId="53660"/>
    <cellStyle name="Normal 2 4 4 11 2" xfId="19914"/>
    <cellStyle name="Normal 2 4 4 11 2 10" xfId="53661"/>
    <cellStyle name="Normal 2 4 4 11 2 2" xfId="19915"/>
    <cellStyle name="Normal 2 4 4 11 2 2 2" xfId="19916"/>
    <cellStyle name="Normal 2 4 4 11 2 2 2 2" xfId="19917"/>
    <cellStyle name="Normal 2 4 4 11 2 2 2 2 2" xfId="53662"/>
    <cellStyle name="Normal 2 4 4 11 2 2 2 3" xfId="19918"/>
    <cellStyle name="Normal 2 4 4 11 2 2 2 3 2" xfId="53663"/>
    <cellStyle name="Normal 2 4 4 11 2 2 2 4" xfId="53664"/>
    <cellStyle name="Normal 2 4 4 11 2 2 3" xfId="19919"/>
    <cellStyle name="Normal 2 4 4 11 2 2 3 2" xfId="53665"/>
    <cellStyle name="Normal 2 4 4 11 2 2 4" xfId="19920"/>
    <cellStyle name="Normal 2 4 4 11 2 2 4 2" xfId="53666"/>
    <cellStyle name="Normal 2 4 4 11 2 2 5" xfId="19921"/>
    <cellStyle name="Normal 2 4 4 11 2 2 5 2" xfId="53667"/>
    <cellStyle name="Normal 2 4 4 11 2 2 6" xfId="53668"/>
    <cellStyle name="Normal 2 4 4 11 2 2 6 2" xfId="53669"/>
    <cellStyle name="Normal 2 4 4 11 2 2 7" xfId="53670"/>
    <cellStyle name="Normal 2 4 4 11 2 3" xfId="19922"/>
    <cellStyle name="Normal 2 4 4 11 2 3 2" xfId="19923"/>
    <cellStyle name="Normal 2 4 4 11 2 3 2 2" xfId="53671"/>
    <cellStyle name="Normal 2 4 4 11 2 3 3" xfId="19924"/>
    <cellStyle name="Normal 2 4 4 11 2 3 3 2" xfId="53672"/>
    <cellStyle name="Normal 2 4 4 11 2 3 4" xfId="53673"/>
    <cellStyle name="Normal 2 4 4 11 2 4" xfId="19925"/>
    <cellStyle name="Normal 2 4 4 11 2 4 2" xfId="19926"/>
    <cellStyle name="Normal 2 4 4 11 2 4 2 2" xfId="53674"/>
    <cellStyle name="Normal 2 4 4 11 2 4 3" xfId="53675"/>
    <cellStyle name="Normal 2 4 4 11 2 5" xfId="19927"/>
    <cellStyle name="Normal 2 4 4 11 2 5 2" xfId="53676"/>
    <cellStyle name="Normal 2 4 4 11 2 6" xfId="19928"/>
    <cellStyle name="Normal 2 4 4 11 2 6 2" xfId="53677"/>
    <cellStyle name="Normal 2 4 4 11 2 7" xfId="53678"/>
    <cellStyle name="Normal 2 4 4 11 2 7 2" xfId="53679"/>
    <cellStyle name="Normal 2 4 4 11 2 8" xfId="53680"/>
    <cellStyle name="Normal 2 4 4 11 2 9" xfId="53681"/>
    <cellStyle name="Normal 2 4 4 11 3" xfId="19929"/>
    <cellStyle name="Normal 2 4 4 11 3 2" xfId="19930"/>
    <cellStyle name="Normal 2 4 4 11 3 2 2" xfId="19931"/>
    <cellStyle name="Normal 2 4 4 11 3 2 2 2" xfId="53682"/>
    <cellStyle name="Normal 2 4 4 11 3 2 3" xfId="19932"/>
    <cellStyle name="Normal 2 4 4 11 3 2 3 2" xfId="53683"/>
    <cellStyle name="Normal 2 4 4 11 3 2 4" xfId="53684"/>
    <cellStyle name="Normal 2 4 4 11 3 3" xfId="19933"/>
    <cellStyle name="Normal 2 4 4 11 3 3 2" xfId="53685"/>
    <cellStyle name="Normal 2 4 4 11 3 4" xfId="19934"/>
    <cellStyle name="Normal 2 4 4 11 3 4 2" xfId="53686"/>
    <cellStyle name="Normal 2 4 4 11 3 5" xfId="19935"/>
    <cellStyle name="Normal 2 4 4 11 3 5 2" xfId="53687"/>
    <cellStyle name="Normal 2 4 4 11 3 6" xfId="53688"/>
    <cellStyle name="Normal 2 4 4 11 3 6 2" xfId="53689"/>
    <cellStyle name="Normal 2 4 4 11 3 7" xfId="53690"/>
    <cellStyle name="Normal 2 4 4 11 4" xfId="19936"/>
    <cellStyle name="Normal 2 4 4 11 4 2" xfId="19937"/>
    <cellStyle name="Normal 2 4 4 11 4 2 2" xfId="53691"/>
    <cellStyle name="Normal 2 4 4 11 4 3" xfId="19938"/>
    <cellStyle name="Normal 2 4 4 11 4 3 2" xfId="53692"/>
    <cellStyle name="Normal 2 4 4 11 4 4" xfId="53693"/>
    <cellStyle name="Normal 2 4 4 11 5" xfId="19939"/>
    <cellStyle name="Normal 2 4 4 11 5 2" xfId="19940"/>
    <cellStyle name="Normal 2 4 4 11 5 2 2" xfId="53694"/>
    <cellStyle name="Normal 2 4 4 11 5 3" xfId="53695"/>
    <cellStyle name="Normal 2 4 4 11 6" xfId="19941"/>
    <cellStyle name="Normal 2 4 4 11 6 2" xfId="53696"/>
    <cellStyle name="Normal 2 4 4 11 7" xfId="19942"/>
    <cellStyle name="Normal 2 4 4 11 7 2" xfId="53697"/>
    <cellStyle name="Normal 2 4 4 11 8" xfId="53698"/>
    <cellStyle name="Normal 2 4 4 11 8 2" xfId="53699"/>
    <cellStyle name="Normal 2 4 4 11 9" xfId="53700"/>
    <cellStyle name="Normal 2 4 4 12" xfId="19943"/>
    <cellStyle name="Normal 2 4 4 12 10" xfId="53701"/>
    <cellStyle name="Normal 2 4 4 12 11" xfId="53702"/>
    <cellStyle name="Normal 2 4 4 12 2" xfId="19944"/>
    <cellStyle name="Normal 2 4 4 12 2 10" xfId="53703"/>
    <cellStyle name="Normal 2 4 4 12 2 2" xfId="19945"/>
    <cellStyle name="Normal 2 4 4 12 2 2 2" xfId="19946"/>
    <cellStyle name="Normal 2 4 4 12 2 2 2 2" xfId="19947"/>
    <cellStyle name="Normal 2 4 4 12 2 2 2 2 2" xfId="53704"/>
    <cellStyle name="Normal 2 4 4 12 2 2 2 3" xfId="19948"/>
    <cellStyle name="Normal 2 4 4 12 2 2 2 3 2" xfId="53705"/>
    <cellStyle name="Normal 2 4 4 12 2 2 2 4" xfId="53706"/>
    <cellStyle name="Normal 2 4 4 12 2 2 3" xfId="19949"/>
    <cellStyle name="Normal 2 4 4 12 2 2 3 2" xfId="53707"/>
    <cellStyle name="Normal 2 4 4 12 2 2 4" xfId="19950"/>
    <cellStyle name="Normal 2 4 4 12 2 2 4 2" xfId="53708"/>
    <cellStyle name="Normal 2 4 4 12 2 2 5" xfId="19951"/>
    <cellStyle name="Normal 2 4 4 12 2 2 5 2" xfId="53709"/>
    <cellStyle name="Normal 2 4 4 12 2 2 6" xfId="53710"/>
    <cellStyle name="Normal 2 4 4 12 2 2 6 2" xfId="53711"/>
    <cellStyle name="Normal 2 4 4 12 2 2 7" xfId="53712"/>
    <cellStyle name="Normal 2 4 4 12 2 3" xfId="19952"/>
    <cellStyle name="Normal 2 4 4 12 2 3 2" xfId="19953"/>
    <cellStyle name="Normal 2 4 4 12 2 3 2 2" xfId="53713"/>
    <cellStyle name="Normal 2 4 4 12 2 3 3" xfId="19954"/>
    <cellStyle name="Normal 2 4 4 12 2 3 3 2" xfId="53714"/>
    <cellStyle name="Normal 2 4 4 12 2 3 4" xfId="53715"/>
    <cellStyle name="Normal 2 4 4 12 2 4" xfId="19955"/>
    <cellStyle name="Normal 2 4 4 12 2 4 2" xfId="19956"/>
    <cellStyle name="Normal 2 4 4 12 2 4 2 2" xfId="53716"/>
    <cellStyle name="Normal 2 4 4 12 2 4 3" xfId="53717"/>
    <cellStyle name="Normal 2 4 4 12 2 5" xfId="19957"/>
    <cellStyle name="Normal 2 4 4 12 2 5 2" xfId="53718"/>
    <cellStyle name="Normal 2 4 4 12 2 6" xfId="19958"/>
    <cellStyle name="Normal 2 4 4 12 2 6 2" xfId="53719"/>
    <cellStyle name="Normal 2 4 4 12 2 7" xfId="53720"/>
    <cellStyle name="Normal 2 4 4 12 2 7 2" xfId="53721"/>
    <cellStyle name="Normal 2 4 4 12 2 8" xfId="53722"/>
    <cellStyle name="Normal 2 4 4 12 2 9" xfId="53723"/>
    <cellStyle name="Normal 2 4 4 12 3" xfId="19959"/>
    <cellStyle name="Normal 2 4 4 12 3 2" xfId="19960"/>
    <cellStyle name="Normal 2 4 4 12 3 2 2" xfId="19961"/>
    <cellStyle name="Normal 2 4 4 12 3 2 2 2" xfId="53724"/>
    <cellStyle name="Normal 2 4 4 12 3 2 3" xfId="19962"/>
    <cellStyle name="Normal 2 4 4 12 3 2 3 2" xfId="53725"/>
    <cellStyle name="Normal 2 4 4 12 3 2 4" xfId="53726"/>
    <cellStyle name="Normal 2 4 4 12 3 3" xfId="19963"/>
    <cellStyle name="Normal 2 4 4 12 3 3 2" xfId="53727"/>
    <cellStyle name="Normal 2 4 4 12 3 4" xfId="19964"/>
    <cellStyle name="Normal 2 4 4 12 3 4 2" xfId="53728"/>
    <cellStyle name="Normal 2 4 4 12 3 5" xfId="19965"/>
    <cellStyle name="Normal 2 4 4 12 3 5 2" xfId="53729"/>
    <cellStyle name="Normal 2 4 4 12 3 6" xfId="53730"/>
    <cellStyle name="Normal 2 4 4 12 3 6 2" xfId="53731"/>
    <cellStyle name="Normal 2 4 4 12 3 7" xfId="53732"/>
    <cellStyle name="Normal 2 4 4 12 4" xfId="19966"/>
    <cellStyle name="Normal 2 4 4 12 4 2" xfId="19967"/>
    <cellStyle name="Normal 2 4 4 12 4 2 2" xfId="53733"/>
    <cellStyle name="Normal 2 4 4 12 4 3" xfId="19968"/>
    <cellStyle name="Normal 2 4 4 12 4 3 2" xfId="53734"/>
    <cellStyle name="Normal 2 4 4 12 4 4" xfId="53735"/>
    <cellStyle name="Normal 2 4 4 12 5" xfId="19969"/>
    <cellStyle name="Normal 2 4 4 12 5 2" xfId="19970"/>
    <cellStyle name="Normal 2 4 4 12 5 2 2" xfId="53736"/>
    <cellStyle name="Normal 2 4 4 12 5 3" xfId="53737"/>
    <cellStyle name="Normal 2 4 4 12 6" xfId="19971"/>
    <cellStyle name="Normal 2 4 4 12 6 2" xfId="53738"/>
    <cellStyle name="Normal 2 4 4 12 7" xfId="19972"/>
    <cellStyle name="Normal 2 4 4 12 7 2" xfId="53739"/>
    <cellStyle name="Normal 2 4 4 12 8" xfId="53740"/>
    <cellStyle name="Normal 2 4 4 12 8 2" xfId="53741"/>
    <cellStyle name="Normal 2 4 4 12 9" xfId="53742"/>
    <cellStyle name="Normal 2 4 4 13" xfId="19973"/>
    <cellStyle name="Normal 2 4 4 13 10" xfId="53743"/>
    <cellStyle name="Normal 2 4 4 13 11" xfId="53744"/>
    <cellStyle name="Normal 2 4 4 13 2" xfId="19974"/>
    <cellStyle name="Normal 2 4 4 13 2 10" xfId="53745"/>
    <cellStyle name="Normal 2 4 4 13 2 2" xfId="19975"/>
    <cellStyle name="Normal 2 4 4 13 2 2 2" xfId="19976"/>
    <cellStyle name="Normal 2 4 4 13 2 2 2 2" xfId="19977"/>
    <cellStyle name="Normal 2 4 4 13 2 2 2 2 2" xfId="53746"/>
    <cellStyle name="Normal 2 4 4 13 2 2 2 3" xfId="19978"/>
    <cellStyle name="Normal 2 4 4 13 2 2 2 3 2" xfId="53747"/>
    <cellStyle name="Normal 2 4 4 13 2 2 2 4" xfId="53748"/>
    <cellStyle name="Normal 2 4 4 13 2 2 3" xfId="19979"/>
    <cellStyle name="Normal 2 4 4 13 2 2 3 2" xfId="53749"/>
    <cellStyle name="Normal 2 4 4 13 2 2 4" xfId="19980"/>
    <cellStyle name="Normal 2 4 4 13 2 2 4 2" xfId="53750"/>
    <cellStyle name="Normal 2 4 4 13 2 2 5" xfId="19981"/>
    <cellStyle name="Normal 2 4 4 13 2 2 5 2" xfId="53751"/>
    <cellStyle name="Normal 2 4 4 13 2 2 6" xfId="53752"/>
    <cellStyle name="Normal 2 4 4 13 2 2 6 2" xfId="53753"/>
    <cellStyle name="Normal 2 4 4 13 2 2 7" xfId="53754"/>
    <cellStyle name="Normal 2 4 4 13 2 3" xfId="19982"/>
    <cellStyle name="Normal 2 4 4 13 2 3 2" xfId="19983"/>
    <cellStyle name="Normal 2 4 4 13 2 3 2 2" xfId="53755"/>
    <cellStyle name="Normal 2 4 4 13 2 3 3" xfId="19984"/>
    <cellStyle name="Normal 2 4 4 13 2 3 3 2" xfId="53756"/>
    <cellStyle name="Normal 2 4 4 13 2 3 4" xfId="53757"/>
    <cellStyle name="Normal 2 4 4 13 2 4" xfId="19985"/>
    <cellStyle name="Normal 2 4 4 13 2 4 2" xfId="19986"/>
    <cellStyle name="Normal 2 4 4 13 2 4 2 2" xfId="53758"/>
    <cellStyle name="Normal 2 4 4 13 2 4 3" xfId="53759"/>
    <cellStyle name="Normal 2 4 4 13 2 5" xfId="19987"/>
    <cellStyle name="Normal 2 4 4 13 2 5 2" xfId="53760"/>
    <cellStyle name="Normal 2 4 4 13 2 6" xfId="19988"/>
    <cellStyle name="Normal 2 4 4 13 2 6 2" xfId="53761"/>
    <cellStyle name="Normal 2 4 4 13 2 7" xfId="53762"/>
    <cellStyle name="Normal 2 4 4 13 2 7 2" xfId="53763"/>
    <cellStyle name="Normal 2 4 4 13 2 8" xfId="53764"/>
    <cellStyle name="Normal 2 4 4 13 2 9" xfId="53765"/>
    <cellStyle name="Normal 2 4 4 13 3" xfId="19989"/>
    <cellStyle name="Normal 2 4 4 13 3 2" xfId="19990"/>
    <cellStyle name="Normal 2 4 4 13 3 2 2" xfId="19991"/>
    <cellStyle name="Normal 2 4 4 13 3 2 2 2" xfId="53766"/>
    <cellStyle name="Normal 2 4 4 13 3 2 3" xfId="19992"/>
    <cellStyle name="Normal 2 4 4 13 3 2 3 2" xfId="53767"/>
    <cellStyle name="Normal 2 4 4 13 3 2 4" xfId="53768"/>
    <cellStyle name="Normal 2 4 4 13 3 3" xfId="19993"/>
    <cellStyle name="Normal 2 4 4 13 3 3 2" xfId="53769"/>
    <cellStyle name="Normal 2 4 4 13 3 4" xfId="19994"/>
    <cellStyle name="Normal 2 4 4 13 3 4 2" xfId="53770"/>
    <cellStyle name="Normal 2 4 4 13 3 5" xfId="19995"/>
    <cellStyle name="Normal 2 4 4 13 3 5 2" xfId="53771"/>
    <cellStyle name="Normal 2 4 4 13 3 6" xfId="53772"/>
    <cellStyle name="Normal 2 4 4 13 3 6 2" xfId="53773"/>
    <cellStyle name="Normal 2 4 4 13 3 7" xfId="53774"/>
    <cellStyle name="Normal 2 4 4 13 4" xfId="19996"/>
    <cellStyle name="Normal 2 4 4 13 4 2" xfId="19997"/>
    <cellStyle name="Normal 2 4 4 13 4 2 2" xfId="53775"/>
    <cellStyle name="Normal 2 4 4 13 4 3" xfId="19998"/>
    <cellStyle name="Normal 2 4 4 13 4 3 2" xfId="53776"/>
    <cellStyle name="Normal 2 4 4 13 4 4" xfId="53777"/>
    <cellStyle name="Normal 2 4 4 13 5" xfId="19999"/>
    <cellStyle name="Normal 2 4 4 13 5 2" xfId="20000"/>
    <cellStyle name="Normal 2 4 4 13 5 2 2" xfId="53778"/>
    <cellStyle name="Normal 2 4 4 13 5 3" xfId="53779"/>
    <cellStyle name="Normal 2 4 4 13 6" xfId="20001"/>
    <cellStyle name="Normal 2 4 4 13 6 2" xfId="53780"/>
    <cellStyle name="Normal 2 4 4 13 7" xfId="20002"/>
    <cellStyle name="Normal 2 4 4 13 7 2" xfId="53781"/>
    <cellStyle name="Normal 2 4 4 13 8" xfId="53782"/>
    <cellStyle name="Normal 2 4 4 13 8 2" xfId="53783"/>
    <cellStyle name="Normal 2 4 4 13 9" xfId="53784"/>
    <cellStyle name="Normal 2 4 4 14" xfId="20003"/>
    <cellStyle name="Normal 2 4 4 14 10" xfId="53785"/>
    <cellStyle name="Normal 2 4 4 14 11" xfId="53786"/>
    <cellStyle name="Normal 2 4 4 14 2" xfId="20004"/>
    <cellStyle name="Normal 2 4 4 14 2 10" xfId="53787"/>
    <cellStyle name="Normal 2 4 4 14 2 2" xfId="20005"/>
    <cellStyle name="Normal 2 4 4 14 2 2 2" xfId="20006"/>
    <cellStyle name="Normal 2 4 4 14 2 2 2 2" xfId="20007"/>
    <cellStyle name="Normal 2 4 4 14 2 2 2 2 2" xfId="53788"/>
    <cellStyle name="Normal 2 4 4 14 2 2 2 3" xfId="20008"/>
    <cellStyle name="Normal 2 4 4 14 2 2 2 3 2" xfId="53789"/>
    <cellStyle name="Normal 2 4 4 14 2 2 2 4" xfId="53790"/>
    <cellStyle name="Normal 2 4 4 14 2 2 3" xfId="20009"/>
    <cellStyle name="Normal 2 4 4 14 2 2 3 2" xfId="53791"/>
    <cellStyle name="Normal 2 4 4 14 2 2 4" xfId="20010"/>
    <cellStyle name="Normal 2 4 4 14 2 2 4 2" xfId="53792"/>
    <cellStyle name="Normal 2 4 4 14 2 2 5" xfId="20011"/>
    <cellStyle name="Normal 2 4 4 14 2 2 5 2" xfId="53793"/>
    <cellStyle name="Normal 2 4 4 14 2 2 6" xfId="53794"/>
    <cellStyle name="Normal 2 4 4 14 2 2 6 2" xfId="53795"/>
    <cellStyle name="Normal 2 4 4 14 2 2 7" xfId="53796"/>
    <cellStyle name="Normal 2 4 4 14 2 3" xfId="20012"/>
    <cellStyle name="Normal 2 4 4 14 2 3 2" xfId="20013"/>
    <cellStyle name="Normal 2 4 4 14 2 3 2 2" xfId="53797"/>
    <cellStyle name="Normal 2 4 4 14 2 3 3" xfId="20014"/>
    <cellStyle name="Normal 2 4 4 14 2 3 3 2" xfId="53798"/>
    <cellStyle name="Normal 2 4 4 14 2 3 4" xfId="53799"/>
    <cellStyle name="Normal 2 4 4 14 2 4" xfId="20015"/>
    <cellStyle name="Normal 2 4 4 14 2 4 2" xfId="20016"/>
    <cellStyle name="Normal 2 4 4 14 2 4 2 2" xfId="53800"/>
    <cellStyle name="Normal 2 4 4 14 2 4 3" xfId="53801"/>
    <cellStyle name="Normal 2 4 4 14 2 5" xfId="20017"/>
    <cellStyle name="Normal 2 4 4 14 2 5 2" xfId="53802"/>
    <cellStyle name="Normal 2 4 4 14 2 6" xfId="20018"/>
    <cellStyle name="Normal 2 4 4 14 2 6 2" xfId="53803"/>
    <cellStyle name="Normal 2 4 4 14 2 7" xfId="53804"/>
    <cellStyle name="Normal 2 4 4 14 2 7 2" xfId="53805"/>
    <cellStyle name="Normal 2 4 4 14 2 8" xfId="53806"/>
    <cellStyle name="Normal 2 4 4 14 2 9" xfId="53807"/>
    <cellStyle name="Normal 2 4 4 14 3" xfId="20019"/>
    <cellStyle name="Normal 2 4 4 14 3 2" xfId="20020"/>
    <cellStyle name="Normal 2 4 4 14 3 2 2" xfId="20021"/>
    <cellStyle name="Normal 2 4 4 14 3 2 2 2" xfId="53808"/>
    <cellStyle name="Normal 2 4 4 14 3 2 3" xfId="20022"/>
    <cellStyle name="Normal 2 4 4 14 3 2 3 2" xfId="53809"/>
    <cellStyle name="Normal 2 4 4 14 3 2 4" xfId="53810"/>
    <cellStyle name="Normal 2 4 4 14 3 3" xfId="20023"/>
    <cellStyle name="Normal 2 4 4 14 3 3 2" xfId="53811"/>
    <cellStyle name="Normal 2 4 4 14 3 4" xfId="20024"/>
    <cellStyle name="Normal 2 4 4 14 3 4 2" xfId="53812"/>
    <cellStyle name="Normal 2 4 4 14 3 5" xfId="20025"/>
    <cellStyle name="Normal 2 4 4 14 3 5 2" xfId="53813"/>
    <cellStyle name="Normal 2 4 4 14 3 6" xfId="53814"/>
    <cellStyle name="Normal 2 4 4 14 3 6 2" xfId="53815"/>
    <cellStyle name="Normal 2 4 4 14 3 7" xfId="53816"/>
    <cellStyle name="Normal 2 4 4 14 4" xfId="20026"/>
    <cellStyle name="Normal 2 4 4 14 4 2" xfId="20027"/>
    <cellStyle name="Normal 2 4 4 14 4 2 2" xfId="53817"/>
    <cellStyle name="Normal 2 4 4 14 4 3" xfId="20028"/>
    <cellStyle name="Normal 2 4 4 14 4 3 2" xfId="53818"/>
    <cellStyle name="Normal 2 4 4 14 4 4" xfId="53819"/>
    <cellStyle name="Normal 2 4 4 14 5" xfId="20029"/>
    <cellStyle name="Normal 2 4 4 14 5 2" xfId="20030"/>
    <cellStyle name="Normal 2 4 4 14 5 2 2" xfId="53820"/>
    <cellStyle name="Normal 2 4 4 14 5 3" xfId="53821"/>
    <cellStyle name="Normal 2 4 4 14 6" xfId="20031"/>
    <cellStyle name="Normal 2 4 4 14 6 2" xfId="53822"/>
    <cellStyle name="Normal 2 4 4 14 7" xfId="20032"/>
    <cellStyle name="Normal 2 4 4 14 7 2" xfId="53823"/>
    <cellStyle name="Normal 2 4 4 14 8" xfId="53824"/>
    <cellStyle name="Normal 2 4 4 14 8 2" xfId="53825"/>
    <cellStyle name="Normal 2 4 4 14 9" xfId="53826"/>
    <cellStyle name="Normal 2 4 4 15" xfId="20033"/>
    <cellStyle name="Normal 2 4 4 15 10" xfId="53827"/>
    <cellStyle name="Normal 2 4 4 15 11" xfId="53828"/>
    <cellStyle name="Normal 2 4 4 15 2" xfId="20034"/>
    <cellStyle name="Normal 2 4 4 15 2 10" xfId="53829"/>
    <cellStyle name="Normal 2 4 4 15 2 2" xfId="20035"/>
    <cellStyle name="Normal 2 4 4 15 2 2 2" xfId="20036"/>
    <cellStyle name="Normal 2 4 4 15 2 2 2 2" xfId="20037"/>
    <cellStyle name="Normal 2 4 4 15 2 2 2 2 2" xfId="53830"/>
    <cellStyle name="Normal 2 4 4 15 2 2 2 3" xfId="20038"/>
    <cellStyle name="Normal 2 4 4 15 2 2 2 3 2" xfId="53831"/>
    <cellStyle name="Normal 2 4 4 15 2 2 2 4" xfId="53832"/>
    <cellStyle name="Normal 2 4 4 15 2 2 3" xfId="20039"/>
    <cellStyle name="Normal 2 4 4 15 2 2 3 2" xfId="53833"/>
    <cellStyle name="Normal 2 4 4 15 2 2 4" xfId="20040"/>
    <cellStyle name="Normal 2 4 4 15 2 2 4 2" xfId="53834"/>
    <cellStyle name="Normal 2 4 4 15 2 2 5" xfId="20041"/>
    <cellStyle name="Normal 2 4 4 15 2 2 5 2" xfId="53835"/>
    <cellStyle name="Normal 2 4 4 15 2 2 6" xfId="53836"/>
    <cellStyle name="Normal 2 4 4 15 2 2 6 2" xfId="53837"/>
    <cellStyle name="Normal 2 4 4 15 2 2 7" xfId="53838"/>
    <cellStyle name="Normal 2 4 4 15 2 3" xfId="20042"/>
    <cellStyle name="Normal 2 4 4 15 2 3 2" xfId="20043"/>
    <cellStyle name="Normal 2 4 4 15 2 3 2 2" xfId="53839"/>
    <cellStyle name="Normal 2 4 4 15 2 3 3" xfId="20044"/>
    <cellStyle name="Normal 2 4 4 15 2 3 3 2" xfId="53840"/>
    <cellStyle name="Normal 2 4 4 15 2 3 4" xfId="53841"/>
    <cellStyle name="Normal 2 4 4 15 2 4" xfId="20045"/>
    <cellStyle name="Normal 2 4 4 15 2 4 2" xfId="20046"/>
    <cellStyle name="Normal 2 4 4 15 2 4 2 2" xfId="53842"/>
    <cellStyle name="Normal 2 4 4 15 2 4 3" xfId="53843"/>
    <cellStyle name="Normal 2 4 4 15 2 5" xfId="20047"/>
    <cellStyle name="Normal 2 4 4 15 2 5 2" xfId="53844"/>
    <cellStyle name="Normal 2 4 4 15 2 6" xfId="20048"/>
    <cellStyle name="Normal 2 4 4 15 2 6 2" xfId="53845"/>
    <cellStyle name="Normal 2 4 4 15 2 7" xfId="53846"/>
    <cellStyle name="Normal 2 4 4 15 2 7 2" xfId="53847"/>
    <cellStyle name="Normal 2 4 4 15 2 8" xfId="53848"/>
    <cellStyle name="Normal 2 4 4 15 2 9" xfId="53849"/>
    <cellStyle name="Normal 2 4 4 15 3" xfId="20049"/>
    <cellStyle name="Normal 2 4 4 15 3 2" xfId="20050"/>
    <cellStyle name="Normal 2 4 4 15 3 2 2" xfId="20051"/>
    <cellStyle name="Normal 2 4 4 15 3 2 2 2" xfId="53850"/>
    <cellStyle name="Normal 2 4 4 15 3 2 3" xfId="20052"/>
    <cellStyle name="Normal 2 4 4 15 3 2 3 2" xfId="53851"/>
    <cellStyle name="Normal 2 4 4 15 3 2 4" xfId="53852"/>
    <cellStyle name="Normal 2 4 4 15 3 3" xfId="20053"/>
    <cellStyle name="Normal 2 4 4 15 3 3 2" xfId="53853"/>
    <cellStyle name="Normal 2 4 4 15 3 4" xfId="20054"/>
    <cellStyle name="Normal 2 4 4 15 3 4 2" xfId="53854"/>
    <cellStyle name="Normal 2 4 4 15 3 5" xfId="20055"/>
    <cellStyle name="Normal 2 4 4 15 3 5 2" xfId="53855"/>
    <cellStyle name="Normal 2 4 4 15 3 6" xfId="53856"/>
    <cellStyle name="Normal 2 4 4 15 3 6 2" xfId="53857"/>
    <cellStyle name="Normal 2 4 4 15 3 7" xfId="53858"/>
    <cellStyle name="Normal 2 4 4 15 4" xfId="20056"/>
    <cellStyle name="Normal 2 4 4 15 4 2" xfId="20057"/>
    <cellStyle name="Normal 2 4 4 15 4 2 2" xfId="53859"/>
    <cellStyle name="Normal 2 4 4 15 4 3" xfId="20058"/>
    <cellStyle name="Normal 2 4 4 15 4 3 2" xfId="53860"/>
    <cellStyle name="Normal 2 4 4 15 4 4" xfId="53861"/>
    <cellStyle name="Normal 2 4 4 15 5" xfId="20059"/>
    <cellStyle name="Normal 2 4 4 15 5 2" xfId="20060"/>
    <cellStyle name="Normal 2 4 4 15 5 2 2" xfId="53862"/>
    <cellStyle name="Normal 2 4 4 15 5 3" xfId="53863"/>
    <cellStyle name="Normal 2 4 4 15 6" xfId="20061"/>
    <cellStyle name="Normal 2 4 4 15 6 2" xfId="53864"/>
    <cellStyle name="Normal 2 4 4 15 7" xfId="20062"/>
    <cellStyle name="Normal 2 4 4 15 7 2" xfId="53865"/>
    <cellStyle name="Normal 2 4 4 15 8" xfId="53866"/>
    <cellStyle name="Normal 2 4 4 15 8 2" xfId="53867"/>
    <cellStyle name="Normal 2 4 4 15 9" xfId="53868"/>
    <cellStyle name="Normal 2 4 4 16" xfId="20063"/>
    <cellStyle name="Normal 2 4 4 16 10" xfId="53869"/>
    <cellStyle name="Normal 2 4 4 16 11" xfId="53870"/>
    <cellStyle name="Normal 2 4 4 16 2" xfId="20064"/>
    <cellStyle name="Normal 2 4 4 16 2 10" xfId="53871"/>
    <cellStyle name="Normal 2 4 4 16 2 2" xfId="20065"/>
    <cellStyle name="Normal 2 4 4 16 2 2 2" xfId="20066"/>
    <cellStyle name="Normal 2 4 4 16 2 2 2 2" xfId="20067"/>
    <cellStyle name="Normal 2 4 4 16 2 2 2 2 2" xfId="53872"/>
    <cellStyle name="Normal 2 4 4 16 2 2 2 3" xfId="20068"/>
    <cellStyle name="Normal 2 4 4 16 2 2 2 3 2" xfId="53873"/>
    <cellStyle name="Normal 2 4 4 16 2 2 2 4" xfId="53874"/>
    <cellStyle name="Normal 2 4 4 16 2 2 3" xfId="20069"/>
    <cellStyle name="Normal 2 4 4 16 2 2 3 2" xfId="53875"/>
    <cellStyle name="Normal 2 4 4 16 2 2 4" xfId="20070"/>
    <cellStyle name="Normal 2 4 4 16 2 2 4 2" xfId="53876"/>
    <cellStyle name="Normal 2 4 4 16 2 2 5" xfId="20071"/>
    <cellStyle name="Normal 2 4 4 16 2 2 5 2" xfId="53877"/>
    <cellStyle name="Normal 2 4 4 16 2 2 6" xfId="53878"/>
    <cellStyle name="Normal 2 4 4 16 2 2 6 2" xfId="53879"/>
    <cellStyle name="Normal 2 4 4 16 2 2 7" xfId="53880"/>
    <cellStyle name="Normal 2 4 4 16 2 3" xfId="20072"/>
    <cellStyle name="Normal 2 4 4 16 2 3 2" xfId="20073"/>
    <cellStyle name="Normal 2 4 4 16 2 3 2 2" xfId="53881"/>
    <cellStyle name="Normal 2 4 4 16 2 3 3" xfId="20074"/>
    <cellStyle name="Normal 2 4 4 16 2 3 3 2" xfId="53882"/>
    <cellStyle name="Normal 2 4 4 16 2 3 4" xfId="53883"/>
    <cellStyle name="Normal 2 4 4 16 2 4" xfId="20075"/>
    <cellStyle name="Normal 2 4 4 16 2 4 2" xfId="20076"/>
    <cellStyle name="Normal 2 4 4 16 2 4 2 2" xfId="53884"/>
    <cellStyle name="Normal 2 4 4 16 2 4 3" xfId="53885"/>
    <cellStyle name="Normal 2 4 4 16 2 5" xfId="20077"/>
    <cellStyle name="Normal 2 4 4 16 2 5 2" xfId="53886"/>
    <cellStyle name="Normal 2 4 4 16 2 6" xfId="20078"/>
    <cellStyle name="Normal 2 4 4 16 2 6 2" xfId="53887"/>
    <cellStyle name="Normal 2 4 4 16 2 7" xfId="53888"/>
    <cellStyle name="Normal 2 4 4 16 2 7 2" xfId="53889"/>
    <cellStyle name="Normal 2 4 4 16 2 8" xfId="53890"/>
    <cellStyle name="Normal 2 4 4 16 2 9" xfId="53891"/>
    <cellStyle name="Normal 2 4 4 16 3" xfId="20079"/>
    <cellStyle name="Normal 2 4 4 16 3 2" xfId="20080"/>
    <cellStyle name="Normal 2 4 4 16 3 2 2" xfId="20081"/>
    <cellStyle name="Normal 2 4 4 16 3 2 2 2" xfId="53892"/>
    <cellStyle name="Normal 2 4 4 16 3 2 3" xfId="20082"/>
    <cellStyle name="Normal 2 4 4 16 3 2 3 2" xfId="53893"/>
    <cellStyle name="Normal 2 4 4 16 3 2 4" xfId="53894"/>
    <cellStyle name="Normal 2 4 4 16 3 3" xfId="20083"/>
    <cellStyle name="Normal 2 4 4 16 3 3 2" xfId="53895"/>
    <cellStyle name="Normal 2 4 4 16 3 4" xfId="20084"/>
    <cellStyle name="Normal 2 4 4 16 3 4 2" xfId="53896"/>
    <cellStyle name="Normal 2 4 4 16 3 5" xfId="20085"/>
    <cellStyle name="Normal 2 4 4 16 3 5 2" xfId="53897"/>
    <cellStyle name="Normal 2 4 4 16 3 6" xfId="53898"/>
    <cellStyle name="Normal 2 4 4 16 3 6 2" xfId="53899"/>
    <cellStyle name="Normal 2 4 4 16 3 7" xfId="53900"/>
    <cellStyle name="Normal 2 4 4 16 4" xfId="20086"/>
    <cellStyle name="Normal 2 4 4 16 4 2" xfId="20087"/>
    <cellStyle name="Normal 2 4 4 16 4 2 2" xfId="53901"/>
    <cellStyle name="Normal 2 4 4 16 4 3" xfId="20088"/>
    <cellStyle name="Normal 2 4 4 16 4 3 2" xfId="53902"/>
    <cellStyle name="Normal 2 4 4 16 4 4" xfId="53903"/>
    <cellStyle name="Normal 2 4 4 16 5" xfId="20089"/>
    <cellStyle name="Normal 2 4 4 16 5 2" xfId="20090"/>
    <cellStyle name="Normal 2 4 4 16 5 2 2" xfId="53904"/>
    <cellStyle name="Normal 2 4 4 16 5 3" xfId="53905"/>
    <cellStyle name="Normal 2 4 4 16 6" xfId="20091"/>
    <cellStyle name="Normal 2 4 4 16 6 2" xfId="53906"/>
    <cellStyle name="Normal 2 4 4 16 7" xfId="20092"/>
    <cellStyle name="Normal 2 4 4 16 7 2" xfId="53907"/>
    <cellStyle name="Normal 2 4 4 16 8" xfId="53908"/>
    <cellStyle name="Normal 2 4 4 16 8 2" xfId="53909"/>
    <cellStyle name="Normal 2 4 4 16 9" xfId="53910"/>
    <cellStyle name="Normal 2 4 4 17" xfId="20093"/>
    <cellStyle name="Normal 2 4 4 17 10" xfId="53911"/>
    <cellStyle name="Normal 2 4 4 17 11" xfId="53912"/>
    <cellStyle name="Normal 2 4 4 17 2" xfId="20094"/>
    <cellStyle name="Normal 2 4 4 17 2 10" xfId="53913"/>
    <cellStyle name="Normal 2 4 4 17 2 2" xfId="20095"/>
    <cellStyle name="Normal 2 4 4 17 2 2 2" xfId="20096"/>
    <cellStyle name="Normal 2 4 4 17 2 2 2 2" xfId="20097"/>
    <cellStyle name="Normal 2 4 4 17 2 2 2 2 2" xfId="53914"/>
    <cellStyle name="Normal 2 4 4 17 2 2 2 3" xfId="20098"/>
    <cellStyle name="Normal 2 4 4 17 2 2 2 3 2" xfId="53915"/>
    <cellStyle name="Normal 2 4 4 17 2 2 2 4" xfId="53916"/>
    <cellStyle name="Normal 2 4 4 17 2 2 3" xfId="20099"/>
    <cellStyle name="Normal 2 4 4 17 2 2 3 2" xfId="53917"/>
    <cellStyle name="Normal 2 4 4 17 2 2 4" xfId="20100"/>
    <cellStyle name="Normal 2 4 4 17 2 2 4 2" xfId="53918"/>
    <cellStyle name="Normal 2 4 4 17 2 2 5" xfId="20101"/>
    <cellStyle name="Normal 2 4 4 17 2 2 5 2" xfId="53919"/>
    <cellStyle name="Normal 2 4 4 17 2 2 6" xfId="53920"/>
    <cellStyle name="Normal 2 4 4 17 2 2 6 2" xfId="53921"/>
    <cellStyle name="Normal 2 4 4 17 2 2 7" xfId="53922"/>
    <cellStyle name="Normal 2 4 4 17 2 3" xfId="20102"/>
    <cellStyle name="Normal 2 4 4 17 2 3 2" xfId="20103"/>
    <cellStyle name="Normal 2 4 4 17 2 3 2 2" xfId="53923"/>
    <cellStyle name="Normal 2 4 4 17 2 3 3" xfId="20104"/>
    <cellStyle name="Normal 2 4 4 17 2 3 3 2" xfId="53924"/>
    <cellStyle name="Normal 2 4 4 17 2 3 4" xfId="53925"/>
    <cellStyle name="Normal 2 4 4 17 2 4" xfId="20105"/>
    <cellStyle name="Normal 2 4 4 17 2 4 2" xfId="20106"/>
    <cellStyle name="Normal 2 4 4 17 2 4 2 2" xfId="53926"/>
    <cellStyle name="Normal 2 4 4 17 2 4 3" xfId="53927"/>
    <cellStyle name="Normal 2 4 4 17 2 5" xfId="20107"/>
    <cellStyle name="Normal 2 4 4 17 2 5 2" xfId="53928"/>
    <cellStyle name="Normal 2 4 4 17 2 6" xfId="20108"/>
    <cellStyle name="Normal 2 4 4 17 2 6 2" xfId="53929"/>
    <cellStyle name="Normal 2 4 4 17 2 7" xfId="53930"/>
    <cellStyle name="Normal 2 4 4 17 2 7 2" xfId="53931"/>
    <cellStyle name="Normal 2 4 4 17 2 8" xfId="53932"/>
    <cellStyle name="Normal 2 4 4 17 2 9" xfId="53933"/>
    <cellStyle name="Normal 2 4 4 17 3" xfId="20109"/>
    <cellStyle name="Normal 2 4 4 17 3 2" xfId="20110"/>
    <cellStyle name="Normal 2 4 4 17 3 2 2" xfId="20111"/>
    <cellStyle name="Normal 2 4 4 17 3 2 2 2" xfId="53934"/>
    <cellStyle name="Normal 2 4 4 17 3 2 3" xfId="20112"/>
    <cellStyle name="Normal 2 4 4 17 3 2 3 2" xfId="53935"/>
    <cellStyle name="Normal 2 4 4 17 3 2 4" xfId="53936"/>
    <cellStyle name="Normal 2 4 4 17 3 3" xfId="20113"/>
    <cellStyle name="Normal 2 4 4 17 3 3 2" xfId="53937"/>
    <cellStyle name="Normal 2 4 4 17 3 4" xfId="20114"/>
    <cellStyle name="Normal 2 4 4 17 3 4 2" xfId="53938"/>
    <cellStyle name="Normal 2 4 4 17 3 5" xfId="20115"/>
    <cellStyle name="Normal 2 4 4 17 3 5 2" xfId="53939"/>
    <cellStyle name="Normal 2 4 4 17 3 6" xfId="53940"/>
    <cellStyle name="Normal 2 4 4 17 3 6 2" xfId="53941"/>
    <cellStyle name="Normal 2 4 4 17 3 7" xfId="53942"/>
    <cellStyle name="Normal 2 4 4 17 4" xfId="20116"/>
    <cellStyle name="Normal 2 4 4 17 4 2" xfId="20117"/>
    <cellStyle name="Normal 2 4 4 17 4 2 2" xfId="53943"/>
    <cellStyle name="Normal 2 4 4 17 4 3" xfId="20118"/>
    <cellStyle name="Normal 2 4 4 17 4 3 2" xfId="53944"/>
    <cellStyle name="Normal 2 4 4 17 4 4" xfId="53945"/>
    <cellStyle name="Normal 2 4 4 17 5" xfId="20119"/>
    <cellStyle name="Normal 2 4 4 17 5 2" xfId="20120"/>
    <cellStyle name="Normal 2 4 4 17 5 2 2" xfId="53946"/>
    <cellStyle name="Normal 2 4 4 17 5 3" xfId="53947"/>
    <cellStyle name="Normal 2 4 4 17 6" xfId="20121"/>
    <cellStyle name="Normal 2 4 4 17 6 2" xfId="53948"/>
    <cellStyle name="Normal 2 4 4 17 7" xfId="20122"/>
    <cellStyle name="Normal 2 4 4 17 7 2" xfId="53949"/>
    <cellStyle name="Normal 2 4 4 17 8" xfId="53950"/>
    <cellStyle name="Normal 2 4 4 17 8 2" xfId="53951"/>
    <cellStyle name="Normal 2 4 4 17 9" xfId="53952"/>
    <cellStyle name="Normal 2 4 4 18" xfId="20123"/>
    <cellStyle name="Normal 2 4 4 18 10" xfId="53953"/>
    <cellStyle name="Normal 2 4 4 18 11" xfId="53954"/>
    <cellStyle name="Normal 2 4 4 18 2" xfId="20124"/>
    <cellStyle name="Normal 2 4 4 18 2 10" xfId="53955"/>
    <cellStyle name="Normal 2 4 4 18 2 2" xfId="20125"/>
    <cellStyle name="Normal 2 4 4 18 2 2 2" xfId="20126"/>
    <cellStyle name="Normal 2 4 4 18 2 2 2 2" xfId="20127"/>
    <cellStyle name="Normal 2 4 4 18 2 2 2 2 2" xfId="53956"/>
    <cellStyle name="Normal 2 4 4 18 2 2 2 3" xfId="20128"/>
    <cellStyle name="Normal 2 4 4 18 2 2 2 3 2" xfId="53957"/>
    <cellStyle name="Normal 2 4 4 18 2 2 2 4" xfId="53958"/>
    <cellStyle name="Normal 2 4 4 18 2 2 3" xfId="20129"/>
    <cellStyle name="Normal 2 4 4 18 2 2 3 2" xfId="53959"/>
    <cellStyle name="Normal 2 4 4 18 2 2 4" xfId="20130"/>
    <cellStyle name="Normal 2 4 4 18 2 2 4 2" xfId="53960"/>
    <cellStyle name="Normal 2 4 4 18 2 2 5" xfId="20131"/>
    <cellStyle name="Normal 2 4 4 18 2 2 5 2" xfId="53961"/>
    <cellStyle name="Normal 2 4 4 18 2 2 6" xfId="53962"/>
    <cellStyle name="Normal 2 4 4 18 2 2 6 2" xfId="53963"/>
    <cellStyle name="Normal 2 4 4 18 2 2 7" xfId="53964"/>
    <cellStyle name="Normal 2 4 4 18 2 3" xfId="20132"/>
    <cellStyle name="Normal 2 4 4 18 2 3 2" xfId="20133"/>
    <cellStyle name="Normal 2 4 4 18 2 3 2 2" xfId="53965"/>
    <cellStyle name="Normal 2 4 4 18 2 3 3" xfId="20134"/>
    <cellStyle name="Normal 2 4 4 18 2 3 3 2" xfId="53966"/>
    <cellStyle name="Normal 2 4 4 18 2 3 4" xfId="53967"/>
    <cellStyle name="Normal 2 4 4 18 2 4" xfId="20135"/>
    <cellStyle name="Normal 2 4 4 18 2 4 2" xfId="20136"/>
    <cellStyle name="Normal 2 4 4 18 2 4 2 2" xfId="53968"/>
    <cellStyle name="Normal 2 4 4 18 2 4 3" xfId="53969"/>
    <cellStyle name="Normal 2 4 4 18 2 5" xfId="20137"/>
    <cellStyle name="Normal 2 4 4 18 2 5 2" xfId="53970"/>
    <cellStyle name="Normal 2 4 4 18 2 6" xfId="20138"/>
    <cellStyle name="Normal 2 4 4 18 2 6 2" xfId="53971"/>
    <cellStyle name="Normal 2 4 4 18 2 7" xfId="53972"/>
    <cellStyle name="Normal 2 4 4 18 2 7 2" xfId="53973"/>
    <cellStyle name="Normal 2 4 4 18 2 8" xfId="53974"/>
    <cellStyle name="Normal 2 4 4 18 2 9" xfId="53975"/>
    <cellStyle name="Normal 2 4 4 18 3" xfId="20139"/>
    <cellStyle name="Normal 2 4 4 18 3 2" xfId="20140"/>
    <cellStyle name="Normal 2 4 4 18 3 2 2" xfId="20141"/>
    <cellStyle name="Normal 2 4 4 18 3 2 2 2" xfId="53976"/>
    <cellStyle name="Normal 2 4 4 18 3 2 3" xfId="20142"/>
    <cellStyle name="Normal 2 4 4 18 3 2 3 2" xfId="53977"/>
    <cellStyle name="Normal 2 4 4 18 3 2 4" xfId="53978"/>
    <cellStyle name="Normal 2 4 4 18 3 3" xfId="20143"/>
    <cellStyle name="Normal 2 4 4 18 3 3 2" xfId="53979"/>
    <cellStyle name="Normal 2 4 4 18 3 4" xfId="20144"/>
    <cellStyle name="Normal 2 4 4 18 3 4 2" xfId="53980"/>
    <cellStyle name="Normal 2 4 4 18 3 5" xfId="20145"/>
    <cellStyle name="Normal 2 4 4 18 3 5 2" xfId="53981"/>
    <cellStyle name="Normal 2 4 4 18 3 6" xfId="53982"/>
    <cellStyle name="Normal 2 4 4 18 3 6 2" xfId="53983"/>
    <cellStyle name="Normal 2 4 4 18 3 7" xfId="53984"/>
    <cellStyle name="Normal 2 4 4 18 4" xfId="20146"/>
    <cellStyle name="Normal 2 4 4 18 4 2" xfId="20147"/>
    <cellStyle name="Normal 2 4 4 18 4 2 2" xfId="53985"/>
    <cellStyle name="Normal 2 4 4 18 4 3" xfId="20148"/>
    <cellStyle name="Normal 2 4 4 18 4 3 2" xfId="53986"/>
    <cellStyle name="Normal 2 4 4 18 4 4" xfId="53987"/>
    <cellStyle name="Normal 2 4 4 18 5" xfId="20149"/>
    <cellStyle name="Normal 2 4 4 18 5 2" xfId="20150"/>
    <cellStyle name="Normal 2 4 4 18 5 2 2" xfId="53988"/>
    <cellStyle name="Normal 2 4 4 18 5 3" xfId="53989"/>
    <cellStyle name="Normal 2 4 4 18 6" xfId="20151"/>
    <cellStyle name="Normal 2 4 4 18 6 2" xfId="53990"/>
    <cellStyle name="Normal 2 4 4 18 7" xfId="20152"/>
    <cellStyle name="Normal 2 4 4 18 7 2" xfId="53991"/>
    <cellStyle name="Normal 2 4 4 18 8" xfId="53992"/>
    <cellStyle name="Normal 2 4 4 18 8 2" xfId="53993"/>
    <cellStyle name="Normal 2 4 4 18 9" xfId="53994"/>
    <cellStyle name="Normal 2 4 4 19" xfId="20153"/>
    <cellStyle name="Normal 2 4 4 19 10" xfId="53995"/>
    <cellStyle name="Normal 2 4 4 19 11" xfId="53996"/>
    <cellStyle name="Normal 2 4 4 19 2" xfId="20154"/>
    <cellStyle name="Normal 2 4 4 19 2 10" xfId="53997"/>
    <cellStyle name="Normal 2 4 4 19 2 2" xfId="20155"/>
    <cellStyle name="Normal 2 4 4 19 2 2 2" xfId="20156"/>
    <cellStyle name="Normal 2 4 4 19 2 2 2 2" xfId="20157"/>
    <cellStyle name="Normal 2 4 4 19 2 2 2 2 2" xfId="53998"/>
    <cellStyle name="Normal 2 4 4 19 2 2 2 3" xfId="20158"/>
    <cellStyle name="Normal 2 4 4 19 2 2 2 3 2" xfId="53999"/>
    <cellStyle name="Normal 2 4 4 19 2 2 2 4" xfId="54000"/>
    <cellStyle name="Normal 2 4 4 19 2 2 3" xfId="20159"/>
    <cellStyle name="Normal 2 4 4 19 2 2 3 2" xfId="54001"/>
    <cellStyle name="Normal 2 4 4 19 2 2 4" xfId="20160"/>
    <cellStyle name="Normal 2 4 4 19 2 2 4 2" xfId="54002"/>
    <cellStyle name="Normal 2 4 4 19 2 2 5" xfId="20161"/>
    <cellStyle name="Normal 2 4 4 19 2 2 5 2" xfId="54003"/>
    <cellStyle name="Normal 2 4 4 19 2 2 6" xfId="54004"/>
    <cellStyle name="Normal 2 4 4 19 2 2 6 2" xfId="54005"/>
    <cellStyle name="Normal 2 4 4 19 2 2 7" xfId="54006"/>
    <cellStyle name="Normal 2 4 4 19 2 3" xfId="20162"/>
    <cellStyle name="Normal 2 4 4 19 2 3 2" xfId="20163"/>
    <cellStyle name="Normal 2 4 4 19 2 3 2 2" xfId="54007"/>
    <cellStyle name="Normal 2 4 4 19 2 3 3" xfId="20164"/>
    <cellStyle name="Normal 2 4 4 19 2 3 3 2" xfId="54008"/>
    <cellStyle name="Normal 2 4 4 19 2 3 4" xfId="54009"/>
    <cellStyle name="Normal 2 4 4 19 2 4" xfId="20165"/>
    <cellStyle name="Normal 2 4 4 19 2 4 2" xfId="20166"/>
    <cellStyle name="Normal 2 4 4 19 2 4 2 2" xfId="54010"/>
    <cellStyle name="Normal 2 4 4 19 2 4 3" xfId="54011"/>
    <cellStyle name="Normal 2 4 4 19 2 5" xfId="20167"/>
    <cellStyle name="Normal 2 4 4 19 2 5 2" xfId="54012"/>
    <cellStyle name="Normal 2 4 4 19 2 6" xfId="20168"/>
    <cellStyle name="Normal 2 4 4 19 2 6 2" xfId="54013"/>
    <cellStyle name="Normal 2 4 4 19 2 7" xfId="54014"/>
    <cellStyle name="Normal 2 4 4 19 2 7 2" xfId="54015"/>
    <cellStyle name="Normal 2 4 4 19 2 8" xfId="54016"/>
    <cellStyle name="Normal 2 4 4 19 2 9" xfId="54017"/>
    <cellStyle name="Normal 2 4 4 19 3" xfId="20169"/>
    <cellStyle name="Normal 2 4 4 19 3 2" xfId="20170"/>
    <cellStyle name="Normal 2 4 4 19 3 2 2" xfId="20171"/>
    <cellStyle name="Normal 2 4 4 19 3 2 2 2" xfId="54018"/>
    <cellStyle name="Normal 2 4 4 19 3 2 3" xfId="20172"/>
    <cellStyle name="Normal 2 4 4 19 3 2 3 2" xfId="54019"/>
    <cellStyle name="Normal 2 4 4 19 3 2 4" xfId="54020"/>
    <cellStyle name="Normal 2 4 4 19 3 3" xfId="20173"/>
    <cellStyle name="Normal 2 4 4 19 3 3 2" xfId="54021"/>
    <cellStyle name="Normal 2 4 4 19 3 4" xfId="20174"/>
    <cellStyle name="Normal 2 4 4 19 3 4 2" xfId="54022"/>
    <cellStyle name="Normal 2 4 4 19 3 5" xfId="20175"/>
    <cellStyle name="Normal 2 4 4 19 3 5 2" xfId="54023"/>
    <cellStyle name="Normal 2 4 4 19 3 6" xfId="54024"/>
    <cellStyle name="Normal 2 4 4 19 3 6 2" xfId="54025"/>
    <cellStyle name="Normal 2 4 4 19 3 7" xfId="54026"/>
    <cellStyle name="Normal 2 4 4 19 4" xfId="20176"/>
    <cellStyle name="Normal 2 4 4 19 4 2" xfId="20177"/>
    <cellStyle name="Normal 2 4 4 19 4 2 2" xfId="54027"/>
    <cellStyle name="Normal 2 4 4 19 4 3" xfId="20178"/>
    <cellStyle name="Normal 2 4 4 19 4 3 2" xfId="54028"/>
    <cellStyle name="Normal 2 4 4 19 4 4" xfId="54029"/>
    <cellStyle name="Normal 2 4 4 19 5" xfId="20179"/>
    <cellStyle name="Normal 2 4 4 19 5 2" xfId="20180"/>
    <cellStyle name="Normal 2 4 4 19 5 2 2" xfId="54030"/>
    <cellStyle name="Normal 2 4 4 19 5 3" xfId="54031"/>
    <cellStyle name="Normal 2 4 4 19 6" xfId="20181"/>
    <cellStyle name="Normal 2 4 4 19 6 2" xfId="54032"/>
    <cellStyle name="Normal 2 4 4 19 7" xfId="20182"/>
    <cellStyle name="Normal 2 4 4 19 7 2" xfId="54033"/>
    <cellStyle name="Normal 2 4 4 19 8" xfId="54034"/>
    <cellStyle name="Normal 2 4 4 19 8 2" xfId="54035"/>
    <cellStyle name="Normal 2 4 4 19 9" xfId="54036"/>
    <cellStyle name="Normal 2 4 4 2" xfId="20183"/>
    <cellStyle name="Normal 2 4 4 2 10" xfId="54037"/>
    <cellStyle name="Normal 2 4 4 2 11" xfId="54038"/>
    <cellStyle name="Normal 2 4 4 2 2" xfId="20184"/>
    <cellStyle name="Normal 2 4 4 2 2 10" xfId="54039"/>
    <cellStyle name="Normal 2 4 4 2 2 2" xfId="20185"/>
    <cellStyle name="Normal 2 4 4 2 2 2 2" xfId="20186"/>
    <cellStyle name="Normal 2 4 4 2 2 2 2 2" xfId="20187"/>
    <cellStyle name="Normal 2 4 4 2 2 2 2 2 2" xfId="54040"/>
    <cellStyle name="Normal 2 4 4 2 2 2 2 3" xfId="20188"/>
    <cellStyle name="Normal 2 4 4 2 2 2 2 3 2" xfId="54041"/>
    <cellStyle name="Normal 2 4 4 2 2 2 2 4" xfId="54042"/>
    <cellStyle name="Normal 2 4 4 2 2 2 3" xfId="20189"/>
    <cellStyle name="Normal 2 4 4 2 2 2 3 2" xfId="54043"/>
    <cellStyle name="Normal 2 4 4 2 2 2 4" xfId="20190"/>
    <cellStyle name="Normal 2 4 4 2 2 2 4 2" xfId="54044"/>
    <cellStyle name="Normal 2 4 4 2 2 2 5" xfId="20191"/>
    <cellStyle name="Normal 2 4 4 2 2 2 5 2" xfId="54045"/>
    <cellStyle name="Normal 2 4 4 2 2 2 6" xfId="54046"/>
    <cellStyle name="Normal 2 4 4 2 2 2 6 2" xfId="54047"/>
    <cellStyle name="Normal 2 4 4 2 2 2 7" xfId="54048"/>
    <cellStyle name="Normal 2 4 4 2 2 3" xfId="20192"/>
    <cellStyle name="Normal 2 4 4 2 2 3 2" xfId="20193"/>
    <cellStyle name="Normal 2 4 4 2 2 3 2 2" xfId="54049"/>
    <cellStyle name="Normal 2 4 4 2 2 3 3" xfId="20194"/>
    <cellStyle name="Normal 2 4 4 2 2 3 3 2" xfId="54050"/>
    <cellStyle name="Normal 2 4 4 2 2 3 4" xfId="54051"/>
    <cellStyle name="Normal 2 4 4 2 2 4" xfId="20195"/>
    <cellStyle name="Normal 2 4 4 2 2 4 2" xfId="20196"/>
    <cellStyle name="Normal 2 4 4 2 2 4 2 2" xfId="54052"/>
    <cellStyle name="Normal 2 4 4 2 2 4 3" xfId="54053"/>
    <cellStyle name="Normal 2 4 4 2 2 5" xfId="20197"/>
    <cellStyle name="Normal 2 4 4 2 2 5 2" xfId="54054"/>
    <cellStyle name="Normal 2 4 4 2 2 6" xfId="20198"/>
    <cellStyle name="Normal 2 4 4 2 2 6 2" xfId="54055"/>
    <cellStyle name="Normal 2 4 4 2 2 7" xfId="54056"/>
    <cellStyle name="Normal 2 4 4 2 2 7 2" xfId="54057"/>
    <cellStyle name="Normal 2 4 4 2 2 8" xfId="54058"/>
    <cellStyle name="Normal 2 4 4 2 2 9" xfId="54059"/>
    <cellStyle name="Normal 2 4 4 2 3" xfId="20199"/>
    <cellStyle name="Normal 2 4 4 2 3 2" xfId="20200"/>
    <cellStyle name="Normal 2 4 4 2 3 2 2" xfId="20201"/>
    <cellStyle name="Normal 2 4 4 2 3 2 2 2" xfId="54060"/>
    <cellStyle name="Normal 2 4 4 2 3 2 3" xfId="20202"/>
    <cellStyle name="Normal 2 4 4 2 3 2 3 2" xfId="54061"/>
    <cellStyle name="Normal 2 4 4 2 3 2 4" xfId="54062"/>
    <cellStyle name="Normal 2 4 4 2 3 3" xfId="20203"/>
    <cellStyle name="Normal 2 4 4 2 3 3 2" xfId="54063"/>
    <cellStyle name="Normal 2 4 4 2 3 4" xfId="20204"/>
    <cellStyle name="Normal 2 4 4 2 3 4 2" xfId="54064"/>
    <cellStyle name="Normal 2 4 4 2 3 5" xfId="20205"/>
    <cellStyle name="Normal 2 4 4 2 3 5 2" xfId="54065"/>
    <cellStyle name="Normal 2 4 4 2 3 6" xfId="54066"/>
    <cellStyle name="Normal 2 4 4 2 3 6 2" xfId="54067"/>
    <cellStyle name="Normal 2 4 4 2 3 7" xfId="54068"/>
    <cellStyle name="Normal 2 4 4 2 4" xfId="20206"/>
    <cellStyle name="Normal 2 4 4 2 4 2" xfId="20207"/>
    <cellStyle name="Normal 2 4 4 2 4 2 2" xfId="54069"/>
    <cellStyle name="Normal 2 4 4 2 4 3" xfId="20208"/>
    <cellStyle name="Normal 2 4 4 2 4 3 2" xfId="54070"/>
    <cellStyle name="Normal 2 4 4 2 4 4" xfId="54071"/>
    <cellStyle name="Normal 2 4 4 2 5" xfId="20209"/>
    <cellStyle name="Normal 2 4 4 2 5 2" xfId="20210"/>
    <cellStyle name="Normal 2 4 4 2 5 2 2" xfId="54072"/>
    <cellStyle name="Normal 2 4 4 2 5 3" xfId="54073"/>
    <cellStyle name="Normal 2 4 4 2 6" xfId="20211"/>
    <cellStyle name="Normal 2 4 4 2 6 2" xfId="54074"/>
    <cellStyle name="Normal 2 4 4 2 7" xfId="20212"/>
    <cellStyle name="Normal 2 4 4 2 7 2" xfId="54075"/>
    <cellStyle name="Normal 2 4 4 2 8" xfId="54076"/>
    <cellStyle name="Normal 2 4 4 2 8 2" xfId="54077"/>
    <cellStyle name="Normal 2 4 4 2 9" xfId="54078"/>
    <cellStyle name="Normal 2 4 4 20" xfId="20213"/>
    <cellStyle name="Normal 2 4 4 20 10" xfId="54079"/>
    <cellStyle name="Normal 2 4 4 20 11" xfId="54080"/>
    <cellStyle name="Normal 2 4 4 20 2" xfId="20214"/>
    <cellStyle name="Normal 2 4 4 20 2 10" xfId="54081"/>
    <cellStyle name="Normal 2 4 4 20 2 2" xfId="20215"/>
    <cellStyle name="Normal 2 4 4 20 2 2 2" xfId="20216"/>
    <cellStyle name="Normal 2 4 4 20 2 2 2 2" xfId="20217"/>
    <cellStyle name="Normal 2 4 4 20 2 2 2 2 2" xfId="54082"/>
    <cellStyle name="Normal 2 4 4 20 2 2 2 3" xfId="20218"/>
    <cellStyle name="Normal 2 4 4 20 2 2 2 3 2" xfId="54083"/>
    <cellStyle name="Normal 2 4 4 20 2 2 2 4" xfId="54084"/>
    <cellStyle name="Normal 2 4 4 20 2 2 3" xfId="20219"/>
    <cellStyle name="Normal 2 4 4 20 2 2 3 2" xfId="54085"/>
    <cellStyle name="Normal 2 4 4 20 2 2 4" xfId="20220"/>
    <cellStyle name="Normal 2 4 4 20 2 2 4 2" xfId="54086"/>
    <cellStyle name="Normal 2 4 4 20 2 2 5" xfId="20221"/>
    <cellStyle name="Normal 2 4 4 20 2 2 5 2" xfId="54087"/>
    <cellStyle name="Normal 2 4 4 20 2 2 6" xfId="54088"/>
    <cellStyle name="Normal 2 4 4 20 2 2 6 2" xfId="54089"/>
    <cellStyle name="Normal 2 4 4 20 2 2 7" xfId="54090"/>
    <cellStyle name="Normal 2 4 4 20 2 3" xfId="20222"/>
    <cellStyle name="Normal 2 4 4 20 2 3 2" xfId="20223"/>
    <cellStyle name="Normal 2 4 4 20 2 3 2 2" xfId="54091"/>
    <cellStyle name="Normal 2 4 4 20 2 3 3" xfId="20224"/>
    <cellStyle name="Normal 2 4 4 20 2 3 3 2" xfId="54092"/>
    <cellStyle name="Normal 2 4 4 20 2 3 4" xfId="54093"/>
    <cellStyle name="Normal 2 4 4 20 2 4" xfId="20225"/>
    <cellStyle name="Normal 2 4 4 20 2 4 2" xfId="20226"/>
    <cellStyle name="Normal 2 4 4 20 2 4 2 2" xfId="54094"/>
    <cellStyle name="Normal 2 4 4 20 2 4 3" xfId="54095"/>
    <cellStyle name="Normal 2 4 4 20 2 5" xfId="20227"/>
    <cellStyle name="Normal 2 4 4 20 2 5 2" xfId="54096"/>
    <cellStyle name="Normal 2 4 4 20 2 6" xfId="20228"/>
    <cellStyle name="Normal 2 4 4 20 2 6 2" xfId="54097"/>
    <cellStyle name="Normal 2 4 4 20 2 7" xfId="54098"/>
    <cellStyle name="Normal 2 4 4 20 2 7 2" xfId="54099"/>
    <cellStyle name="Normal 2 4 4 20 2 8" xfId="54100"/>
    <cellStyle name="Normal 2 4 4 20 2 9" xfId="54101"/>
    <cellStyle name="Normal 2 4 4 20 3" xfId="20229"/>
    <cellStyle name="Normal 2 4 4 20 3 2" xfId="20230"/>
    <cellStyle name="Normal 2 4 4 20 3 2 2" xfId="20231"/>
    <cellStyle name="Normal 2 4 4 20 3 2 2 2" xfId="54102"/>
    <cellStyle name="Normal 2 4 4 20 3 2 3" xfId="20232"/>
    <cellStyle name="Normal 2 4 4 20 3 2 3 2" xfId="54103"/>
    <cellStyle name="Normal 2 4 4 20 3 2 4" xfId="54104"/>
    <cellStyle name="Normal 2 4 4 20 3 3" xfId="20233"/>
    <cellStyle name="Normal 2 4 4 20 3 3 2" xfId="54105"/>
    <cellStyle name="Normal 2 4 4 20 3 4" xfId="20234"/>
    <cellStyle name="Normal 2 4 4 20 3 4 2" xfId="54106"/>
    <cellStyle name="Normal 2 4 4 20 3 5" xfId="20235"/>
    <cellStyle name="Normal 2 4 4 20 3 5 2" xfId="54107"/>
    <cellStyle name="Normal 2 4 4 20 3 6" xfId="54108"/>
    <cellStyle name="Normal 2 4 4 20 3 6 2" xfId="54109"/>
    <cellStyle name="Normal 2 4 4 20 3 7" xfId="54110"/>
    <cellStyle name="Normal 2 4 4 20 4" xfId="20236"/>
    <cellStyle name="Normal 2 4 4 20 4 2" xfId="20237"/>
    <cellStyle name="Normal 2 4 4 20 4 2 2" xfId="54111"/>
    <cellStyle name="Normal 2 4 4 20 4 3" xfId="20238"/>
    <cellStyle name="Normal 2 4 4 20 4 3 2" xfId="54112"/>
    <cellStyle name="Normal 2 4 4 20 4 4" xfId="54113"/>
    <cellStyle name="Normal 2 4 4 20 5" xfId="20239"/>
    <cellStyle name="Normal 2 4 4 20 5 2" xfId="20240"/>
    <cellStyle name="Normal 2 4 4 20 5 2 2" xfId="54114"/>
    <cellStyle name="Normal 2 4 4 20 5 3" xfId="54115"/>
    <cellStyle name="Normal 2 4 4 20 6" xfId="20241"/>
    <cellStyle name="Normal 2 4 4 20 6 2" xfId="54116"/>
    <cellStyle name="Normal 2 4 4 20 7" xfId="20242"/>
    <cellStyle name="Normal 2 4 4 20 7 2" xfId="54117"/>
    <cellStyle name="Normal 2 4 4 20 8" xfId="54118"/>
    <cellStyle name="Normal 2 4 4 20 8 2" xfId="54119"/>
    <cellStyle name="Normal 2 4 4 20 9" xfId="54120"/>
    <cellStyle name="Normal 2 4 4 21" xfId="20243"/>
    <cellStyle name="Normal 2 4 4 21 10" xfId="54121"/>
    <cellStyle name="Normal 2 4 4 21 11" xfId="54122"/>
    <cellStyle name="Normal 2 4 4 21 2" xfId="20244"/>
    <cellStyle name="Normal 2 4 4 21 2 10" xfId="54123"/>
    <cellStyle name="Normal 2 4 4 21 2 2" xfId="20245"/>
    <cellStyle name="Normal 2 4 4 21 2 2 2" xfId="20246"/>
    <cellStyle name="Normal 2 4 4 21 2 2 2 2" xfId="20247"/>
    <cellStyle name="Normal 2 4 4 21 2 2 2 2 2" xfId="54124"/>
    <cellStyle name="Normal 2 4 4 21 2 2 2 3" xfId="20248"/>
    <cellStyle name="Normal 2 4 4 21 2 2 2 3 2" xfId="54125"/>
    <cellStyle name="Normal 2 4 4 21 2 2 2 4" xfId="54126"/>
    <cellStyle name="Normal 2 4 4 21 2 2 3" xfId="20249"/>
    <cellStyle name="Normal 2 4 4 21 2 2 3 2" xfId="54127"/>
    <cellStyle name="Normal 2 4 4 21 2 2 4" xfId="20250"/>
    <cellStyle name="Normal 2 4 4 21 2 2 4 2" xfId="54128"/>
    <cellStyle name="Normal 2 4 4 21 2 2 5" xfId="20251"/>
    <cellStyle name="Normal 2 4 4 21 2 2 5 2" xfId="54129"/>
    <cellStyle name="Normal 2 4 4 21 2 2 6" xfId="54130"/>
    <cellStyle name="Normal 2 4 4 21 2 2 6 2" xfId="54131"/>
    <cellStyle name="Normal 2 4 4 21 2 2 7" xfId="54132"/>
    <cellStyle name="Normal 2 4 4 21 2 3" xfId="20252"/>
    <cellStyle name="Normal 2 4 4 21 2 3 2" xfId="20253"/>
    <cellStyle name="Normal 2 4 4 21 2 3 2 2" xfId="54133"/>
    <cellStyle name="Normal 2 4 4 21 2 3 3" xfId="20254"/>
    <cellStyle name="Normal 2 4 4 21 2 3 3 2" xfId="54134"/>
    <cellStyle name="Normal 2 4 4 21 2 3 4" xfId="54135"/>
    <cellStyle name="Normal 2 4 4 21 2 4" xfId="20255"/>
    <cellStyle name="Normal 2 4 4 21 2 4 2" xfId="20256"/>
    <cellStyle name="Normal 2 4 4 21 2 4 2 2" xfId="54136"/>
    <cellStyle name="Normal 2 4 4 21 2 4 3" xfId="54137"/>
    <cellStyle name="Normal 2 4 4 21 2 5" xfId="20257"/>
    <cellStyle name="Normal 2 4 4 21 2 5 2" xfId="54138"/>
    <cellStyle name="Normal 2 4 4 21 2 6" xfId="20258"/>
    <cellStyle name="Normal 2 4 4 21 2 6 2" xfId="54139"/>
    <cellStyle name="Normal 2 4 4 21 2 7" xfId="54140"/>
    <cellStyle name="Normal 2 4 4 21 2 7 2" xfId="54141"/>
    <cellStyle name="Normal 2 4 4 21 2 8" xfId="54142"/>
    <cellStyle name="Normal 2 4 4 21 2 9" xfId="54143"/>
    <cellStyle name="Normal 2 4 4 21 3" xfId="20259"/>
    <cellStyle name="Normal 2 4 4 21 3 2" xfId="20260"/>
    <cellStyle name="Normal 2 4 4 21 3 2 2" xfId="20261"/>
    <cellStyle name="Normal 2 4 4 21 3 2 2 2" xfId="54144"/>
    <cellStyle name="Normal 2 4 4 21 3 2 3" xfId="20262"/>
    <cellStyle name="Normal 2 4 4 21 3 2 3 2" xfId="54145"/>
    <cellStyle name="Normal 2 4 4 21 3 2 4" xfId="54146"/>
    <cellStyle name="Normal 2 4 4 21 3 3" xfId="20263"/>
    <cellStyle name="Normal 2 4 4 21 3 3 2" xfId="54147"/>
    <cellStyle name="Normal 2 4 4 21 3 4" xfId="20264"/>
    <cellStyle name="Normal 2 4 4 21 3 4 2" xfId="54148"/>
    <cellStyle name="Normal 2 4 4 21 3 5" xfId="20265"/>
    <cellStyle name="Normal 2 4 4 21 3 5 2" xfId="54149"/>
    <cellStyle name="Normal 2 4 4 21 3 6" xfId="54150"/>
    <cellStyle name="Normal 2 4 4 21 3 6 2" xfId="54151"/>
    <cellStyle name="Normal 2 4 4 21 3 7" xfId="54152"/>
    <cellStyle name="Normal 2 4 4 21 4" xfId="20266"/>
    <cellStyle name="Normal 2 4 4 21 4 2" xfId="20267"/>
    <cellStyle name="Normal 2 4 4 21 4 2 2" xfId="54153"/>
    <cellStyle name="Normal 2 4 4 21 4 3" xfId="20268"/>
    <cellStyle name="Normal 2 4 4 21 4 3 2" xfId="54154"/>
    <cellStyle name="Normal 2 4 4 21 4 4" xfId="54155"/>
    <cellStyle name="Normal 2 4 4 21 5" xfId="20269"/>
    <cellStyle name="Normal 2 4 4 21 5 2" xfId="20270"/>
    <cellStyle name="Normal 2 4 4 21 5 2 2" xfId="54156"/>
    <cellStyle name="Normal 2 4 4 21 5 3" xfId="54157"/>
    <cellStyle name="Normal 2 4 4 21 6" xfId="20271"/>
    <cellStyle name="Normal 2 4 4 21 6 2" xfId="54158"/>
    <cellStyle name="Normal 2 4 4 21 7" xfId="20272"/>
    <cellStyle name="Normal 2 4 4 21 7 2" xfId="54159"/>
    <cellStyle name="Normal 2 4 4 21 8" xfId="54160"/>
    <cellStyle name="Normal 2 4 4 21 8 2" xfId="54161"/>
    <cellStyle name="Normal 2 4 4 21 9" xfId="54162"/>
    <cellStyle name="Normal 2 4 4 22" xfId="20273"/>
    <cellStyle name="Normal 2 4 4 22 10" xfId="54163"/>
    <cellStyle name="Normal 2 4 4 22 11" xfId="54164"/>
    <cellStyle name="Normal 2 4 4 22 2" xfId="20274"/>
    <cellStyle name="Normal 2 4 4 22 2 10" xfId="54165"/>
    <cellStyle name="Normal 2 4 4 22 2 2" xfId="20275"/>
    <cellStyle name="Normal 2 4 4 22 2 2 2" xfId="20276"/>
    <cellStyle name="Normal 2 4 4 22 2 2 2 2" xfId="20277"/>
    <cellStyle name="Normal 2 4 4 22 2 2 2 2 2" xfId="54166"/>
    <cellStyle name="Normal 2 4 4 22 2 2 2 3" xfId="20278"/>
    <cellStyle name="Normal 2 4 4 22 2 2 2 3 2" xfId="54167"/>
    <cellStyle name="Normal 2 4 4 22 2 2 2 4" xfId="54168"/>
    <cellStyle name="Normal 2 4 4 22 2 2 3" xfId="20279"/>
    <cellStyle name="Normal 2 4 4 22 2 2 3 2" xfId="54169"/>
    <cellStyle name="Normal 2 4 4 22 2 2 4" xfId="20280"/>
    <cellStyle name="Normal 2 4 4 22 2 2 4 2" xfId="54170"/>
    <cellStyle name="Normal 2 4 4 22 2 2 5" xfId="20281"/>
    <cellStyle name="Normal 2 4 4 22 2 2 5 2" xfId="54171"/>
    <cellStyle name="Normal 2 4 4 22 2 2 6" xfId="54172"/>
    <cellStyle name="Normal 2 4 4 22 2 2 6 2" xfId="54173"/>
    <cellStyle name="Normal 2 4 4 22 2 2 7" xfId="54174"/>
    <cellStyle name="Normal 2 4 4 22 2 3" xfId="20282"/>
    <cellStyle name="Normal 2 4 4 22 2 3 2" xfId="20283"/>
    <cellStyle name="Normal 2 4 4 22 2 3 2 2" xfId="54175"/>
    <cellStyle name="Normal 2 4 4 22 2 3 3" xfId="20284"/>
    <cellStyle name="Normal 2 4 4 22 2 3 3 2" xfId="54176"/>
    <cellStyle name="Normal 2 4 4 22 2 3 4" xfId="54177"/>
    <cellStyle name="Normal 2 4 4 22 2 4" xfId="20285"/>
    <cellStyle name="Normal 2 4 4 22 2 4 2" xfId="20286"/>
    <cellStyle name="Normal 2 4 4 22 2 4 2 2" xfId="54178"/>
    <cellStyle name="Normal 2 4 4 22 2 4 3" xfId="54179"/>
    <cellStyle name="Normal 2 4 4 22 2 5" xfId="20287"/>
    <cellStyle name="Normal 2 4 4 22 2 5 2" xfId="54180"/>
    <cellStyle name="Normal 2 4 4 22 2 6" xfId="20288"/>
    <cellStyle name="Normal 2 4 4 22 2 6 2" xfId="54181"/>
    <cellStyle name="Normal 2 4 4 22 2 7" xfId="54182"/>
    <cellStyle name="Normal 2 4 4 22 2 7 2" xfId="54183"/>
    <cellStyle name="Normal 2 4 4 22 2 8" xfId="54184"/>
    <cellStyle name="Normal 2 4 4 22 2 9" xfId="54185"/>
    <cellStyle name="Normal 2 4 4 22 3" xfId="20289"/>
    <cellStyle name="Normal 2 4 4 22 3 2" xfId="20290"/>
    <cellStyle name="Normal 2 4 4 22 3 2 2" xfId="20291"/>
    <cellStyle name="Normal 2 4 4 22 3 2 2 2" xfId="54186"/>
    <cellStyle name="Normal 2 4 4 22 3 2 3" xfId="20292"/>
    <cellStyle name="Normal 2 4 4 22 3 2 3 2" xfId="54187"/>
    <cellStyle name="Normal 2 4 4 22 3 2 4" xfId="54188"/>
    <cellStyle name="Normal 2 4 4 22 3 3" xfId="20293"/>
    <cellStyle name="Normal 2 4 4 22 3 3 2" xfId="54189"/>
    <cellStyle name="Normal 2 4 4 22 3 4" xfId="20294"/>
    <cellStyle name="Normal 2 4 4 22 3 4 2" xfId="54190"/>
    <cellStyle name="Normal 2 4 4 22 3 5" xfId="20295"/>
    <cellStyle name="Normal 2 4 4 22 3 5 2" xfId="54191"/>
    <cellStyle name="Normal 2 4 4 22 3 6" xfId="54192"/>
    <cellStyle name="Normal 2 4 4 22 3 6 2" xfId="54193"/>
    <cellStyle name="Normal 2 4 4 22 3 7" xfId="54194"/>
    <cellStyle name="Normal 2 4 4 22 4" xfId="20296"/>
    <cellStyle name="Normal 2 4 4 22 4 2" xfId="20297"/>
    <cellStyle name="Normal 2 4 4 22 4 2 2" xfId="54195"/>
    <cellStyle name="Normal 2 4 4 22 4 3" xfId="20298"/>
    <cellStyle name="Normal 2 4 4 22 4 3 2" xfId="54196"/>
    <cellStyle name="Normal 2 4 4 22 4 4" xfId="54197"/>
    <cellStyle name="Normal 2 4 4 22 5" xfId="20299"/>
    <cellStyle name="Normal 2 4 4 22 5 2" xfId="20300"/>
    <cellStyle name="Normal 2 4 4 22 5 2 2" xfId="54198"/>
    <cellStyle name="Normal 2 4 4 22 5 3" xfId="54199"/>
    <cellStyle name="Normal 2 4 4 22 6" xfId="20301"/>
    <cellStyle name="Normal 2 4 4 22 6 2" xfId="54200"/>
    <cellStyle name="Normal 2 4 4 22 7" xfId="20302"/>
    <cellStyle name="Normal 2 4 4 22 7 2" xfId="54201"/>
    <cellStyle name="Normal 2 4 4 22 8" xfId="54202"/>
    <cellStyle name="Normal 2 4 4 22 8 2" xfId="54203"/>
    <cellStyle name="Normal 2 4 4 22 9" xfId="54204"/>
    <cellStyle name="Normal 2 4 4 23" xfId="20303"/>
    <cellStyle name="Normal 2 4 4 23 10" xfId="54205"/>
    <cellStyle name="Normal 2 4 4 23 11" xfId="54206"/>
    <cellStyle name="Normal 2 4 4 23 2" xfId="20304"/>
    <cellStyle name="Normal 2 4 4 23 2 10" xfId="54207"/>
    <cellStyle name="Normal 2 4 4 23 2 2" xfId="20305"/>
    <cellStyle name="Normal 2 4 4 23 2 2 2" xfId="20306"/>
    <cellStyle name="Normal 2 4 4 23 2 2 2 2" xfId="20307"/>
    <cellStyle name="Normal 2 4 4 23 2 2 2 2 2" xfId="54208"/>
    <cellStyle name="Normal 2 4 4 23 2 2 2 3" xfId="20308"/>
    <cellStyle name="Normal 2 4 4 23 2 2 2 3 2" xfId="54209"/>
    <cellStyle name="Normal 2 4 4 23 2 2 2 4" xfId="54210"/>
    <cellStyle name="Normal 2 4 4 23 2 2 3" xfId="20309"/>
    <cellStyle name="Normal 2 4 4 23 2 2 3 2" xfId="54211"/>
    <cellStyle name="Normal 2 4 4 23 2 2 4" xfId="20310"/>
    <cellStyle name="Normal 2 4 4 23 2 2 4 2" xfId="54212"/>
    <cellStyle name="Normal 2 4 4 23 2 2 5" xfId="20311"/>
    <cellStyle name="Normal 2 4 4 23 2 2 5 2" xfId="54213"/>
    <cellStyle name="Normal 2 4 4 23 2 2 6" xfId="54214"/>
    <cellStyle name="Normal 2 4 4 23 2 2 6 2" xfId="54215"/>
    <cellStyle name="Normal 2 4 4 23 2 2 7" xfId="54216"/>
    <cellStyle name="Normal 2 4 4 23 2 3" xfId="20312"/>
    <cellStyle name="Normal 2 4 4 23 2 3 2" xfId="20313"/>
    <cellStyle name="Normal 2 4 4 23 2 3 2 2" xfId="54217"/>
    <cellStyle name="Normal 2 4 4 23 2 3 3" xfId="20314"/>
    <cellStyle name="Normal 2 4 4 23 2 3 3 2" xfId="54218"/>
    <cellStyle name="Normal 2 4 4 23 2 3 4" xfId="54219"/>
    <cellStyle name="Normal 2 4 4 23 2 4" xfId="20315"/>
    <cellStyle name="Normal 2 4 4 23 2 4 2" xfId="20316"/>
    <cellStyle name="Normal 2 4 4 23 2 4 2 2" xfId="54220"/>
    <cellStyle name="Normal 2 4 4 23 2 4 3" xfId="54221"/>
    <cellStyle name="Normal 2 4 4 23 2 5" xfId="20317"/>
    <cellStyle name="Normal 2 4 4 23 2 5 2" xfId="54222"/>
    <cellStyle name="Normal 2 4 4 23 2 6" xfId="20318"/>
    <cellStyle name="Normal 2 4 4 23 2 6 2" xfId="54223"/>
    <cellStyle name="Normal 2 4 4 23 2 7" xfId="54224"/>
    <cellStyle name="Normal 2 4 4 23 2 7 2" xfId="54225"/>
    <cellStyle name="Normal 2 4 4 23 2 8" xfId="54226"/>
    <cellStyle name="Normal 2 4 4 23 2 9" xfId="54227"/>
    <cellStyle name="Normal 2 4 4 23 3" xfId="20319"/>
    <cellStyle name="Normal 2 4 4 23 3 2" xfId="20320"/>
    <cellStyle name="Normal 2 4 4 23 3 2 2" xfId="20321"/>
    <cellStyle name="Normal 2 4 4 23 3 2 2 2" xfId="54228"/>
    <cellStyle name="Normal 2 4 4 23 3 2 3" xfId="20322"/>
    <cellStyle name="Normal 2 4 4 23 3 2 3 2" xfId="54229"/>
    <cellStyle name="Normal 2 4 4 23 3 2 4" xfId="54230"/>
    <cellStyle name="Normal 2 4 4 23 3 3" xfId="20323"/>
    <cellStyle name="Normal 2 4 4 23 3 3 2" xfId="54231"/>
    <cellStyle name="Normal 2 4 4 23 3 4" xfId="20324"/>
    <cellStyle name="Normal 2 4 4 23 3 4 2" xfId="54232"/>
    <cellStyle name="Normal 2 4 4 23 3 5" xfId="20325"/>
    <cellStyle name="Normal 2 4 4 23 3 5 2" xfId="54233"/>
    <cellStyle name="Normal 2 4 4 23 3 6" xfId="54234"/>
    <cellStyle name="Normal 2 4 4 23 3 6 2" xfId="54235"/>
    <cellStyle name="Normal 2 4 4 23 3 7" xfId="54236"/>
    <cellStyle name="Normal 2 4 4 23 4" xfId="20326"/>
    <cellStyle name="Normal 2 4 4 23 4 2" xfId="20327"/>
    <cellStyle name="Normal 2 4 4 23 4 2 2" xfId="54237"/>
    <cellStyle name="Normal 2 4 4 23 4 3" xfId="20328"/>
    <cellStyle name="Normal 2 4 4 23 4 3 2" xfId="54238"/>
    <cellStyle name="Normal 2 4 4 23 4 4" xfId="54239"/>
    <cellStyle name="Normal 2 4 4 23 5" xfId="20329"/>
    <cellStyle name="Normal 2 4 4 23 5 2" xfId="20330"/>
    <cellStyle name="Normal 2 4 4 23 5 2 2" xfId="54240"/>
    <cellStyle name="Normal 2 4 4 23 5 3" xfId="54241"/>
    <cellStyle name="Normal 2 4 4 23 6" xfId="20331"/>
    <cellStyle name="Normal 2 4 4 23 6 2" xfId="54242"/>
    <cellStyle name="Normal 2 4 4 23 7" xfId="20332"/>
    <cellStyle name="Normal 2 4 4 23 7 2" xfId="54243"/>
    <cellStyle name="Normal 2 4 4 23 8" xfId="54244"/>
    <cellStyle name="Normal 2 4 4 23 8 2" xfId="54245"/>
    <cellStyle name="Normal 2 4 4 23 9" xfId="54246"/>
    <cellStyle name="Normal 2 4 4 24" xfId="20333"/>
    <cellStyle name="Normal 2 4 4 24 10" xfId="54247"/>
    <cellStyle name="Normal 2 4 4 24 11" xfId="54248"/>
    <cellStyle name="Normal 2 4 4 24 2" xfId="20334"/>
    <cellStyle name="Normal 2 4 4 24 2 10" xfId="54249"/>
    <cellStyle name="Normal 2 4 4 24 2 2" xfId="20335"/>
    <cellStyle name="Normal 2 4 4 24 2 2 2" xfId="20336"/>
    <cellStyle name="Normal 2 4 4 24 2 2 2 2" xfId="20337"/>
    <cellStyle name="Normal 2 4 4 24 2 2 2 2 2" xfId="54250"/>
    <cellStyle name="Normal 2 4 4 24 2 2 2 3" xfId="20338"/>
    <cellStyle name="Normal 2 4 4 24 2 2 2 3 2" xfId="54251"/>
    <cellStyle name="Normal 2 4 4 24 2 2 2 4" xfId="54252"/>
    <cellStyle name="Normal 2 4 4 24 2 2 3" xfId="20339"/>
    <cellStyle name="Normal 2 4 4 24 2 2 3 2" xfId="54253"/>
    <cellStyle name="Normal 2 4 4 24 2 2 4" xfId="20340"/>
    <cellStyle name="Normal 2 4 4 24 2 2 4 2" xfId="54254"/>
    <cellStyle name="Normal 2 4 4 24 2 2 5" xfId="20341"/>
    <cellStyle name="Normal 2 4 4 24 2 2 5 2" xfId="54255"/>
    <cellStyle name="Normal 2 4 4 24 2 2 6" xfId="54256"/>
    <cellStyle name="Normal 2 4 4 24 2 2 6 2" xfId="54257"/>
    <cellStyle name="Normal 2 4 4 24 2 2 7" xfId="54258"/>
    <cellStyle name="Normal 2 4 4 24 2 3" xfId="20342"/>
    <cellStyle name="Normal 2 4 4 24 2 3 2" xfId="20343"/>
    <cellStyle name="Normal 2 4 4 24 2 3 2 2" xfId="54259"/>
    <cellStyle name="Normal 2 4 4 24 2 3 3" xfId="20344"/>
    <cellStyle name="Normal 2 4 4 24 2 3 3 2" xfId="54260"/>
    <cellStyle name="Normal 2 4 4 24 2 3 4" xfId="54261"/>
    <cellStyle name="Normal 2 4 4 24 2 4" xfId="20345"/>
    <cellStyle name="Normal 2 4 4 24 2 4 2" xfId="20346"/>
    <cellStyle name="Normal 2 4 4 24 2 4 2 2" xfId="54262"/>
    <cellStyle name="Normal 2 4 4 24 2 4 3" xfId="54263"/>
    <cellStyle name="Normal 2 4 4 24 2 5" xfId="20347"/>
    <cellStyle name="Normal 2 4 4 24 2 5 2" xfId="54264"/>
    <cellStyle name="Normal 2 4 4 24 2 6" xfId="20348"/>
    <cellStyle name="Normal 2 4 4 24 2 6 2" xfId="54265"/>
    <cellStyle name="Normal 2 4 4 24 2 7" xfId="54266"/>
    <cellStyle name="Normal 2 4 4 24 2 7 2" xfId="54267"/>
    <cellStyle name="Normal 2 4 4 24 2 8" xfId="54268"/>
    <cellStyle name="Normal 2 4 4 24 2 9" xfId="54269"/>
    <cellStyle name="Normal 2 4 4 24 3" xfId="20349"/>
    <cellStyle name="Normal 2 4 4 24 3 2" xfId="20350"/>
    <cellStyle name="Normal 2 4 4 24 3 2 2" xfId="20351"/>
    <cellStyle name="Normal 2 4 4 24 3 2 2 2" xfId="54270"/>
    <cellStyle name="Normal 2 4 4 24 3 2 3" xfId="20352"/>
    <cellStyle name="Normal 2 4 4 24 3 2 3 2" xfId="54271"/>
    <cellStyle name="Normal 2 4 4 24 3 2 4" xfId="54272"/>
    <cellStyle name="Normal 2 4 4 24 3 3" xfId="20353"/>
    <cellStyle name="Normal 2 4 4 24 3 3 2" xfId="54273"/>
    <cellStyle name="Normal 2 4 4 24 3 4" xfId="20354"/>
    <cellStyle name="Normal 2 4 4 24 3 4 2" xfId="54274"/>
    <cellStyle name="Normal 2 4 4 24 3 5" xfId="20355"/>
    <cellStyle name="Normal 2 4 4 24 3 5 2" xfId="54275"/>
    <cellStyle name="Normal 2 4 4 24 3 6" xfId="54276"/>
    <cellStyle name="Normal 2 4 4 24 3 6 2" xfId="54277"/>
    <cellStyle name="Normal 2 4 4 24 3 7" xfId="54278"/>
    <cellStyle name="Normal 2 4 4 24 4" xfId="20356"/>
    <cellStyle name="Normal 2 4 4 24 4 2" xfId="20357"/>
    <cellStyle name="Normal 2 4 4 24 4 2 2" xfId="54279"/>
    <cellStyle name="Normal 2 4 4 24 4 3" xfId="20358"/>
    <cellStyle name="Normal 2 4 4 24 4 3 2" xfId="54280"/>
    <cellStyle name="Normal 2 4 4 24 4 4" xfId="54281"/>
    <cellStyle name="Normal 2 4 4 24 5" xfId="20359"/>
    <cellStyle name="Normal 2 4 4 24 5 2" xfId="20360"/>
    <cellStyle name="Normal 2 4 4 24 5 2 2" xfId="54282"/>
    <cellStyle name="Normal 2 4 4 24 5 3" xfId="54283"/>
    <cellStyle name="Normal 2 4 4 24 6" xfId="20361"/>
    <cellStyle name="Normal 2 4 4 24 6 2" xfId="54284"/>
    <cellStyle name="Normal 2 4 4 24 7" xfId="20362"/>
    <cellStyle name="Normal 2 4 4 24 7 2" xfId="54285"/>
    <cellStyle name="Normal 2 4 4 24 8" xfId="54286"/>
    <cellStyle name="Normal 2 4 4 24 8 2" xfId="54287"/>
    <cellStyle name="Normal 2 4 4 24 9" xfId="54288"/>
    <cellStyle name="Normal 2 4 4 25" xfId="20363"/>
    <cellStyle name="Normal 2 4 4 25 10" xfId="54289"/>
    <cellStyle name="Normal 2 4 4 25 11" xfId="54290"/>
    <cellStyle name="Normal 2 4 4 25 2" xfId="20364"/>
    <cellStyle name="Normal 2 4 4 25 2 10" xfId="54291"/>
    <cellStyle name="Normal 2 4 4 25 2 2" xfId="20365"/>
    <cellStyle name="Normal 2 4 4 25 2 2 2" xfId="20366"/>
    <cellStyle name="Normal 2 4 4 25 2 2 2 2" xfId="20367"/>
    <cellStyle name="Normal 2 4 4 25 2 2 2 2 2" xfId="54292"/>
    <cellStyle name="Normal 2 4 4 25 2 2 2 3" xfId="20368"/>
    <cellStyle name="Normal 2 4 4 25 2 2 2 3 2" xfId="54293"/>
    <cellStyle name="Normal 2 4 4 25 2 2 2 4" xfId="54294"/>
    <cellStyle name="Normal 2 4 4 25 2 2 3" xfId="20369"/>
    <cellStyle name="Normal 2 4 4 25 2 2 3 2" xfId="54295"/>
    <cellStyle name="Normal 2 4 4 25 2 2 4" xfId="20370"/>
    <cellStyle name="Normal 2 4 4 25 2 2 4 2" xfId="54296"/>
    <cellStyle name="Normal 2 4 4 25 2 2 5" xfId="20371"/>
    <cellStyle name="Normal 2 4 4 25 2 2 5 2" xfId="54297"/>
    <cellStyle name="Normal 2 4 4 25 2 2 6" xfId="54298"/>
    <cellStyle name="Normal 2 4 4 25 2 2 6 2" xfId="54299"/>
    <cellStyle name="Normal 2 4 4 25 2 2 7" xfId="54300"/>
    <cellStyle name="Normal 2 4 4 25 2 3" xfId="20372"/>
    <cellStyle name="Normal 2 4 4 25 2 3 2" xfId="20373"/>
    <cellStyle name="Normal 2 4 4 25 2 3 2 2" xfId="54301"/>
    <cellStyle name="Normal 2 4 4 25 2 3 3" xfId="20374"/>
    <cellStyle name="Normal 2 4 4 25 2 3 3 2" xfId="54302"/>
    <cellStyle name="Normal 2 4 4 25 2 3 4" xfId="54303"/>
    <cellStyle name="Normal 2 4 4 25 2 4" xfId="20375"/>
    <cellStyle name="Normal 2 4 4 25 2 4 2" xfId="20376"/>
    <cellStyle name="Normal 2 4 4 25 2 4 2 2" xfId="54304"/>
    <cellStyle name="Normal 2 4 4 25 2 4 3" xfId="54305"/>
    <cellStyle name="Normal 2 4 4 25 2 5" xfId="20377"/>
    <cellStyle name="Normal 2 4 4 25 2 5 2" xfId="54306"/>
    <cellStyle name="Normal 2 4 4 25 2 6" xfId="20378"/>
    <cellStyle name="Normal 2 4 4 25 2 6 2" xfId="54307"/>
    <cellStyle name="Normal 2 4 4 25 2 7" xfId="54308"/>
    <cellStyle name="Normal 2 4 4 25 2 7 2" xfId="54309"/>
    <cellStyle name="Normal 2 4 4 25 2 8" xfId="54310"/>
    <cellStyle name="Normal 2 4 4 25 2 9" xfId="54311"/>
    <cellStyle name="Normal 2 4 4 25 3" xfId="20379"/>
    <cellStyle name="Normal 2 4 4 25 3 2" xfId="20380"/>
    <cellStyle name="Normal 2 4 4 25 3 2 2" xfId="20381"/>
    <cellStyle name="Normal 2 4 4 25 3 2 2 2" xfId="54312"/>
    <cellStyle name="Normal 2 4 4 25 3 2 3" xfId="20382"/>
    <cellStyle name="Normal 2 4 4 25 3 2 3 2" xfId="54313"/>
    <cellStyle name="Normal 2 4 4 25 3 2 4" xfId="54314"/>
    <cellStyle name="Normal 2 4 4 25 3 3" xfId="20383"/>
    <cellStyle name="Normal 2 4 4 25 3 3 2" xfId="54315"/>
    <cellStyle name="Normal 2 4 4 25 3 4" xfId="20384"/>
    <cellStyle name="Normal 2 4 4 25 3 4 2" xfId="54316"/>
    <cellStyle name="Normal 2 4 4 25 3 5" xfId="20385"/>
    <cellStyle name="Normal 2 4 4 25 3 5 2" xfId="54317"/>
    <cellStyle name="Normal 2 4 4 25 3 6" xfId="54318"/>
    <cellStyle name="Normal 2 4 4 25 3 6 2" xfId="54319"/>
    <cellStyle name="Normal 2 4 4 25 3 7" xfId="54320"/>
    <cellStyle name="Normal 2 4 4 25 4" xfId="20386"/>
    <cellStyle name="Normal 2 4 4 25 4 2" xfId="20387"/>
    <cellStyle name="Normal 2 4 4 25 4 2 2" xfId="54321"/>
    <cellStyle name="Normal 2 4 4 25 4 3" xfId="20388"/>
    <cellStyle name="Normal 2 4 4 25 4 3 2" xfId="54322"/>
    <cellStyle name="Normal 2 4 4 25 4 4" xfId="54323"/>
    <cellStyle name="Normal 2 4 4 25 5" xfId="20389"/>
    <cellStyle name="Normal 2 4 4 25 5 2" xfId="20390"/>
    <cellStyle name="Normal 2 4 4 25 5 2 2" xfId="54324"/>
    <cellStyle name="Normal 2 4 4 25 5 3" xfId="54325"/>
    <cellStyle name="Normal 2 4 4 25 6" xfId="20391"/>
    <cellStyle name="Normal 2 4 4 25 6 2" xfId="54326"/>
    <cellStyle name="Normal 2 4 4 25 7" xfId="20392"/>
    <cellStyle name="Normal 2 4 4 25 7 2" xfId="54327"/>
    <cellStyle name="Normal 2 4 4 25 8" xfId="54328"/>
    <cellStyle name="Normal 2 4 4 25 8 2" xfId="54329"/>
    <cellStyle name="Normal 2 4 4 25 9" xfId="54330"/>
    <cellStyle name="Normal 2 4 4 26" xfId="20393"/>
    <cellStyle name="Normal 2 4 4 26 10" xfId="54331"/>
    <cellStyle name="Normal 2 4 4 26 11" xfId="54332"/>
    <cellStyle name="Normal 2 4 4 26 2" xfId="20394"/>
    <cellStyle name="Normal 2 4 4 26 2 10" xfId="54333"/>
    <cellStyle name="Normal 2 4 4 26 2 2" xfId="20395"/>
    <cellStyle name="Normal 2 4 4 26 2 2 2" xfId="20396"/>
    <cellStyle name="Normal 2 4 4 26 2 2 2 2" xfId="20397"/>
    <cellStyle name="Normal 2 4 4 26 2 2 2 2 2" xfId="54334"/>
    <cellStyle name="Normal 2 4 4 26 2 2 2 3" xfId="20398"/>
    <cellStyle name="Normal 2 4 4 26 2 2 2 3 2" xfId="54335"/>
    <cellStyle name="Normal 2 4 4 26 2 2 2 4" xfId="54336"/>
    <cellStyle name="Normal 2 4 4 26 2 2 3" xfId="20399"/>
    <cellStyle name="Normal 2 4 4 26 2 2 3 2" xfId="54337"/>
    <cellStyle name="Normal 2 4 4 26 2 2 4" xfId="20400"/>
    <cellStyle name="Normal 2 4 4 26 2 2 4 2" xfId="54338"/>
    <cellStyle name="Normal 2 4 4 26 2 2 5" xfId="20401"/>
    <cellStyle name="Normal 2 4 4 26 2 2 5 2" xfId="54339"/>
    <cellStyle name="Normal 2 4 4 26 2 2 6" xfId="54340"/>
    <cellStyle name="Normal 2 4 4 26 2 2 6 2" xfId="54341"/>
    <cellStyle name="Normal 2 4 4 26 2 2 7" xfId="54342"/>
    <cellStyle name="Normal 2 4 4 26 2 3" xfId="20402"/>
    <cellStyle name="Normal 2 4 4 26 2 3 2" xfId="20403"/>
    <cellStyle name="Normal 2 4 4 26 2 3 2 2" xfId="54343"/>
    <cellStyle name="Normal 2 4 4 26 2 3 3" xfId="20404"/>
    <cellStyle name="Normal 2 4 4 26 2 3 3 2" xfId="54344"/>
    <cellStyle name="Normal 2 4 4 26 2 3 4" xfId="54345"/>
    <cellStyle name="Normal 2 4 4 26 2 4" xfId="20405"/>
    <cellStyle name="Normal 2 4 4 26 2 4 2" xfId="20406"/>
    <cellStyle name="Normal 2 4 4 26 2 4 2 2" xfId="54346"/>
    <cellStyle name="Normal 2 4 4 26 2 4 3" xfId="54347"/>
    <cellStyle name="Normal 2 4 4 26 2 5" xfId="20407"/>
    <cellStyle name="Normal 2 4 4 26 2 5 2" xfId="54348"/>
    <cellStyle name="Normal 2 4 4 26 2 6" xfId="20408"/>
    <cellStyle name="Normal 2 4 4 26 2 6 2" xfId="54349"/>
    <cellStyle name="Normal 2 4 4 26 2 7" xfId="54350"/>
    <cellStyle name="Normal 2 4 4 26 2 7 2" xfId="54351"/>
    <cellStyle name="Normal 2 4 4 26 2 8" xfId="54352"/>
    <cellStyle name="Normal 2 4 4 26 2 9" xfId="54353"/>
    <cellStyle name="Normal 2 4 4 26 3" xfId="20409"/>
    <cellStyle name="Normal 2 4 4 26 3 2" xfId="20410"/>
    <cellStyle name="Normal 2 4 4 26 3 2 2" xfId="20411"/>
    <cellStyle name="Normal 2 4 4 26 3 2 2 2" xfId="54354"/>
    <cellStyle name="Normal 2 4 4 26 3 2 3" xfId="20412"/>
    <cellStyle name="Normal 2 4 4 26 3 2 3 2" xfId="54355"/>
    <cellStyle name="Normal 2 4 4 26 3 2 4" xfId="54356"/>
    <cellStyle name="Normal 2 4 4 26 3 3" xfId="20413"/>
    <cellStyle name="Normal 2 4 4 26 3 3 2" xfId="54357"/>
    <cellStyle name="Normal 2 4 4 26 3 4" xfId="20414"/>
    <cellStyle name="Normal 2 4 4 26 3 4 2" xfId="54358"/>
    <cellStyle name="Normal 2 4 4 26 3 5" xfId="20415"/>
    <cellStyle name="Normal 2 4 4 26 3 5 2" xfId="54359"/>
    <cellStyle name="Normal 2 4 4 26 3 6" xfId="54360"/>
    <cellStyle name="Normal 2 4 4 26 3 6 2" xfId="54361"/>
    <cellStyle name="Normal 2 4 4 26 3 7" xfId="54362"/>
    <cellStyle name="Normal 2 4 4 26 4" xfId="20416"/>
    <cellStyle name="Normal 2 4 4 26 4 2" xfId="20417"/>
    <cellStyle name="Normal 2 4 4 26 4 2 2" xfId="54363"/>
    <cellStyle name="Normal 2 4 4 26 4 3" xfId="20418"/>
    <cellStyle name="Normal 2 4 4 26 4 3 2" xfId="54364"/>
    <cellStyle name="Normal 2 4 4 26 4 4" xfId="54365"/>
    <cellStyle name="Normal 2 4 4 26 5" xfId="20419"/>
    <cellStyle name="Normal 2 4 4 26 5 2" xfId="20420"/>
    <cellStyle name="Normal 2 4 4 26 5 2 2" xfId="54366"/>
    <cellStyle name="Normal 2 4 4 26 5 3" xfId="54367"/>
    <cellStyle name="Normal 2 4 4 26 6" xfId="20421"/>
    <cellStyle name="Normal 2 4 4 26 6 2" xfId="54368"/>
    <cellStyle name="Normal 2 4 4 26 7" xfId="20422"/>
    <cellStyle name="Normal 2 4 4 26 7 2" xfId="54369"/>
    <cellStyle name="Normal 2 4 4 26 8" xfId="54370"/>
    <cellStyle name="Normal 2 4 4 26 8 2" xfId="54371"/>
    <cellStyle name="Normal 2 4 4 26 9" xfId="54372"/>
    <cellStyle name="Normal 2 4 4 27" xfId="20423"/>
    <cellStyle name="Normal 2 4 4 27 10" xfId="54373"/>
    <cellStyle name="Normal 2 4 4 27 11" xfId="54374"/>
    <cellStyle name="Normal 2 4 4 27 2" xfId="20424"/>
    <cellStyle name="Normal 2 4 4 27 2 10" xfId="54375"/>
    <cellStyle name="Normal 2 4 4 27 2 2" xfId="20425"/>
    <cellStyle name="Normal 2 4 4 27 2 2 2" xfId="20426"/>
    <cellStyle name="Normal 2 4 4 27 2 2 2 2" xfId="20427"/>
    <cellStyle name="Normal 2 4 4 27 2 2 2 2 2" xfId="54376"/>
    <cellStyle name="Normal 2 4 4 27 2 2 2 3" xfId="20428"/>
    <cellStyle name="Normal 2 4 4 27 2 2 2 3 2" xfId="54377"/>
    <cellStyle name="Normal 2 4 4 27 2 2 2 4" xfId="54378"/>
    <cellStyle name="Normal 2 4 4 27 2 2 3" xfId="20429"/>
    <cellStyle name="Normal 2 4 4 27 2 2 3 2" xfId="54379"/>
    <cellStyle name="Normal 2 4 4 27 2 2 4" xfId="20430"/>
    <cellStyle name="Normal 2 4 4 27 2 2 4 2" xfId="54380"/>
    <cellStyle name="Normal 2 4 4 27 2 2 5" xfId="20431"/>
    <cellStyle name="Normal 2 4 4 27 2 2 5 2" xfId="54381"/>
    <cellStyle name="Normal 2 4 4 27 2 2 6" xfId="54382"/>
    <cellStyle name="Normal 2 4 4 27 2 2 6 2" xfId="54383"/>
    <cellStyle name="Normal 2 4 4 27 2 2 7" xfId="54384"/>
    <cellStyle name="Normal 2 4 4 27 2 3" xfId="20432"/>
    <cellStyle name="Normal 2 4 4 27 2 3 2" xfId="20433"/>
    <cellStyle name="Normal 2 4 4 27 2 3 2 2" xfId="54385"/>
    <cellStyle name="Normal 2 4 4 27 2 3 3" xfId="20434"/>
    <cellStyle name="Normal 2 4 4 27 2 3 3 2" xfId="54386"/>
    <cellStyle name="Normal 2 4 4 27 2 3 4" xfId="54387"/>
    <cellStyle name="Normal 2 4 4 27 2 4" xfId="20435"/>
    <cellStyle name="Normal 2 4 4 27 2 4 2" xfId="20436"/>
    <cellStyle name="Normal 2 4 4 27 2 4 2 2" xfId="54388"/>
    <cellStyle name="Normal 2 4 4 27 2 4 3" xfId="54389"/>
    <cellStyle name="Normal 2 4 4 27 2 5" xfId="20437"/>
    <cellStyle name="Normal 2 4 4 27 2 5 2" xfId="54390"/>
    <cellStyle name="Normal 2 4 4 27 2 6" xfId="20438"/>
    <cellStyle name="Normal 2 4 4 27 2 6 2" xfId="54391"/>
    <cellStyle name="Normal 2 4 4 27 2 7" xfId="54392"/>
    <cellStyle name="Normal 2 4 4 27 2 7 2" xfId="54393"/>
    <cellStyle name="Normal 2 4 4 27 2 8" xfId="54394"/>
    <cellStyle name="Normal 2 4 4 27 2 9" xfId="54395"/>
    <cellStyle name="Normal 2 4 4 27 3" xfId="20439"/>
    <cellStyle name="Normal 2 4 4 27 3 2" xfId="20440"/>
    <cellStyle name="Normal 2 4 4 27 3 2 2" xfId="20441"/>
    <cellStyle name="Normal 2 4 4 27 3 2 2 2" xfId="54396"/>
    <cellStyle name="Normal 2 4 4 27 3 2 3" xfId="20442"/>
    <cellStyle name="Normal 2 4 4 27 3 2 3 2" xfId="54397"/>
    <cellStyle name="Normal 2 4 4 27 3 2 4" xfId="54398"/>
    <cellStyle name="Normal 2 4 4 27 3 3" xfId="20443"/>
    <cellStyle name="Normal 2 4 4 27 3 3 2" xfId="54399"/>
    <cellStyle name="Normal 2 4 4 27 3 4" xfId="20444"/>
    <cellStyle name="Normal 2 4 4 27 3 4 2" xfId="54400"/>
    <cellStyle name="Normal 2 4 4 27 3 5" xfId="20445"/>
    <cellStyle name="Normal 2 4 4 27 3 5 2" xfId="54401"/>
    <cellStyle name="Normal 2 4 4 27 3 6" xfId="54402"/>
    <cellStyle name="Normal 2 4 4 27 3 6 2" xfId="54403"/>
    <cellStyle name="Normal 2 4 4 27 3 7" xfId="54404"/>
    <cellStyle name="Normal 2 4 4 27 4" xfId="20446"/>
    <cellStyle name="Normal 2 4 4 27 4 2" xfId="20447"/>
    <cellStyle name="Normal 2 4 4 27 4 2 2" xfId="54405"/>
    <cellStyle name="Normal 2 4 4 27 4 3" xfId="20448"/>
    <cellStyle name="Normal 2 4 4 27 4 3 2" xfId="54406"/>
    <cellStyle name="Normal 2 4 4 27 4 4" xfId="54407"/>
    <cellStyle name="Normal 2 4 4 27 5" xfId="20449"/>
    <cellStyle name="Normal 2 4 4 27 5 2" xfId="20450"/>
    <cellStyle name="Normal 2 4 4 27 5 2 2" xfId="54408"/>
    <cellStyle name="Normal 2 4 4 27 5 3" xfId="54409"/>
    <cellStyle name="Normal 2 4 4 27 6" xfId="20451"/>
    <cellStyle name="Normal 2 4 4 27 6 2" xfId="54410"/>
    <cellStyle name="Normal 2 4 4 27 7" xfId="20452"/>
    <cellStyle name="Normal 2 4 4 27 7 2" xfId="54411"/>
    <cellStyle name="Normal 2 4 4 27 8" xfId="54412"/>
    <cellStyle name="Normal 2 4 4 27 8 2" xfId="54413"/>
    <cellStyle name="Normal 2 4 4 27 9" xfId="54414"/>
    <cellStyle name="Normal 2 4 4 28" xfId="20453"/>
    <cellStyle name="Normal 2 4 4 28 10" xfId="54415"/>
    <cellStyle name="Normal 2 4 4 28 11" xfId="54416"/>
    <cellStyle name="Normal 2 4 4 28 2" xfId="20454"/>
    <cellStyle name="Normal 2 4 4 28 2 10" xfId="54417"/>
    <cellStyle name="Normal 2 4 4 28 2 2" xfId="20455"/>
    <cellStyle name="Normal 2 4 4 28 2 2 2" xfId="20456"/>
    <cellStyle name="Normal 2 4 4 28 2 2 2 2" xfId="20457"/>
    <cellStyle name="Normal 2 4 4 28 2 2 2 2 2" xfId="54418"/>
    <cellStyle name="Normal 2 4 4 28 2 2 2 3" xfId="20458"/>
    <cellStyle name="Normal 2 4 4 28 2 2 2 3 2" xfId="54419"/>
    <cellStyle name="Normal 2 4 4 28 2 2 2 4" xfId="54420"/>
    <cellStyle name="Normal 2 4 4 28 2 2 3" xfId="20459"/>
    <cellStyle name="Normal 2 4 4 28 2 2 3 2" xfId="54421"/>
    <cellStyle name="Normal 2 4 4 28 2 2 4" xfId="20460"/>
    <cellStyle name="Normal 2 4 4 28 2 2 4 2" xfId="54422"/>
    <cellStyle name="Normal 2 4 4 28 2 2 5" xfId="20461"/>
    <cellStyle name="Normal 2 4 4 28 2 2 5 2" xfId="54423"/>
    <cellStyle name="Normal 2 4 4 28 2 2 6" xfId="54424"/>
    <cellStyle name="Normal 2 4 4 28 2 2 6 2" xfId="54425"/>
    <cellStyle name="Normal 2 4 4 28 2 2 7" xfId="54426"/>
    <cellStyle name="Normal 2 4 4 28 2 3" xfId="20462"/>
    <cellStyle name="Normal 2 4 4 28 2 3 2" xfId="20463"/>
    <cellStyle name="Normal 2 4 4 28 2 3 2 2" xfId="54427"/>
    <cellStyle name="Normal 2 4 4 28 2 3 3" xfId="20464"/>
    <cellStyle name="Normal 2 4 4 28 2 3 3 2" xfId="54428"/>
    <cellStyle name="Normal 2 4 4 28 2 3 4" xfId="54429"/>
    <cellStyle name="Normal 2 4 4 28 2 4" xfId="20465"/>
    <cellStyle name="Normal 2 4 4 28 2 4 2" xfId="20466"/>
    <cellStyle name="Normal 2 4 4 28 2 4 2 2" xfId="54430"/>
    <cellStyle name="Normal 2 4 4 28 2 4 3" xfId="54431"/>
    <cellStyle name="Normal 2 4 4 28 2 5" xfId="20467"/>
    <cellStyle name="Normal 2 4 4 28 2 5 2" xfId="54432"/>
    <cellStyle name="Normal 2 4 4 28 2 6" xfId="20468"/>
    <cellStyle name="Normal 2 4 4 28 2 6 2" xfId="54433"/>
    <cellStyle name="Normal 2 4 4 28 2 7" xfId="54434"/>
    <cellStyle name="Normal 2 4 4 28 2 7 2" xfId="54435"/>
    <cellStyle name="Normal 2 4 4 28 2 8" xfId="54436"/>
    <cellStyle name="Normal 2 4 4 28 2 9" xfId="54437"/>
    <cellStyle name="Normal 2 4 4 28 3" xfId="20469"/>
    <cellStyle name="Normal 2 4 4 28 3 2" xfId="20470"/>
    <cellStyle name="Normal 2 4 4 28 3 2 2" xfId="20471"/>
    <cellStyle name="Normal 2 4 4 28 3 2 2 2" xfId="54438"/>
    <cellStyle name="Normal 2 4 4 28 3 2 3" xfId="20472"/>
    <cellStyle name="Normal 2 4 4 28 3 2 3 2" xfId="54439"/>
    <cellStyle name="Normal 2 4 4 28 3 2 4" xfId="54440"/>
    <cellStyle name="Normal 2 4 4 28 3 3" xfId="20473"/>
    <cellStyle name="Normal 2 4 4 28 3 3 2" xfId="54441"/>
    <cellStyle name="Normal 2 4 4 28 3 4" xfId="20474"/>
    <cellStyle name="Normal 2 4 4 28 3 4 2" xfId="54442"/>
    <cellStyle name="Normal 2 4 4 28 3 5" xfId="20475"/>
    <cellStyle name="Normal 2 4 4 28 3 5 2" xfId="54443"/>
    <cellStyle name="Normal 2 4 4 28 3 6" xfId="54444"/>
    <cellStyle name="Normal 2 4 4 28 3 6 2" xfId="54445"/>
    <cellStyle name="Normal 2 4 4 28 3 7" xfId="54446"/>
    <cellStyle name="Normal 2 4 4 28 4" xfId="20476"/>
    <cellStyle name="Normal 2 4 4 28 4 2" xfId="20477"/>
    <cellStyle name="Normal 2 4 4 28 4 2 2" xfId="54447"/>
    <cellStyle name="Normal 2 4 4 28 4 3" xfId="20478"/>
    <cellStyle name="Normal 2 4 4 28 4 3 2" xfId="54448"/>
    <cellStyle name="Normal 2 4 4 28 4 4" xfId="54449"/>
    <cellStyle name="Normal 2 4 4 28 5" xfId="20479"/>
    <cellStyle name="Normal 2 4 4 28 5 2" xfId="20480"/>
    <cellStyle name="Normal 2 4 4 28 5 2 2" xfId="54450"/>
    <cellStyle name="Normal 2 4 4 28 5 3" xfId="54451"/>
    <cellStyle name="Normal 2 4 4 28 6" xfId="20481"/>
    <cellStyle name="Normal 2 4 4 28 6 2" xfId="54452"/>
    <cellStyle name="Normal 2 4 4 28 7" xfId="20482"/>
    <cellStyle name="Normal 2 4 4 28 7 2" xfId="54453"/>
    <cellStyle name="Normal 2 4 4 28 8" xfId="54454"/>
    <cellStyle name="Normal 2 4 4 28 8 2" xfId="54455"/>
    <cellStyle name="Normal 2 4 4 28 9" xfId="54456"/>
    <cellStyle name="Normal 2 4 4 29" xfId="20483"/>
    <cellStyle name="Normal 2 4 4 29 10" xfId="54457"/>
    <cellStyle name="Normal 2 4 4 29 11" xfId="54458"/>
    <cellStyle name="Normal 2 4 4 29 2" xfId="20484"/>
    <cellStyle name="Normal 2 4 4 29 2 10" xfId="54459"/>
    <cellStyle name="Normal 2 4 4 29 2 2" xfId="20485"/>
    <cellStyle name="Normal 2 4 4 29 2 2 2" xfId="20486"/>
    <cellStyle name="Normal 2 4 4 29 2 2 2 2" xfId="20487"/>
    <cellStyle name="Normal 2 4 4 29 2 2 2 2 2" xfId="54460"/>
    <cellStyle name="Normal 2 4 4 29 2 2 2 3" xfId="20488"/>
    <cellStyle name="Normal 2 4 4 29 2 2 2 3 2" xfId="54461"/>
    <cellStyle name="Normal 2 4 4 29 2 2 2 4" xfId="54462"/>
    <cellStyle name="Normal 2 4 4 29 2 2 3" xfId="20489"/>
    <cellStyle name="Normal 2 4 4 29 2 2 3 2" xfId="54463"/>
    <cellStyle name="Normal 2 4 4 29 2 2 4" xfId="20490"/>
    <cellStyle name="Normal 2 4 4 29 2 2 4 2" xfId="54464"/>
    <cellStyle name="Normal 2 4 4 29 2 2 5" xfId="20491"/>
    <cellStyle name="Normal 2 4 4 29 2 2 5 2" xfId="54465"/>
    <cellStyle name="Normal 2 4 4 29 2 2 6" xfId="54466"/>
    <cellStyle name="Normal 2 4 4 29 2 2 6 2" xfId="54467"/>
    <cellStyle name="Normal 2 4 4 29 2 2 7" xfId="54468"/>
    <cellStyle name="Normal 2 4 4 29 2 3" xfId="20492"/>
    <cellStyle name="Normal 2 4 4 29 2 3 2" xfId="20493"/>
    <cellStyle name="Normal 2 4 4 29 2 3 2 2" xfId="54469"/>
    <cellStyle name="Normal 2 4 4 29 2 3 3" xfId="20494"/>
    <cellStyle name="Normal 2 4 4 29 2 3 3 2" xfId="54470"/>
    <cellStyle name="Normal 2 4 4 29 2 3 4" xfId="54471"/>
    <cellStyle name="Normal 2 4 4 29 2 4" xfId="20495"/>
    <cellStyle name="Normal 2 4 4 29 2 4 2" xfId="20496"/>
    <cellStyle name="Normal 2 4 4 29 2 4 2 2" xfId="54472"/>
    <cellStyle name="Normal 2 4 4 29 2 4 3" xfId="54473"/>
    <cellStyle name="Normal 2 4 4 29 2 5" xfId="20497"/>
    <cellStyle name="Normal 2 4 4 29 2 5 2" xfId="54474"/>
    <cellStyle name="Normal 2 4 4 29 2 6" xfId="20498"/>
    <cellStyle name="Normal 2 4 4 29 2 6 2" xfId="54475"/>
    <cellStyle name="Normal 2 4 4 29 2 7" xfId="54476"/>
    <cellStyle name="Normal 2 4 4 29 2 7 2" xfId="54477"/>
    <cellStyle name="Normal 2 4 4 29 2 8" xfId="54478"/>
    <cellStyle name="Normal 2 4 4 29 2 9" xfId="54479"/>
    <cellStyle name="Normal 2 4 4 29 3" xfId="20499"/>
    <cellStyle name="Normal 2 4 4 29 3 2" xfId="20500"/>
    <cellStyle name="Normal 2 4 4 29 3 2 2" xfId="20501"/>
    <cellStyle name="Normal 2 4 4 29 3 2 2 2" xfId="54480"/>
    <cellStyle name="Normal 2 4 4 29 3 2 3" xfId="20502"/>
    <cellStyle name="Normal 2 4 4 29 3 2 3 2" xfId="54481"/>
    <cellStyle name="Normal 2 4 4 29 3 2 4" xfId="54482"/>
    <cellStyle name="Normal 2 4 4 29 3 3" xfId="20503"/>
    <cellStyle name="Normal 2 4 4 29 3 3 2" xfId="54483"/>
    <cellStyle name="Normal 2 4 4 29 3 4" xfId="20504"/>
    <cellStyle name="Normal 2 4 4 29 3 4 2" xfId="54484"/>
    <cellStyle name="Normal 2 4 4 29 3 5" xfId="20505"/>
    <cellStyle name="Normal 2 4 4 29 3 5 2" xfId="54485"/>
    <cellStyle name="Normal 2 4 4 29 3 6" xfId="54486"/>
    <cellStyle name="Normal 2 4 4 29 3 6 2" xfId="54487"/>
    <cellStyle name="Normal 2 4 4 29 3 7" xfId="54488"/>
    <cellStyle name="Normal 2 4 4 29 4" xfId="20506"/>
    <cellStyle name="Normal 2 4 4 29 4 2" xfId="20507"/>
    <cellStyle name="Normal 2 4 4 29 4 2 2" xfId="54489"/>
    <cellStyle name="Normal 2 4 4 29 4 3" xfId="20508"/>
    <cellStyle name="Normal 2 4 4 29 4 3 2" xfId="54490"/>
    <cellStyle name="Normal 2 4 4 29 4 4" xfId="54491"/>
    <cellStyle name="Normal 2 4 4 29 5" xfId="20509"/>
    <cellStyle name="Normal 2 4 4 29 5 2" xfId="20510"/>
    <cellStyle name="Normal 2 4 4 29 5 2 2" xfId="54492"/>
    <cellStyle name="Normal 2 4 4 29 5 3" xfId="54493"/>
    <cellStyle name="Normal 2 4 4 29 6" xfId="20511"/>
    <cellStyle name="Normal 2 4 4 29 6 2" xfId="54494"/>
    <cellStyle name="Normal 2 4 4 29 7" xfId="20512"/>
    <cellStyle name="Normal 2 4 4 29 7 2" xfId="54495"/>
    <cellStyle name="Normal 2 4 4 29 8" xfId="54496"/>
    <cellStyle name="Normal 2 4 4 29 8 2" xfId="54497"/>
    <cellStyle name="Normal 2 4 4 29 9" xfId="54498"/>
    <cellStyle name="Normal 2 4 4 3" xfId="20513"/>
    <cellStyle name="Normal 2 4 4 3 10" xfId="54499"/>
    <cellStyle name="Normal 2 4 4 3 11" xfId="54500"/>
    <cellStyle name="Normal 2 4 4 3 2" xfId="20514"/>
    <cellStyle name="Normal 2 4 4 3 2 10" xfId="54501"/>
    <cellStyle name="Normal 2 4 4 3 2 2" xfId="20515"/>
    <cellStyle name="Normal 2 4 4 3 2 2 2" xfId="20516"/>
    <cellStyle name="Normal 2 4 4 3 2 2 2 2" xfId="20517"/>
    <cellStyle name="Normal 2 4 4 3 2 2 2 2 2" xfId="54502"/>
    <cellStyle name="Normal 2 4 4 3 2 2 2 3" xfId="20518"/>
    <cellStyle name="Normal 2 4 4 3 2 2 2 3 2" xfId="54503"/>
    <cellStyle name="Normal 2 4 4 3 2 2 2 4" xfId="54504"/>
    <cellStyle name="Normal 2 4 4 3 2 2 3" xfId="20519"/>
    <cellStyle name="Normal 2 4 4 3 2 2 3 2" xfId="54505"/>
    <cellStyle name="Normal 2 4 4 3 2 2 4" xfId="20520"/>
    <cellStyle name="Normal 2 4 4 3 2 2 4 2" xfId="54506"/>
    <cellStyle name="Normal 2 4 4 3 2 2 5" xfId="20521"/>
    <cellStyle name="Normal 2 4 4 3 2 2 5 2" xfId="54507"/>
    <cellStyle name="Normal 2 4 4 3 2 2 6" xfId="54508"/>
    <cellStyle name="Normal 2 4 4 3 2 2 6 2" xfId="54509"/>
    <cellStyle name="Normal 2 4 4 3 2 2 7" xfId="54510"/>
    <cellStyle name="Normal 2 4 4 3 2 3" xfId="20522"/>
    <cellStyle name="Normal 2 4 4 3 2 3 2" xfId="20523"/>
    <cellStyle name="Normal 2 4 4 3 2 3 2 2" xfId="54511"/>
    <cellStyle name="Normal 2 4 4 3 2 3 3" xfId="20524"/>
    <cellStyle name="Normal 2 4 4 3 2 3 3 2" xfId="54512"/>
    <cellStyle name="Normal 2 4 4 3 2 3 4" xfId="54513"/>
    <cellStyle name="Normal 2 4 4 3 2 4" xfId="20525"/>
    <cellStyle name="Normal 2 4 4 3 2 4 2" xfId="20526"/>
    <cellStyle name="Normal 2 4 4 3 2 4 2 2" xfId="54514"/>
    <cellStyle name="Normal 2 4 4 3 2 4 3" xfId="54515"/>
    <cellStyle name="Normal 2 4 4 3 2 5" xfId="20527"/>
    <cellStyle name="Normal 2 4 4 3 2 5 2" xfId="54516"/>
    <cellStyle name="Normal 2 4 4 3 2 6" xfId="20528"/>
    <cellStyle name="Normal 2 4 4 3 2 6 2" xfId="54517"/>
    <cellStyle name="Normal 2 4 4 3 2 7" xfId="54518"/>
    <cellStyle name="Normal 2 4 4 3 2 7 2" xfId="54519"/>
    <cellStyle name="Normal 2 4 4 3 2 8" xfId="54520"/>
    <cellStyle name="Normal 2 4 4 3 2 9" xfId="54521"/>
    <cellStyle name="Normal 2 4 4 3 3" xfId="20529"/>
    <cellStyle name="Normal 2 4 4 3 3 2" xfId="20530"/>
    <cellStyle name="Normal 2 4 4 3 3 2 2" xfId="20531"/>
    <cellStyle name="Normal 2 4 4 3 3 2 2 2" xfId="54522"/>
    <cellStyle name="Normal 2 4 4 3 3 2 3" xfId="20532"/>
    <cellStyle name="Normal 2 4 4 3 3 2 3 2" xfId="54523"/>
    <cellStyle name="Normal 2 4 4 3 3 2 4" xfId="54524"/>
    <cellStyle name="Normal 2 4 4 3 3 3" xfId="20533"/>
    <cellStyle name="Normal 2 4 4 3 3 3 2" xfId="54525"/>
    <cellStyle name="Normal 2 4 4 3 3 4" xfId="20534"/>
    <cellStyle name="Normal 2 4 4 3 3 4 2" xfId="54526"/>
    <cellStyle name="Normal 2 4 4 3 3 5" xfId="20535"/>
    <cellStyle name="Normal 2 4 4 3 3 5 2" xfId="54527"/>
    <cellStyle name="Normal 2 4 4 3 3 6" xfId="54528"/>
    <cellStyle name="Normal 2 4 4 3 3 6 2" xfId="54529"/>
    <cellStyle name="Normal 2 4 4 3 3 7" xfId="54530"/>
    <cellStyle name="Normal 2 4 4 3 4" xfId="20536"/>
    <cellStyle name="Normal 2 4 4 3 4 2" xfId="20537"/>
    <cellStyle name="Normal 2 4 4 3 4 2 2" xfId="54531"/>
    <cellStyle name="Normal 2 4 4 3 4 3" xfId="20538"/>
    <cellStyle name="Normal 2 4 4 3 4 3 2" xfId="54532"/>
    <cellStyle name="Normal 2 4 4 3 4 4" xfId="54533"/>
    <cellStyle name="Normal 2 4 4 3 5" xfId="20539"/>
    <cellStyle name="Normal 2 4 4 3 5 2" xfId="20540"/>
    <cellStyle name="Normal 2 4 4 3 5 2 2" xfId="54534"/>
    <cellStyle name="Normal 2 4 4 3 5 3" xfId="54535"/>
    <cellStyle name="Normal 2 4 4 3 6" xfId="20541"/>
    <cellStyle name="Normal 2 4 4 3 6 2" xfId="54536"/>
    <cellStyle name="Normal 2 4 4 3 7" xfId="20542"/>
    <cellStyle name="Normal 2 4 4 3 7 2" xfId="54537"/>
    <cellStyle name="Normal 2 4 4 3 8" xfId="54538"/>
    <cellStyle name="Normal 2 4 4 3 8 2" xfId="54539"/>
    <cellStyle name="Normal 2 4 4 3 9" xfId="54540"/>
    <cellStyle name="Normal 2 4 4 30" xfId="20543"/>
    <cellStyle name="Normal 2 4 4 30 10" xfId="54541"/>
    <cellStyle name="Normal 2 4 4 30 11" xfId="54542"/>
    <cellStyle name="Normal 2 4 4 30 2" xfId="20544"/>
    <cellStyle name="Normal 2 4 4 30 2 10" xfId="54543"/>
    <cellStyle name="Normal 2 4 4 30 2 2" xfId="20545"/>
    <cellStyle name="Normal 2 4 4 30 2 2 2" xfId="20546"/>
    <cellStyle name="Normal 2 4 4 30 2 2 2 2" xfId="20547"/>
    <cellStyle name="Normal 2 4 4 30 2 2 2 2 2" xfId="54544"/>
    <cellStyle name="Normal 2 4 4 30 2 2 2 3" xfId="20548"/>
    <cellStyle name="Normal 2 4 4 30 2 2 2 3 2" xfId="54545"/>
    <cellStyle name="Normal 2 4 4 30 2 2 2 4" xfId="54546"/>
    <cellStyle name="Normal 2 4 4 30 2 2 3" xfId="20549"/>
    <cellStyle name="Normal 2 4 4 30 2 2 3 2" xfId="54547"/>
    <cellStyle name="Normal 2 4 4 30 2 2 4" xfId="20550"/>
    <cellStyle name="Normal 2 4 4 30 2 2 4 2" xfId="54548"/>
    <cellStyle name="Normal 2 4 4 30 2 2 5" xfId="20551"/>
    <cellStyle name="Normal 2 4 4 30 2 2 5 2" xfId="54549"/>
    <cellStyle name="Normal 2 4 4 30 2 2 6" xfId="54550"/>
    <cellStyle name="Normal 2 4 4 30 2 2 6 2" xfId="54551"/>
    <cellStyle name="Normal 2 4 4 30 2 2 7" xfId="54552"/>
    <cellStyle name="Normal 2 4 4 30 2 3" xfId="20552"/>
    <cellStyle name="Normal 2 4 4 30 2 3 2" xfId="20553"/>
    <cellStyle name="Normal 2 4 4 30 2 3 2 2" xfId="54553"/>
    <cellStyle name="Normal 2 4 4 30 2 3 3" xfId="20554"/>
    <cellStyle name="Normal 2 4 4 30 2 3 3 2" xfId="54554"/>
    <cellStyle name="Normal 2 4 4 30 2 3 4" xfId="54555"/>
    <cellStyle name="Normal 2 4 4 30 2 4" xfId="20555"/>
    <cellStyle name="Normal 2 4 4 30 2 4 2" xfId="20556"/>
    <cellStyle name="Normal 2 4 4 30 2 4 2 2" xfId="54556"/>
    <cellStyle name="Normal 2 4 4 30 2 4 3" xfId="54557"/>
    <cellStyle name="Normal 2 4 4 30 2 5" xfId="20557"/>
    <cellStyle name="Normal 2 4 4 30 2 5 2" xfId="54558"/>
    <cellStyle name="Normal 2 4 4 30 2 6" xfId="20558"/>
    <cellStyle name="Normal 2 4 4 30 2 6 2" xfId="54559"/>
    <cellStyle name="Normal 2 4 4 30 2 7" xfId="54560"/>
    <cellStyle name="Normal 2 4 4 30 2 7 2" xfId="54561"/>
    <cellStyle name="Normal 2 4 4 30 2 8" xfId="54562"/>
    <cellStyle name="Normal 2 4 4 30 2 9" xfId="54563"/>
    <cellStyle name="Normal 2 4 4 30 3" xfId="20559"/>
    <cellStyle name="Normal 2 4 4 30 3 2" xfId="20560"/>
    <cellStyle name="Normal 2 4 4 30 3 2 2" xfId="20561"/>
    <cellStyle name="Normal 2 4 4 30 3 2 2 2" xfId="54564"/>
    <cellStyle name="Normal 2 4 4 30 3 2 3" xfId="20562"/>
    <cellStyle name="Normal 2 4 4 30 3 2 3 2" xfId="54565"/>
    <cellStyle name="Normal 2 4 4 30 3 2 4" xfId="54566"/>
    <cellStyle name="Normal 2 4 4 30 3 3" xfId="20563"/>
    <cellStyle name="Normal 2 4 4 30 3 3 2" xfId="54567"/>
    <cellStyle name="Normal 2 4 4 30 3 4" xfId="20564"/>
    <cellStyle name="Normal 2 4 4 30 3 4 2" xfId="54568"/>
    <cellStyle name="Normal 2 4 4 30 3 5" xfId="20565"/>
    <cellStyle name="Normal 2 4 4 30 3 5 2" xfId="54569"/>
    <cellStyle name="Normal 2 4 4 30 3 6" xfId="54570"/>
    <cellStyle name="Normal 2 4 4 30 3 6 2" xfId="54571"/>
    <cellStyle name="Normal 2 4 4 30 3 7" xfId="54572"/>
    <cellStyle name="Normal 2 4 4 30 4" xfId="20566"/>
    <cellStyle name="Normal 2 4 4 30 4 2" xfId="20567"/>
    <cellStyle name="Normal 2 4 4 30 4 2 2" xfId="54573"/>
    <cellStyle name="Normal 2 4 4 30 4 3" xfId="20568"/>
    <cellStyle name="Normal 2 4 4 30 4 3 2" xfId="54574"/>
    <cellStyle name="Normal 2 4 4 30 4 4" xfId="54575"/>
    <cellStyle name="Normal 2 4 4 30 5" xfId="20569"/>
    <cellStyle name="Normal 2 4 4 30 5 2" xfId="20570"/>
    <cellStyle name="Normal 2 4 4 30 5 2 2" xfId="54576"/>
    <cellStyle name="Normal 2 4 4 30 5 3" xfId="54577"/>
    <cellStyle name="Normal 2 4 4 30 6" xfId="20571"/>
    <cellStyle name="Normal 2 4 4 30 6 2" xfId="54578"/>
    <cellStyle name="Normal 2 4 4 30 7" xfId="20572"/>
    <cellStyle name="Normal 2 4 4 30 7 2" xfId="54579"/>
    <cellStyle name="Normal 2 4 4 30 8" xfId="54580"/>
    <cellStyle name="Normal 2 4 4 30 8 2" xfId="54581"/>
    <cellStyle name="Normal 2 4 4 30 9" xfId="54582"/>
    <cellStyle name="Normal 2 4 4 31" xfId="20573"/>
    <cellStyle name="Normal 2 4 4 31 10" xfId="54583"/>
    <cellStyle name="Normal 2 4 4 31 2" xfId="20574"/>
    <cellStyle name="Normal 2 4 4 31 2 2" xfId="20575"/>
    <cellStyle name="Normal 2 4 4 31 2 2 2" xfId="20576"/>
    <cellStyle name="Normal 2 4 4 31 2 2 2 2" xfId="54584"/>
    <cellStyle name="Normal 2 4 4 31 2 2 3" xfId="20577"/>
    <cellStyle name="Normal 2 4 4 31 2 2 3 2" xfId="54585"/>
    <cellStyle name="Normal 2 4 4 31 2 2 4" xfId="54586"/>
    <cellStyle name="Normal 2 4 4 31 2 3" xfId="20578"/>
    <cellStyle name="Normal 2 4 4 31 2 3 2" xfId="54587"/>
    <cellStyle name="Normal 2 4 4 31 2 4" xfId="20579"/>
    <cellStyle name="Normal 2 4 4 31 2 4 2" xfId="54588"/>
    <cellStyle name="Normal 2 4 4 31 2 5" xfId="20580"/>
    <cellStyle name="Normal 2 4 4 31 2 5 2" xfId="54589"/>
    <cellStyle name="Normal 2 4 4 31 2 6" xfId="54590"/>
    <cellStyle name="Normal 2 4 4 31 2 6 2" xfId="54591"/>
    <cellStyle name="Normal 2 4 4 31 2 7" xfId="54592"/>
    <cellStyle name="Normal 2 4 4 31 3" xfId="20581"/>
    <cellStyle name="Normal 2 4 4 31 3 2" xfId="20582"/>
    <cellStyle name="Normal 2 4 4 31 3 2 2" xfId="54593"/>
    <cellStyle name="Normal 2 4 4 31 3 3" xfId="20583"/>
    <cellStyle name="Normal 2 4 4 31 3 3 2" xfId="54594"/>
    <cellStyle name="Normal 2 4 4 31 3 4" xfId="54595"/>
    <cellStyle name="Normal 2 4 4 31 4" xfId="20584"/>
    <cellStyle name="Normal 2 4 4 31 4 2" xfId="20585"/>
    <cellStyle name="Normal 2 4 4 31 4 2 2" xfId="54596"/>
    <cellStyle name="Normal 2 4 4 31 4 3" xfId="54597"/>
    <cellStyle name="Normal 2 4 4 31 5" xfId="20586"/>
    <cellStyle name="Normal 2 4 4 31 5 2" xfId="54598"/>
    <cellStyle name="Normal 2 4 4 31 6" xfId="20587"/>
    <cellStyle name="Normal 2 4 4 31 6 2" xfId="54599"/>
    <cellStyle name="Normal 2 4 4 31 7" xfId="54600"/>
    <cellStyle name="Normal 2 4 4 31 7 2" xfId="54601"/>
    <cellStyle name="Normal 2 4 4 31 8" xfId="54602"/>
    <cellStyle name="Normal 2 4 4 31 9" xfId="54603"/>
    <cellStyle name="Normal 2 4 4 32" xfId="20588"/>
    <cellStyle name="Normal 2 4 4 32 2" xfId="20589"/>
    <cellStyle name="Normal 2 4 4 32 2 2" xfId="20590"/>
    <cellStyle name="Normal 2 4 4 32 2 2 2" xfId="54604"/>
    <cellStyle name="Normal 2 4 4 32 2 3" xfId="20591"/>
    <cellStyle name="Normal 2 4 4 32 2 3 2" xfId="54605"/>
    <cellStyle name="Normal 2 4 4 32 2 4" xfId="54606"/>
    <cellStyle name="Normal 2 4 4 32 3" xfId="20592"/>
    <cellStyle name="Normal 2 4 4 32 3 2" xfId="54607"/>
    <cellStyle name="Normal 2 4 4 32 4" xfId="20593"/>
    <cellStyle name="Normal 2 4 4 32 4 2" xfId="54608"/>
    <cellStyle name="Normal 2 4 4 32 5" xfId="20594"/>
    <cellStyle name="Normal 2 4 4 32 5 2" xfId="54609"/>
    <cellStyle name="Normal 2 4 4 32 6" xfId="54610"/>
    <cellStyle name="Normal 2 4 4 32 6 2" xfId="54611"/>
    <cellStyle name="Normal 2 4 4 32 7" xfId="54612"/>
    <cellStyle name="Normal 2 4 4 33" xfId="20595"/>
    <cellStyle name="Normal 2 4 4 33 2" xfId="20596"/>
    <cellStyle name="Normal 2 4 4 33 2 2" xfId="54613"/>
    <cellStyle name="Normal 2 4 4 33 3" xfId="20597"/>
    <cellStyle name="Normal 2 4 4 33 3 2" xfId="54614"/>
    <cellStyle name="Normal 2 4 4 33 4" xfId="54615"/>
    <cellStyle name="Normal 2 4 4 34" xfId="20598"/>
    <cellStyle name="Normal 2 4 4 34 2" xfId="20599"/>
    <cellStyle name="Normal 2 4 4 34 2 2" xfId="54616"/>
    <cellStyle name="Normal 2 4 4 34 3" xfId="54617"/>
    <cellStyle name="Normal 2 4 4 35" xfId="20600"/>
    <cellStyle name="Normal 2 4 4 35 2" xfId="54618"/>
    <cellStyle name="Normal 2 4 4 36" xfId="20601"/>
    <cellStyle name="Normal 2 4 4 36 2" xfId="54619"/>
    <cellStyle name="Normal 2 4 4 37" xfId="54620"/>
    <cellStyle name="Normal 2 4 4 37 2" xfId="54621"/>
    <cellStyle name="Normal 2 4 4 38" xfId="54622"/>
    <cellStyle name="Normal 2 4 4 39" xfId="54623"/>
    <cellStyle name="Normal 2 4 4 4" xfId="20602"/>
    <cellStyle name="Normal 2 4 4 4 10" xfId="54624"/>
    <cellStyle name="Normal 2 4 4 4 11" xfId="54625"/>
    <cellStyle name="Normal 2 4 4 4 2" xfId="20603"/>
    <cellStyle name="Normal 2 4 4 4 2 10" xfId="54626"/>
    <cellStyle name="Normal 2 4 4 4 2 2" xfId="20604"/>
    <cellStyle name="Normal 2 4 4 4 2 2 2" xfId="20605"/>
    <cellStyle name="Normal 2 4 4 4 2 2 2 2" xfId="20606"/>
    <cellStyle name="Normal 2 4 4 4 2 2 2 2 2" xfId="54627"/>
    <cellStyle name="Normal 2 4 4 4 2 2 2 3" xfId="20607"/>
    <cellStyle name="Normal 2 4 4 4 2 2 2 3 2" xfId="54628"/>
    <cellStyle name="Normal 2 4 4 4 2 2 2 4" xfId="54629"/>
    <cellStyle name="Normal 2 4 4 4 2 2 3" xfId="20608"/>
    <cellStyle name="Normal 2 4 4 4 2 2 3 2" xfId="54630"/>
    <cellStyle name="Normal 2 4 4 4 2 2 4" xfId="20609"/>
    <cellStyle name="Normal 2 4 4 4 2 2 4 2" xfId="54631"/>
    <cellStyle name="Normal 2 4 4 4 2 2 5" xfId="20610"/>
    <cellStyle name="Normal 2 4 4 4 2 2 5 2" xfId="54632"/>
    <cellStyle name="Normal 2 4 4 4 2 2 6" xfId="54633"/>
    <cellStyle name="Normal 2 4 4 4 2 2 6 2" xfId="54634"/>
    <cellStyle name="Normal 2 4 4 4 2 2 7" xfId="54635"/>
    <cellStyle name="Normal 2 4 4 4 2 3" xfId="20611"/>
    <cellStyle name="Normal 2 4 4 4 2 3 2" xfId="20612"/>
    <cellStyle name="Normal 2 4 4 4 2 3 2 2" xfId="54636"/>
    <cellStyle name="Normal 2 4 4 4 2 3 3" xfId="20613"/>
    <cellStyle name="Normal 2 4 4 4 2 3 3 2" xfId="54637"/>
    <cellStyle name="Normal 2 4 4 4 2 3 4" xfId="54638"/>
    <cellStyle name="Normal 2 4 4 4 2 4" xfId="20614"/>
    <cellStyle name="Normal 2 4 4 4 2 4 2" xfId="20615"/>
    <cellStyle name="Normal 2 4 4 4 2 4 2 2" xfId="54639"/>
    <cellStyle name="Normal 2 4 4 4 2 4 3" xfId="54640"/>
    <cellStyle name="Normal 2 4 4 4 2 5" xfId="20616"/>
    <cellStyle name="Normal 2 4 4 4 2 5 2" xfId="54641"/>
    <cellStyle name="Normal 2 4 4 4 2 6" xfId="20617"/>
    <cellStyle name="Normal 2 4 4 4 2 6 2" xfId="54642"/>
    <cellStyle name="Normal 2 4 4 4 2 7" xfId="54643"/>
    <cellStyle name="Normal 2 4 4 4 2 7 2" xfId="54644"/>
    <cellStyle name="Normal 2 4 4 4 2 8" xfId="54645"/>
    <cellStyle name="Normal 2 4 4 4 2 9" xfId="54646"/>
    <cellStyle name="Normal 2 4 4 4 3" xfId="20618"/>
    <cellStyle name="Normal 2 4 4 4 3 2" xfId="20619"/>
    <cellStyle name="Normal 2 4 4 4 3 2 2" xfId="20620"/>
    <cellStyle name="Normal 2 4 4 4 3 2 2 2" xfId="54647"/>
    <cellStyle name="Normal 2 4 4 4 3 2 3" xfId="20621"/>
    <cellStyle name="Normal 2 4 4 4 3 2 3 2" xfId="54648"/>
    <cellStyle name="Normal 2 4 4 4 3 2 4" xfId="54649"/>
    <cellStyle name="Normal 2 4 4 4 3 3" xfId="20622"/>
    <cellStyle name="Normal 2 4 4 4 3 3 2" xfId="54650"/>
    <cellStyle name="Normal 2 4 4 4 3 4" xfId="20623"/>
    <cellStyle name="Normal 2 4 4 4 3 4 2" xfId="54651"/>
    <cellStyle name="Normal 2 4 4 4 3 5" xfId="20624"/>
    <cellStyle name="Normal 2 4 4 4 3 5 2" xfId="54652"/>
    <cellStyle name="Normal 2 4 4 4 3 6" xfId="54653"/>
    <cellStyle name="Normal 2 4 4 4 3 6 2" xfId="54654"/>
    <cellStyle name="Normal 2 4 4 4 3 7" xfId="54655"/>
    <cellStyle name="Normal 2 4 4 4 4" xfId="20625"/>
    <cellStyle name="Normal 2 4 4 4 4 2" xfId="20626"/>
    <cellStyle name="Normal 2 4 4 4 4 2 2" xfId="54656"/>
    <cellStyle name="Normal 2 4 4 4 4 3" xfId="20627"/>
    <cellStyle name="Normal 2 4 4 4 4 3 2" xfId="54657"/>
    <cellStyle name="Normal 2 4 4 4 4 4" xfId="54658"/>
    <cellStyle name="Normal 2 4 4 4 5" xfId="20628"/>
    <cellStyle name="Normal 2 4 4 4 5 2" xfId="20629"/>
    <cellStyle name="Normal 2 4 4 4 5 2 2" xfId="54659"/>
    <cellStyle name="Normal 2 4 4 4 5 3" xfId="54660"/>
    <cellStyle name="Normal 2 4 4 4 6" xfId="20630"/>
    <cellStyle name="Normal 2 4 4 4 6 2" xfId="54661"/>
    <cellStyle name="Normal 2 4 4 4 7" xfId="20631"/>
    <cellStyle name="Normal 2 4 4 4 7 2" xfId="54662"/>
    <cellStyle name="Normal 2 4 4 4 8" xfId="54663"/>
    <cellStyle name="Normal 2 4 4 4 8 2" xfId="54664"/>
    <cellStyle name="Normal 2 4 4 4 9" xfId="54665"/>
    <cellStyle name="Normal 2 4 4 40" xfId="54666"/>
    <cellStyle name="Normal 2 4 4 5" xfId="20632"/>
    <cellStyle name="Normal 2 4 4 5 10" xfId="54667"/>
    <cellStyle name="Normal 2 4 4 5 11" xfId="54668"/>
    <cellStyle name="Normal 2 4 4 5 2" xfId="20633"/>
    <cellStyle name="Normal 2 4 4 5 2 10" xfId="54669"/>
    <cellStyle name="Normal 2 4 4 5 2 2" xfId="20634"/>
    <cellStyle name="Normal 2 4 4 5 2 2 2" xfId="20635"/>
    <cellStyle name="Normal 2 4 4 5 2 2 2 2" xfId="20636"/>
    <cellStyle name="Normal 2 4 4 5 2 2 2 2 2" xfId="54670"/>
    <cellStyle name="Normal 2 4 4 5 2 2 2 3" xfId="20637"/>
    <cellStyle name="Normal 2 4 4 5 2 2 2 3 2" xfId="54671"/>
    <cellStyle name="Normal 2 4 4 5 2 2 2 4" xfId="54672"/>
    <cellStyle name="Normal 2 4 4 5 2 2 3" xfId="20638"/>
    <cellStyle name="Normal 2 4 4 5 2 2 3 2" xfId="54673"/>
    <cellStyle name="Normal 2 4 4 5 2 2 4" xfId="20639"/>
    <cellStyle name="Normal 2 4 4 5 2 2 4 2" xfId="54674"/>
    <cellStyle name="Normal 2 4 4 5 2 2 5" xfId="20640"/>
    <cellStyle name="Normal 2 4 4 5 2 2 5 2" xfId="54675"/>
    <cellStyle name="Normal 2 4 4 5 2 2 6" xfId="54676"/>
    <cellStyle name="Normal 2 4 4 5 2 2 6 2" xfId="54677"/>
    <cellStyle name="Normal 2 4 4 5 2 2 7" xfId="54678"/>
    <cellStyle name="Normal 2 4 4 5 2 3" xfId="20641"/>
    <cellStyle name="Normal 2 4 4 5 2 3 2" xfId="20642"/>
    <cellStyle name="Normal 2 4 4 5 2 3 2 2" xfId="54679"/>
    <cellStyle name="Normal 2 4 4 5 2 3 3" xfId="20643"/>
    <cellStyle name="Normal 2 4 4 5 2 3 3 2" xfId="54680"/>
    <cellStyle name="Normal 2 4 4 5 2 3 4" xfId="54681"/>
    <cellStyle name="Normal 2 4 4 5 2 4" xfId="20644"/>
    <cellStyle name="Normal 2 4 4 5 2 4 2" xfId="20645"/>
    <cellStyle name="Normal 2 4 4 5 2 4 2 2" xfId="54682"/>
    <cellStyle name="Normal 2 4 4 5 2 4 3" xfId="54683"/>
    <cellStyle name="Normal 2 4 4 5 2 5" xfId="20646"/>
    <cellStyle name="Normal 2 4 4 5 2 5 2" xfId="54684"/>
    <cellStyle name="Normal 2 4 4 5 2 6" xfId="20647"/>
    <cellStyle name="Normal 2 4 4 5 2 6 2" xfId="54685"/>
    <cellStyle name="Normal 2 4 4 5 2 7" xfId="54686"/>
    <cellStyle name="Normal 2 4 4 5 2 7 2" xfId="54687"/>
    <cellStyle name="Normal 2 4 4 5 2 8" xfId="54688"/>
    <cellStyle name="Normal 2 4 4 5 2 9" xfId="54689"/>
    <cellStyle name="Normal 2 4 4 5 3" xfId="20648"/>
    <cellStyle name="Normal 2 4 4 5 3 2" xfId="20649"/>
    <cellStyle name="Normal 2 4 4 5 3 2 2" xfId="20650"/>
    <cellStyle name="Normal 2 4 4 5 3 2 2 2" xfId="54690"/>
    <cellStyle name="Normal 2 4 4 5 3 2 3" xfId="20651"/>
    <cellStyle name="Normal 2 4 4 5 3 2 3 2" xfId="54691"/>
    <cellStyle name="Normal 2 4 4 5 3 2 4" xfId="54692"/>
    <cellStyle name="Normal 2 4 4 5 3 3" xfId="20652"/>
    <cellStyle name="Normal 2 4 4 5 3 3 2" xfId="54693"/>
    <cellStyle name="Normal 2 4 4 5 3 4" xfId="20653"/>
    <cellStyle name="Normal 2 4 4 5 3 4 2" xfId="54694"/>
    <cellStyle name="Normal 2 4 4 5 3 5" xfId="20654"/>
    <cellStyle name="Normal 2 4 4 5 3 5 2" xfId="54695"/>
    <cellStyle name="Normal 2 4 4 5 3 6" xfId="54696"/>
    <cellStyle name="Normal 2 4 4 5 3 6 2" xfId="54697"/>
    <cellStyle name="Normal 2 4 4 5 3 7" xfId="54698"/>
    <cellStyle name="Normal 2 4 4 5 4" xfId="20655"/>
    <cellStyle name="Normal 2 4 4 5 4 2" xfId="20656"/>
    <cellStyle name="Normal 2 4 4 5 4 2 2" xfId="54699"/>
    <cellStyle name="Normal 2 4 4 5 4 3" xfId="20657"/>
    <cellStyle name="Normal 2 4 4 5 4 3 2" xfId="54700"/>
    <cellStyle name="Normal 2 4 4 5 4 4" xfId="54701"/>
    <cellStyle name="Normal 2 4 4 5 5" xfId="20658"/>
    <cellStyle name="Normal 2 4 4 5 5 2" xfId="20659"/>
    <cellStyle name="Normal 2 4 4 5 5 2 2" xfId="54702"/>
    <cellStyle name="Normal 2 4 4 5 5 3" xfId="54703"/>
    <cellStyle name="Normal 2 4 4 5 6" xfId="20660"/>
    <cellStyle name="Normal 2 4 4 5 6 2" xfId="54704"/>
    <cellStyle name="Normal 2 4 4 5 7" xfId="20661"/>
    <cellStyle name="Normal 2 4 4 5 7 2" xfId="54705"/>
    <cellStyle name="Normal 2 4 4 5 8" xfId="54706"/>
    <cellStyle name="Normal 2 4 4 5 8 2" xfId="54707"/>
    <cellStyle name="Normal 2 4 4 5 9" xfId="54708"/>
    <cellStyle name="Normal 2 4 4 6" xfId="20662"/>
    <cellStyle name="Normal 2 4 4 6 10" xfId="54709"/>
    <cellStyle name="Normal 2 4 4 6 11" xfId="54710"/>
    <cellStyle name="Normal 2 4 4 6 2" xfId="20663"/>
    <cellStyle name="Normal 2 4 4 6 2 10" xfId="54711"/>
    <cellStyle name="Normal 2 4 4 6 2 2" xfId="20664"/>
    <cellStyle name="Normal 2 4 4 6 2 2 2" xfId="20665"/>
    <cellStyle name="Normal 2 4 4 6 2 2 2 2" xfId="20666"/>
    <cellStyle name="Normal 2 4 4 6 2 2 2 2 2" xfId="54712"/>
    <cellStyle name="Normal 2 4 4 6 2 2 2 3" xfId="20667"/>
    <cellStyle name="Normal 2 4 4 6 2 2 2 3 2" xfId="54713"/>
    <cellStyle name="Normal 2 4 4 6 2 2 2 4" xfId="54714"/>
    <cellStyle name="Normal 2 4 4 6 2 2 3" xfId="20668"/>
    <cellStyle name="Normal 2 4 4 6 2 2 3 2" xfId="54715"/>
    <cellStyle name="Normal 2 4 4 6 2 2 4" xfId="20669"/>
    <cellStyle name="Normal 2 4 4 6 2 2 4 2" xfId="54716"/>
    <cellStyle name="Normal 2 4 4 6 2 2 5" xfId="20670"/>
    <cellStyle name="Normal 2 4 4 6 2 2 5 2" xfId="54717"/>
    <cellStyle name="Normal 2 4 4 6 2 2 6" xfId="54718"/>
    <cellStyle name="Normal 2 4 4 6 2 2 6 2" xfId="54719"/>
    <cellStyle name="Normal 2 4 4 6 2 2 7" xfId="54720"/>
    <cellStyle name="Normal 2 4 4 6 2 3" xfId="20671"/>
    <cellStyle name="Normal 2 4 4 6 2 3 2" xfId="20672"/>
    <cellStyle name="Normal 2 4 4 6 2 3 2 2" xfId="54721"/>
    <cellStyle name="Normal 2 4 4 6 2 3 3" xfId="20673"/>
    <cellStyle name="Normal 2 4 4 6 2 3 3 2" xfId="54722"/>
    <cellStyle name="Normal 2 4 4 6 2 3 4" xfId="54723"/>
    <cellStyle name="Normal 2 4 4 6 2 4" xfId="20674"/>
    <cellStyle name="Normal 2 4 4 6 2 4 2" xfId="20675"/>
    <cellStyle name="Normal 2 4 4 6 2 4 2 2" xfId="54724"/>
    <cellStyle name="Normal 2 4 4 6 2 4 3" xfId="54725"/>
    <cellStyle name="Normal 2 4 4 6 2 5" xfId="20676"/>
    <cellStyle name="Normal 2 4 4 6 2 5 2" xfId="54726"/>
    <cellStyle name="Normal 2 4 4 6 2 6" xfId="20677"/>
    <cellStyle name="Normal 2 4 4 6 2 6 2" xfId="54727"/>
    <cellStyle name="Normal 2 4 4 6 2 7" xfId="54728"/>
    <cellStyle name="Normal 2 4 4 6 2 7 2" xfId="54729"/>
    <cellStyle name="Normal 2 4 4 6 2 8" xfId="54730"/>
    <cellStyle name="Normal 2 4 4 6 2 9" xfId="54731"/>
    <cellStyle name="Normal 2 4 4 6 3" xfId="20678"/>
    <cellStyle name="Normal 2 4 4 6 3 2" xfId="20679"/>
    <cellStyle name="Normal 2 4 4 6 3 2 2" xfId="20680"/>
    <cellStyle name="Normal 2 4 4 6 3 2 2 2" xfId="54732"/>
    <cellStyle name="Normal 2 4 4 6 3 2 3" xfId="20681"/>
    <cellStyle name="Normal 2 4 4 6 3 2 3 2" xfId="54733"/>
    <cellStyle name="Normal 2 4 4 6 3 2 4" xfId="54734"/>
    <cellStyle name="Normal 2 4 4 6 3 3" xfId="20682"/>
    <cellStyle name="Normal 2 4 4 6 3 3 2" xfId="54735"/>
    <cellStyle name="Normal 2 4 4 6 3 4" xfId="20683"/>
    <cellStyle name="Normal 2 4 4 6 3 4 2" xfId="54736"/>
    <cellStyle name="Normal 2 4 4 6 3 5" xfId="20684"/>
    <cellStyle name="Normal 2 4 4 6 3 5 2" xfId="54737"/>
    <cellStyle name="Normal 2 4 4 6 3 6" xfId="54738"/>
    <cellStyle name="Normal 2 4 4 6 3 6 2" xfId="54739"/>
    <cellStyle name="Normal 2 4 4 6 3 7" xfId="54740"/>
    <cellStyle name="Normal 2 4 4 6 4" xfId="20685"/>
    <cellStyle name="Normal 2 4 4 6 4 2" xfId="20686"/>
    <cellStyle name="Normal 2 4 4 6 4 2 2" xfId="54741"/>
    <cellStyle name="Normal 2 4 4 6 4 3" xfId="20687"/>
    <cellStyle name="Normal 2 4 4 6 4 3 2" xfId="54742"/>
    <cellStyle name="Normal 2 4 4 6 4 4" xfId="54743"/>
    <cellStyle name="Normal 2 4 4 6 5" xfId="20688"/>
    <cellStyle name="Normal 2 4 4 6 5 2" xfId="20689"/>
    <cellStyle name="Normal 2 4 4 6 5 2 2" xfId="54744"/>
    <cellStyle name="Normal 2 4 4 6 5 3" xfId="54745"/>
    <cellStyle name="Normal 2 4 4 6 6" xfId="20690"/>
    <cellStyle name="Normal 2 4 4 6 6 2" xfId="54746"/>
    <cellStyle name="Normal 2 4 4 6 7" xfId="20691"/>
    <cellStyle name="Normal 2 4 4 6 7 2" xfId="54747"/>
    <cellStyle name="Normal 2 4 4 6 8" xfId="54748"/>
    <cellStyle name="Normal 2 4 4 6 8 2" xfId="54749"/>
    <cellStyle name="Normal 2 4 4 6 9" xfId="54750"/>
    <cellStyle name="Normal 2 4 4 7" xfId="20692"/>
    <cellStyle name="Normal 2 4 4 7 10" xfId="54751"/>
    <cellStyle name="Normal 2 4 4 7 11" xfId="54752"/>
    <cellStyle name="Normal 2 4 4 7 2" xfId="20693"/>
    <cellStyle name="Normal 2 4 4 7 2 10" xfId="54753"/>
    <cellStyle name="Normal 2 4 4 7 2 2" xfId="20694"/>
    <cellStyle name="Normal 2 4 4 7 2 2 2" xfId="20695"/>
    <cellStyle name="Normal 2 4 4 7 2 2 2 2" xfId="20696"/>
    <cellStyle name="Normal 2 4 4 7 2 2 2 2 2" xfId="54754"/>
    <cellStyle name="Normal 2 4 4 7 2 2 2 3" xfId="20697"/>
    <cellStyle name="Normal 2 4 4 7 2 2 2 3 2" xfId="54755"/>
    <cellStyle name="Normal 2 4 4 7 2 2 2 4" xfId="54756"/>
    <cellStyle name="Normal 2 4 4 7 2 2 3" xfId="20698"/>
    <cellStyle name="Normal 2 4 4 7 2 2 3 2" xfId="54757"/>
    <cellStyle name="Normal 2 4 4 7 2 2 4" xfId="20699"/>
    <cellStyle name="Normal 2 4 4 7 2 2 4 2" xfId="54758"/>
    <cellStyle name="Normal 2 4 4 7 2 2 5" xfId="20700"/>
    <cellStyle name="Normal 2 4 4 7 2 2 5 2" xfId="54759"/>
    <cellStyle name="Normal 2 4 4 7 2 2 6" xfId="54760"/>
    <cellStyle name="Normal 2 4 4 7 2 2 6 2" xfId="54761"/>
    <cellStyle name="Normal 2 4 4 7 2 2 7" xfId="54762"/>
    <cellStyle name="Normal 2 4 4 7 2 3" xfId="20701"/>
    <cellStyle name="Normal 2 4 4 7 2 3 2" xfId="20702"/>
    <cellStyle name="Normal 2 4 4 7 2 3 2 2" xfId="54763"/>
    <cellStyle name="Normal 2 4 4 7 2 3 3" xfId="20703"/>
    <cellStyle name="Normal 2 4 4 7 2 3 3 2" xfId="54764"/>
    <cellStyle name="Normal 2 4 4 7 2 3 4" xfId="54765"/>
    <cellStyle name="Normal 2 4 4 7 2 4" xfId="20704"/>
    <cellStyle name="Normal 2 4 4 7 2 4 2" xfId="20705"/>
    <cellStyle name="Normal 2 4 4 7 2 4 2 2" xfId="54766"/>
    <cellStyle name="Normal 2 4 4 7 2 4 3" xfId="54767"/>
    <cellStyle name="Normal 2 4 4 7 2 5" xfId="20706"/>
    <cellStyle name="Normal 2 4 4 7 2 5 2" xfId="54768"/>
    <cellStyle name="Normal 2 4 4 7 2 6" xfId="20707"/>
    <cellStyle name="Normal 2 4 4 7 2 6 2" xfId="54769"/>
    <cellStyle name="Normal 2 4 4 7 2 7" xfId="54770"/>
    <cellStyle name="Normal 2 4 4 7 2 7 2" xfId="54771"/>
    <cellStyle name="Normal 2 4 4 7 2 8" xfId="54772"/>
    <cellStyle name="Normal 2 4 4 7 2 9" xfId="54773"/>
    <cellStyle name="Normal 2 4 4 7 3" xfId="20708"/>
    <cellStyle name="Normal 2 4 4 7 3 2" xfId="20709"/>
    <cellStyle name="Normal 2 4 4 7 3 2 2" xfId="20710"/>
    <cellStyle name="Normal 2 4 4 7 3 2 2 2" xfId="54774"/>
    <cellStyle name="Normal 2 4 4 7 3 2 3" xfId="20711"/>
    <cellStyle name="Normal 2 4 4 7 3 2 3 2" xfId="54775"/>
    <cellStyle name="Normal 2 4 4 7 3 2 4" xfId="54776"/>
    <cellStyle name="Normal 2 4 4 7 3 3" xfId="20712"/>
    <cellStyle name="Normal 2 4 4 7 3 3 2" xfId="54777"/>
    <cellStyle name="Normal 2 4 4 7 3 4" xfId="20713"/>
    <cellStyle name="Normal 2 4 4 7 3 4 2" xfId="54778"/>
    <cellStyle name="Normal 2 4 4 7 3 5" xfId="20714"/>
    <cellStyle name="Normal 2 4 4 7 3 5 2" xfId="54779"/>
    <cellStyle name="Normal 2 4 4 7 3 6" xfId="54780"/>
    <cellStyle name="Normal 2 4 4 7 3 6 2" xfId="54781"/>
    <cellStyle name="Normal 2 4 4 7 3 7" xfId="54782"/>
    <cellStyle name="Normal 2 4 4 7 4" xfId="20715"/>
    <cellStyle name="Normal 2 4 4 7 4 2" xfId="20716"/>
    <cellStyle name="Normal 2 4 4 7 4 2 2" xfId="54783"/>
    <cellStyle name="Normal 2 4 4 7 4 3" xfId="20717"/>
    <cellStyle name="Normal 2 4 4 7 4 3 2" xfId="54784"/>
    <cellStyle name="Normal 2 4 4 7 4 4" xfId="54785"/>
    <cellStyle name="Normal 2 4 4 7 5" xfId="20718"/>
    <cellStyle name="Normal 2 4 4 7 5 2" xfId="20719"/>
    <cellStyle name="Normal 2 4 4 7 5 2 2" xfId="54786"/>
    <cellStyle name="Normal 2 4 4 7 5 3" xfId="54787"/>
    <cellStyle name="Normal 2 4 4 7 6" xfId="20720"/>
    <cellStyle name="Normal 2 4 4 7 6 2" xfId="54788"/>
    <cellStyle name="Normal 2 4 4 7 7" xfId="20721"/>
    <cellStyle name="Normal 2 4 4 7 7 2" xfId="54789"/>
    <cellStyle name="Normal 2 4 4 7 8" xfId="54790"/>
    <cellStyle name="Normal 2 4 4 7 8 2" xfId="54791"/>
    <cellStyle name="Normal 2 4 4 7 9" xfId="54792"/>
    <cellStyle name="Normal 2 4 4 8" xfId="20722"/>
    <cellStyle name="Normal 2 4 4 8 10" xfId="54793"/>
    <cellStyle name="Normal 2 4 4 8 11" xfId="54794"/>
    <cellStyle name="Normal 2 4 4 8 2" xfId="20723"/>
    <cellStyle name="Normal 2 4 4 8 2 10" xfId="54795"/>
    <cellStyle name="Normal 2 4 4 8 2 2" xfId="20724"/>
    <cellStyle name="Normal 2 4 4 8 2 2 2" xfId="20725"/>
    <cellStyle name="Normal 2 4 4 8 2 2 2 2" xfId="20726"/>
    <cellStyle name="Normal 2 4 4 8 2 2 2 2 2" xfId="54796"/>
    <cellStyle name="Normal 2 4 4 8 2 2 2 3" xfId="20727"/>
    <cellStyle name="Normal 2 4 4 8 2 2 2 3 2" xfId="54797"/>
    <cellStyle name="Normal 2 4 4 8 2 2 2 4" xfId="54798"/>
    <cellStyle name="Normal 2 4 4 8 2 2 3" xfId="20728"/>
    <cellStyle name="Normal 2 4 4 8 2 2 3 2" xfId="54799"/>
    <cellStyle name="Normal 2 4 4 8 2 2 4" xfId="20729"/>
    <cellStyle name="Normal 2 4 4 8 2 2 4 2" xfId="54800"/>
    <cellStyle name="Normal 2 4 4 8 2 2 5" xfId="20730"/>
    <cellStyle name="Normal 2 4 4 8 2 2 5 2" xfId="54801"/>
    <cellStyle name="Normal 2 4 4 8 2 2 6" xfId="54802"/>
    <cellStyle name="Normal 2 4 4 8 2 2 6 2" xfId="54803"/>
    <cellStyle name="Normal 2 4 4 8 2 2 7" xfId="54804"/>
    <cellStyle name="Normal 2 4 4 8 2 3" xfId="20731"/>
    <cellStyle name="Normal 2 4 4 8 2 3 2" xfId="20732"/>
    <cellStyle name="Normal 2 4 4 8 2 3 2 2" xfId="54805"/>
    <cellStyle name="Normal 2 4 4 8 2 3 3" xfId="20733"/>
    <cellStyle name="Normal 2 4 4 8 2 3 3 2" xfId="54806"/>
    <cellStyle name="Normal 2 4 4 8 2 3 4" xfId="54807"/>
    <cellStyle name="Normal 2 4 4 8 2 4" xfId="20734"/>
    <cellStyle name="Normal 2 4 4 8 2 4 2" xfId="20735"/>
    <cellStyle name="Normal 2 4 4 8 2 4 2 2" xfId="54808"/>
    <cellStyle name="Normal 2 4 4 8 2 4 3" xfId="54809"/>
    <cellStyle name="Normal 2 4 4 8 2 5" xfId="20736"/>
    <cellStyle name="Normal 2 4 4 8 2 5 2" xfId="54810"/>
    <cellStyle name="Normal 2 4 4 8 2 6" xfId="20737"/>
    <cellStyle name="Normal 2 4 4 8 2 6 2" xfId="54811"/>
    <cellStyle name="Normal 2 4 4 8 2 7" xfId="54812"/>
    <cellStyle name="Normal 2 4 4 8 2 7 2" xfId="54813"/>
    <cellStyle name="Normal 2 4 4 8 2 8" xfId="54814"/>
    <cellStyle name="Normal 2 4 4 8 2 9" xfId="54815"/>
    <cellStyle name="Normal 2 4 4 8 3" xfId="20738"/>
    <cellStyle name="Normal 2 4 4 8 3 2" xfId="20739"/>
    <cellStyle name="Normal 2 4 4 8 3 2 2" xfId="20740"/>
    <cellStyle name="Normal 2 4 4 8 3 2 2 2" xfId="54816"/>
    <cellStyle name="Normal 2 4 4 8 3 2 3" xfId="20741"/>
    <cellStyle name="Normal 2 4 4 8 3 2 3 2" xfId="54817"/>
    <cellStyle name="Normal 2 4 4 8 3 2 4" xfId="54818"/>
    <cellStyle name="Normal 2 4 4 8 3 3" xfId="20742"/>
    <cellStyle name="Normal 2 4 4 8 3 3 2" xfId="54819"/>
    <cellStyle name="Normal 2 4 4 8 3 4" xfId="20743"/>
    <cellStyle name="Normal 2 4 4 8 3 4 2" xfId="54820"/>
    <cellStyle name="Normal 2 4 4 8 3 5" xfId="20744"/>
    <cellStyle name="Normal 2 4 4 8 3 5 2" xfId="54821"/>
    <cellStyle name="Normal 2 4 4 8 3 6" xfId="54822"/>
    <cellStyle name="Normal 2 4 4 8 3 6 2" xfId="54823"/>
    <cellStyle name="Normal 2 4 4 8 3 7" xfId="54824"/>
    <cellStyle name="Normal 2 4 4 8 4" xfId="20745"/>
    <cellStyle name="Normal 2 4 4 8 4 2" xfId="20746"/>
    <cellStyle name="Normal 2 4 4 8 4 2 2" xfId="54825"/>
    <cellStyle name="Normal 2 4 4 8 4 3" xfId="20747"/>
    <cellStyle name="Normal 2 4 4 8 4 3 2" xfId="54826"/>
    <cellStyle name="Normal 2 4 4 8 4 4" xfId="54827"/>
    <cellStyle name="Normal 2 4 4 8 5" xfId="20748"/>
    <cellStyle name="Normal 2 4 4 8 5 2" xfId="20749"/>
    <cellStyle name="Normal 2 4 4 8 5 2 2" xfId="54828"/>
    <cellStyle name="Normal 2 4 4 8 5 3" xfId="54829"/>
    <cellStyle name="Normal 2 4 4 8 6" xfId="20750"/>
    <cellStyle name="Normal 2 4 4 8 6 2" xfId="54830"/>
    <cellStyle name="Normal 2 4 4 8 7" xfId="20751"/>
    <cellStyle name="Normal 2 4 4 8 7 2" xfId="54831"/>
    <cellStyle name="Normal 2 4 4 8 8" xfId="54832"/>
    <cellStyle name="Normal 2 4 4 8 8 2" xfId="54833"/>
    <cellStyle name="Normal 2 4 4 8 9" xfId="54834"/>
    <cellStyle name="Normal 2 4 4 9" xfId="20752"/>
    <cellStyle name="Normal 2 4 4 9 10" xfId="54835"/>
    <cellStyle name="Normal 2 4 4 9 11" xfId="54836"/>
    <cellStyle name="Normal 2 4 4 9 2" xfId="20753"/>
    <cellStyle name="Normal 2 4 4 9 2 10" xfId="54837"/>
    <cellStyle name="Normal 2 4 4 9 2 2" xfId="20754"/>
    <cellStyle name="Normal 2 4 4 9 2 2 2" xfId="20755"/>
    <cellStyle name="Normal 2 4 4 9 2 2 2 2" xfId="20756"/>
    <cellStyle name="Normal 2 4 4 9 2 2 2 2 2" xfId="54838"/>
    <cellStyle name="Normal 2 4 4 9 2 2 2 3" xfId="20757"/>
    <cellStyle name="Normal 2 4 4 9 2 2 2 3 2" xfId="54839"/>
    <cellStyle name="Normal 2 4 4 9 2 2 2 4" xfId="54840"/>
    <cellStyle name="Normal 2 4 4 9 2 2 3" xfId="20758"/>
    <cellStyle name="Normal 2 4 4 9 2 2 3 2" xfId="54841"/>
    <cellStyle name="Normal 2 4 4 9 2 2 4" xfId="20759"/>
    <cellStyle name="Normal 2 4 4 9 2 2 4 2" xfId="54842"/>
    <cellStyle name="Normal 2 4 4 9 2 2 5" xfId="20760"/>
    <cellStyle name="Normal 2 4 4 9 2 2 5 2" xfId="54843"/>
    <cellStyle name="Normal 2 4 4 9 2 2 6" xfId="54844"/>
    <cellStyle name="Normal 2 4 4 9 2 2 6 2" xfId="54845"/>
    <cellStyle name="Normal 2 4 4 9 2 2 7" xfId="54846"/>
    <cellStyle name="Normal 2 4 4 9 2 3" xfId="20761"/>
    <cellStyle name="Normal 2 4 4 9 2 3 2" xfId="20762"/>
    <cellStyle name="Normal 2 4 4 9 2 3 2 2" xfId="54847"/>
    <cellStyle name="Normal 2 4 4 9 2 3 3" xfId="20763"/>
    <cellStyle name="Normal 2 4 4 9 2 3 3 2" xfId="54848"/>
    <cellStyle name="Normal 2 4 4 9 2 3 4" xfId="54849"/>
    <cellStyle name="Normal 2 4 4 9 2 4" xfId="20764"/>
    <cellStyle name="Normal 2 4 4 9 2 4 2" xfId="20765"/>
    <cellStyle name="Normal 2 4 4 9 2 4 2 2" xfId="54850"/>
    <cellStyle name="Normal 2 4 4 9 2 4 3" xfId="54851"/>
    <cellStyle name="Normal 2 4 4 9 2 5" xfId="20766"/>
    <cellStyle name="Normal 2 4 4 9 2 5 2" xfId="54852"/>
    <cellStyle name="Normal 2 4 4 9 2 6" xfId="20767"/>
    <cellStyle name="Normal 2 4 4 9 2 6 2" xfId="54853"/>
    <cellStyle name="Normal 2 4 4 9 2 7" xfId="54854"/>
    <cellStyle name="Normal 2 4 4 9 2 7 2" xfId="54855"/>
    <cellStyle name="Normal 2 4 4 9 2 8" xfId="54856"/>
    <cellStyle name="Normal 2 4 4 9 2 9" xfId="54857"/>
    <cellStyle name="Normal 2 4 4 9 3" xfId="20768"/>
    <cellStyle name="Normal 2 4 4 9 3 2" xfId="20769"/>
    <cellStyle name="Normal 2 4 4 9 3 2 2" xfId="20770"/>
    <cellStyle name="Normal 2 4 4 9 3 2 2 2" xfId="54858"/>
    <cellStyle name="Normal 2 4 4 9 3 2 3" xfId="20771"/>
    <cellStyle name="Normal 2 4 4 9 3 2 3 2" xfId="54859"/>
    <cellStyle name="Normal 2 4 4 9 3 2 4" xfId="54860"/>
    <cellStyle name="Normal 2 4 4 9 3 3" xfId="20772"/>
    <cellStyle name="Normal 2 4 4 9 3 3 2" xfId="54861"/>
    <cellStyle name="Normal 2 4 4 9 3 4" xfId="20773"/>
    <cellStyle name="Normal 2 4 4 9 3 4 2" xfId="54862"/>
    <cellStyle name="Normal 2 4 4 9 3 5" xfId="20774"/>
    <cellStyle name="Normal 2 4 4 9 3 5 2" xfId="54863"/>
    <cellStyle name="Normal 2 4 4 9 3 6" xfId="54864"/>
    <cellStyle name="Normal 2 4 4 9 3 6 2" xfId="54865"/>
    <cellStyle name="Normal 2 4 4 9 3 7" xfId="54866"/>
    <cellStyle name="Normal 2 4 4 9 4" xfId="20775"/>
    <cellStyle name="Normal 2 4 4 9 4 2" xfId="20776"/>
    <cellStyle name="Normal 2 4 4 9 4 2 2" xfId="54867"/>
    <cellStyle name="Normal 2 4 4 9 4 3" xfId="20777"/>
    <cellStyle name="Normal 2 4 4 9 4 3 2" xfId="54868"/>
    <cellStyle name="Normal 2 4 4 9 4 4" xfId="54869"/>
    <cellStyle name="Normal 2 4 4 9 5" xfId="20778"/>
    <cellStyle name="Normal 2 4 4 9 5 2" xfId="20779"/>
    <cellStyle name="Normal 2 4 4 9 5 2 2" xfId="54870"/>
    <cellStyle name="Normal 2 4 4 9 5 3" xfId="54871"/>
    <cellStyle name="Normal 2 4 4 9 6" xfId="20780"/>
    <cellStyle name="Normal 2 4 4 9 6 2" xfId="54872"/>
    <cellStyle name="Normal 2 4 4 9 7" xfId="20781"/>
    <cellStyle name="Normal 2 4 4 9 7 2" xfId="54873"/>
    <cellStyle name="Normal 2 4 4 9 8" xfId="54874"/>
    <cellStyle name="Normal 2 4 4 9 8 2" xfId="54875"/>
    <cellStyle name="Normal 2 4 4 9 9" xfId="54876"/>
    <cellStyle name="Normal 2 4 40" xfId="20782"/>
    <cellStyle name="Normal 2 4 40 2" xfId="20783"/>
    <cellStyle name="Normal 2 4 40 2 2" xfId="20784"/>
    <cellStyle name="Normal 2 4 40 2 2 2" xfId="54877"/>
    <cellStyle name="Normal 2 4 40 2 3" xfId="20785"/>
    <cellStyle name="Normal 2 4 40 2 3 2" xfId="54878"/>
    <cellStyle name="Normal 2 4 40 2 4" xfId="54879"/>
    <cellStyle name="Normal 2 4 40 3" xfId="20786"/>
    <cellStyle name="Normal 2 4 40 3 2" xfId="54880"/>
    <cellStyle name="Normal 2 4 40 4" xfId="20787"/>
    <cellStyle name="Normal 2 4 40 4 2" xfId="54881"/>
    <cellStyle name="Normal 2 4 40 5" xfId="20788"/>
    <cellStyle name="Normal 2 4 40 5 2" xfId="54882"/>
    <cellStyle name="Normal 2 4 40 6" xfId="54883"/>
    <cellStyle name="Normal 2 4 40 6 2" xfId="54884"/>
    <cellStyle name="Normal 2 4 40 7" xfId="54885"/>
    <cellStyle name="Normal 2 4 41" xfId="20789"/>
    <cellStyle name="Normal 2 4 41 2" xfId="20790"/>
    <cellStyle name="Normal 2 4 41 2 2" xfId="54886"/>
    <cellStyle name="Normal 2 4 41 3" xfId="20791"/>
    <cellStyle name="Normal 2 4 41 3 2" xfId="54887"/>
    <cellStyle name="Normal 2 4 41 4" xfId="54888"/>
    <cellStyle name="Normal 2 4 42" xfId="20792"/>
    <cellStyle name="Normal 2 4 42 2" xfId="20793"/>
    <cellStyle name="Normal 2 4 42 2 2" xfId="54889"/>
    <cellStyle name="Normal 2 4 42 3" xfId="54890"/>
    <cellStyle name="Normal 2 4 43" xfId="20794"/>
    <cellStyle name="Normal 2 4 43 2" xfId="54891"/>
    <cellStyle name="Normal 2 4 44" xfId="20795"/>
    <cellStyle name="Normal 2 4 44 2" xfId="54892"/>
    <cellStyle name="Normal 2 4 45" xfId="54893"/>
    <cellStyle name="Normal 2 4 45 2" xfId="54894"/>
    <cellStyle name="Normal 2 4 46" xfId="54895"/>
    <cellStyle name="Normal 2 4 47" xfId="54896"/>
    <cellStyle name="Normal 2 4 48" xfId="54897"/>
    <cellStyle name="Normal 2 4 5" xfId="20796"/>
    <cellStyle name="Normal 2 4 5 10" xfId="20797"/>
    <cellStyle name="Normal 2 4 5 10 10" xfId="54898"/>
    <cellStyle name="Normal 2 4 5 10 11" xfId="54899"/>
    <cellStyle name="Normal 2 4 5 10 2" xfId="20798"/>
    <cellStyle name="Normal 2 4 5 10 2 10" xfId="54900"/>
    <cellStyle name="Normal 2 4 5 10 2 2" xfId="20799"/>
    <cellStyle name="Normal 2 4 5 10 2 2 2" xfId="20800"/>
    <cellStyle name="Normal 2 4 5 10 2 2 2 2" xfId="20801"/>
    <cellStyle name="Normal 2 4 5 10 2 2 2 2 2" xfId="54901"/>
    <cellStyle name="Normal 2 4 5 10 2 2 2 3" xfId="20802"/>
    <cellStyle name="Normal 2 4 5 10 2 2 2 3 2" xfId="54902"/>
    <cellStyle name="Normal 2 4 5 10 2 2 2 4" xfId="54903"/>
    <cellStyle name="Normal 2 4 5 10 2 2 3" xfId="20803"/>
    <cellStyle name="Normal 2 4 5 10 2 2 3 2" xfId="54904"/>
    <cellStyle name="Normal 2 4 5 10 2 2 4" xfId="20804"/>
    <cellStyle name="Normal 2 4 5 10 2 2 4 2" xfId="54905"/>
    <cellStyle name="Normal 2 4 5 10 2 2 5" xfId="20805"/>
    <cellStyle name="Normal 2 4 5 10 2 2 5 2" xfId="54906"/>
    <cellStyle name="Normal 2 4 5 10 2 2 6" xfId="54907"/>
    <cellStyle name="Normal 2 4 5 10 2 2 6 2" xfId="54908"/>
    <cellStyle name="Normal 2 4 5 10 2 2 7" xfId="54909"/>
    <cellStyle name="Normal 2 4 5 10 2 3" xfId="20806"/>
    <cellStyle name="Normal 2 4 5 10 2 3 2" xfId="20807"/>
    <cellStyle name="Normal 2 4 5 10 2 3 2 2" xfId="54910"/>
    <cellStyle name="Normal 2 4 5 10 2 3 3" xfId="20808"/>
    <cellStyle name="Normal 2 4 5 10 2 3 3 2" xfId="54911"/>
    <cellStyle name="Normal 2 4 5 10 2 3 4" xfId="54912"/>
    <cellStyle name="Normal 2 4 5 10 2 4" xfId="20809"/>
    <cellStyle name="Normal 2 4 5 10 2 4 2" xfId="20810"/>
    <cellStyle name="Normal 2 4 5 10 2 4 2 2" xfId="54913"/>
    <cellStyle name="Normal 2 4 5 10 2 4 3" xfId="54914"/>
    <cellStyle name="Normal 2 4 5 10 2 5" xfId="20811"/>
    <cellStyle name="Normal 2 4 5 10 2 5 2" xfId="54915"/>
    <cellStyle name="Normal 2 4 5 10 2 6" xfId="20812"/>
    <cellStyle name="Normal 2 4 5 10 2 6 2" xfId="54916"/>
    <cellStyle name="Normal 2 4 5 10 2 7" xfId="54917"/>
    <cellStyle name="Normal 2 4 5 10 2 7 2" xfId="54918"/>
    <cellStyle name="Normal 2 4 5 10 2 8" xfId="54919"/>
    <cellStyle name="Normal 2 4 5 10 2 9" xfId="54920"/>
    <cellStyle name="Normal 2 4 5 10 3" xfId="20813"/>
    <cellStyle name="Normal 2 4 5 10 3 2" xfId="20814"/>
    <cellStyle name="Normal 2 4 5 10 3 2 2" xfId="20815"/>
    <cellStyle name="Normal 2 4 5 10 3 2 2 2" xfId="54921"/>
    <cellStyle name="Normal 2 4 5 10 3 2 3" xfId="20816"/>
    <cellStyle name="Normal 2 4 5 10 3 2 3 2" xfId="54922"/>
    <cellStyle name="Normal 2 4 5 10 3 2 4" xfId="54923"/>
    <cellStyle name="Normal 2 4 5 10 3 3" xfId="20817"/>
    <cellStyle name="Normal 2 4 5 10 3 3 2" xfId="54924"/>
    <cellStyle name="Normal 2 4 5 10 3 4" xfId="20818"/>
    <cellStyle name="Normal 2 4 5 10 3 4 2" xfId="54925"/>
    <cellStyle name="Normal 2 4 5 10 3 5" xfId="20819"/>
    <cellStyle name="Normal 2 4 5 10 3 5 2" xfId="54926"/>
    <cellStyle name="Normal 2 4 5 10 3 6" xfId="54927"/>
    <cellStyle name="Normal 2 4 5 10 3 6 2" xfId="54928"/>
    <cellStyle name="Normal 2 4 5 10 3 7" xfId="54929"/>
    <cellStyle name="Normal 2 4 5 10 4" xfId="20820"/>
    <cellStyle name="Normal 2 4 5 10 4 2" xfId="20821"/>
    <cellStyle name="Normal 2 4 5 10 4 2 2" xfId="54930"/>
    <cellStyle name="Normal 2 4 5 10 4 3" xfId="20822"/>
    <cellStyle name="Normal 2 4 5 10 4 3 2" xfId="54931"/>
    <cellStyle name="Normal 2 4 5 10 4 4" xfId="54932"/>
    <cellStyle name="Normal 2 4 5 10 5" xfId="20823"/>
    <cellStyle name="Normal 2 4 5 10 5 2" xfId="20824"/>
    <cellStyle name="Normal 2 4 5 10 5 2 2" xfId="54933"/>
    <cellStyle name="Normal 2 4 5 10 5 3" xfId="54934"/>
    <cellStyle name="Normal 2 4 5 10 6" xfId="20825"/>
    <cellStyle name="Normal 2 4 5 10 6 2" xfId="54935"/>
    <cellStyle name="Normal 2 4 5 10 7" xfId="20826"/>
    <cellStyle name="Normal 2 4 5 10 7 2" xfId="54936"/>
    <cellStyle name="Normal 2 4 5 10 8" xfId="54937"/>
    <cellStyle name="Normal 2 4 5 10 8 2" xfId="54938"/>
    <cellStyle name="Normal 2 4 5 10 9" xfId="54939"/>
    <cellStyle name="Normal 2 4 5 11" xfId="20827"/>
    <cellStyle name="Normal 2 4 5 11 10" xfId="54940"/>
    <cellStyle name="Normal 2 4 5 11 11" xfId="54941"/>
    <cellStyle name="Normal 2 4 5 11 2" xfId="20828"/>
    <cellStyle name="Normal 2 4 5 11 2 10" xfId="54942"/>
    <cellStyle name="Normal 2 4 5 11 2 2" xfId="20829"/>
    <cellStyle name="Normal 2 4 5 11 2 2 2" xfId="20830"/>
    <cellStyle name="Normal 2 4 5 11 2 2 2 2" xfId="20831"/>
    <cellStyle name="Normal 2 4 5 11 2 2 2 2 2" xfId="54943"/>
    <cellStyle name="Normal 2 4 5 11 2 2 2 3" xfId="20832"/>
    <cellStyle name="Normal 2 4 5 11 2 2 2 3 2" xfId="54944"/>
    <cellStyle name="Normal 2 4 5 11 2 2 2 4" xfId="54945"/>
    <cellStyle name="Normal 2 4 5 11 2 2 3" xfId="20833"/>
    <cellStyle name="Normal 2 4 5 11 2 2 3 2" xfId="54946"/>
    <cellStyle name="Normal 2 4 5 11 2 2 4" xfId="20834"/>
    <cellStyle name="Normal 2 4 5 11 2 2 4 2" xfId="54947"/>
    <cellStyle name="Normal 2 4 5 11 2 2 5" xfId="20835"/>
    <cellStyle name="Normal 2 4 5 11 2 2 5 2" xfId="54948"/>
    <cellStyle name="Normal 2 4 5 11 2 2 6" xfId="54949"/>
    <cellStyle name="Normal 2 4 5 11 2 2 6 2" xfId="54950"/>
    <cellStyle name="Normal 2 4 5 11 2 2 7" xfId="54951"/>
    <cellStyle name="Normal 2 4 5 11 2 3" xfId="20836"/>
    <cellStyle name="Normal 2 4 5 11 2 3 2" xfId="20837"/>
    <cellStyle name="Normal 2 4 5 11 2 3 2 2" xfId="54952"/>
    <cellStyle name="Normal 2 4 5 11 2 3 3" xfId="20838"/>
    <cellStyle name="Normal 2 4 5 11 2 3 3 2" xfId="54953"/>
    <cellStyle name="Normal 2 4 5 11 2 3 4" xfId="54954"/>
    <cellStyle name="Normal 2 4 5 11 2 4" xfId="20839"/>
    <cellStyle name="Normal 2 4 5 11 2 4 2" xfId="20840"/>
    <cellStyle name="Normal 2 4 5 11 2 4 2 2" xfId="54955"/>
    <cellStyle name="Normal 2 4 5 11 2 4 3" xfId="54956"/>
    <cellStyle name="Normal 2 4 5 11 2 5" xfId="20841"/>
    <cellStyle name="Normal 2 4 5 11 2 5 2" xfId="54957"/>
    <cellStyle name="Normal 2 4 5 11 2 6" xfId="20842"/>
    <cellStyle name="Normal 2 4 5 11 2 6 2" xfId="54958"/>
    <cellStyle name="Normal 2 4 5 11 2 7" xfId="54959"/>
    <cellStyle name="Normal 2 4 5 11 2 7 2" xfId="54960"/>
    <cellStyle name="Normal 2 4 5 11 2 8" xfId="54961"/>
    <cellStyle name="Normal 2 4 5 11 2 9" xfId="54962"/>
    <cellStyle name="Normal 2 4 5 11 3" xfId="20843"/>
    <cellStyle name="Normal 2 4 5 11 3 2" xfId="20844"/>
    <cellStyle name="Normal 2 4 5 11 3 2 2" xfId="20845"/>
    <cellStyle name="Normal 2 4 5 11 3 2 2 2" xfId="54963"/>
    <cellStyle name="Normal 2 4 5 11 3 2 3" xfId="20846"/>
    <cellStyle name="Normal 2 4 5 11 3 2 3 2" xfId="54964"/>
    <cellStyle name="Normal 2 4 5 11 3 2 4" xfId="54965"/>
    <cellStyle name="Normal 2 4 5 11 3 3" xfId="20847"/>
    <cellStyle name="Normal 2 4 5 11 3 3 2" xfId="54966"/>
    <cellStyle name="Normal 2 4 5 11 3 4" xfId="20848"/>
    <cellStyle name="Normal 2 4 5 11 3 4 2" xfId="54967"/>
    <cellStyle name="Normal 2 4 5 11 3 5" xfId="20849"/>
    <cellStyle name="Normal 2 4 5 11 3 5 2" xfId="54968"/>
    <cellStyle name="Normal 2 4 5 11 3 6" xfId="54969"/>
    <cellStyle name="Normal 2 4 5 11 3 6 2" xfId="54970"/>
    <cellStyle name="Normal 2 4 5 11 3 7" xfId="54971"/>
    <cellStyle name="Normal 2 4 5 11 4" xfId="20850"/>
    <cellStyle name="Normal 2 4 5 11 4 2" xfId="20851"/>
    <cellStyle name="Normal 2 4 5 11 4 2 2" xfId="54972"/>
    <cellStyle name="Normal 2 4 5 11 4 3" xfId="20852"/>
    <cellStyle name="Normal 2 4 5 11 4 3 2" xfId="54973"/>
    <cellStyle name="Normal 2 4 5 11 4 4" xfId="54974"/>
    <cellStyle name="Normal 2 4 5 11 5" xfId="20853"/>
    <cellStyle name="Normal 2 4 5 11 5 2" xfId="20854"/>
    <cellStyle name="Normal 2 4 5 11 5 2 2" xfId="54975"/>
    <cellStyle name="Normal 2 4 5 11 5 3" xfId="54976"/>
    <cellStyle name="Normal 2 4 5 11 6" xfId="20855"/>
    <cellStyle name="Normal 2 4 5 11 6 2" xfId="54977"/>
    <cellStyle name="Normal 2 4 5 11 7" xfId="20856"/>
    <cellStyle name="Normal 2 4 5 11 7 2" xfId="54978"/>
    <cellStyle name="Normal 2 4 5 11 8" xfId="54979"/>
    <cellStyle name="Normal 2 4 5 11 8 2" xfId="54980"/>
    <cellStyle name="Normal 2 4 5 11 9" xfId="54981"/>
    <cellStyle name="Normal 2 4 5 12" xfId="20857"/>
    <cellStyle name="Normal 2 4 5 12 10" xfId="54982"/>
    <cellStyle name="Normal 2 4 5 12 11" xfId="54983"/>
    <cellStyle name="Normal 2 4 5 12 2" xfId="20858"/>
    <cellStyle name="Normal 2 4 5 12 2 10" xfId="54984"/>
    <cellStyle name="Normal 2 4 5 12 2 2" xfId="20859"/>
    <cellStyle name="Normal 2 4 5 12 2 2 2" xfId="20860"/>
    <cellStyle name="Normal 2 4 5 12 2 2 2 2" xfId="20861"/>
    <cellStyle name="Normal 2 4 5 12 2 2 2 2 2" xfId="54985"/>
    <cellStyle name="Normal 2 4 5 12 2 2 2 3" xfId="20862"/>
    <cellStyle name="Normal 2 4 5 12 2 2 2 3 2" xfId="54986"/>
    <cellStyle name="Normal 2 4 5 12 2 2 2 4" xfId="54987"/>
    <cellStyle name="Normal 2 4 5 12 2 2 3" xfId="20863"/>
    <cellStyle name="Normal 2 4 5 12 2 2 3 2" xfId="54988"/>
    <cellStyle name="Normal 2 4 5 12 2 2 4" xfId="20864"/>
    <cellStyle name="Normal 2 4 5 12 2 2 4 2" xfId="54989"/>
    <cellStyle name="Normal 2 4 5 12 2 2 5" xfId="20865"/>
    <cellStyle name="Normal 2 4 5 12 2 2 5 2" xfId="54990"/>
    <cellStyle name="Normal 2 4 5 12 2 2 6" xfId="54991"/>
    <cellStyle name="Normal 2 4 5 12 2 2 6 2" xfId="54992"/>
    <cellStyle name="Normal 2 4 5 12 2 2 7" xfId="54993"/>
    <cellStyle name="Normal 2 4 5 12 2 3" xfId="20866"/>
    <cellStyle name="Normal 2 4 5 12 2 3 2" xfId="20867"/>
    <cellStyle name="Normal 2 4 5 12 2 3 2 2" xfId="54994"/>
    <cellStyle name="Normal 2 4 5 12 2 3 3" xfId="20868"/>
    <cellStyle name="Normal 2 4 5 12 2 3 3 2" xfId="54995"/>
    <cellStyle name="Normal 2 4 5 12 2 3 4" xfId="54996"/>
    <cellStyle name="Normal 2 4 5 12 2 4" xfId="20869"/>
    <cellStyle name="Normal 2 4 5 12 2 4 2" xfId="20870"/>
    <cellStyle name="Normal 2 4 5 12 2 4 2 2" xfId="54997"/>
    <cellStyle name="Normal 2 4 5 12 2 4 3" xfId="54998"/>
    <cellStyle name="Normal 2 4 5 12 2 5" xfId="20871"/>
    <cellStyle name="Normal 2 4 5 12 2 5 2" xfId="54999"/>
    <cellStyle name="Normal 2 4 5 12 2 6" xfId="20872"/>
    <cellStyle name="Normal 2 4 5 12 2 6 2" xfId="55000"/>
    <cellStyle name="Normal 2 4 5 12 2 7" xfId="55001"/>
    <cellStyle name="Normal 2 4 5 12 2 7 2" xfId="55002"/>
    <cellStyle name="Normal 2 4 5 12 2 8" xfId="55003"/>
    <cellStyle name="Normal 2 4 5 12 2 9" xfId="55004"/>
    <cellStyle name="Normal 2 4 5 12 3" xfId="20873"/>
    <cellStyle name="Normal 2 4 5 12 3 2" xfId="20874"/>
    <cellStyle name="Normal 2 4 5 12 3 2 2" xfId="20875"/>
    <cellStyle name="Normal 2 4 5 12 3 2 2 2" xfId="55005"/>
    <cellStyle name="Normal 2 4 5 12 3 2 3" xfId="20876"/>
    <cellStyle name="Normal 2 4 5 12 3 2 3 2" xfId="55006"/>
    <cellStyle name="Normal 2 4 5 12 3 2 4" xfId="55007"/>
    <cellStyle name="Normal 2 4 5 12 3 3" xfId="20877"/>
    <cellStyle name="Normal 2 4 5 12 3 3 2" xfId="55008"/>
    <cellStyle name="Normal 2 4 5 12 3 4" xfId="20878"/>
    <cellStyle name="Normal 2 4 5 12 3 4 2" xfId="55009"/>
    <cellStyle name="Normal 2 4 5 12 3 5" xfId="20879"/>
    <cellStyle name="Normal 2 4 5 12 3 5 2" xfId="55010"/>
    <cellStyle name="Normal 2 4 5 12 3 6" xfId="55011"/>
    <cellStyle name="Normal 2 4 5 12 3 6 2" xfId="55012"/>
    <cellStyle name="Normal 2 4 5 12 3 7" xfId="55013"/>
    <cellStyle name="Normal 2 4 5 12 4" xfId="20880"/>
    <cellStyle name="Normal 2 4 5 12 4 2" xfId="20881"/>
    <cellStyle name="Normal 2 4 5 12 4 2 2" xfId="55014"/>
    <cellStyle name="Normal 2 4 5 12 4 3" xfId="20882"/>
    <cellStyle name="Normal 2 4 5 12 4 3 2" xfId="55015"/>
    <cellStyle name="Normal 2 4 5 12 4 4" xfId="55016"/>
    <cellStyle name="Normal 2 4 5 12 5" xfId="20883"/>
    <cellStyle name="Normal 2 4 5 12 5 2" xfId="20884"/>
    <cellStyle name="Normal 2 4 5 12 5 2 2" xfId="55017"/>
    <cellStyle name="Normal 2 4 5 12 5 3" xfId="55018"/>
    <cellStyle name="Normal 2 4 5 12 6" xfId="20885"/>
    <cellStyle name="Normal 2 4 5 12 6 2" xfId="55019"/>
    <cellStyle name="Normal 2 4 5 12 7" xfId="20886"/>
    <cellStyle name="Normal 2 4 5 12 7 2" xfId="55020"/>
    <cellStyle name="Normal 2 4 5 12 8" xfId="55021"/>
    <cellStyle name="Normal 2 4 5 12 8 2" xfId="55022"/>
    <cellStyle name="Normal 2 4 5 12 9" xfId="55023"/>
    <cellStyle name="Normal 2 4 5 13" xfId="20887"/>
    <cellStyle name="Normal 2 4 5 13 10" xfId="55024"/>
    <cellStyle name="Normal 2 4 5 13 11" xfId="55025"/>
    <cellStyle name="Normal 2 4 5 13 2" xfId="20888"/>
    <cellStyle name="Normal 2 4 5 13 2 10" xfId="55026"/>
    <cellStyle name="Normal 2 4 5 13 2 2" xfId="20889"/>
    <cellStyle name="Normal 2 4 5 13 2 2 2" xfId="20890"/>
    <cellStyle name="Normal 2 4 5 13 2 2 2 2" xfId="20891"/>
    <cellStyle name="Normal 2 4 5 13 2 2 2 2 2" xfId="55027"/>
    <cellStyle name="Normal 2 4 5 13 2 2 2 3" xfId="20892"/>
    <cellStyle name="Normal 2 4 5 13 2 2 2 3 2" xfId="55028"/>
    <cellStyle name="Normal 2 4 5 13 2 2 2 4" xfId="55029"/>
    <cellStyle name="Normal 2 4 5 13 2 2 3" xfId="20893"/>
    <cellStyle name="Normal 2 4 5 13 2 2 3 2" xfId="55030"/>
    <cellStyle name="Normal 2 4 5 13 2 2 4" xfId="20894"/>
    <cellStyle name="Normal 2 4 5 13 2 2 4 2" xfId="55031"/>
    <cellStyle name="Normal 2 4 5 13 2 2 5" xfId="20895"/>
    <cellStyle name="Normal 2 4 5 13 2 2 5 2" xfId="55032"/>
    <cellStyle name="Normal 2 4 5 13 2 2 6" xfId="55033"/>
    <cellStyle name="Normal 2 4 5 13 2 2 6 2" xfId="55034"/>
    <cellStyle name="Normal 2 4 5 13 2 2 7" xfId="55035"/>
    <cellStyle name="Normal 2 4 5 13 2 3" xfId="20896"/>
    <cellStyle name="Normal 2 4 5 13 2 3 2" xfId="20897"/>
    <cellStyle name="Normal 2 4 5 13 2 3 2 2" xfId="55036"/>
    <cellStyle name="Normal 2 4 5 13 2 3 3" xfId="20898"/>
    <cellStyle name="Normal 2 4 5 13 2 3 3 2" xfId="55037"/>
    <cellStyle name="Normal 2 4 5 13 2 3 4" xfId="55038"/>
    <cellStyle name="Normal 2 4 5 13 2 4" xfId="20899"/>
    <cellStyle name="Normal 2 4 5 13 2 4 2" xfId="20900"/>
    <cellStyle name="Normal 2 4 5 13 2 4 2 2" xfId="55039"/>
    <cellStyle name="Normal 2 4 5 13 2 4 3" xfId="55040"/>
    <cellStyle name="Normal 2 4 5 13 2 5" xfId="20901"/>
    <cellStyle name="Normal 2 4 5 13 2 5 2" xfId="55041"/>
    <cellStyle name="Normal 2 4 5 13 2 6" xfId="20902"/>
    <cellStyle name="Normal 2 4 5 13 2 6 2" xfId="55042"/>
    <cellStyle name="Normal 2 4 5 13 2 7" xfId="55043"/>
    <cellStyle name="Normal 2 4 5 13 2 7 2" xfId="55044"/>
    <cellStyle name="Normal 2 4 5 13 2 8" xfId="55045"/>
    <cellStyle name="Normal 2 4 5 13 2 9" xfId="55046"/>
    <cellStyle name="Normal 2 4 5 13 3" xfId="20903"/>
    <cellStyle name="Normal 2 4 5 13 3 2" xfId="20904"/>
    <cellStyle name="Normal 2 4 5 13 3 2 2" xfId="20905"/>
    <cellStyle name="Normal 2 4 5 13 3 2 2 2" xfId="55047"/>
    <cellStyle name="Normal 2 4 5 13 3 2 3" xfId="20906"/>
    <cellStyle name="Normal 2 4 5 13 3 2 3 2" xfId="55048"/>
    <cellStyle name="Normal 2 4 5 13 3 2 4" xfId="55049"/>
    <cellStyle name="Normal 2 4 5 13 3 3" xfId="20907"/>
    <cellStyle name="Normal 2 4 5 13 3 3 2" xfId="55050"/>
    <cellStyle name="Normal 2 4 5 13 3 4" xfId="20908"/>
    <cellStyle name="Normal 2 4 5 13 3 4 2" xfId="55051"/>
    <cellStyle name="Normal 2 4 5 13 3 5" xfId="20909"/>
    <cellStyle name="Normal 2 4 5 13 3 5 2" xfId="55052"/>
    <cellStyle name="Normal 2 4 5 13 3 6" xfId="55053"/>
    <cellStyle name="Normal 2 4 5 13 3 6 2" xfId="55054"/>
    <cellStyle name="Normal 2 4 5 13 3 7" xfId="55055"/>
    <cellStyle name="Normal 2 4 5 13 4" xfId="20910"/>
    <cellStyle name="Normal 2 4 5 13 4 2" xfId="20911"/>
    <cellStyle name="Normal 2 4 5 13 4 2 2" xfId="55056"/>
    <cellStyle name="Normal 2 4 5 13 4 3" xfId="20912"/>
    <cellStyle name="Normal 2 4 5 13 4 3 2" xfId="55057"/>
    <cellStyle name="Normal 2 4 5 13 4 4" xfId="55058"/>
    <cellStyle name="Normal 2 4 5 13 5" xfId="20913"/>
    <cellStyle name="Normal 2 4 5 13 5 2" xfId="20914"/>
    <cellStyle name="Normal 2 4 5 13 5 2 2" xfId="55059"/>
    <cellStyle name="Normal 2 4 5 13 5 3" xfId="55060"/>
    <cellStyle name="Normal 2 4 5 13 6" xfId="20915"/>
    <cellStyle name="Normal 2 4 5 13 6 2" xfId="55061"/>
    <cellStyle name="Normal 2 4 5 13 7" xfId="20916"/>
    <cellStyle name="Normal 2 4 5 13 7 2" xfId="55062"/>
    <cellStyle name="Normal 2 4 5 13 8" xfId="55063"/>
    <cellStyle name="Normal 2 4 5 13 8 2" xfId="55064"/>
    <cellStyle name="Normal 2 4 5 13 9" xfId="55065"/>
    <cellStyle name="Normal 2 4 5 14" xfId="20917"/>
    <cellStyle name="Normal 2 4 5 14 10" xfId="55066"/>
    <cellStyle name="Normal 2 4 5 14 11" xfId="55067"/>
    <cellStyle name="Normal 2 4 5 14 2" xfId="20918"/>
    <cellStyle name="Normal 2 4 5 14 2 10" xfId="55068"/>
    <cellStyle name="Normal 2 4 5 14 2 2" xfId="20919"/>
    <cellStyle name="Normal 2 4 5 14 2 2 2" xfId="20920"/>
    <cellStyle name="Normal 2 4 5 14 2 2 2 2" xfId="20921"/>
    <cellStyle name="Normal 2 4 5 14 2 2 2 2 2" xfId="55069"/>
    <cellStyle name="Normal 2 4 5 14 2 2 2 3" xfId="20922"/>
    <cellStyle name="Normal 2 4 5 14 2 2 2 3 2" xfId="55070"/>
    <cellStyle name="Normal 2 4 5 14 2 2 2 4" xfId="55071"/>
    <cellStyle name="Normal 2 4 5 14 2 2 3" xfId="20923"/>
    <cellStyle name="Normal 2 4 5 14 2 2 3 2" xfId="55072"/>
    <cellStyle name="Normal 2 4 5 14 2 2 4" xfId="20924"/>
    <cellStyle name="Normal 2 4 5 14 2 2 4 2" xfId="55073"/>
    <cellStyle name="Normal 2 4 5 14 2 2 5" xfId="20925"/>
    <cellStyle name="Normal 2 4 5 14 2 2 5 2" xfId="55074"/>
    <cellStyle name="Normal 2 4 5 14 2 2 6" xfId="55075"/>
    <cellStyle name="Normal 2 4 5 14 2 2 6 2" xfId="55076"/>
    <cellStyle name="Normal 2 4 5 14 2 2 7" xfId="55077"/>
    <cellStyle name="Normal 2 4 5 14 2 3" xfId="20926"/>
    <cellStyle name="Normal 2 4 5 14 2 3 2" xfId="20927"/>
    <cellStyle name="Normal 2 4 5 14 2 3 2 2" xfId="55078"/>
    <cellStyle name="Normal 2 4 5 14 2 3 3" xfId="20928"/>
    <cellStyle name="Normal 2 4 5 14 2 3 3 2" xfId="55079"/>
    <cellStyle name="Normal 2 4 5 14 2 3 4" xfId="55080"/>
    <cellStyle name="Normal 2 4 5 14 2 4" xfId="20929"/>
    <cellStyle name="Normal 2 4 5 14 2 4 2" xfId="20930"/>
    <cellStyle name="Normal 2 4 5 14 2 4 2 2" xfId="55081"/>
    <cellStyle name="Normal 2 4 5 14 2 4 3" xfId="55082"/>
    <cellStyle name="Normal 2 4 5 14 2 5" xfId="20931"/>
    <cellStyle name="Normal 2 4 5 14 2 5 2" xfId="55083"/>
    <cellStyle name="Normal 2 4 5 14 2 6" xfId="20932"/>
    <cellStyle name="Normal 2 4 5 14 2 6 2" xfId="55084"/>
    <cellStyle name="Normal 2 4 5 14 2 7" xfId="55085"/>
    <cellStyle name="Normal 2 4 5 14 2 7 2" xfId="55086"/>
    <cellStyle name="Normal 2 4 5 14 2 8" xfId="55087"/>
    <cellStyle name="Normal 2 4 5 14 2 9" xfId="55088"/>
    <cellStyle name="Normal 2 4 5 14 3" xfId="20933"/>
    <cellStyle name="Normal 2 4 5 14 3 2" xfId="20934"/>
    <cellStyle name="Normal 2 4 5 14 3 2 2" xfId="20935"/>
    <cellStyle name="Normal 2 4 5 14 3 2 2 2" xfId="55089"/>
    <cellStyle name="Normal 2 4 5 14 3 2 3" xfId="20936"/>
    <cellStyle name="Normal 2 4 5 14 3 2 3 2" xfId="55090"/>
    <cellStyle name="Normal 2 4 5 14 3 2 4" xfId="55091"/>
    <cellStyle name="Normal 2 4 5 14 3 3" xfId="20937"/>
    <cellStyle name="Normal 2 4 5 14 3 3 2" xfId="55092"/>
    <cellStyle name="Normal 2 4 5 14 3 4" xfId="20938"/>
    <cellStyle name="Normal 2 4 5 14 3 4 2" xfId="55093"/>
    <cellStyle name="Normal 2 4 5 14 3 5" xfId="20939"/>
    <cellStyle name="Normal 2 4 5 14 3 5 2" xfId="55094"/>
    <cellStyle name="Normal 2 4 5 14 3 6" xfId="55095"/>
    <cellStyle name="Normal 2 4 5 14 3 6 2" xfId="55096"/>
    <cellStyle name="Normal 2 4 5 14 3 7" xfId="55097"/>
    <cellStyle name="Normal 2 4 5 14 4" xfId="20940"/>
    <cellStyle name="Normal 2 4 5 14 4 2" xfId="20941"/>
    <cellStyle name="Normal 2 4 5 14 4 2 2" xfId="55098"/>
    <cellStyle name="Normal 2 4 5 14 4 3" xfId="20942"/>
    <cellStyle name="Normal 2 4 5 14 4 3 2" xfId="55099"/>
    <cellStyle name="Normal 2 4 5 14 4 4" xfId="55100"/>
    <cellStyle name="Normal 2 4 5 14 5" xfId="20943"/>
    <cellStyle name="Normal 2 4 5 14 5 2" xfId="20944"/>
    <cellStyle name="Normal 2 4 5 14 5 2 2" xfId="55101"/>
    <cellStyle name="Normal 2 4 5 14 5 3" xfId="55102"/>
    <cellStyle name="Normal 2 4 5 14 6" xfId="20945"/>
    <cellStyle name="Normal 2 4 5 14 6 2" xfId="55103"/>
    <cellStyle name="Normal 2 4 5 14 7" xfId="20946"/>
    <cellStyle name="Normal 2 4 5 14 7 2" xfId="55104"/>
    <cellStyle name="Normal 2 4 5 14 8" xfId="55105"/>
    <cellStyle name="Normal 2 4 5 14 8 2" xfId="55106"/>
    <cellStyle name="Normal 2 4 5 14 9" xfId="55107"/>
    <cellStyle name="Normal 2 4 5 15" xfId="20947"/>
    <cellStyle name="Normal 2 4 5 15 10" xfId="55108"/>
    <cellStyle name="Normal 2 4 5 15 11" xfId="55109"/>
    <cellStyle name="Normal 2 4 5 15 2" xfId="20948"/>
    <cellStyle name="Normal 2 4 5 15 2 10" xfId="55110"/>
    <cellStyle name="Normal 2 4 5 15 2 2" xfId="20949"/>
    <cellStyle name="Normal 2 4 5 15 2 2 2" xfId="20950"/>
    <cellStyle name="Normal 2 4 5 15 2 2 2 2" xfId="20951"/>
    <cellStyle name="Normal 2 4 5 15 2 2 2 2 2" xfId="55111"/>
    <cellStyle name="Normal 2 4 5 15 2 2 2 3" xfId="20952"/>
    <cellStyle name="Normal 2 4 5 15 2 2 2 3 2" xfId="55112"/>
    <cellStyle name="Normal 2 4 5 15 2 2 2 4" xfId="55113"/>
    <cellStyle name="Normal 2 4 5 15 2 2 3" xfId="20953"/>
    <cellStyle name="Normal 2 4 5 15 2 2 3 2" xfId="55114"/>
    <cellStyle name="Normal 2 4 5 15 2 2 4" xfId="20954"/>
    <cellStyle name="Normal 2 4 5 15 2 2 4 2" xfId="55115"/>
    <cellStyle name="Normal 2 4 5 15 2 2 5" xfId="20955"/>
    <cellStyle name="Normal 2 4 5 15 2 2 5 2" xfId="55116"/>
    <cellStyle name="Normal 2 4 5 15 2 2 6" xfId="55117"/>
    <cellStyle name="Normal 2 4 5 15 2 2 6 2" xfId="55118"/>
    <cellStyle name="Normal 2 4 5 15 2 2 7" xfId="55119"/>
    <cellStyle name="Normal 2 4 5 15 2 3" xfId="20956"/>
    <cellStyle name="Normal 2 4 5 15 2 3 2" xfId="20957"/>
    <cellStyle name="Normal 2 4 5 15 2 3 2 2" xfId="55120"/>
    <cellStyle name="Normal 2 4 5 15 2 3 3" xfId="20958"/>
    <cellStyle name="Normal 2 4 5 15 2 3 3 2" xfId="55121"/>
    <cellStyle name="Normal 2 4 5 15 2 3 4" xfId="55122"/>
    <cellStyle name="Normal 2 4 5 15 2 4" xfId="20959"/>
    <cellStyle name="Normal 2 4 5 15 2 4 2" xfId="20960"/>
    <cellStyle name="Normal 2 4 5 15 2 4 2 2" xfId="55123"/>
    <cellStyle name="Normal 2 4 5 15 2 4 3" xfId="55124"/>
    <cellStyle name="Normal 2 4 5 15 2 5" xfId="20961"/>
    <cellStyle name="Normal 2 4 5 15 2 5 2" xfId="55125"/>
    <cellStyle name="Normal 2 4 5 15 2 6" xfId="20962"/>
    <cellStyle name="Normal 2 4 5 15 2 6 2" xfId="55126"/>
    <cellStyle name="Normal 2 4 5 15 2 7" xfId="55127"/>
    <cellStyle name="Normal 2 4 5 15 2 7 2" xfId="55128"/>
    <cellStyle name="Normal 2 4 5 15 2 8" xfId="55129"/>
    <cellStyle name="Normal 2 4 5 15 2 9" xfId="55130"/>
    <cellStyle name="Normal 2 4 5 15 3" xfId="20963"/>
    <cellStyle name="Normal 2 4 5 15 3 2" xfId="20964"/>
    <cellStyle name="Normal 2 4 5 15 3 2 2" xfId="20965"/>
    <cellStyle name="Normal 2 4 5 15 3 2 2 2" xfId="55131"/>
    <cellStyle name="Normal 2 4 5 15 3 2 3" xfId="20966"/>
    <cellStyle name="Normal 2 4 5 15 3 2 3 2" xfId="55132"/>
    <cellStyle name="Normal 2 4 5 15 3 2 4" xfId="55133"/>
    <cellStyle name="Normal 2 4 5 15 3 3" xfId="20967"/>
    <cellStyle name="Normal 2 4 5 15 3 3 2" xfId="55134"/>
    <cellStyle name="Normal 2 4 5 15 3 4" xfId="20968"/>
    <cellStyle name="Normal 2 4 5 15 3 4 2" xfId="55135"/>
    <cellStyle name="Normal 2 4 5 15 3 5" xfId="20969"/>
    <cellStyle name="Normal 2 4 5 15 3 5 2" xfId="55136"/>
    <cellStyle name="Normal 2 4 5 15 3 6" xfId="55137"/>
    <cellStyle name="Normal 2 4 5 15 3 6 2" xfId="55138"/>
    <cellStyle name="Normal 2 4 5 15 3 7" xfId="55139"/>
    <cellStyle name="Normal 2 4 5 15 4" xfId="20970"/>
    <cellStyle name="Normal 2 4 5 15 4 2" xfId="20971"/>
    <cellStyle name="Normal 2 4 5 15 4 2 2" xfId="55140"/>
    <cellStyle name="Normal 2 4 5 15 4 3" xfId="20972"/>
    <cellStyle name="Normal 2 4 5 15 4 3 2" xfId="55141"/>
    <cellStyle name="Normal 2 4 5 15 4 4" xfId="55142"/>
    <cellStyle name="Normal 2 4 5 15 5" xfId="20973"/>
    <cellStyle name="Normal 2 4 5 15 5 2" xfId="20974"/>
    <cellStyle name="Normal 2 4 5 15 5 2 2" xfId="55143"/>
    <cellStyle name="Normal 2 4 5 15 5 3" xfId="55144"/>
    <cellStyle name="Normal 2 4 5 15 6" xfId="20975"/>
    <cellStyle name="Normal 2 4 5 15 6 2" xfId="55145"/>
    <cellStyle name="Normal 2 4 5 15 7" xfId="20976"/>
    <cellStyle name="Normal 2 4 5 15 7 2" xfId="55146"/>
    <cellStyle name="Normal 2 4 5 15 8" xfId="55147"/>
    <cellStyle name="Normal 2 4 5 15 8 2" xfId="55148"/>
    <cellStyle name="Normal 2 4 5 15 9" xfId="55149"/>
    <cellStyle name="Normal 2 4 5 16" xfId="20977"/>
    <cellStyle name="Normal 2 4 5 16 10" xfId="55150"/>
    <cellStyle name="Normal 2 4 5 16 11" xfId="55151"/>
    <cellStyle name="Normal 2 4 5 16 2" xfId="20978"/>
    <cellStyle name="Normal 2 4 5 16 2 10" xfId="55152"/>
    <cellStyle name="Normal 2 4 5 16 2 2" xfId="20979"/>
    <cellStyle name="Normal 2 4 5 16 2 2 2" xfId="20980"/>
    <cellStyle name="Normal 2 4 5 16 2 2 2 2" xfId="20981"/>
    <cellStyle name="Normal 2 4 5 16 2 2 2 2 2" xfId="55153"/>
    <cellStyle name="Normal 2 4 5 16 2 2 2 3" xfId="20982"/>
    <cellStyle name="Normal 2 4 5 16 2 2 2 3 2" xfId="55154"/>
    <cellStyle name="Normal 2 4 5 16 2 2 2 4" xfId="55155"/>
    <cellStyle name="Normal 2 4 5 16 2 2 3" xfId="20983"/>
    <cellStyle name="Normal 2 4 5 16 2 2 3 2" xfId="55156"/>
    <cellStyle name="Normal 2 4 5 16 2 2 4" xfId="20984"/>
    <cellStyle name="Normal 2 4 5 16 2 2 4 2" xfId="55157"/>
    <cellStyle name="Normal 2 4 5 16 2 2 5" xfId="20985"/>
    <cellStyle name="Normal 2 4 5 16 2 2 5 2" xfId="55158"/>
    <cellStyle name="Normal 2 4 5 16 2 2 6" xfId="55159"/>
    <cellStyle name="Normal 2 4 5 16 2 2 6 2" xfId="55160"/>
    <cellStyle name="Normal 2 4 5 16 2 2 7" xfId="55161"/>
    <cellStyle name="Normal 2 4 5 16 2 3" xfId="20986"/>
    <cellStyle name="Normal 2 4 5 16 2 3 2" xfId="20987"/>
    <cellStyle name="Normal 2 4 5 16 2 3 2 2" xfId="55162"/>
    <cellStyle name="Normal 2 4 5 16 2 3 3" xfId="20988"/>
    <cellStyle name="Normal 2 4 5 16 2 3 3 2" xfId="55163"/>
    <cellStyle name="Normal 2 4 5 16 2 3 4" xfId="55164"/>
    <cellStyle name="Normal 2 4 5 16 2 4" xfId="20989"/>
    <cellStyle name="Normal 2 4 5 16 2 4 2" xfId="20990"/>
    <cellStyle name="Normal 2 4 5 16 2 4 2 2" xfId="55165"/>
    <cellStyle name="Normal 2 4 5 16 2 4 3" xfId="55166"/>
    <cellStyle name="Normal 2 4 5 16 2 5" xfId="20991"/>
    <cellStyle name="Normal 2 4 5 16 2 5 2" xfId="55167"/>
    <cellStyle name="Normal 2 4 5 16 2 6" xfId="20992"/>
    <cellStyle name="Normal 2 4 5 16 2 6 2" xfId="55168"/>
    <cellStyle name="Normal 2 4 5 16 2 7" xfId="55169"/>
    <cellStyle name="Normal 2 4 5 16 2 7 2" xfId="55170"/>
    <cellStyle name="Normal 2 4 5 16 2 8" xfId="55171"/>
    <cellStyle name="Normal 2 4 5 16 2 9" xfId="55172"/>
    <cellStyle name="Normal 2 4 5 16 3" xfId="20993"/>
    <cellStyle name="Normal 2 4 5 16 3 2" xfId="20994"/>
    <cellStyle name="Normal 2 4 5 16 3 2 2" xfId="20995"/>
    <cellStyle name="Normal 2 4 5 16 3 2 2 2" xfId="55173"/>
    <cellStyle name="Normal 2 4 5 16 3 2 3" xfId="20996"/>
    <cellStyle name="Normal 2 4 5 16 3 2 3 2" xfId="55174"/>
    <cellStyle name="Normal 2 4 5 16 3 2 4" xfId="55175"/>
    <cellStyle name="Normal 2 4 5 16 3 3" xfId="20997"/>
    <cellStyle name="Normal 2 4 5 16 3 3 2" xfId="55176"/>
    <cellStyle name="Normal 2 4 5 16 3 4" xfId="20998"/>
    <cellStyle name="Normal 2 4 5 16 3 4 2" xfId="55177"/>
    <cellStyle name="Normal 2 4 5 16 3 5" xfId="20999"/>
    <cellStyle name="Normal 2 4 5 16 3 5 2" xfId="55178"/>
    <cellStyle name="Normal 2 4 5 16 3 6" xfId="55179"/>
    <cellStyle name="Normal 2 4 5 16 3 6 2" xfId="55180"/>
    <cellStyle name="Normal 2 4 5 16 3 7" xfId="55181"/>
    <cellStyle name="Normal 2 4 5 16 4" xfId="21000"/>
    <cellStyle name="Normal 2 4 5 16 4 2" xfId="21001"/>
    <cellStyle name="Normal 2 4 5 16 4 2 2" xfId="55182"/>
    <cellStyle name="Normal 2 4 5 16 4 3" xfId="21002"/>
    <cellStyle name="Normal 2 4 5 16 4 3 2" xfId="55183"/>
    <cellStyle name="Normal 2 4 5 16 4 4" xfId="55184"/>
    <cellStyle name="Normal 2 4 5 16 5" xfId="21003"/>
    <cellStyle name="Normal 2 4 5 16 5 2" xfId="21004"/>
    <cellStyle name="Normal 2 4 5 16 5 2 2" xfId="55185"/>
    <cellStyle name="Normal 2 4 5 16 5 3" xfId="55186"/>
    <cellStyle name="Normal 2 4 5 16 6" xfId="21005"/>
    <cellStyle name="Normal 2 4 5 16 6 2" xfId="55187"/>
    <cellStyle name="Normal 2 4 5 16 7" xfId="21006"/>
    <cellStyle name="Normal 2 4 5 16 7 2" xfId="55188"/>
    <cellStyle name="Normal 2 4 5 16 8" xfId="55189"/>
    <cellStyle name="Normal 2 4 5 16 8 2" xfId="55190"/>
    <cellStyle name="Normal 2 4 5 16 9" xfId="55191"/>
    <cellStyle name="Normal 2 4 5 17" xfId="21007"/>
    <cellStyle name="Normal 2 4 5 17 10" xfId="55192"/>
    <cellStyle name="Normal 2 4 5 17 11" xfId="55193"/>
    <cellStyle name="Normal 2 4 5 17 2" xfId="21008"/>
    <cellStyle name="Normal 2 4 5 17 2 10" xfId="55194"/>
    <cellStyle name="Normal 2 4 5 17 2 2" xfId="21009"/>
    <cellStyle name="Normal 2 4 5 17 2 2 2" xfId="21010"/>
    <cellStyle name="Normal 2 4 5 17 2 2 2 2" xfId="21011"/>
    <cellStyle name="Normal 2 4 5 17 2 2 2 2 2" xfId="55195"/>
    <cellStyle name="Normal 2 4 5 17 2 2 2 3" xfId="21012"/>
    <cellStyle name="Normal 2 4 5 17 2 2 2 3 2" xfId="55196"/>
    <cellStyle name="Normal 2 4 5 17 2 2 2 4" xfId="55197"/>
    <cellStyle name="Normal 2 4 5 17 2 2 3" xfId="21013"/>
    <cellStyle name="Normal 2 4 5 17 2 2 3 2" xfId="55198"/>
    <cellStyle name="Normal 2 4 5 17 2 2 4" xfId="21014"/>
    <cellStyle name="Normal 2 4 5 17 2 2 4 2" xfId="55199"/>
    <cellStyle name="Normal 2 4 5 17 2 2 5" xfId="21015"/>
    <cellStyle name="Normal 2 4 5 17 2 2 5 2" xfId="55200"/>
    <cellStyle name="Normal 2 4 5 17 2 2 6" xfId="55201"/>
    <cellStyle name="Normal 2 4 5 17 2 2 6 2" xfId="55202"/>
    <cellStyle name="Normal 2 4 5 17 2 2 7" xfId="55203"/>
    <cellStyle name="Normal 2 4 5 17 2 3" xfId="21016"/>
    <cellStyle name="Normal 2 4 5 17 2 3 2" xfId="21017"/>
    <cellStyle name="Normal 2 4 5 17 2 3 2 2" xfId="55204"/>
    <cellStyle name="Normal 2 4 5 17 2 3 3" xfId="21018"/>
    <cellStyle name="Normal 2 4 5 17 2 3 3 2" xfId="55205"/>
    <cellStyle name="Normal 2 4 5 17 2 3 4" xfId="55206"/>
    <cellStyle name="Normal 2 4 5 17 2 4" xfId="21019"/>
    <cellStyle name="Normal 2 4 5 17 2 4 2" xfId="21020"/>
    <cellStyle name="Normal 2 4 5 17 2 4 2 2" xfId="55207"/>
    <cellStyle name="Normal 2 4 5 17 2 4 3" xfId="55208"/>
    <cellStyle name="Normal 2 4 5 17 2 5" xfId="21021"/>
    <cellStyle name="Normal 2 4 5 17 2 5 2" xfId="55209"/>
    <cellStyle name="Normal 2 4 5 17 2 6" xfId="21022"/>
    <cellStyle name="Normal 2 4 5 17 2 6 2" xfId="55210"/>
    <cellStyle name="Normal 2 4 5 17 2 7" xfId="55211"/>
    <cellStyle name="Normal 2 4 5 17 2 7 2" xfId="55212"/>
    <cellStyle name="Normal 2 4 5 17 2 8" xfId="55213"/>
    <cellStyle name="Normal 2 4 5 17 2 9" xfId="55214"/>
    <cellStyle name="Normal 2 4 5 17 3" xfId="21023"/>
    <cellStyle name="Normal 2 4 5 17 3 2" xfId="21024"/>
    <cellStyle name="Normal 2 4 5 17 3 2 2" xfId="21025"/>
    <cellStyle name="Normal 2 4 5 17 3 2 2 2" xfId="55215"/>
    <cellStyle name="Normal 2 4 5 17 3 2 3" xfId="21026"/>
    <cellStyle name="Normal 2 4 5 17 3 2 3 2" xfId="55216"/>
    <cellStyle name="Normal 2 4 5 17 3 2 4" xfId="55217"/>
    <cellStyle name="Normal 2 4 5 17 3 3" xfId="21027"/>
    <cellStyle name="Normal 2 4 5 17 3 3 2" xfId="55218"/>
    <cellStyle name="Normal 2 4 5 17 3 4" xfId="21028"/>
    <cellStyle name="Normal 2 4 5 17 3 4 2" xfId="55219"/>
    <cellStyle name="Normal 2 4 5 17 3 5" xfId="21029"/>
    <cellStyle name="Normal 2 4 5 17 3 5 2" xfId="55220"/>
    <cellStyle name="Normal 2 4 5 17 3 6" xfId="55221"/>
    <cellStyle name="Normal 2 4 5 17 3 6 2" xfId="55222"/>
    <cellStyle name="Normal 2 4 5 17 3 7" xfId="55223"/>
    <cellStyle name="Normal 2 4 5 17 4" xfId="21030"/>
    <cellStyle name="Normal 2 4 5 17 4 2" xfId="21031"/>
    <cellStyle name="Normal 2 4 5 17 4 2 2" xfId="55224"/>
    <cellStyle name="Normal 2 4 5 17 4 3" xfId="21032"/>
    <cellStyle name="Normal 2 4 5 17 4 3 2" xfId="55225"/>
    <cellStyle name="Normal 2 4 5 17 4 4" xfId="55226"/>
    <cellStyle name="Normal 2 4 5 17 5" xfId="21033"/>
    <cellStyle name="Normal 2 4 5 17 5 2" xfId="21034"/>
    <cellStyle name="Normal 2 4 5 17 5 2 2" xfId="55227"/>
    <cellStyle name="Normal 2 4 5 17 5 3" xfId="55228"/>
    <cellStyle name="Normal 2 4 5 17 6" xfId="21035"/>
    <cellStyle name="Normal 2 4 5 17 6 2" xfId="55229"/>
    <cellStyle name="Normal 2 4 5 17 7" xfId="21036"/>
    <cellStyle name="Normal 2 4 5 17 7 2" xfId="55230"/>
    <cellStyle name="Normal 2 4 5 17 8" xfId="55231"/>
    <cellStyle name="Normal 2 4 5 17 8 2" xfId="55232"/>
    <cellStyle name="Normal 2 4 5 17 9" xfId="55233"/>
    <cellStyle name="Normal 2 4 5 18" xfId="21037"/>
    <cellStyle name="Normal 2 4 5 18 10" xfId="55234"/>
    <cellStyle name="Normal 2 4 5 18 11" xfId="55235"/>
    <cellStyle name="Normal 2 4 5 18 2" xfId="21038"/>
    <cellStyle name="Normal 2 4 5 18 2 10" xfId="55236"/>
    <cellStyle name="Normal 2 4 5 18 2 2" xfId="21039"/>
    <cellStyle name="Normal 2 4 5 18 2 2 2" xfId="21040"/>
    <cellStyle name="Normal 2 4 5 18 2 2 2 2" xfId="21041"/>
    <cellStyle name="Normal 2 4 5 18 2 2 2 2 2" xfId="55237"/>
    <cellStyle name="Normal 2 4 5 18 2 2 2 3" xfId="21042"/>
    <cellStyle name="Normal 2 4 5 18 2 2 2 3 2" xfId="55238"/>
    <cellStyle name="Normal 2 4 5 18 2 2 2 4" xfId="55239"/>
    <cellStyle name="Normal 2 4 5 18 2 2 3" xfId="21043"/>
    <cellStyle name="Normal 2 4 5 18 2 2 3 2" xfId="55240"/>
    <cellStyle name="Normal 2 4 5 18 2 2 4" xfId="21044"/>
    <cellStyle name="Normal 2 4 5 18 2 2 4 2" xfId="55241"/>
    <cellStyle name="Normal 2 4 5 18 2 2 5" xfId="21045"/>
    <cellStyle name="Normal 2 4 5 18 2 2 5 2" xfId="55242"/>
    <cellStyle name="Normal 2 4 5 18 2 2 6" xfId="55243"/>
    <cellStyle name="Normal 2 4 5 18 2 2 6 2" xfId="55244"/>
    <cellStyle name="Normal 2 4 5 18 2 2 7" xfId="55245"/>
    <cellStyle name="Normal 2 4 5 18 2 3" xfId="21046"/>
    <cellStyle name="Normal 2 4 5 18 2 3 2" xfId="21047"/>
    <cellStyle name="Normal 2 4 5 18 2 3 2 2" xfId="55246"/>
    <cellStyle name="Normal 2 4 5 18 2 3 3" xfId="21048"/>
    <cellStyle name="Normal 2 4 5 18 2 3 3 2" xfId="55247"/>
    <cellStyle name="Normal 2 4 5 18 2 3 4" xfId="55248"/>
    <cellStyle name="Normal 2 4 5 18 2 4" xfId="21049"/>
    <cellStyle name="Normal 2 4 5 18 2 4 2" xfId="21050"/>
    <cellStyle name="Normal 2 4 5 18 2 4 2 2" xfId="55249"/>
    <cellStyle name="Normal 2 4 5 18 2 4 3" xfId="55250"/>
    <cellStyle name="Normal 2 4 5 18 2 5" xfId="21051"/>
    <cellStyle name="Normal 2 4 5 18 2 5 2" xfId="55251"/>
    <cellStyle name="Normal 2 4 5 18 2 6" xfId="21052"/>
    <cellStyle name="Normal 2 4 5 18 2 6 2" xfId="55252"/>
    <cellStyle name="Normal 2 4 5 18 2 7" xfId="55253"/>
    <cellStyle name="Normal 2 4 5 18 2 7 2" xfId="55254"/>
    <cellStyle name="Normal 2 4 5 18 2 8" xfId="55255"/>
    <cellStyle name="Normal 2 4 5 18 2 9" xfId="55256"/>
    <cellStyle name="Normal 2 4 5 18 3" xfId="21053"/>
    <cellStyle name="Normal 2 4 5 18 3 2" xfId="21054"/>
    <cellStyle name="Normal 2 4 5 18 3 2 2" xfId="21055"/>
    <cellStyle name="Normal 2 4 5 18 3 2 2 2" xfId="55257"/>
    <cellStyle name="Normal 2 4 5 18 3 2 3" xfId="21056"/>
    <cellStyle name="Normal 2 4 5 18 3 2 3 2" xfId="55258"/>
    <cellStyle name="Normal 2 4 5 18 3 2 4" xfId="55259"/>
    <cellStyle name="Normal 2 4 5 18 3 3" xfId="21057"/>
    <cellStyle name="Normal 2 4 5 18 3 3 2" xfId="55260"/>
    <cellStyle name="Normal 2 4 5 18 3 4" xfId="21058"/>
    <cellStyle name="Normal 2 4 5 18 3 4 2" xfId="55261"/>
    <cellStyle name="Normal 2 4 5 18 3 5" xfId="21059"/>
    <cellStyle name="Normal 2 4 5 18 3 5 2" xfId="55262"/>
    <cellStyle name="Normal 2 4 5 18 3 6" xfId="55263"/>
    <cellStyle name="Normal 2 4 5 18 3 6 2" xfId="55264"/>
    <cellStyle name="Normal 2 4 5 18 3 7" xfId="55265"/>
    <cellStyle name="Normal 2 4 5 18 4" xfId="21060"/>
    <cellStyle name="Normal 2 4 5 18 4 2" xfId="21061"/>
    <cellStyle name="Normal 2 4 5 18 4 2 2" xfId="55266"/>
    <cellStyle name="Normal 2 4 5 18 4 3" xfId="21062"/>
    <cellStyle name="Normal 2 4 5 18 4 3 2" xfId="55267"/>
    <cellStyle name="Normal 2 4 5 18 4 4" xfId="55268"/>
    <cellStyle name="Normal 2 4 5 18 5" xfId="21063"/>
    <cellStyle name="Normal 2 4 5 18 5 2" xfId="21064"/>
    <cellStyle name="Normal 2 4 5 18 5 2 2" xfId="55269"/>
    <cellStyle name="Normal 2 4 5 18 5 3" xfId="55270"/>
    <cellStyle name="Normal 2 4 5 18 6" xfId="21065"/>
    <cellStyle name="Normal 2 4 5 18 6 2" xfId="55271"/>
    <cellStyle name="Normal 2 4 5 18 7" xfId="21066"/>
    <cellStyle name="Normal 2 4 5 18 7 2" xfId="55272"/>
    <cellStyle name="Normal 2 4 5 18 8" xfId="55273"/>
    <cellStyle name="Normal 2 4 5 18 8 2" xfId="55274"/>
    <cellStyle name="Normal 2 4 5 18 9" xfId="55275"/>
    <cellStyle name="Normal 2 4 5 19" xfId="21067"/>
    <cellStyle name="Normal 2 4 5 19 10" xfId="55276"/>
    <cellStyle name="Normal 2 4 5 19 11" xfId="55277"/>
    <cellStyle name="Normal 2 4 5 19 2" xfId="21068"/>
    <cellStyle name="Normal 2 4 5 19 2 10" xfId="55278"/>
    <cellStyle name="Normal 2 4 5 19 2 2" xfId="21069"/>
    <cellStyle name="Normal 2 4 5 19 2 2 2" xfId="21070"/>
    <cellStyle name="Normal 2 4 5 19 2 2 2 2" xfId="21071"/>
    <cellStyle name="Normal 2 4 5 19 2 2 2 2 2" xfId="55279"/>
    <cellStyle name="Normal 2 4 5 19 2 2 2 3" xfId="21072"/>
    <cellStyle name="Normal 2 4 5 19 2 2 2 3 2" xfId="55280"/>
    <cellStyle name="Normal 2 4 5 19 2 2 2 4" xfId="55281"/>
    <cellStyle name="Normal 2 4 5 19 2 2 3" xfId="21073"/>
    <cellStyle name="Normal 2 4 5 19 2 2 3 2" xfId="55282"/>
    <cellStyle name="Normal 2 4 5 19 2 2 4" xfId="21074"/>
    <cellStyle name="Normal 2 4 5 19 2 2 4 2" xfId="55283"/>
    <cellStyle name="Normal 2 4 5 19 2 2 5" xfId="21075"/>
    <cellStyle name="Normal 2 4 5 19 2 2 5 2" xfId="55284"/>
    <cellStyle name="Normal 2 4 5 19 2 2 6" xfId="55285"/>
    <cellStyle name="Normal 2 4 5 19 2 2 6 2" xfId="55286"/>
    <cellStyle name="Normal 2 4 5 19 2 2 7" xfId="55287"/>
    <cellStyle name="Normal 2 4 5 19 2 3" xfId="21076"/>
    <cellStyle name="Normal 2 4 5 19 2 3 2" xfId="21077"/>
    <cellStyle name="Normal 2 4 5 19 2 3 2 2" xfId="55288"/>
    <cellStyle name="Normal 2 4 5 19 2 3 3" xfId="21078"/>
    <cellStyle name="Normal 2 4 5 19 2 3 3 2" xfId="55289"/>
    <cellStyle name="Normal 2 4 5 19 2 3 4" xfId="55290"/>
    <cellStyle name="Normal 2 4 5 19 2 4" xfId="21079"/>
    <cellStyle name="Normal 2 4 5 19 2 4 2" xfId="21080"/>
    <cellStyle name="Normal 2 4 5 19 2 4 2 2" xfId="55291"/>
    <cellStyle name="Normal 2 4 5 19 2 4 3" xfId="55292"/>
    <cellStyle name="Normal 2 4 5 19 2 5" xfId="21081"/>
    <cellStyle name="Normal 2 4 5 19 2 5 2" xfId="55293"/>
    <cellStyle name="Normal 2 4 5 19 2 6" xfId="21082"/>
    <cellStyle name="Normal 2 4 5 19 2 6 2" xfId="55294"/>
    <cellStyle name="Normal 2 4 5 19 2 7" xfId="55295"/>
    <cellStyle name="Normal 2 4 5 19 2 7 2" xfId="55296"/>
    <cellStyle name="Normal 2 4 5 19 2 8" xfId="55297"/>
    <cellStyle name="Normal 2 4 5 19 2 9" xfId="55298"/>
    <cellStyle name="Normal 2 4 5 19 3" xfId="21083"/>
    <cellStyle name="Normal 2 4 5 19 3 2" xfId="21084"/>
    <cellStyle name="Normal 2 4 5 19 3 2 2" xfId="21085"/>
    <cellStyle name="Normal 2 4 5 19 3 2 2 2" xfId="55299"/>
    <cellStyle name="Normal 2 4 5 19 3 2 3" xfId="21086"/>
    <cellStyle name="Normal 2 4 5 19 3 2 3 2" xfId="55300"/>
    <cellStyle name="Normal 2 4 5 19 3 2 4" xfId="55301"/>
    <cellStyle name="Normal 2 4 5 19 3 3" xfId="21087"/>
    <cellStyle name="Normal 2 4 5 19 3 3 2" xfId="55302"/>
    <cellStyle name="Normal 2 4 5 19 3 4" xfId="21088"/>
    <cellStyle name="Normal 2 4 5 19 3 4 2" xfId="55303"/>
    <cellStyle name="Normal 2 4 5 19 3 5" xfId="21089"/>
    <cellStyle name="Normal 2 4 5 19 3 5 2" xfId="55304"/>
    <cellStyle name="Normal 2 4 5 19 3 6" xfId="55305"/>
    <cellStyle name="Normal 2 4 5 19 3 6 2" xfId="55306"/>
    <cellStyle name="Normal 2 4 5 19 3 7" xfId="55307"/>
    <cellStyle name="Normal 2 4 5 19 4" xfId="21090"/>
    <cellStyle name="Normal 2 4 5 19 4 2" xfId="21091"/>
    <cellStyle name="Normal 2 4 5 19 4 2 2" xfId="55308"/>
    <cellStyle name="Normal 2 4 5 19 4 3" xfId="21092"/>
    <cellStyle name="Normal 2 4 5 19 4 3 2" xfId="55309"/>
    <cellStyle name="Normal 2 4 5 19 4 4" xfId="55310"/>
    <cellStyle name="Normal 2 4 5 19 5" xfId="21093"/>
    <cellStyle name="Normal 2 4 5 19 5 2" xfId="21094"/>
    <cellStyle name="Normal 2 4 5 19 5 2 2" xfId="55311"/>
    <cellStyle name="Normal 2 4 5 19 5 3" xfId="55312"/>
    <cellStyle name="Normal 2 4 5 19 6" xfId="21095"/>
    <cellStyle name="Normal 2 4 5 19 6 2" xfId="55313"/>
    <cellStyle name="Normal 2 4 5 19 7" xfId="21096"/>
    <cellStyle name="Normal 2 4 5 19 7 2" xfId="55314"/>
    <cellStyle name="Normal 2 4 5 19 8" xfId="55315"/>
    <cellStyle name="Normal 2 4 5 19 8 2" xfId="55316"/>
    <cellStyle name="Normal 2 4 5 19 9" xfId="55317"/>
    <cellStyle name="Normal 2 4 5 2" xfId="21097"/>
    <cellStyle name="Normal 2 4 5 2 10" xfId="55318"/>
    <cellStyle name="Normal 2 4 5 2 11" xfId="55319"/>
    <cellStyle name="Normal 2 4 5 2 2" xfId="21098"/>
    <cellStyle name="Normal 2 4 5 2 2 10" xfId="55320"/>
    <cellStyle name="Normal 2 4 5 2 2 2" xfId="21099"/>
    <cellStyle name="Normal 2 4 5 2 2 2 2" xfId="21100"/>
    <cellStyle name="Normal 2 4 5 2 2 2 2 2" xfId="21101"/>
    <cellStyle name="Normal 2 4 5 2 2 2 2 2 2" xfId="55321"/>
    <cellStyle name="Normal 2 4 5 2 2 2 2 3" xfId="21102"/>
    <cellStyle name="Normal 2 4 5 2 2 2 2 3 2" xfId="55322"/>
    <cellStyle name="Normal 2 4 5 2 2 2 2 4" xfId="55323"/>
    <cellStyle name="Normal 2 4 5 2 2 2 3" xfId="21103"/>
    <cellStyle name="Normal 2 4 5 2 2 2 3 2" xfId="55324"/>
    <cellStyle name="Normal 2 4 5 2 2 2 4" xfId="21104"/>
    <cellStyle name="Normal 2 4 5 2 2 2 4 2" xfId="55325"/>
    <cellStyle name="Normal 2 4 5 2 2 2 5" xfId="21105"/>
    <cellStyle name="Normal 2 4 5 2 2 2 5 2" xfId="55326"/>
    <cellStyle name="Normal 2 4 5 2 2 2 6" xfId="55327"/>
    <cellStyle name="Normal 2 4 5 2 2 2 6 2" xfId="55328"/>
    <cellStyle name="Normal 2 4 5 2 2 2 7" xfId="55329"/>
    <cellStyle name="Normal 2 4 5 2 2 3" xfId="21106"/>
    <cellStyle name="Normal 2 4 5 2 2 3 2" xfId="21107"/>
    <cellStyle name="Normal 2 4 5 2 2 3 2 2" xfId="55330"/>
    <cellStyle name="Normal 2 4 5 2 2 3 3" xfId="21108"/>
    <cellStyle name="Normal 2 4 5 2 2 3 3 2" xfId="55331"/>
    <cellStyle name="Normal 2 4 5 2 2 3 4" xfId="55332"/>
    <cellStyle name="Normal 2 4 5 2 2 4" xfId="21109"/>
    <cellStyle name="Normal 2 4 5 2 2 4 2" xfId="21110"/>
    <cellStyle name="Normal 2 4 5 2 2 4 2 2" xfId="55333"/>
    <cellStyle name="Normal 2 4 5 2 2 4 3" xfId="55334"/>
    <cellStyle name="Normal 2 4 5 2 2 5" xfId="21111"/>
    <cellStyle name="Normal 2 4 5 2 2 5 2" xfId="55335"/>
    <cellStyle name="Normal 2 4 5 2 2 6" xfId="21112"/>
    <cellStyle name="Normal 2 4 5 2 2 6 2" xfId="55336"/>
    <cellStyle name="Normal 2 4 5 2 2 7" xfId="55337"/>
    <cellStyle name="Normal 2 4 5 2 2 7 2" xfId="55338"/>
    <cellStyle name="Normal 2 4 5 2 2 8" xfId="55339"/>
    <cellStyle name="Normal 2 4 5 2 2 9" xfId="55340"/>
    <cellStyle name="Normal 2 4 5 2 3" xfId="21113"/>
    <cellStyle name="Normal 2 4 5 2 3 2" xfId="21114"/>
    <cellStyle name="Normal 2 4 5 2 3 2 2" xfId="21115"/>
    <cellStyle name="Normal 2 4 5 2 3 2 2 2" xfId="55341"/>
    <cellStyle name="Normal 2 4 5 2 3 2 3" xfId="21116"/>
    <cellStyle name="Normal 2 4 5 2 3 2 3 2" xfId="55342"/>
    <cellStyle name="Normal 2 4 5 2 3 2 4" xfId="55343"/>
    <cellStyle name="Normal 2 4 5 2 3 3" xfId="21117"/>
    <cellStyle name="Normal 2 4 5 2 3 3 2" xfId="55344"/>
    <cellStyle name="Normal 2 4 5 2 3 4" xfId="21118"/>
    <cellStyle name="Normal 2 4 5 2 3 4 2" xfId="55345"/>
    <cellStyle name="Normal 2 4 5 2 3 5" xfId="21119"/>
    <cellStyle name="Normal 2 4 5 2 3 5 2" xfId="55346"/>
    <cellStyle name="Normal 2 4 5 2 3 6" xfId="55347"/>
    <cellStyle name="Normal 2 4 5 2 3 6 2" xfId="55348"/>
    <cellStyle name="Normal 2 4 5 2 3 7" xfId="55349"/>
    <cellStyle name="Normal 2 4 5 2 4" xfId="21120"/>
    <cellStyle name="Normal 2 4 5 2 4 2" xfId="21121"/>
    <cellStyle name="Normal 2 4 5 2 4 2 2" xfId="55350"/>
    <cellStyle name="Normal 2 4 5 2 4 3" xfId="21122"/>
    <cellStyle name="Normal 2 4 5 2 4 3 2" xfId="55351"/>
    <cellStyle name="Normal 2 4 5 2 4 4" xfId="55352"/>
    <cellStyle name="Normal 2 4 5 2 5" xfId="21123"/>
    <cellStyle name="Normal 2 4 5 2 5 2" xfId="21124"/>
    <cellStyle name="Normal 2 4 5 2 5 2 2" xfId="55353"/>
    <cellStyle name="Normal 2 4 5 2 5 3" xfId="55354"/>
    <cellStyle name="Normal 2 4 5 2 6" xfId="21125"/>
    <cellStyle name="Normal 2 4 5 2 6 2" xfId="55355"/>
    <cellStyle name="Normal 2 4 5 2 7" xfId="21126"/>
    <cellStyle name="Normal 2 4 5 2 7 2" xfId="55356"/>
    <cellStyle name="Normal 2 4 5 2 8" xfId="55357"/>
    <cellStyle name="Normal 2 4 5 2 8 2" xfId="55358"/>
    <cellStyle name="Normal 2 4 5 2 9" xfId="55359"/>
    <cellStyle name="Normal 2 4 5 20" xfId="21127"/>
    <cellStyle name="Normal 2 4 5 20 10" xfId="55360"/>
    <cellStyle name="Normal 2 4 5 20 11" xfId="55361"/>
    <cellStyle name="Normal 2 4 5 20 2" xfId="21128"/>
    <cellStyle name="Normal 2 4 5 20 2 10" xfId="55362"/>
    <cellStyle name="Normal 2 4 5 20 2 2" xfId="21129"/>
    <cellStyle name="Normal 2 4 5 20 2 2 2" xfId="21130"/>
    <cellStyle name="Normal 2 4 5 20 2 2 2 2" xfId="21131"/>
    <cellStyle name="Normal 2 4 5 20 2 2 2 2 2" xfId="55363"/>
    <cellStyle name="Normal 2 4 5 20 2 2 2 3" xfId="21132"/>
    <cellStyle name="Normal 2 4 5 20 2 2 2 3 2" xfId="55364"/>
    <cellStyle name="Normal 2 4 5 20 2 2 2 4" xfId="55365"/>
    <cellStyle name="Normal 2 4 5 20 2 2 3" xfId="21133"/>
    <cellStyle name="Normal 2 4 5 20 2 2 3 2" xfId="55366"/>
    <cellStyle name="Normal 2 4 5 20 2 2 4" xfId="21134"/>
    <cellStyle name="Normal 2 4 5 20 2 2 4 2" xfId="55367"/>
    <cellStyle name="Normal 2 4 5 20 2 2 5" xfId="21135"/>
    <cellStyle name="Normal 2 4 5 20 2 2 5 2" xfId="55368"/>
    <cellStyle name="Normal 2 4 5 20 2 2 6" xfId="55369"/>
    <cellStyle name="Normal 2 4 5 20 2 2 6 2" xfId="55370"/>
    <cellStyle name="Normal 2 4 5 20 2 2 7" xfId="55371"/>
    <cellStyle name="Normal 2 4 5 20 2 3" xfId="21136"/>
    <cellStyle name="Normal 2 4 5 20 2 3 2" xfId="21137"/>
    <cellStyle name="Normal 2 4 5 20 2 3 2 2" xfId="55372"/>
    <cellStyle name="Normal 2 4 5 20 2 3 3" xfId="21138"/>
    <cellStyle name="Normal 2 4 5 20 2 3 3 2" xfId="55373"/>
    <cellStyle name="Normal 2 4 5 20 2 3 4" xfId="55374"/>
    <cellStyle name="Normal 2 4 5 20 2 4" xfId="21139"/>
    <cellStyle name="Normal 2 4 5 20 2 4 2" xfId="21140"/>
    <cellStyle name="Normal 2 4 5 20 2 4 2 2" xfId="55375"/>
    <cellStyle name="Normal 2 4 5 20 2 4 3" xfId="55376"/>
    <cellStyle name="Normal 2 4 5 20 2 5" xfId="21141"/>
    <cellStyle name="Normal 2 4 5 20 2 5 2" xfId="55377"/>
    <cellStyle name="Normal 2 4 5 20 2 6" xfId="21142"/>
    <cellStyle name="Normal 2 4 5 20 2 6 2" xfId="55378"/>
    <cellStyle name="Normal 2 4 5 20 2 7" xfId="55379"/>
    <cellStyle name="Normal 2 4 5 20 2 7 2" xfId="55380"/>
    <cellStyle name="Normal 2 4 5 20 2 8" xfId="55381"/>
    <cellStyle name="Normal 2 4 5 20 2 9" xfId="55382"/>
    <cellStyle name="Normal 2 4 5 20 3" xfId="21143"/>
    <cellStyle name="Normal 2 4 5 20 3 2" xfId="21144"/>
    <cellStyle name="Normal 2 4 5 20 3 2 2" xfId="21145"/>
    <cellStyle name="Normal 2 4 5 20 3 2 2 2" xfId="55383"/>
    <cellStyle name="Normal 2 4 5 20 3 2 3" xfId="21146"/>
    <cellStyle name="Normal 2 4 5 20 3 2 3 2" xfId="55384"/>
    <cellStyle name="Normal 2 4 5 20 3 2 4" xfId="55385"/>
    <cellStyle name="Normal 2 4 5 20 3 3" xfId="21147"/>
    <cellStyle name="Normal 2 4 5 20 3 3 2" xfId="55386"/>
    <cellStyle name="Normal 2 4 5 20 3 4" xfId="21148"/>
    <cellStyle name="Normal 2 4 5 20 3 4 2" xfId="55387"/>
    <cellStyle name="Normal 2 4 5 20 3 5" xfId="21149"/>
    <cellStyle name="Normal 2 4 5 20 3 5 2" xfId="55388"/>
    <cellStyle name="Normal 2 4 5 20 3 6" xfId="55389"/>
    <cellStyle name="Normal 2 4 5 20 3 6 2" xfId="55390"/>
    <cellStyle name="Normal 2 4 5 20 3 7" xfId="55391"/>
    <cellStyle name="Normal 2 4 5 20 4" xfId="21150"/>
    <cellStyle name="Normal 2 4 5 20 4 2" xfId="21151"/>
    <cellStyle name="Normal 2 4 5 20 4 2 2" xfId="55392"/>
    <cellStyle name="Normal 2 4 5 20 4 3" xfId="21152"/>
    <cellStyle name="Normal 2 4 5 20 4 3 2" xfId="55393"/>
    <cellStyle name="Normal 2 4 5 20 4 4" xfId="55394"/>
    <cellStyle name="Normal 2 4 5 20 5" xfId="21153"/>
    <cellStyle name="Normal 2 4 5 20 5 2" xfId="21154"/>
    <cellStyle name="Normal 2 4 5 20 5 2 2" xfId="55395"/>
    <cellStyle name="Normal 2 4 5 20 5 3" xfId="55396"/>
    <cellStyle name="Normal 2 4 5 20 6" xfId="21155"/>
    <cellStyle name="Normal 2 4 5 20 6 2" xfId="55397"/>
    <cellStyle name="Normal 2 4 5 20 7" xfId="21156"/>
    <cellStyle name="Normal 2 4 5 20 7 2" xfId="55398"/>
    <cellStyle name="Normal 2 4 5 20 8" xfId="55399"/>
    <cellStyle name="Normal 2 4 5 20 8 2" xfId="55400"/>
    <cellStyle name="Normal 2 4 5 20 9" xfId="55401"/>
    <cellStyle name="Normal 2 4 5 21" xfId="21157"/>
    <cellStyle name="Normal 2 4 5 21 10" xfId="55402"/>
    <cellStyle name="Normal 2 4 5 21 11" xfId="55403"/>
    <cellStyle name="Normal 2 4 5 21 2" xfId="21158"/>
    <cellStyle name="Normal 2 4 5 21 2 10" xfId="55404"/>
    <cellStyle name="Normal 2 4 5 21 2 2" xfId="21159"/>
    <cellStyle name="Normal 2 4 5 21 2 2 2" xfId="21160"/>
    <cellStyle name="Normal 2 4 5 21 2 2 2 2" xfId="21161"/>
    <cellStyle name="Normal 2 4 5 21 2 2 2 2 2" xfId="55405"/>
    <cellStyle name="Normal 2 4 5 21 2 2 2 3" xfId="21162"/>
    <cellStyle name="Normal 2 4 5 21 2 2 2 3 2" xfId="55406"/>
    <cellStyle name="Normal 2 4 5 21 2 2 2 4" xfId="55407"/>
    <cellStyle name="Normal 2 4 5 21 2 2 3" xfId="21163"/>
    <cellStyle name="Normal 2 4 5 21 2 2 3 2" xfId="55408"/>
    <cellStyle name="Normal 2 4 5 21 2 2 4" xfId="21164"/>
    <cellStyle name="Normal 2 4 5 21 2 2 4 2" xfId="55409"/>
    <cellStyle name="Normal 2 4 5 21 2 2 5" xfId="21165"/>
    <cellStyle name="Normal 2 4 5 21 2 2 5 2" xfId="55410"/>
    <cellStyle name="Normal 2 4 5 21 2 2 6" xfId="55411"/>
    <cellStyle name="Normal 2 4 5 21 2 2 6 2" xfId="55412"/>
    <cellStyle name="Normal 2 4 5 21 2 2 7" xfId="55413"/>
    <cellStyle name="Normal 2 4 5 21 2 3" xfId="21166"/>
    <cellStyle name="Normal 2 4 5 21 2 3 2" xfId="21167"/>
    <cellStyle name="Normal 2 4 5 21 2 3 2 2" xfId="55414"/>
    <cellStyle name="Normal 2 4 5 21 2 3 3" xfId="21168"/>
    <cellStyle name="Normal 2 4 5 21 2 3 3 2" xfId="55415"/>
    <cellStyle name="Normal 2 4 5 21 2 3 4" xfId="55416"/>
    <cellStyle name="Normal 2 4 5 21 2 4" xfId="21169"/>
    <cellStyle name="Normal 2 4 5 21 2 4 2" xfId="21170"/>
    <cellStyle name="Normal 2 4 5 21 2 4 2 2" xfId="55417"/>
    <cellStyle name="Normal 2 4 5 21 2 4 3" xfId="55418"/>
    <cellStyle name="Normal 2 4 5 21 2 5" xfId="21171"/>
    <cellStyle name="Normal 2 4 5 21 2 5 2" xfId="55419"/>
    <cellStyle name="Normal 2 4 5 21 2 6" xfId="21172"/>
    <cellStyle name="Normal 2 4 5 21 2 6 2" xfId="55420"/>
    <cellStyle name="Normal 2 4 5 21 2 7" xfId="55421"/>
    <cellStyle name="Normal 2 4 5 21 2 7 2" xfId="55422"/>
    <cellStyle name="Normal 2 4 5 21 2 8" xfId="55423"/>
    <cellStyle name="Normal 2 4 5 21 2 9" xfId="55424"/>
    <cellStyle name="Normal 2 4 5 21 3" xfId="21173"/>
    <cellStyle name="Normal 2 4 5 21 3 2" xfId="21174"/>
    <cellStyle name="Normal 2 4 5 21 3 2 2" xfId="21175"/>
    <cellStyle name="Normal 2 4 5 21 3 2 2 2" xfId="55425"/>
    <cellStyle name="Normal 2 4 5 21 3 2 3" xfId="21176"/>
    <cellStyle name="Normal 2 4 5 21 3 2 3 2" xfId="55426"/>
    <cellStyle name="Normal 2 4 5 21 3 2 4" xfId="55427"/>
    <cellStyle name="Normal 2 4 5 21 3 3" xfId="21177"/>
    <cellStyle name="Normal 2 4 5 21 3 3 2" xfId="55428"/>
    <cellStyle name="Normal 2 4 5 21 3 4" xfId="21178"/>
    <cellStyle name="Normal 2 4 5 21 3 4 2" xfId="55429"/>
    <cellStyle name="Normal 2 4 5 21 3 5" xfId="21179"/>
    <cellStyle name="Normal 2 4 5 21 3 5 2" xfId="55430"/>
    <cellStyle name="Normal 2 4 5 21 3 6" xfId="55431"/>
    <cellStyle name="Normal 2 4 5 21 3 6 2" xfId="55432"/>
    <cellStyle name="Normal 2 4 5 21 3 7" xfId="55433"/>
    <cellStyle name="Normal 2 4 5 21 4" xfId="21180"/>
    <cellStyle name="Normal 2 4 5 21 4 2" xfId="21181"/>
    <cellStyle name="Normal 2 4 5 21 4 2 2" xfId="55434"/>
    <cellStyle name="Normal 2 4 5 21 4 3" xfId="21182"/>
    <cellStyle name="Normal 2 4 5 21 4 3 2" xfId="55435"/>
    <cellStyle name="Normal 2 4 5 21 4 4" xfId="55436"/>
    <cellStyle name="Normal 2 4 5 21 5" xfId="21183"/>
    <cellStyle name="Normal 2 4 5 21 5 2" xfId="21184"/>
    <cellStyle name="Normal 2 4 5 21 5 2 2" xfId="55437"/>
    <cellStyle name="Normal 2 4 5 21 5 3" xfId="55438"/>
    <cellStyle name="Normal 2 4 5 21 6" xfId="21185"/>
    <cellStyle name="Normal 2 4 5 21 6 2" xfId="55439"/>
    <cellStyle name="Normal 2 4 5 21 7" xfId="21186"/>
    <cellStyle name="Normal 2 4 5 21 7 2" xfId="55440"/>
    <cellStyle name="Normal 2 4 5 21 8" xfId="55441"/>
    <cellStyle name="Normal 2 4 5 21 8 2" xfId="55442"/>
    <cellStyle name="Normal 2 4 5 21 9" xfId="55443"/>
    <cellStyle name="Normal 2 4 5 22" xfId="21187"/>
    <cellStyle name="Normal 2 4 5 22 10" xfId="55444"/>
    <cellStyle name="Normal 2 4 5 22 11" xfId="55445"/>
    <cellStyle name="Normal 2 4 5 22 2" xfId="21188"/>
    <cellStyle name="Normal 2 4 5 22 2 10" xfId="55446"/>
    <cellStyle name="Normal 2 4 5 22 2 2" xfId="21189"/>
    <cellStyle name="Normal 2 4 5 22 2 2 2" xfId="21190"/>
    <cellStyle name="Normal 2 4 5 22 2 2 2 2" xfId="21191"/>
    <cellStyle name="Normal 2 4 5 22 2 2 2 2 2" xfId="55447"/>
    <cellStyle name="Normal 2 4 5 22 2 2 2 3" xfId="21192"/>
    <cellStyle name="Normal 2 4 5 22 2 2 2 3 2" xfId="55448"/>
    <cellStyle name="Normal 2 4 5 22 2 2 2 4" xfId="55449"/>
    <cellStyle name="Normal 2 4 5 22 2 2 3" xfId="21193"/>
    <cellStyle name="Normal 2 4 5 22 2 2 3 2" xfId="55450"/>
    <cellStyle name="Normal 2 4 5 22 2 2 4" xfId="21194"/>
    <cellStyle name="Normal 2 4 5 22 2 2 4 2" xfId="55451"/>
    <cellStyle name="Normal 2 4 5 22 2 2 5" xfId="21195"/>
    <cellStyle name="Normal 2 4 5 22 2 2 5 2" xfId="55452"/>
    <cellStyle name="Normal 2 4 5 22 2 2 6" xfId="55453"/>
    <cellStyle name="Normal 2 4 5 22 2 2 6 2" xfId="55454"/>
    <cellStyle name="Normal 2 4 5 22 2 2 7" xfId="55455"/>
    <cellStyle name="Normal 2 4 5 22 2 3" xfId="21196"/>
    <cellStyle name="Normal 2 4 5 22 2 3 2" xfId="21197"/>
    <cellStyle name="Normal 2 4 5 22 2 3 2 2" xfId="55456"/>
    <cellStyle name="Normal 2 4 5 22 2 3 3" xfId="21198"/>
    <cellStyle name="Normal 2 4 5 22 2 3 3 2" xfId="55457"/>
    <cellStyle name="Normal 2 4 5 22 2 3 4" xfId="55458"/>
    <cellStyle name="Normal 2 4 5 22 2 4" xfId="21199"/>
    <cellStyle name="Normal 2 4 5 22 2 4 2" xfId="21200"/>
    <cellStyle name="Normal 2 4 5 22 2 4 2 2" xfId="55459"/>
    <cellStyle name="Normal 2 4 5 22 2 4 3" xfId="55460"/>
    <cellStyle name="Normal 2 4 5 22 2 5" xfId="21201"/>
    <cellStyle name="Normal 2 4 5 22 2 5 2" xfId="55461"/>
    <cellStyle name="Normal 2 4 5 22 2 6" xfId="21202"/>
    <cellStyle name="Normal 2 4 5 22 2 6 2" xfId="55462"/>
    <cellStyle name="Normal 2 4 5 22 2 7" xfId="55463"/>
    <cellStyle name="Normal 2 4 5 22 2 7 2" xfId="55464"/>
    <cellStyle name="Normal 2 4 5 22 2 8" xfId="55465"/>
    <cellStyle name="Normal 2 4 5 22 2 9" xfId="55466"/>
    <cellStyle name="Normal 2 4 5 22 3" xfId="21203"/>
    <cellStyle name="Normal 2 4 5 22 3 2" xfId="21204"/>
    <cellStyle name="Normal 2 4 5 22 3 2 2" xfId="21205"/>
    <cellStyle name="Normal 2 4 5 22 3 2 2 2" xfId="55467"/>
    <cellStyle name="Normal 2 4 5 22 3 2 3" xfId="21206"/>
    <cellStyle name="Normal 2 4 5 22 3 2 3 2" xfId="55468"/>
    <cellStyle name="Normal 2 4 5 22 3 2 4" xfId="55469"/>
    <cellStyle name="Normal 2 4 5 22 3 3" xfId="21207"/>
    <cellStyle name="Normal 2 4 5 22 3 3 2" xfId="55470"/>
    <cellStyle name="Normal 2 4 5 22 3 4" xfId="21208"/>
    <cellStyle name="Normal 2 4 5 22 3 4 2" xfId="55471"/>
    <cellStyle name="Normal 2 4 5 22 3 5" xfId="21209"/>
    <cellStyle name="Normal 2 4 5 22 3 5 2" xfId="55472"/>
    <cellStyle name="Normal 2 4 5 22 3 6" xfId="55473"/>
    <cellStyle name="Normal 2 4 5 22 3 6 2" xfId="55474"/>
    <cellStyle name="Normal 2 4 5 22 3 7" xfId="55475"/>
    <cellStyle name="Normal 2 4 5 22 4" xfId="21210"/>
    <cellStyle name="Normal 2 4 5 22 4 2" xfId="21211"/>
    <cellStyle name="Normal 2 4 5 22 4 2 2" xfId="55476"/>
    <cellStyle name="Normal 2 4 5 22 4 3" xfId="21212"/>
    <cellStyle name="Normal 2 4 5 22 4 3 2" xfId="55477"/>
    <cellStyle name="Normal 2 4 5 22 4 4" xfId="55478"/>
    <cellStyle name="Normal 2 4 5 22 5" xfId="21213"/>
    <cellStyle name="Normal 2 4 5 22 5 2" xfId="21214"/>
    <cellStyle name="Normal 2 4 5 22 5 2 2" xfId="55479"/>
    <cellStyle name="Normal 2 4 5 22 5 3" xfId="55480"/>
    <cellStyle name="Normal 2 4 5 22 6" xfId="21215"/>
    <cellStyle name="Normal 2 4 5 22 6 2" xfId="55481"/>
    <cellStyle name="Normal 2 4 5 22 7" xfId="21216"/>
    <cellStyle name="Normal 2 4 5 22 7 2" xfId="55482"/>
    <cellStyle name="Normal 2 4 5 22 8" xfId="55483"/>
    <cellStyle name="Normal 2 4 5 22 8 2" xfId="55484"/>
    <cellStyle name="Normal 2 4 5 22 9" xfId="55485"/>
    <cellStyle name="Normal 2 4 5 23" xfId="21217"/>
    <cellStyle name="Normal 2 4 5 23 10" xfId="55486"/>
    <cellStyle name="Normal 2 4 5 23 11" xfId="55487"/>
    <cellStyle name="Normal 2 4 5 23 2" xfId="21218"/>
    <cellStyle name="Normal 2 4 5 23 2 10" xfId="55488"/>
    <cellStyle name="Normal 2 4 5 23 2 2" xfId="21219"/>
    <cellStyle name="Normal 2 4 5 23 2 2 2" xfId="21220"/>
    <cellStyle name="Normal 2 4 5 23 2 2 2 2" xfId="21221"/>
    <cellStyle name="Normal 2 4 5 23 2 2 2 2 2" xfId="55489"/>
    <cellStyle name="Normal 2 4 5 23 2 2 2 3" xfId="21222"/>
    <cellStyle name="Normal 2 4 5 23 2 2 2 3 2" xfId="55490"/>
    <cellStyle name="Normal 2 4 5 23 2 2 2 4" xfId="55491"/>
    <cellStyle name="Normal 2 4 5 23 2 2 3" xfId="21223"/>
    <cellStyle name="Normal 2 4 5 23 2 2 3 2" xfId="55492"/>
    <cellStyle name="Normal 2 4 5 23 2 2 4" xfId="21224"/>
    <cellStyle name="Normal 2 4 5 23 2 2 4 2" xfId="55493"/>
    <cellStyle name="Normal 2 4 5 23 2 2 5" xfId="21225"/>
    <cellStyle name="Normal 2 4 5 23 2 2 5 2" xfId="55494"/>
    <cellStyle name="Normal 2 4 5 23 2 2 6" xfId="55495"/>
    <cellStyle name="Normal 2 4 5 23 2 2 6 2" xfId="55496"/>
    <cellStyle name="Normal 2 4 5 23 2 2 7" xfId="55497"/>
    <cellStyle name="Normal 2 4 5 23 2 3" xfId="21226"/>
    <cellStyle name="Normal 2 4 5 23 2 3 2" xfId="21227"/>
    <cellStyle name="Normal 2 4 5 23 2 3 2 2" xfId="55498"/>
    <cellStyle name="Normal 2 4 5 23 2 3 3" xfId="21228"/>
    <cellStyle name="Normal 2 4 5 23 2 3 3 2" xfId="55499"/>
    <cellStyle name="Normal 2 4 5 23 2 3 4" xfId="55500"/>
    <cellStyle name="Normal 2 4 5 23 2 4" xfId="21229"/>
    <cellStyle name="Normal 2 4 5 23 2 4 2" xfId="21230"/>
    <cellStyle name="Normal 2 4 5 23 2 4 2 2" xfId="55501"/>
    <cellStyle name="Normal 2 4 5 23 2 4 3" xfId="55502"/>
    <cellStyle name="Normal 2 4 5 23 2 5" xfId="21231"/>
    <cellStyle name="Normal 2 4 5 23 2 5 2" xfId="55503"/>
    <cellStyle name="Normal 2 4 5 23 2 6" xfId="21232"/>
    <cellStyle name="Normal 2 4 5 23 2 6 2" xfId="55504"/>
    <cellStyle name="Normal 2 4 5 23 2 7" xfId="55505"/>
    <cellStyle name="Normal 2 4 5 23 2 7 2" xfId="55506"/>
    <cellStyle name="Normal 2 4 5 23 2 8" xfId="55507"/>
    <cellStyle name="Normal 2 4 5 23 2 9" xfId="55508"/>
    <cellStyle name="Normal 2 4 5 23 3" xfId="21233"/>
    <cellStyle name="Normal 2 4 5 23 3 2" xfId="21234"/>
    <cellStyle name="Normal 2 4 5 23 3 2 2" xfId="21235"/>
    <cellStyle name="Normal 2 4 5 23 3 2 2 2" xfId="55509"/>
    <cellStyle name="Normal 2 4 5 23 3 2 3" xfId="21236"/>
    <cellStyle name="Normal 2 4 5 23 3 2 3 2" xfId="55510"/>
    <cellStyle name="Normal 2 4 5 23 3 2 4" xfId="55511"/>
    <cellStyle name="Normal 2 4 5 23 3 3" xfId="21237"/>
    <cellStyle name="Normal 2 4 5 23 3 3 2" xfId="55512"/>
    <cellStyle name="Normal 2 4 5 23 3 4" xfId="21238"/>
    <cellStyle name="Normal 2 4 5 23 3 4 2" xfId="55513"/>
    <cellStyle name="Normal 2 4 5 23 3 5" xfId="21239"/>
    <cellStyle name="Normal 2 4 5 23 3 5 2" xfId="55514"/>
    <cellStyle name="Normal 2 4 5 23 3 6" xfId="55515"/>
    <cellStyle name="Normal 2 4 5 23 3 6 2" xfId="55516"/>
    <cellStyle name="Normal 2 4 5 23 3 7" xfId="55517"/>
    <cellStyle name="Normal 2 4 5 23 4" xfId="21240"/>
    <cellStyle name="Normal 2 4 5 23 4 2" xfId="21241"/>
    <cellStyle name="Normal 2 4 5 23 4 2 2" xfId="55518"/>
    <cellStyle name="Normal 2 4 5 23 4 3" xfId="21242"/>
    <cellStyle name="Normal 2 4 5 23 4 3 2" xfId="55519"/>
    <cellStyle name="Normal 2 4 5 23 4 4" xfId="55520"/>
    <cellStyle name="Normal 2 4 5 23 5" xfId="21243"/>
    <cellStyle name="Normal 2 4 5 23 5 2" xfId="21244"/>
    <cellStyle name="Normal 2 4 5 23 5 2 2" xfId="55521"/>
    <cellStyle name="Normal 2 4 5 23 5 3" xfId="55522"/>
    <cellStyle name="Normal 2 4 5 23 6" xfId="21245"/>
    <cellStyle name="Normal 2 4 5 23 6 2" xfId="55523"/>
    <cellStyle name="Normal 2 4 5 23 7" xfId="21246"/>
    <cellStyle name="Normal 2 4 5 23 7 2" xfId="55524"/>
    <cellStyle name="Normal 2 4 5 23 8" xfId="55525"/>
    <cellStyle name="Normal 2 4 5 23 8 2" xfId="55526"/>
    <cellStyle name="Normal 2 4 5 23 9" xfId="55527"/>
    <cellStyle name="Normal 2 4 5 24" xfId="21247"/>
    <cellStyle name="Normal 2 4 5 24 10" xfId="55528"/>
    <cellStyle name="Normal 2 4 5 24 11" xfId="55529"/>
    <cellStyle name="Normal 2 4 5 24 2" xfId="21248"/>
    <cellStyle name="Normal 2 4 5 24 2 10" xfId="55530"/>
    <cellStyle name="Normal 2 4 5 24 2 2" xfId="21249"/>
    <cellStyle name="Normal 2 4 5 24 2 2 2" xfId="21250"/>
    <cellStyle name="Normal 2 4 5 24 2 2 2 2" xfId="21251"/>
    <cellStyle name="Normal 2 4 5 24 2 2 2 2 2" xfId="55531"/>
    <cellStyle name="Normal 2 4 5 24 2 2 2 3" xfId="21252"/>
    <cellStyle name="Normal 2 4 5 24 2 2 2 3 2" xfId="55532"/>
    <cellStyle name="Normal 2 4 5 24 2 2 2 4" xfId="55533"/>
    <cellStyle name="Normal 2 4 5 24 2 2 3" xfId="21253"/>
    <cellStyle name="Normal 2 4 5 24 2 2 3 2" xfId="55534"/>
    <cellStyle name="Normal 2 4 5 24 2 2 4" xfId="21254"/>
    <cellStyle name="Normal 2 4 5 24 2 2 4 2" xfId="55535"/>
    <cellStyle name="Normal 2 4 5 24 2 2 5" xfId="21255"/>
    <cellStyle name="Normal 2 4 5 24 2 2 5 2" xfId="55536"/>
    <cellStyle name="Normal 2 4 5 24 2 2 6" xfId="55537"/>
    <cellStyle name="Normal 2 4 5 24 2 2 6 2" xfId="55538"/>
    <cellStyle name="Normal 2 4 5 24 2 2 7" xfId="55539"/>
    <cellStyle name="Normal 2 4 5 24 2 3" xfId="21256"/>
    <cellStyle name="Normal 2 4 5 24 2 3 2" xfId="21257"/>
    <cellStyle name="Normal 2 4 5 24 2 3 2 2" xfId="55540"/>
    <cellStyle name="Normal 2 4 5 24 2 3 3" xfId="21258"/>
    <cellStyle name="Normal 2 4 5 24 2 3 3 2" xfId="55541"/>
    <cellStyle name="Normal 2 4 5 24 2 3 4" xfId="55542"/>
    <cellStyle name="Normal 2 4 5 24 2 4" xfId="21259"/>
    <cellStyle name="Normal 2 4 5 24 2 4 2" xfId="21260"/>
    <cellStyle name="Normal 2 4 5 24 2 4 2 2" xfId="55543"/>
    <cellStyle name="Normal 2 4 5 24 2 4 3" xfId="55544"/>
    <cellStyle name="Normal 2 4 5 24 2 5" xfId="21261"/>
    <cellStyle name="Normal 2 4 5 24 2 5 2" xfId="55545"/>
    <cellStyle name="Normal 2 4 5 24 2 6" xfId="21262"/>
    <cellStyle name="Normal 2 4 5 24 2 6 2" xfId="55546"/>
    <cellStyle name="Normal 2 4 5 24 2 7" xfId="55547"/>
    <cellStyle name="Normal 2 4 5 24 2 7 2" xfId="55548"/>
    <cellStyle name="Normal 2 4 5 24 2 8" xfId="55549"/>
    <cellStyle name="Normal 2 4 5 24 2 9" xfId="55550"/>
    <cellStyle name="Normal 2 4 5 24 3" xfId="21263"/>
    <cellStyle name="Normal 2 4 5 24 3 2" xfId="21264"/>
    <cellStyle name="Normal 2 4 5 24 3 2 2" xfId="21265"/>
    <cellStyle name="Normal 2 4 5 24 3 2 2 2" xfId="55551"/>
    <cellStyle name="Normal 2 4 5 24 3 2 3" xfId="21266"/>
    <cellStyle name="Normal 2 4 5 24 3 2 3 2" xfId="55552"/>
    <cellStyle name="Normal 2 4 5 24 3 2 4" xfId="55553"/>
    <cellStyle name="Normal 2 4 5 24 3 3" xfId="21267"/>
    <cellStyle name="Normal 2 4 5 24 3 3 2" xfId="55554"/>
    <cellStyle name="Normal 2 4 5 24 3 4" xfId="21268"/>
    <cellStyle name="Normal 2 4 5 24 3 4 2" xfId="55555"/>
    <cellStyle name="Normal 2 4 5 24 3 5" xfId="21269"/>
    <cellStyle name="Normal 2 4 5 24 3 5 2" xfId="55556"/>
    <cellStyle name="Normal 2 4 5 24 3 6" xfId="55557"/>
    <cellStyle name="Normal 2 4 5 24 3 6 2" xfId="55558"/>
    <cellStyle name="Normal 2 4 5 24 3 7" xfId="55559"/>
    <cellStyle name="Normal 2 4 5 24 4" xfId="21270"/>
    <cellStyle name="Normal 2 4 5 24 4 2" xfId="21271"/>
    <cellStyle name="Normal 2 4 5 24 4 2 2" xfId="55560"/>
    <cellStyle name="Normal 2 4 5 24 4 3" xfId="21272"/>
    <cellStyle name="Normal 2 4 5 24 4 3 2" xfId="55561"/>
    <cellStyle name="Normal 2 4 5 24 4 4" xfId="55562"/>
    <cellStyle name="Normal 2 4 5 24 5" xfId="21273"/>
    <cellStyle name="Normal 2 4 5 24 5 2" xfId="21274"/>
    <cellStyle name="Normal 2 4 5 24 5 2 2" xfId="55563"/>
    <cellStyle name="Normal 2 4 5 24 5 3" xfId="55564"/>
    <cellStyle name="Normal 2 4 5 24 6" xfId="21275"/>
    <cellStyle name="Normal 2 4 5 24 6 2" xfId="55565"/>
    <cellStyle name="Normal 2 4 5 24 7" xfId="21276"/>
    <cellStyle name="Normal 2 4 5 24 7 2" xfId="55566"/>
    <cellStyle name="Normal 2 4 5 24 8" xfId="55567"/>
    <cellStyle name="Normal 2 4 5 24 8 2" xfId="55568"/>
    <cellStyle name="Normal 2 4 5 24 9" xfId="55569"/>
    <cellStyle name="Normal 2 4 5 25" xfId="21277"/>
    <cellStyle name="Normal 2 4 5 25 10" xfId="55570"/>
    <cellStyle name="Normal 2 4 5 25 11" xfId="55571"/>
    <cellStyle name="Normal 2 4 5 25 2" xfId="21278"/>
    <cellStyle name="Normal 2 4 5 25 2 10" xfId="55572"/>
    <cellStyle name="Normal 2 4 5 25 2 2" xfId="21279"/>
    <cellStyle name="Normal 2 4 5 25 2 2 2" xfId="21280"/>
    <cellStyle name="Normal 2 4 5 25 2 2 2 2" xfId="21281"/>
    <cellStyle name="Normal 2 4 5 25 2 2 2 2 2" xfId="55573"/>
    <cellStyle name="Normal 2 4 5 25 2 2 2 3" xfId="21282"/>
    <cellStyle name="Normal 2 4 5 25 2 2 2 3 2" xfId="55574"/>
    <cellStyle name="Normal 2 4 5 25 2 2 2 4" xfId="55575"/>
    <cellStyle name="Normal 2 4 5 25 2 2 3" xfId="21283"/>
    <cellStyle name="Normal 2 4 5 25 2 2 3 2" xfId="55576"/>
    <cellStyle name="Normal 2 4 5 25 2 2 4" xfId="21284"/>
    <cellStyle name="Normal 2 4 5 25 2 2 4 2" xfId="55577"/>
    <cellStyle name="Normal 2 4 5 25 2 2 5" xfId="21285"/>
    <cellStyle name="Normal 2 4 5 25 2 2 5 2" xfId="55578"/>
    <cellStyle name="Normal 2 4 5 25 2 2 6" xfId="55579"/>
    <cellStyle name="Normal 2 4 5 25 2 2 6 2" xfId="55580"/>
    <cellStyle name="Normal 2 4 5 25 2 2 7" xfId="55581"/>
    <cellStyle name="Normal 2 4 5 25 2 3" xfId="21286"/>
    <cellStyle name="Normal 2 4 5 25 2 3 2" xfId="21287"/>
    <cellStyle name="Normal 2 4 5 25 2 3 2 2" xfId="55582"/>
    <cellStyle name="Normal 2 4 5 25 2 3 3" xfId="21288"/>
    <cellStyle name="Normal 2 4 5 25 2 3 3 2" xfId="55583"/>
    <cellStyle name="Normal 2 4 5 25 2 3 4" xfId="55584"/>
    <cellStyle name="Normal 2 4 5 25 2 4" xfId="21289"/>
    <cellStyle name="Normal 2 4 5 25 2 4 2" xfId="21290"/>
    <cellStyle name="Normal 2 4 5 25 2 4 2 2" xfId="55585"/>
    <cellStyle name="Normal 2 4 5 25 2 4 3" xfId="55586"/>
    <cellStyle name="Normal 2 4 5 25 2 5" xfId="21291"/>
    <cellStyle name="Normal 2 4 5 25 2 5 2" xfId="55587"/>
    <cellStyle name="Normal 2 4 5 25 2 6" xfId="21292"/>
    <cellStyle name="Normal 2 4 5 25 2 6 2" xfId="55588"/>
    <cellStyle name="Normal 2 4 5 25 2 7" xfId="55589"/>
    <cellStyle name="Normal 2 4 5 25 2 7 2" xfId="55590"/>
    <cellStyle name="Normal 2 4 5 25 2 8" xfId="55591"/>
    <cellStyle name="Normal 2 4 5 25 2 9" xfId="55592"/>
    <cellStyle name="Normal 2 4 5 25 3" xfId="21293"/>
    <cellStyle name="Normal 2 4 5 25 3 2" xfId="21294"/>
    <cellStyle name="Normal 2 4 5 25 3 2 2" xfId="21295"/>
    <cellStyle name="Normal 2 4 5 25 3 2 2 2" xfId="55593"/>
    <cellStyle name="Normal 2 4 5 25 3 2 3" xfId="21296"/>
    <cellStyle name="Normal 2 4 5 25 3 2 3 2" xfId="55594"/>
    <cellStyle name="Normal 2 4 5 25 3 2 4" xfId="55595"/>
    <cellStyle name="Normal 2 4 5 25 3 3" xfId="21297"/>
    <cellStyle name="Normal 2 4 5 25 3 3 2" xfId="55596"/>
    <cellStyle name="Normal 2 4 5 25 3 4" xfId="21298"/>
    <cellStyle name="Normal 2 4 5 25 3 4 2" xfId="55597"/>
    <cellStyle name="Normal 2 4 5 25 3 5" xfId="21299"/>
    <cellStyle name="Normal 2 4 5 25 3 5 2" xfId="55598"/>
    <cellStyle name="Normal 2 4 5 25 3 6" xfId="55599"/>
    <cellStyle name="Normal 2 4 5 25 3 6 2" xfId="55600"/>
    <cellStyle name="Normal 2 4 5 25 3 7" xfId="55601"/>
    <cellStyle name="Normal 2 4 5 25 4" xfId="21300"/>
    <cellStyle name="Normal 2 4 5 25 4 2" xfId="21301"/>
    <cellStyle name="Normal 2 4 5 25 4 2 2" xfId="55602"/>
    <cellStyle name="Normal 2 4 5 25 4 3" xfId="21302"/>
    <cellStyle name="Normal 2 4 5 25 4 3 2" xfId="55603"/>
    <cellStyle name="Normal 2 4 5 25 4 4" xfId="55604"/>
    <cellStyle name="Normal 2 4 5 25 5" xfId="21303"/>
    <cellStyle name="Normal 2 4 5 25 5 2" xfId="21304"/>
    <cellStyle name="Normal 2 4 5 25 5 2 2" xfId="55605"/>
    <cellStyle name="Normal 2 4 5 25 5 3" xfId="55606"/>
    <cellStyle name="Normal 2 4 5 25 6" xfId="21305"/>
    <cellStyle name="Normal 2 4 5 25 6 2" xfId="55607"/>
    <cellStyle name="Normal 2 4 5 25 7" xfId="21306"/>
    <cellStyle name="Normal 2 4 5 25 7 2" xfId="55608"/>
    <cellStyle name="Normal 2 4 5 25 8" xfId="55609"/>
    <cellStyle name="Normal 2 4 5 25 8 2" xfId="55610"/>
    <cellStyle name="Normal 2 4 5 25 9" xfId="55611"/>
    <cellStyle name="Normal 2 4 5 26" xfId="21307"/>
    <cellStyle name="Normal 2 4 5 26 10" xfId="55612"/>
    <cellStyle name="Normal 2 4 5 26 11" xfId="55613"/>
    <cellStyle name="Normal 2 4 5 26 2" xfId="21308"/>
    <cellStyle name="Normal 2 4 5 26 2 10" xfId="55614"/>
    <cellStyle name="Normal 2 4 5 26 2 2" xfId="21309"/>
    <cellStyle name="Normal 2 4 5 26 2 2 2" xfId="21310"/>
    <cellStyle name="Normal 2 4 5 26 2 2 2 2" xfId="21311"/>
    <cellStyle name="Normal 2 4 5 26 2 2 2 2 2" xfId="55615"/>
    <cellStyle name="Normal 2 4 5 26 2 2 2 3" xfId="21312"/>
    <cellStyle name="Normal 2 4 5 26 2 2 2 3 2" xfId="55616"/>
    <cellStyle name="Normal 2 4 5 26 2 2 2 4" xfId="55617"/>
    <cellStyle name="Normal 2 4 5 26 2 2 3" xfId="21313"/>
    <cellStyle name="Normal 2 4 5 26 2 2 3 2" xfId="55618"/>
    <cellStyle name="Normal 2 4 5 26 2 2 4" xfId="21314"/>
    <cellStyle name="Normal 2 4 5 26 2 2 4 2" xfId="55619"/>
    <cellStyle name="Normal 2 4 5 26 2 2 5" xfId="21315"/>
    <cellStyle name="Normal 2 4 5 26 2 2 5 2" xfId="55620"/>
    <cellStyle name="Normal 2 4 5 26 2 2 6" xfId="55621"/>
    <cellStyle name="Normal 2 4 5 26 2 2 6 2" xfId="55622"/>
    <cellStyle name="Normal 2 4 5 26 2 2 7" xfId="55623"/>
    <cellStyle name="Normal 2 4 5 26 2 3" xfId="21316"/>
    <cellStyle name="Normal 2 4 5 26 2 3 2" xfId="21317"/>
    <cellStyle name="Normal 2 4 5 26 2 3 2 2" xfId="55624"/>
    <cellStyle name="Normal 2 4 5 26 2 3 3" xfId="21318"/>
    <cellStyle name="Normal 2 4 5 26 2 3 3 2" xfId="55625"/>
    <cellStyle name="Normal 2 4 5 26 2 3 4" xfId="55626"/>
    <cellStyle name="Normal 2 4 5 26 2 4" xfId="21319"/>
    <cellStyle name="Normal 2 4 5 26 2 4 2" xfId="21320"/>
    <cellStyle name="Normal 2 4 5 26 2 4 2 2" xfId="55627"/>
    <cellStyle name="Normal 2 4 5 26 2 4 3" xfId="55628"/>
    <cellStyle name="Normal 2 4 5 26 2 5" xfId="21321"/>
    <cellStyle name="Normal 2 4 5 26 2 5 2" xfId="55629"/>
    <cellStyle name="Normal 2 4 5 26 2 6" xfId="21322"/>
    <cellStyle name="Normal 2 4 5 26 2 6 2" xfId="55630"/>
    <cellStyle name="Normal 2 4 5 26 2 7" xfId="55631"/>
    <cellStyle name="Normal 2 4 5 26 2 7 2" xfId="55632"/>
    <cellStyle name="Normal 2 4 5 26 2 8" xfId="55633"/>
    <cellStyle name="Normal 2 4 5 26 2 9" xfId="55634"/>
    <cellStyle name="Normal 2 4 5 26 3" xfId="21323"/>
    <cellStyle name="Normal 2 4 5 26 3 2" xfId="21324"/>
    <cellStyle name="Normal 2 4 5 26 3 2 2" xfId="21325"/>
    <cellStyle name="Normal 2 4 5 26 3 2 2 2" xfId="55635"/>
    <cellStyle name="Normal 2 4 5 26 3 2 3" xfId="21326"/>
    <cellStyle name="Normal 2 4 5 26 3 2 3 2" xfId="55636"/>
    <cellStyle name="Normal 2 4 5 26 3 2 4" xfId="55637"/>
    <cellStyle name="Normal 2 4 5 26 3 3" xfId="21327"/>
    <cellStyle name="Normal 2 4 5 26 3 3 2" xfId="55638"/>
    <cellStyle name="Normal 2 4 5 26 3 4" xfId="21328"/>
    <cellStyle name="Normal 2 4 5 26 3 4 2" xfId="55639"/>
    <cellStyle name="Normal 2 4 5 26 3 5" xfId="21329"/>
    <cellStyle name="Normal 2 4 5 26 3 5 2" xfId="55640"/>
    <cellStyle name="Normal 2 4 5 26 3 6" xfId="55641"/>
    <cellStyle name="Normal 2 4 5 26 3 6 2" xfId="55642"/>
    <cellStyle name="Normal 2 4 5 26 3 7" xfId="55643"/>
    <cellStyle name="Normal 2 4 5 26 4" xfId="21330"/>
    <cellStyle name="Normal 2 4 5 26 4 2" xfId="21331"/>
    <cellStyle name="Normal 2 4 5 26 4 2 2" xfId="55644"/>
    <cellStyle name="Normal 2 4 5 26 4 3" xfId="21332"/>
    <cellStyle name="Normal 2 4 5 26 4 3 2" xfId="55645"/>
    <cellStyle name="Normal 2 4 5 26 4 4" xfId="55646"/>
    <cellStyle name="Normal 2 4 5 26 5" xfId="21333"/>
    <cellStyle name="Normal 2 4 5 26 5 2" xfId="21334"/>
    <cellStyle name="Normal 2 4 5 26 5 2 2" xfId="55647"/>
    <cellStyle name="Normal 2 4 5 26 5 3" xfId="55648"/>
    <cellStyle name="Normal 2 4 5 26 6" xfId="21335"/>
    <cellStyle name="Normal 2 4 5 26 6 2" xfId="55649"/>
    <cellStyle name="Normal 2 4 5 26 7" xfId="21336"/>
    <cellStyle name="Normal 2 4 5 26 7 2" xfId="55650"/>
    <cellStyle name="Normal 2 4 5 26 8" xfId="55651"/>
    <cellStyle name="Normal 2 4 5 26 8 2" xfId="55652"/>
    <cellStyle name="Normal 2 4 5 26 9" xfId="55653"/>
    <cellStyle name="Normal 2 4 5 27" xfId="21337"/>
    <cellStyle name="Normal 2 4 5 27 10" xfId="55654"/>
    <cellStyle name="Normal 2 4 5 27 11" xfId="55655"/>
    <cellStyle name="Normal 2 4 5 27 2" xfId="21338"/>
    <cellStyle name="Normal 2 4 5 27 2 10" xfId="55656"/>
    <cellStyle name="Normal 2 4 5 27 2 2" xfId="21339"/>
    <cellStyle name="Normal 2 4 5 27 2 2 2" xfId="21340"/>
    <cellStyle name="Normal 2 4 5 27 2 2 2 2" xfId="21341"/>
    <cellStyle name="Normal 2 4 5 27 2 2 2 2 2" xfId="55657"/>
    <cellStyle name="Normal 2 4 5 27 2 2 2 3" xfId="21342"/>
    <cellStyle name="Normal 2 4 5 27 2 2 2 3 2" xfId="55658"/>
    <cellStyle name="Normal 2 4 5 27 2 2 2 4" xfId="55659"/>
    <cellStyle name="Normal 2 4 5 27 2 2 3" xfId="21343"/>
    <cellStyle name="Normal 2 4 5 27 2 2 3 2" xfId="55660"/>
    <cellStyle name="Normal 2 4 5 27 2 2 4" xfId="21344"/>
    <cellStyle name="Normal 2 4 5 27 2 2 4 2" xfId="55661"/>
    <cellStyle name="Normal 2 4 5 27 2 2 5" xfId="21345"/>
    <cellStyle name="Normal 2 4 5 27 2 2 5 2" xfId="55662"/>
    <cellStyle name="Normal 2 4 5 27 2 2 6" xfId="55663"/>
    <cellStyle name="Normal 2 4 5 27 2 2 6 2" xfId="55664"/>
    <cellStyle name="Normal 2 4 5 27 2 2 7" xfId="55665"/>
    <cellStyle name="Normal 2 4 5 27 2 3" xfId="21346"/>
    <cellStyle name="Normal 2 4 5 27 2 3 2" xfId="21347"/>
    <cellStyle name="Normal 2 4 5 27 2 3 2 2" xfId="55666"/>
    <cellStyle name="Normal 2 4 5 27 2 3 3" xfId="21348"/>
    <cellStyle name="Normal 2 4 5 27 2 3 3 2" xfId="55667"/>
    <cellStyle name="Normal 2 4 5 27 2 3 4" xfId="55668"/>
    <cellStyle name="Normal 2 4 5 27 2 4" xfId="21349"/>
    <cellStyle name="Normal 2 4 5 27 2 4 2" xfId="21350"/>
    <cellStyle name="Normal 2 4 5 27 2 4 2 2" xfId="55669"/>
    <cellStyle name="Normal 2 4 5 27 2 4 3" xfId="55670"/>
    <cellStyle name="Normal 2 4 5 27 2 5" xfId="21351"/>
    <cellStyle name="Normal 2 4 5 27 2 5 2" xfId="55671"/>
    <cellStyle name="Normal 2 4 5 27 2 6" xfId="21352"/>
    <cellStyle name="Normal 2 4 5 27 2 6 2" xfId="55672"/>
    <cellStyle name="Normal 2 4 5 27 2 7" xfId="55673"/>
    <cellStyle name="Normal 2 4 5 27 2 7 2" xfId="55674"/>
    <cellStyle name="Normal 2 4 5 27 2 8" xfId="55675"/>
    <cellStyle name="Normal 2 4 5 27 2 9" xfId="55676"/>
    <cellStyle name="Normal 2 4 5 27 3" xfId="21353"/>
    <cellStyle name="Normal 2 4 5 27 3 2" xfId="21354"/>
    <cellStyle name="Normal 2 4 5 27 3 2 2" xfId="21355"/>
    <cellStyle name="Normal 2 4 5 27 3 2 2 2" xfId="55677"/>
    <cellStyle name="Normal 2 4 5 27 3 2 3" xfId="21356"/>
    <cellStyle name="Normal 2 4 5 27 3 2 3 2" xfId="55678"/>
    <cellStyle name="Normal 2 4 5 27 3 2 4" xfId="55679"/>
    <cellStyle name="Normal 2 4 5 27 3 3" xfId="21357"/>
    <cellStyle name="Normal 2 4 5 27 3 3 2" xfId="55680"/>
    <cellStyle name="Normal 2 4 5 27 3 4" xfId="21358"/>
    <cellStyle name="Normal 2 4 5 27 3 4 2" xfId="55681"/>
    <cellStyle name="Normal 2 4 5 27 3 5" xfId="21359"/>
    <cellStyle name="Normal 2 4 5 27 3 5 2" xfId="55682"/>
    <cellStyle name="Normal 2 4 5 27 3 6" xfId="55683"/>
    <cellStyle name="Normal 2 4 5 27 3 6 2" xfId="55684"/>
    <cellStyle name="Normal 2 4 5 27 3 7" xfId="55685"/>
    <cellStyle name="Normal 2 4 5 27 4" xfId="21360"/>
    <cellStyle name="Normal 2 4 5 27 4 2" xfId="21361"/>
    <cellStyle name="Normal 2 4 5 27 4 2 2" xfId="55686"/>
    <cellStyle name="Normal 2 4 5 27 4 3" xfId="21362"/>
    <cellStyle name="Normal 2 4 5 27 4 3 2" xfId="55687"/>
    <cellStyle name="Normal 2 4 5 27 4 4" xfId="55688"/>
    <cellStyle name="Normal 2 4 5 27 5" xfId="21363"/>
    <cellStyle name="Normal 2 4 5 27 5 2" xfId="21364"/>
    <cellStyle name="Normal 2 4 5 27 5 2 2" xfId="55689"/>
    <cellStyle name="Normal 2 4 5 27 5 3" xfId="55690"/>
    <cellStyle name="Normal 2 4 5 27 6" xfId="21365"/>
    <cellStyle name="Normal 2 4 5 27 6 2" xfId="55691"/>
    <cellStyle name="Normal 2 4 5 27 7" xfId="21366"/>
    <cellStyle name="Normal 2 4 5 27 7 2" xfId="55692"/>
    <cellStyle name="Normal 2 4 5 27 8" xfId="55693"/>
    <cellStyle name="Normal 2 4 5 27 8 2" xfId="55694"/>
    <cellStyle name="Normal 2 4 5 27 9" xfId="55695"/>
    <cellStyle name="Normal 2 4 5 28" xfId="21367"/>
    <cellStyle name="Normal 2 4 5 28 10" xfId="55696"/>
    <cellStyle name="Normal 2 4 5 28 11" xfId="55697"/>
    <cellStyle name="Normal 2 4 5 28 2" xfId="21368"/>
    <cellStyle name="Normal 2 4 5 28 2 10" xfId="55698"/>
    <cellStyle name="Normal 2 4 5 28 2 2" xfId="21369"/>
    <cellStyle name="Normal 2 4 5 28 2 2 2" xfId="21370"/>
    <cellStyle name="Normal 2 4 5 28 2 2 2 2" xfId="21371"/>
    <cellStyle name="Normal 2 4 5 28 2 2 2 2 2" xfId="55699"/>
    <cellStyle name="Normal 2 4 5 28 2 2 2 3" xfId="21372"/>
    <cellStyle name="Normal 2 4 5 28 2 2 2 3 2" xfId="55700"/>
    <cellStyle name="Normal 2 4 5 28 2 2 2 4" xfId="55701"/>
    <cellStyle name="Normal 2 4 5 28 2 2 3" xfId="21373"/>
    <cellStyle name="Normal 2 4 5 28 2 2 3 2" xfId="55702"/>
    <cellStyle name="Normal 2 4 5 28 2 2 4" xfId="21374"/>
    <cellStyle name="Normal 2 4 5 28 2 2 4 2" xfId="55703"/>
    <cellStyle name="Normal 2 4 5 28 2 2 5" xfId="21375"/>
    <cellStyle name="Normal 2 4 5 28 2 2 5 2" xfId="55704"/>
    <cellStyle name="Normal 2 4 5 28 2 2 6" xfId="55705"/>
    <cellStyle name="Normal 2 4 5 28 2 2 6 2" xfId="55706"/>
    <cellStyle name="Normal 2 4 5 28 2 2 7" xfId="55707"/>
    <cellStyle name="Normal 2 4 5 28 2 3" xfId="21376"/>
    <cellStyle name="Normal 2 4 5 28 2 3 2" xfId="21377"/>
    <cellStyle name="Normal 2 4 5 28 2 3 2 2" xfId="55708"/>
    <cellStyle name="Normal 2 4 5 28 2 3 3" xfId="21378"/>
    <cellStyle name="Normal 2 4 5 28 2 3 3 2" xfId="55709"/>
    <cellStyle name="Normal 2 4 5 28 2 3 4" xfId="55710"/>
    <cellStyle name="Normal 2 4 5 28 2 4" xfId="21379"/>
    <cellStyle name="Normal 2 4 5 28 2 4 2" xfId="21380"/>
    <cellStyle name="Normal 2 4 5 28 2 4 2 2" xfId="55711"/>
    <cellStyle name="Normal 2 4 5 28 2 4 3" xfId="55712"/>
    <cellStyle name="Normal 2 4 5 28 2 5" xfId="21381"/>
    <cellStyle name="Normal 2 4 5 28 2 5 2" xfId="55713"/>
    <cellStyle name="Normal 2 4 5 28 2 6" xfId="21382"/>
    <cellStyle name="Normal 2 4 5 28 2 6 2" xfId="55714"/>
    <cellStyle name="Normal 2 4 5 28 2 7" xfId="55715"/>
    <cellStyle name="Normal 2 4 5 28 2 7 2" xfId="55716"/>
    <cellStyle name="Normal 2 4 5 28 2 8" xfId="55717"/>
    <cellStyle name="Normal 2 4 5 28 2 9" xfId="55718"/>
    <cellStyle name="Normal 2 4 5 28 3" xfId="21383"/>
    <cellStyle name="Normal 2 4 5 28 3 2" xfId="21384"/>
    <cellStyle name="Normal 2 4 5 28 3 2 2" xfId="21385"/>
    <cellStyle name="Normal 2 4 5 28 3 2 2 2" xfId="55719"/>
    <cellStyle name="Normal 2 4 5 28 3 2 3" xfId="21386"/>
    <cellStyle name="Normal 2 4 5 28 3 2 3 2" xfId="55720"/>
    <cellStyle name="Normal 2 4 5 28 3 2 4" xfId="55721"/>
    <cellStyle name="Normal 2 4 5 28 3 3" xfId="21387"/>
    <cellStyle name="Normal 2 4 5 28 3 3 2" xfId="55722"/>
    <cellStyle name="Normal 2 4 5 28 3 4" xfId="21388"/>
    <cellStyle name="Normal 2 4 5 28 3 4 2" xfId="55723"/>
    <cellStyle name="Normal 2 4 5 28 3 5" xfId="21389"/>
    <cellStyle name="Normal 2 4 5 28 3 5 2" xfId="55724"/>
    <cellStyle name="Normal 2 4 5 28 3 6" xfId="55725"/>
    <cellStyle name="Normal 2 4 5 28 3 6 2" xfId="55726"/>
    <cellStyle name="Normal 2 4 5 28 3 7" xfId="55727"/>
    <cellStyle name="Normal 2 4 5 28 4" xfId="21390"/>
    <cellStyle name="Normal 2 4 5 28 4 2" xfId="21391"/>
    <cellStyle name="Normal 2 4 5 28 4 2 2" xfId="55728"/>
    <cellStyle name="Normal 2 4 5 28 4 3" xfId="21392"/>
    <cellStyle name="Normal 2 4 5 28 4 3 2" xfId="55729"/>
    <cellStyle name="Normal 2 4 5 28 4 4" xfId="55730"/>
    <cellStyle name="Normal 2 4 5 28 5" xfId="21393"/>
    <cellStyle name="Normal 2 4 5 28 5 2" xfId="21394"/>
    <cellStyle name="Normal 2 4 5 28 5 2 2" xfId="55731"/>
    <cellStyle name="Normal 2 4 5 28 5 3" xfId="55732"/>
    <cellStyle name="Normal 2 4 5 28 6" xfId="21395"/>
    <cellStyle name="Normal 2 4 5 28 6 2" xfId="55733"/>
    <cellStyle name="Normal 2 4 5 28 7" xfId="21396"/>
    <cellStyle name="Normal 2 4 5 28 7 2" xfId="55734"/>
    <cellStyle name="Normal 2 4 5 28 8" xfId="55735"/>
    <cellStyle name="Normal 2 4 5 28 8 2" xfId="55736"/>
    <cellStyle name="Normal 2 4 5 28 9" xfId="55737"/>
    <cellStyle name="Normal 2 4 5 29" xfId="21397"/>
    <cellStyle name="Normal 2 4 5 29 10" xfId="55738"/>
    <cellStyle name="Normal 2 4 5 29 11" xfId="55739"/>
    <cellStyle name="Normal 2 4 5 29 2" xfId="21398"/>
    <cellStyle name="Normal 2 4 5 29 2 10" xfId="55740"/>
    <cellStyle name="Normal 2 4 5 29 2 2" xfId="21399"/>
    <cellStyle name="Normal 2 4 5 29 2 2 2" xfId="21400"/>
    <cellStyle name="Normal 2 4 5 29 2 2 2 2" xfId="21401"/>
    <cellStyle name="Normal 2 4 5 29 2 2 2 2 2" xfId="55741"/>
    <cellStyle name="Normal 2 4 5 29 2 2 2 3" xfId="21402"/>
    <cellStyle name="Normal 2 4 5 29 2 2 2 3 2" xfId="55742"/>
    <cellStyle name="Normal 2 4 5 29 2 2 2 4" xfId="55743"/>
    <cellStyle name="Normal 2 4 5 29 2 2 3" xfId="21403"/>
    <cellStyle name="Normal 2 4 5 29 2 2 3 2" xfId="55744"/>
    <cellStyle name="Normal 2 4 5 29 2 2 4" xfId="21404"/>
    <cellStyle name="Normal 2 4 5 29 2 2 4 2" xfId="55745"/>
    <cellStyle name="Normal 2 4 5 29 2 2 5" xfId="21405"/>
    <cellStyle name="Normal 2 4 5 29 2 2 5 2" xfId="55746"/>
    <cellStyle name="Normal 2 4 5 29 2 2 6" xfId="55747"/>
    <cellStyle name="Normal 2 4 5 29 2 2 6 2" xfId="55748"/>
    <cellStyle name="Normal 2 4 5 29 2 2 7" xfId="55749"/>
    <cellStyle name="Normal 2 4 5 29 2 3" xfId="21406"/>
    <cellStyle name="Normal 2 4 5 29 2 3 2" xfId="21407"/>
    <cellStyle name="Normal 2 4 5 29 2 3 2 2" xfId="55750"/>
    <cellStyle name="Normal 2 4 5 29 2 3 3" xfId="21408"/>
    <cellStyle name="Normal 2 4 5 29 2 3 3 2" xfId="55751"/>
    <cellStyle name="Normal 2 4 5 29 2 3 4" xfId="55752"/>
    <cellStyle name="Normal 2 4 5 29 2 4" xfId="21409"/>
    <cellStyle name="Normal 2 4 5 29 2 4 2" xfId="21410"/>
    <cellStyle name="Normal 2 4 5 29 2 4 2 2" xfId="55753"/>
    <cellStyle name="Normal 2 4 5 29 2 4 3" xfId="55754"/>
    <cellStyle name="Normal 2 4 5 29 2 5" xfId="21411"/>
    <cellStyle name="Normal 2 4 5 29 2 5 2" xfId="55755"/>
    <cellStyle name="Normal 2 4 5 29 2 6" xfId="21412"/>
    <cellStyle name="Normal 2 4 5 29 2 6 2" xfId="55756"/>
    <cellStyle name="Normal 2 4 5 29 2 7" xfId="55757"/>
    <cellStyle name="Normal 2 4 5 29 2 7 2" xfId="55758"/>
    <cellStyle name="Normal 2 4 5 29 2 8" xfId="55759"/>
    <cellStyle name="Normal 2 4 5 29 2 9" xfId="55760"/>
    <cellStyle name="Normal 2 4 5 29 3" xfId="21413"/>
    <cellStyle name="Normal 2 4 5 29 3 2" xfId="21414"/>
    <cellStyle name="Normal 2 4 5 29 3 2 2" xfId="21415"/>
    <cellStyle name="Normal 2 4 5 29 3 2 2 2" xfId="55761"/>
    <cellStyle name="Normal 2 4 5 29 3 2 3" xfId="21416"/>
    <cellStyle name="Normal 2 4 5 29 3 2 3 2" xfId="55762"/>
    <cellStyle name="Normal 2 4 5 29 3 2 4" xfId="55763"/>
    <cellStyle name="Normal 2 4 5 29 3 3" xfId="21417"/>
    <cellStyle name="Normal 2 4 5 29 3 3 2" xfId="55764"/>
    <cellStyle name="Normal 2 4 5 29 3 4" xfId="21418"/>
    <cellStyle name="Normal 2 4 5 29 3 4 2" xfId="55765"/>
    <cellStyle name="Normal 2 4 5 29 3 5" xfId="21419"/>
    <cellStyle name="Normal 2 4 5 29 3 5 2" xfId="55766"/>
    <cellStyle name="Normal 2 4 5 29 3 6" xfId="55767"/>
    <cellStyle name="Normal 2 4 5 29 3 6 2" xfId="55768"/>
    <cellStyle name="Normal 2 4 5 29 3 7" xfId="55769"/>
    <cellStyle name="Normal 2 4 5 29 4" xfId="21420"/>
    <cellStyle name="Normal 2 4 5 29 4 2" xfId="21421"/>
    <cellStyle name="Normal 2 4 5 29 4 2 2" xfId="55770"/>
    <cellStyle name="Normal 2 4 5 29 4 3" xfId="21422"/>
    <cellStyle name="Normal 2 4 5 29 4 3 2" xfId="55771"/>
    <cellStyle name="Normal 2 4 5 29 4 4" xfId="55772"/>
    <cellStyle name="Normal 2 4 5 29 5" xfId="21423"/>
    <cellStyle name="Normal 2 4 5 29 5 2" xfId="21424"/>
    <cellStyle name="Normal 2 4 5 29 5 2 2" xfId="55773"/>
    <cellStyle name="Normal 2 4 5 29 5 3" xfId="55774"/>
    <cellStyle name="Normal 2 4 5 29 6" xfId="21425"/>
    <cellStyle name="Normal 2 4 5 29 6 2" xfId="55775"/>
    <cellStyle name="Normal 2 4 5 29 7" xfId="21426"/>
    <cellStyle name="Normal 2 4 5 29 7 2" xfId="55776"/>
    <cellStyle name="Normal 2 4 5 29 8" xfId="55777"/>
    <cellStyle name="Normal 2 4 5 29 8 2" xfId="55778"/>
    <cellStyle name="Normal 2 4 5 29 9" xfId="55779"/>
    <cellStyle name="Normal 2 4 5 3" xfId="21427"/>
    <cellStyle name="Normal 2 4 5 3 10" xfId="55780"/>
    <cellStyle name="Normal 2 4 5 3 11" xfId="55781"/>
    <cellStyle name="Normal 2 4 5 3 2" xfId="21428"/>
    <cellStyle name="Normal 2 4 5 3 2 10" xfId="55782"/>
    <cellStyle name="Normal 2 4 5 3 2 2" xfId="21429"/>
    <cellStyle name="Normal 2 4 5 3 2 2 2" xfId="21430"/>
    <cellStyle name="Normal 2 4 5 3 2 2 2 2" xfId="21431"/>
    <cellStyle name="Normal 2 4 5 3 2 2 2 2 2" xfId="55783"/>
    <cellStyle name="Normal 2 4 5 3 2 2 2 3" xfId="21432"/>
    <cellStyle name="Normal 2 4 5 3 2 2 2 3 2" xfId="55784"/>
    <cellStyle name="Normal 2 4 5 3 2 2 2 4" xfId="55785"/>
    <cellStyle name="Normal 2 4 5 3 2 2 3" xfId="21433"/>
    <cellStyle name="Normal 2 4 5 3 2 2 3 2" xfId="55786"/>
    <cellStyle name="Normal 2 4 5 3 2 2 4" xfId="21434"/>
    <cellStyle name="Normal 2 4 5 3 2 2 4 2" xfId="55787"/>
    <cellStyle name="Normal 2 4 5 3 2 2 5" xfId="21435"/>
    <cellStyle name="Normal 2 4 5 3 2 2 5 2" xfId="55788"/>
    <cellStyle name="Normal 2 4 5 3 2 2 6" xfId="55789"/>
    <cellStyle name="Normal 2 4 5 3 2 2 6 2" xfId="55790"/>
    <cellStyle name="Normal 2 4 5 3 2 2 7" xfId="55791"/>
    <cellStyle name="Normal 2 4 5 3 2 3" xfId="21436"/>
    <cellStyle name="Normal 2 4 5 3 2 3 2" xfId="21437"/>
    <cellStyle name="Normal 2 4 5 3 2 3 2 2" xfId="55792"/>
    <cellStyle name="Normal 2 4 5 3 2 3 3" xfId="21438"/>
    <cellStyle name="Normal 2 4 5 3 2 3 3 2" xfId="55793"/>
    <cellStyle name="Normal 2 4 5 3 2 3 4" xfId="55794"/>
    <cellStyle name="Normal 2 4 5 3 2 4" xfId="21439"/>
    <cellStyle name="Normal 2 4 5 3 2 4 2" xfId="21440"/>
    <cellStyle name="Normal 2 4 5 3 2 4 2 2" xfId="55795"/>
    <cellStyle name="Normal 2 4 5 3 2 4 3" xfId="55796"/>
    <cellStyle name="Normal 2 4 5 3 2 5" xfId="21441"/>
    <cellStyle name="Normal 2 4 5 3 2 5 2" xfId="55797"/>
    <cellStyle name="Normal 2 4 5 3 2 6" xfId="21442"/>
    <cellStyle name="Normal 2 4 5 3 2 6 2" xfId="55798"/>
    <cellStyle name="Normal 2 4 5 3 2 7" xfId="55799"/>
    <cellStyle name="Normal 2 4 5 3 2 7 2" xfId="55800"/>
    <cellStyle name="Normal 2 4 5 3 2 8" xfId="55801"/>
    <cellStyle name="Normal 2 4 5 3 2 9" xfId="55802"/>
    <cellStyle name="Normal 2 4 5 3 3" xfId="21443"/>
    <cellStyle name="Normal 2 4 5 3 3 2" xfId="21444"/>
    <cellStyle name="Normal 2 4 5 3 3 2 2" xfId="21445"/>
    <cellStyle name="Normal 2 4 5 3 3 2 2 2" xfId="55803"/>
    <cellStyle name="Normal 2 4 5 3 3 2 3" xfId="21446"/>
    <cellStyle name="Normal 2 4 5 3 3 2 3 2" xfId="55804"/>
    <cellStyle name="Normal 2 4 5 3 3 2 4" xfId="55805"/>
    <cellStyle name="Normal 2 4 5 3 3 3" xfId="21447"/>
    <cellStyle name="Normal 2 4 5 3 3 3 2" xfId="55806"/>
    <cellStyle name="Normal 2 4 5 3 3 4" xfId="21448"/>
    <cellStyle name="Normal 2 4 5 3 3 4 2" xfId="55807"/>
    <cellStyle name="Normal 2 4 5 3 3 5" xfId="21449"/>
    <cellStyle name="Normal 2 4 5 3 3 5 2" xfId="55808"/>
    <cellStyle name="Normal 2 4 5 3 3 6" xfId="55809"/>
    <cellStyle name="Normal 2 4 5 3 3 6 2" xfId="55810"/>
    <cellStyle name="Normal 2 4 5 3 3 7" xfId="55811"/>
    <cellStyle name="Normal 2 4 5 3 4" xfId="21450"/>
    <cellStyle name="Normal 2 4 5 3 4 2" xfId="21451"/>
    <cellStyle name="Normal 2 4 5 3 4 2 2" xfId="55812"/>
    <cellStyle name="Normal 2 4 5 3 4 3" xfId="21452"/>
    <cellStyle name="Normal 2 4 5 3 4 3 2" xfId="55813"/>
    <cellStyle name="Normal 2 4 5 3 4 4" xfId="55814"/>
    <cellStyle name="Normal 2 4 5 3 5" xfId="21453"/>
    <cellStyle name="Normal 2 4 5 3 5 2" xfId="21454"/>
    <cellStyle name="Normal 2 4 5 3 5 2 2" xfId="55815"/>
    <cellStyle name="Normal 2 4 5 3 5 3" xfId="55816"/>
    <cellStyle name="Normal 2 4 5 3 6" xfId="21455"/>
    <cellStyle name="Normal 2 4 5 3 6 2" xfId="55817"/>
    <cellStyle name="Normal 2 4 5 3 7" xfId="21456"/>
    <cellStyle name="Normal 2 4 5 3 7 2" xfId="55818"/>
    <cellStyle name="Normal 2 4 5 3 8" xfId="55819"/>
    <cellStyle name="Normal 2 4 5 3 8 2" xfId="55820"/>
    <cellStyle name="Normal 2 4 5 3 9" xfId="55821"/>
    <cellStyle name="Normal 2 4 5 30" xfId="21457"/>
    <cellStyle name="Normal 2 4 5 30 10" xfId="55822"/>
    <cellStyle name="Normal 2 4 5 30 11" xfId="55823"/>
    <cellStyle name="Normal 2 4 5 30 2" xfId="21458"/>
    <cellStyle name="Normal 2 4 5 30 2 10" xfId="55824"/>
    <cellStyle name="Normal 2 4 5 30 2 2" xfId="21459"/>
    <cellStyle name="Normal 2 4 5 30 2 2 2" xfId="21460"/>
    <cellStyle name="Normal 2 4 5 30 2 2 2 2" xfId="21461"/>
    <cellStyle name="Normal 2 4 5 30 2 2 2 2 2" xfId="55825"/>
    <cellStyle name="Normal 2 4 5 30 2 2 2 3" xfId="21462"/>
    <cellStyle name="Normal 2 4 5 30 2 2 2 3 2" xfId="55826"/>
    <cellStyle name="Normal 2 4 5 30 2 2 2 4" xfId="55827"/>
    <cellStyle name="Normal 2 4 5 30 2 2 3" xfId="21463"/>
    <cellStyle name="Normal 2 4 5 30 2 2 3 2" xfId="55828"/>
    <cellStyle name="Normal 2 4 5 30 2 2 4" xfId="21464"/>
    <cellStyle name="Normal 2 4 5 30 2 2 4 2" xfId="55829"/>
    <cellStyle name="Normal 2 4 5 30 2 2 5" xfId="21465"/>
    <cellStyle name="Normal 2 4 5 30 2 2 5 2" xfId="55830"/>
    <cellStyle name="Normal 2 4 5 30 2 2 6" xfId="55831"/>
    <cellStyle name="Normal 2 4 5 30 2 2 6 2" xfId="55832"/>
    <cellStyle name="Normal 2 4 5 30 2 2 7" xfId="55833"/>
    <cellStyle name="Normal 2 4 5 30 2 3" xfId="21466"/>
    <cellStyle name="Normal 2 4 5 30 2 3 2" xfId="21467"/>
    <cellStyle name="Normal 2 4 5 30 2 3 2 2" xfId="55834"/>
    <cellStyle name="Normal 2 4 5 30 2 3 3" xfId="21468"/>
    <cellStyle name="Normal 2 4 5 30 2 3 3 2" xfId="55835"/>
    <cellStyle name="Normal 2 4 5 30 2 3 4" xfId="55836"/>
    <cellStyle name="Normal 2 4 5 30 2 4" xfId="21469"/>
    <cellStyle name="Normal 2 4 5 30 2 4 2" xfId="21470"/>
    <cellStyle name="Normal 2 4 5 30 2 4 2 2" xfId="55837"/>
    <cellStyle name="Normal 2 4 5 30 2 4 3" xfId="55838"/>
    <cellStyle name="Normal 2 4 5 30 2 5" xfId="21471"/>
    <cellStyle name="Normal 2 4 5 30 2 5 2" xfId="55839"/>
    <cellStyle name="Normal 2 4 5 30 2 6" xfId="21472"/>
    <cellStyle name="Normal 2 4 5 30 2 6 2" xfId="55840"/>
    <cellStyle name="Normal 2 4 5 30 2 7" xfId="55841"/>
    <cellStyle name="Normal 2 4 5 30 2 7 2" xfId="55842"/>
    <cellStyle name="Normal 2 4 5 30 2 8" xfId="55843"/>
    <cellStyle name="Normal 2 4 5 30 2 9" xfId="55844"/>
    <cellStyle name="Normal 2 4 5 30 3" xfId="21473"/>
    <cellStyle name="Normal 2 4 5 30 3 2" xfId="21474"/>
    <cellStyle name="Normal 2 4 5 30 3 2 2" xfId="21475"/>
    <cellStyle name="Normal 2 4 5 30 3 2 2 2" xfId="55845"/>
    <cellStyle name="Normal 2 4 5 30 3 2 3" xfId="21476"/>
    <cellStyle name="Normal 2 4 5 30 3 2 3 2" xfId="55846"/>
    <cellStyle name="Normal 2 4 5 30 3 2 4" xfId="55847"/>
    <cellStyle name="Normal 2 4 5 30 3 3" xfId="21477"/>
    <cellStyle name="Normal 2 4 5 30 3 3 2" xfId="55848"/>
    <cellStyle name="Normal 2 4 5 30 3 4" xfId="21478"/>
    <cellStyle name="Normal 2 4 5 30 3 4 2" xfId="55849"/>
    <cellStyle name="Normal 2 4 5 30 3 5" xfId="21479"/>
    <cellStyle name="Normal 2 4 5 30 3 5 2" xfId="55850"/>
    <cellStyle name="Normal 2 4 5 30 3 6" xfId="55851"/>
    <cellStyle name="Normal 2 4 5 30 3 6 2" xfId="55852"/>
    <cellStyle name="Normal 2 4 5 30 3 7" xfId="55853"/>
    <cellStyle name="Normal 2 4 5 30 4" xfId="21480"/>
    <cellStyle name="Normal 2 4 5 30 4 2" xfId="21481"/>
    <cellStyle name="Normal 2 4 5 30 4 2 2" xfId="55854"/>
    <cellStyle name="Normal 2 4 5 30 4 3" xfId="21482"/>
    <cellStyle name="Normal 2 4 5 30 4 3 2" xfId="55855"/>
    <cellStyle name="Normal 2 4 5 30 4 4" xfId="55856"/>
    <cellStyle name="Normal 2 4 5 30 5" xfId="21483"/>
    <cellStyle name="Normal 2 4 5 30 5 2" xfId="21484"/>
    <cellStyle name="Normal 2 4 5 30 5 2 2" xfId="55857"/>
    <cellStyle name="Normal 2 4 5 30 5 3" xfId="55858"/>
    <cellStyle name="Normal 2 4 5 30 6" xfId="21485"/>
    <cellStyle name="Normal 2 4 5 30 6 2" xfId="55859"/>
    <cellStyle name="Normal 2 4 5 30 7" xfId="21486"/>
    <cellStyle name="Normal 2 4 5 30 7 2" xfId="55860"/>
    <cellStyle name="Normal 2 4 5 30 8" xfId="55861"/>
    <cellStyle name="Normal 2 4 5 30 8 2" xfId="55862"/>
    <cellStyle name="Normal 2 4 5 30 9" xfId="55863"/>
    <cellStyle name="Normal 2 4 5 31" xfId="21487"/>
    <cellStyle name="Normal 2 4 5 31 10" xfId="55864"/>
    <cellStyle name="Normal 2 4 5 31 2" xfId="21488"/>
    <cellStyle name="Normal 2 4 5 31 2 2" xfId="21489"/>
    <cellStyle name="Normal 2 4 5 31 2 2 2" xfId="21490"/>
    <cellStyle name="Normal 2 4 5 31 2 2 2 2" xfId="55865"/>
    <cellStyle name="Normal 2 4 5 31 2 2 3" xfId="21491"/>
    <cellStyle name="Normal 2 4 5 31 2 2 3 2" xfId="55866"/>
    <cellStyle name="Normal 2 4 5 31 2 2 4" xfId="55867"/>
    <cellStyle name="Normal 2 4 5 31 2 3" xfId="21492"/>
    <cellStyle name="Normal 2 4 5 31 2 3 2" xfId="55868"/>
    <cellStyle name="Normal 2 4 5 31 2 4" xfId="21493"/>
    <cellStyle name="Normal 2 4 5 31 2 4 2" xfId="55869"/>
    <cellStyle name="Normal 2 4 5 31 2 5" xfId="21494"/>
    <cellStyle name="Normal 2 4 5 31 2 5 2" xfId="55870"/>
    <cellStyle name="Normal 2 4 5 31 2 6" xfId="55871"/>
    <cellStyle name="Normal 2 4 5 31 2 6 2" xfId="55872"/>
    <cellStyle name="Normal 2 4 5 31 2 7" xfId="55873"/>
    <cellStyle name="Normal 2 4 5 31 3" xfId="21495"/>
    <cellStyle name="Normal 2 4 5 31 3 2" xfId="21496"/>
    <cellStyle name="Normal 2 4 5 31 3 2 2" xfId="55874"/>
    <cellStyle name="Normal 2 4 5 31 3 3" xfId="21497"/>
    <cellStyle name="Normal 2 4 5 31 3 3 2" xfId="55875"/>
    <cellStyle name="Normal 2 4 5 31 3 4" xfId="55876"/>
    <cellStyle name="Normal 2 4 5 31 4" xfId="21498"/>
    <cellStyle name="Normal 2 4 5 31 4 2" xfId="21499"/>
    <cellStyle name="Normal 2 4 5 31 4 2 2" xfId="55877"/>
    <cellStyle name="Normal 2 4 5 31 4 3" xfId="55878"/>
    <cellStyle name="Normal 2 4 5 31 5" xfId="21500"/>
    <cellStyle name="Normal 2 4 5 31 5 2" xfId="55879"/>
    <cellStyle name="Normal 2 4 5 31 6" xfId="21501"/>
    <cellStyle name="Normal 2 4 5 31 6 2" xfId="55880"/>
    <cellStyle name="Normal 2 4 5 31 7" xfId="55881"/>
    <cellStyle name="Normal 2 4 5 31 7 2" xfId="55882"/>
    <cellStyle name="Normal 2 4 5 31 8" xfId="55883"/>
    <cellStyle name="Normal 2 4 5 31 9" xfId="55884"/>
    <cellStyle name="Normal 2 4 5 32" xfId="21502"/>
    <cellStyle name="Normal 2 4 5 32 2" xfId="21503"/>
    <cellStyle name="Normal 2 4 5 32 2 2" xfId="21504"/>
    <cellStyle name="Normal 2 4 5 32 2 2 2" xfId="55885"/>
    <cellStyle name="Normal 2 4 5 32 2 3" xfId="21505"/>
    <cellStyle name="Normal 2 4 5 32 2 3 2" xfId="55886"/>
    <cellStyle name="Normal 2 4 5 32 2 4" xfId="55887"/>
    <cellStyle name="Normal 2 4 5 32 3" xfId="21506"/>
    <cellStyle name="Normal 2 4 5 32 3 2" xfId="55888"/>
    <cellStyle name="Normal 2 4 5 32 4" xfId="21507"/>
    <cellStyle name="Normal 2 4 5 32 4 2" xfId="55889"/>
    <cellStyle name="Normal 2 4 5 32 5" xfId="21508"/>
    <cellStyle name="Normal 2 4 5 32 5 2" xfId="55890"/>
    <cellStyle name="Normal 2 4 5 32 6" xfId="55891"/>
    <cellStyle name="Normal 2 4 5 32 6 2" xfId="55892"/>
    <cellStyle name="Normal 2 4 5 32 7" xfId="55893"/>
    <cellStyle name="Normal 2 4 5 33" xfId="21509"/>
    <cellStyle name="Normal 2 4 5 33 2" xfId="21510"/>
    <cellStyle name="Normal 2 4 5 33 2 2" xfId="55894"/>
    <cellStyle name="Normal 2 4 5 33 3" xfId="21511"/>
    <cellStyle name="Normal 2 4 5 33 3 2" xfId="55895"/>
    <cellStyle name="Normal 2 4 5 33 4" xfId="55896"/>
    <cellStyle name="Normal 2 4 5 34" xfId="21512"/>
    <cellStyle name="Normal 2 4 5 34 2" xfId="21513"/>
    <cellStyle name="Normal 2 4 5 34 2 2" xfId="55897"/>
    <cellStyle name="Normal 2 4 5 34 3" xfId="55898"/>
    <cellStyle name="Normal 2 4 5 35" xfId="21514"/>
    <cellStyle name="Normal 2 4 5 35 2" xfId="55899"/>
    <cellStyle name="Normal 2 4 5 36" xfId="21515"/>
    <cellStyle name="Normal 2 4 5 36 2" xfId="55900"/>
    <cellStyle name="Normal 2 4 5 37" xfId="55901"/>
    <cellStyle name="Normal 2 4 5 37 2" xfId="55902"/>
    <cellStyle name="Normal 2 4 5 38" xfId="55903"/>
    <cellStyle name="Normal 2 4 5 39" xfId="55904"/>
    <cellStyle name="Normal 2 4 5 4" xfId="21516"/>
    <cellStyle name="Normal 2 4 5 4 10" xfId="55905"/>
    <cellStyle name="Normal 2 4 5 4 11" xfId="55906"/>
    <cellStyle name="Normal 2 4 5 4 2" xfId="21517"/>
    <cellStyle name="Normal 2 4 5 4 2 10" xfId="55907"/>
    <cellStyle name="Normal 2 4 5 4 2 2" xfId="21518"/>
    <cellStyle name="Normal 2 4 5 4 2 2 2" xfId="21519"/>
    <cellStyle name="Normal 2 4 5 4 2 2 2 2" xfId="21520"/>
    <cellStyle name="Normal 2 4 5 4 2 2 2 2 2" xfId="55908"/>
    <cellStyle name="Normal 2 4 5 4 2 2 2 3" xfId="21521"/>
    <cellStyle name="Normal 2 4 5 4 2 2 2 3 2" xfId="55909"/>
    <cellStyle name="Normal 2 4 5 4 2 2 2 4" xfId="55910"/>
    <cellStyle name="Normal 2 4 5 4 2 2 3" xfId="21522"/>
    <cellStyle name="Normal 2 4 5 4 2 2 3 2" xfId="55911"/>
    <cellStyle name="Normal 2 4 5 4 2 2 4" xfId="21523"/>
    <cellStyle name="Normal 2 4 5 4 2 2 4 2" xfId="55912"/>
    <cellStyle name="Normal 2 4 5 4 2 2 5" xfId="21524"/>
    <cellStyle name="Normal 2 4 5 4 2 2 5 2" xfId="55913"/>
    <cellStyle name="Normal 2 4 5 4 2 2 6" xfId="55914"/>
    <cellStyle name="Normal 2 4 5 4 2 2 6 2" xfId="55915"/>
    <cellStyle name="Normal 2 4 5 4 2 2 7" xfId="55916"/>
    <cellStyle name="Normal 2 4 5 4 2 3" xfId="21525"/>
    <cellStyle name="Normal 2 4 5 4 2 3 2" xfId="21526"/>
    <cellStyle name="Normal 2 4 5 4 2 3 2 2" xfId="55917"/>
    <cellStyle name="Normal 2 4 5 4 2 3 3" xfId="21527"/>
    <cellStyle name="Normal 2 4 5 4 2 3 3 2" xfId="55918"/>
    <cellStyle name="Normal 2 4 5 4 2 3 4" xfId="55919"/>
    <cellStyle name="Normal 2 4 5 4 2 4" xfId="21528"/>
    <cellStyle name="Normal 2 4 5 4 2 4 2" xfId="21529"/>
    <cellStyle name="Normal 2 4 5 4 2 4 2 2" xfId="55920"/>
    <cellStyle name="Normal 2 4 5 4 2 4 3" xfId="55921"/>
    <cellStyle name="Normal 2 4 5 4 2 5" xfId="21530"/>
    <cellStyle name="Normal 2 4 5 4 2 5 2" xfId="55922"/>
    <cellStyle name="Normal 2 4 5 4 2 6" xfId="21531"/>
    <cellStyle name="Normal 2 4 5 4 2 6 2" xfId="55923"/>
    <cellStyle name="Normal 2 4 5 4 2 7" xfId="55924"/>
    <cellStyle name="Normal 2 4 5 4 2 7 2" xfId="55925"/>
    <cellStyle name="Normal 2 4 5 4 2 8" xfId="55926"/>
    <cellStyle name="Normal 2 4 5 4 2 9" xfId="55927"/>
    <cellStyle name="Normal 2 4 5 4 3" xfId="21532"/>
    <cellStyle name="Normal 2 4 5 4 3 2" xfId="21533"/>
    <cellStyle name="Normal 2 4 5 4 3 2 2" xfId="21534"/>
    <cellStyle name="Normal 2 4 5 4 3 2 2 2" xfId="55928"/>
    <cellStyle name="Normal 2 4 5 4 3 2 3" xfId="21535"/>
    <cellStyle name="Normal 2 4 5 4 3 2 3 2" xfId="55929"/>
    <cellStyle name="Normal 2 4 5 4 3 2 4" xfId="55930"/>
    <cellStyle name="Normal 2 4 5 4 3 3" xfId="21536"/>
    <cellStyle name="Normal 2 4 5 4 3 3 2" xfId="55931"/>
    <cellStyle name="Normal 2 4 5 4 3 4" xfId="21537"/>
    <cellStyle name="Normal 2 4 5 4 3 4 2" xfId="55932"/>
    <cellStyle name="Normal 2 4 5 4 3 5" xfId="21538"/>
    <cellStyle name="Normal 2 4 5 4 3 5 2" xfId="55933"/>
    <cellStyle name="Normal 2 4 5 4 3 6" xfId="55934"/>
    <cellStyle name="Normal 2 4 5 4 3 6 2" xfId="55935"/>
    <cellStyle name="Normal 2 4 5 4 3 7" xfId="55936"/>
    <cellStyle name="Normal 2 4 5 4 4" xfId="21539"/>
    <cellStyle name="Normal 2 4 5 4 4 2" xfId="21540"/>
    <cellStyle name="Normal 2 4 5 4 4 2 2" xfId="55937"/>
    <cellStyle name="Normal 2 4 5 4 4 3" xfId="21541"/>
    <cellStyle name="Normal 2 4 5 4 4 3 2" xfId="55938"/>
    <cellStyle name="Normal 2 4 5 4 4 4" xfId="55939"/>
    <cellStyle name="Normal 2 4 5 4 5" xfId="21542"/>
    <cellStyle name="Normal 2 4 5 4 5 2" xfId="21543"/>
    <cellStyle name="Normal 2 4 5 4 5 2 2" xfId="55940"/>
    <cellStyle name="Normal 2 4 5 4 5 3" xfId="55941"/>
    <cellStyle name="Normal 2 4 5 4 6" xfId="21544"/>
    <cellStyle name="Normal 2 4 5 4 6 2" xfId="55942"/>
    <cellStyle name="Normal 2 4 5 4 7" xfId="21545"/>
    <cellStyle name="Normal 2 4 5 4 7 2" xfId="55943"/>
    <cellStyle name="Normal 2 4 5 4 8" xfId="55944"/>
    <cellStyle name="Normal 2 4 5 4 8 2" xfId="55945"/>
    <cellStyle name="Normal 2 4 5 4 9" xfId="55946"/>
    <cellStyle name="Normal 2 4 5 40" xfId="55947"/>
    <cellStyle name="Normal 2 4 5 5" xfId="21546"/>
    <cellStyle name="Normal 2 4 5 5 10" xfId="55948"/>
    <cellStyle name="Normal 2 4 5 5 11" xfId="55949"/>
    <cellStyle name="Normal 2 4 5 5 2" xfId="21547"/>
    <cellStyle name="Normal 2 4 5 5 2 10" xfId="55950"/>
    <cellStyle name="Normal 2 4 5 5 2 2" xfId="21548"/>
    <cellStyle name="Normal 2 4 5 5 2 2 2" xfId="21549"/>
    <cellStyle name="Normal 2 4 5 5 2 2 2 2" xfId="21550"/>
    <cellStyle name="Normal 2 4 5 5 2 2 2 2 2" xfId="55951"/>
    <cellStyle name="Normal 2 4 5 5 2 2 2 3" xfId="21551"/>
    <cellStyle name="Normal 2 4 5 5 2 2 2 3 2" xfId="55952"/>
    <cellStyle name="Normal 2 4 5 5 2 2 2 4" xfId="55953"/>
    <cellStyle name="Normal 2 4 5 5 2 2 3" xfId="21552"/>
    <cellStyle name="Normal 2 4 5 5 2 2 3 2" xfId="55954"/>
    <cellStyle name="Normal 2 4 5 5 2 2 4" xfId="21553"/>
    <cellStyle name="Normal 2 4 5 5 2 2 4 2" xfId="55955"/>
    <cellStyle name="Normal 2 4 5 5 2 2 5" xfId="21554"/>
    <cellStyle name="Normal 2 4 5 5 2 2 5 2" xfId="55956"/>
    <cellStyle name="Normal 2 4 5 5 2 2 6" xfId="55957"/>
    <cellStyle name="Normal 2 4 5 5 2 2 6 2" xfId="55958"/>
    <cellStyle name="Normal 2 4 5 5 2 2 7" xfId="55959"/>
    <cellStyle name="Normal 2 4 5 5 2 3" xfId="21555"/>
    <cellStyle name="Normal 2 4 5 5 2 3 2" xfId="21556"/>
    <cellStyle name="Normal 2 4 5 5 2 3 2 2" xfId="55960"/>
    <cellStyle name="Normal 2 4 5 5 2 3 3" xfId="21557"/>
    <cellStyle name="Normal 2 4 5 5 2 3 3 2" xfId="55961"/>
    <cellStyle name="Normal 2 4 5 5 2 3 4" xfId="55962"/>
    <cellStyle name="Normal 2 4 5 5 2 4" xfId="21558"/>
    <cellStyle name="Normal 2 4 5 5 2 4 2" xfId="21559"/>
    <cellStyle name="Normal 2 4 5 5 2 4 2 2" xfId="55963"/>
    <cellStyle name="Normal 2 4 5 5 2 4 3" xfId="55964"/>
    <cellStyle name="Normal 2 4 5 5 2 5" xfId="21560"/>
    <cellStyle name="Normal 2 4 5 5 2 5 2" xfId="55965"/>
    <cellStyle name="Normal 2 4 5 5 2 6" xfId="21561"/>
    <cellStyle name="Normal 2 4 5 5 2 6 2" xfId="55966"/>
    <cellStyle name="Normal 2 4 5 5 2 7" xfId="55967"/>
    <cellStyle name="Normal 2 4 5 5 2 7 2" xfId="55968"/>
    <cellStyle name="Normal 2 4 5 5 2 8" xfId="55969"/>
    <cellStyle name="Normal 2 4 5 5 2 9" xfId="55970"/>
    <cellStyle name="Normal 2 4 5 5 3" xfId="21562"/>
    <cellStyle name="Normal 2 4 5 5 3 2" xfId="21563"/>
    <cellStyle name="Normal 2 4 5 5 3 2 2" xfId="21564"/>
    <cellStyle name="Normal 2 4 5 5 3 2 2 2" xfId="55971"/>
    <cellStyle name="Normal 2 4 5 5 3 2 3" xfId="21565"/>
    <cellStyle name="Normal 2 4 5 5 3 2 3 2" xfId="55972"/>
    <cellStyle name="Normal 2 4 5 5 3 2 4" xfId="55973"/>
    <cellStyle name="Normal 2 4 5 5 3 3" xfId="21566"/>
    <cellStyle name="Normal 2 4 5 5 3 3 2" xfId="55974"/>
    <cellStyle name="Normal 2 4 5 5 3 4" xfId="21567"/>
    <cellStyle name="Normal 2 4 5 5 3 4 2" xfId="55975"/>
    <cellStyle name="Normal 2 4 5 5 3 5" xfId="21568"/>
    <cellStyle name="Normal 2 4 5 5 3 5 2" xfId="55976"/>
    <cellStyle name="Normal 2 4 5 5 3 6" xfId="55977"/>
    <cellStyle name="Normal 2 4 5 5 3 6 2" xfId="55978"/>
    <cellStyle name="Normal 2 4 5 5 3 7" xfId="55979"/>
    <cellStyle name="Normal 2 4 5 5 4" xfId="21569"/>
    <cellStyle name="Normal 2 4 5 5 4 2" xfId="21570"/>
    <cellStyle name="Normal 2 4 5 5 4 2 2" xfId="55980"/>
    <cellStyle name="Normal 2 4 5 5 4 3" xfId="21571"/>
    <cellStyle name="Normal 2 4 5 5 4 3 2" xfId="55981"/>
    <cellStyle name="Normal 2 4 5 5 4 4" xfId="55982"/>
    <cellStyle name="Normal 2 4 5 5 5" xfId="21572"/>
    <cellStyle name="Normal 2 4 5 5 5 2" xfId="21573"/>
    <cellStyle name="Normal 2 4 5 5 5 2 2" xfId="55983"/>
    <cellStyle name="Normal 2 4 5 5 5 3" xfId="55984"/>
    <cellStyle name="Normal 2 4 5 5 6" xfId="21574"/>
    <cellStyle name="Normal 2 4 5 5 6 2" xfId="55985"/>
    <cellStyle name="Normal 2 4 5 5 7" xfId="21575"/>
    <cellStyle name="Normal 2 4 5 5 7 2" xfId="55986"/>
    <cellStyle name="Normal 2 4 5 5 8" xfId="55987"/>
    <cellStyle name="Normal 2 4 5 5 8 2" xfId="55988"/>
    <cellStyle name="Normal 2 4 5 5 9" xfId="55989"/>
    <cellStyle name="Normal 2 4 5 6" xfId="21576"/>
    <cellStyle name="Normal 2 4 5 6 10" xfId="55990"/>
    <cellStyle name="Normal 2 4 5 6 11" xfId="55991"/>
    <cellStyle name="Normal 2 4 5 6 2" xfId="21577"/>
    <cellStyle name="Normal 2 4 5 6 2 10" xfId="55992"/>
    <cellStyle name="Normal 2 4 5 6 2 2" xfId="21578"/>
    <cellStyle name="Normal 2 4 5 6 2 2 2" xfId="21579"/>
    <cellStyle name="Normal 2 4 5 6 2 2 2 2" xfId="21580"/>
    <cellStyle name="Normal 2 4 5 6 2 2 2 2 2" xfId="55993"/>
    <cellStyle name="Normal 2 4 5 6 2 2 2 3" xfId="21581"/>
    <cellStyle name="Normal 2 4 5 6 2 2 2 3 2" xfId="55994"/>
    <cellStyle name="Normal 2 4 5 6 2 2 2 4" xfId="55995"/>
    <cellStyle name="Normal 2 4 5 6 2 2 3" xfId="21582"/>
    <cellStyle name="Normal 2 4 5 6 2 2 3 2" xfId="55996"/>
    <cellStyle name="Normal 2 4 5 6 2 2 4" xfId="21583"/>
    <cellStyle name="Normal 2 4 5 6 2 2 4 2" xfId="55997"/>
    <cellStyle name="Normal 2 4 5 6 2 2 5" xfId="21584"/>
    <cellStyle name="Normal 2 4 5 6 2 2 5 2" xfId="55998"/>
    <cellStyle name="Normal 2 4 5 6 2 2 6" xfId="55999"/>
    <cellStyle name="Normal 2 4 5 6 2 2 6 2" xfId="56000"/>
    <cellStyle name="Normal 2 4 5 6 2 2 7" xfId="56001"/>
    <cellStyle name="Normal 2 4 5 6 2 3" xfId="21585"/>
    <cellStyle name="Normal 2 4 5 6 2 3 2" xfId="21586"/>
    <cellStyle name="Normal 2 4 5 6 2 3 2 2" xfId="56002"/>
    <cellStyle name="Normal 2 4 5 6 2 3 3" xfId="21587"/>
    <cellStyle name="Normal 2 4 5 6 2 3 3 2" xfId="56003"/>
    <cellStyle name="Normal 2 4 5 6 2 3 4" xfId="56004"/>
    <cellStyle name="Normal 2 4 5 6 2 4" xfId="21588"/>
    <cellStyle name="Normal 2 4 5 6 2 4 2" xfId="21589"/>
    <cellStyle name="Normal 2 4 5 6 2 4 2 2" xfId="56005"/>
    <cellStyle name="Normal 2 4 5 6 2 4 3" xfId="56006"/>
    <cellStyle name="Normal 2 4 5 6 2 5" xfId="21590"/>
    <cellStyle name="Normal 2 4 5 6 2 5 2" xfId="56007"/>
    <cellStyle name="Normal 2 4 5 6 2 6" xfId="21591"/>
    <cellStyle name="Normal 2 4 5 6 2 6 2" xfId="56008"/>
    <cellStyle name="Normal 2 4 5 6 2 7" xfId="56009"/>
    <cellStyle name="Normal 2 4 5 6 2 7 2" xfId="56010"/>
    <cellStyle name="Normal 2 4 5 6 2 8" xfId="56011"/>
    <cellStyle name="Normal 2 4 5 6 2 9" xfId="56012"/>
    <cellStyle name="Normal 2 4 5 6 3" xfId="21592"/>
    <cellStyle name="Normal 2 4 5 6 3 2" xfId="21593"/>
    <cellStyle name="Normal 2 4 5 6 3 2 2" xfId="21594"/>
    <cellStyle name="Normal 2 4 5 6 3 2 2 2" xfId="56013"/>
    <cellStyle name="Normal 2 4 5 6 3 2 3" xfId="21595"/>
    <cellStyle name="Normal 2 4 5 6 3 2 3 2" xfId="56014"/>
    <cellStyle name="Normal 2 4 5 6 3 2 4" xfId="56015"/>
    <cellStyle name="Normal 2 4 5 6 3 3" xfId="21596"/>
    <cellStyle name="Normal 2 4 5 6 3 3 2" xfId="56016"/>
    <cellStyle name="Normal 2 4 5 6 3 4" xfId="21597"/>
    <cellStyle name="Normal 2 4 5 6 3 4 2" xfId="56017"/>
    <cellStyle name="Normal 2 4 5 6 3 5" xfId="21598"/>
    <cellStyle name="Normal 2 4 5 6 3 5 2" xfId="56018"/>
    <cellStyle name="Normal 2 4 5 6 3 6" xfId="56019"/>
    <cellStyle name="Normal 2 4 5 6 3 6 2" xfId="56020"/>
    <cellStyle name="Normal 2 4 5 6 3 7" xfId="56021"/>
    <cellStyle name="Normal 2 4 5 6 4" xfId="21599"/>
    <cellStyle name="Normal 2 4 5 6 4 2" xfId="21600"/>
    <cellStyle name="Normal 2 4 5 6 4 2 2" xfId="56022"/>
    <cellStyle name="Normal 2 4 5 6 4 3" xfId="21601"/>
    <cellStyle name="Normal 2 4 5 6 4 3 2" xfId="56023"/>
    <cellStyle name="Normal 2 4 5 6 4 4" xfId="56024"/>
    <cellStyle name="Normal 2 4 5 6 5" xfId="21602"/>
    <cellStyle name="Normal 2 4 5 6 5 2" xfId="21603"/>
    <cellStyle name="Normal 2 4 5 6 5 2 2" xfId="56025"/>
    <cellStyle name="Normal 2 4 5 6 5 3" xfId="56026"/>
    <cellStyle name="Normal 2 4 5 6 6" xfId="21604"/>
    <cellStyle name="Normal 2 4 5 6 6 2" xfId="56027"/>
    <cellStyle name="Normal 2 4 5 6 7" xfId="21605"/>
    <cellStyle name="Normal 2 4 5 6 7 2" xfId="56028"/>
    <cellStyle name="Normal 2 4 5 6 8" xfId="56029"/>
    <cellStyle name="Normal 2 4 5 6 8 2" xfId="56030"/>
    <cellStyle name="Normal 2 4 5 6 9" xfId="56031"/>
    <cellStyle name="Normal 2 4 5 7" xfId="21606"/>
    <cellStyle name="Normal 2 4 5 7 10" xfId="56032"/>
    <cellStyle name="Normal 2 4 5 7 11" xfId="56033"/>
    <cellStyle name="Normal 2 4 5 7 2" xfId="21607"/>
    <cellStyle name="Normal 2 4 5 7 2 10" xfId="56034"/>
    <cellStyle name="Normal 2 4 5 7 2 2" xfId="21608"/>
    <cellStyle name="Normal 2 4 5 7 2 2 2" xfId="21609"/>
    <cellStyle name="Normal 2 4 5 7 2 2 2 2" xfId="21610"/>
    <cellStyle name="Normal 2 4 5 7 2 2 2 2 2" xfId="56035"/>
    <cellStyle name="Normal 2 4 5 7 2 2 2 3" xfId="21611"/>
    <cellStyle name="Normal 2 4 5 7 2 2 2 3 2" xfId="56036"/>
    <cellStyle name="Normal 2 4 5 7 2 2 2 4" xfId="56037"/>
    <cellStyle name="Normal 2 4 5 7 2 2 3" xfId="21612"/>
    <cellStyle name="Normal 2 4 5 7 2 2 3 2" xfId="56038"/>
    <cellStyle name="Normal 2 4 5 7 2 2 4" xfId="21613"/>
    <cellStyle name="Normal 2 4 5 7 2 2 4 2" xfId="56039"/>
    <cellStyle name="Normal 2 4 5 7 2 2 5" xfId="21614"/>
    <cellStyle name="Normal 2 4 5 7 2 2 5 2" xfId="56040"/>
    <cellStyle name="Normal 2 4 5 7 2 2 6" xfId="56041"/>
    <cellStyle name="Normal 2 4 5 7 2 2 6 2" xfId="56042"/>
    <cellStyle name="Normal 2 4 5 7 2 2 7" xfId="56043"/>
    <cellStyle name="Normal 2 4 5 7 2 3" xfId="21615"/>
    <cellStyle name="Normal 2 4 5 7 2 3 2" xfId="21616"/>
    <cellStyle name="Normal 2 4 5 7 2 3 2 2" xfId="56044"/>
    <cellStyle name="Normal 2 4 5 7 2 3 3" xfId="21617"/>
    <cellStyle name="Normal 2 4 5 7 2 3 3 2" xfId="56045"/>
    <cellStyle name="Normal 2 4 5 7 2 3 4" xfId="56046"/>
    <cellStyle name="Normal 2 4 5 7 2 4" xfId="21618"/>
    <cellStyle name="Normal 2 4 5 7 2 4 2" xfId="21619"/>
    <cellStyle name="Normal 2 4 5 7 2 4 2 2" xfId="56047"/>
    <cellStyle name="Normal 2 4 5 7 2 4 3" xfId="56048"/>
    <cellStyle name="Normal 2 4 5 7 2 5" xfId="21620"/>
    <cellStyle name="Normal 2 4 5 7 2 5 2" xfId="56049"/>
    <cellStyle name="Normal 2 4 5 7 2 6" xfId="21621"/>
    <cellStyle name="Normal 2 4 5 7 2 6 2" xfId="56050"/>
    <cellStyle name="Normal 2 4 5 7 2 7" xfId="56051"/>
    <cellStyle name="Normal 2 4 5 7 2 7 2" xfId="56052"/>
    <cellStyle name="Normal 2 4 5 7 2 8" xfId="56053"/>
    <cellStyle name="Normal 2 4 5 7 2 9" xfId="56054"/>
    <cellStyle name="Normal 2 4 5 7 3" xfId="21622"/>
    <cellStyle name="Normal 2 4 5 7 3 2" xfId="21623"/>
    <cellStyle name="Normal 2 4 5 7 3 2 2" xfId="21624"/>
    <cellStyle name="Normal 2 4 5 7 3 2 2 2" xfId="56055"/>
    <cellStyle name="Normal 2 4 5 7 3 2 3" xfId="21625"/>
    <cellStyle name="Normal 2 4 5 7 3 2 3 2" xfId="56056"/>
    <cellStyle name="Normal 2 4 5 7 3 2 4" xfId="56057"/>
    <cellStyle name="Normal 2 4 5 7 3 3" xfId="21626"/>
    <cellStyle name="Normal 2 4 5 7 3 3 2" xfId="56058"/>
    <cellStyle name="Normal 2 4 5 7 3 4" xfId="21627"/>
    <cellStyle name="Normal 2 4 5 7 3 4 2" xfId="56059"/>
    <cellStyle name="Normal 2 4 5 7 3 5" xfId="21628"/>
    <cellStyle name="Normal 2 4 5 7 3 5 2" xfId="56060"/>
    <cellStyle name="Normal 2 4 5 7 3 6" xfId="56061"/>
    <cellStyle name="Normal 2 4 5 7 3 6 2" xfId="56062"/>
    <cellStyle name="Normal 2 4 5 7 3 7" xfId="56063"/>
    <cellStyle name="Normal 2 4 5 7 4" xfId="21629"/>
    <cellStyle name="Normal 2 4 5 7 4 2" xfId="21630"/>
    <cellStyle name="Normal 2 4 5 7 4 2 2" xfId="56064"/>
    <cellStyle name="Normal 2 4 5 7 4 3" xfId="21631"/>
    <cellStyle name="Normal 2 4 5 7 4 3 2" xfId="56065"/>
    <cellStyle name="Normal 2 4 5 7 4 4" xfId="56066"/>
    <cellStyle name="Normal 2 4 5 7 5" xfId="21632"/>
    <cellStyle name="Normal 2 4 5 7 5 2" xfId="21633"/>
    <cellStyle name="Normal 2 4 5 7 5 2 2" xfId="56067"/>
    <cellStyle name="Normal 2 4 5 7 5 3" xfId="56068"/>
    <cellStyle name="Normal 2 4 5 7 6" xfId="21634"/>
    <cellStyle name="Normal 2 4 5 7 6 2" xfId="56069"/>
    <cellStyle name="Normal 2 4 5 7 7" xfId="21635"/>
    <cellStyle name="Normal 2 4 5 7 7 2" xfId="56070"/>
    <cellStyle name="Normal 2 4 5 7 8" xfId="56071"/>
    <cellStyle name="Normal 2 4 5 7 8 2" xfId="56072"/>
    <cellStyle name="Normal 2 4 5 7 9" xfId="56073"/>
    <cellStyle name="Normal 2 4 5 8" xfId="21636"/>
    <cellStyle name="Normal 2 4 5 8 10" xfId="56074"/>
    <cellStyle name="Normal 2 4 5 8 11" xfId="56075"/>
    <cellStyle name="Normal 2 4 5 8 2" xfId="21637"/>
    <cellStyle name="Normal 2 4 5 8 2 10" xfId="56076"/>
    <cellStyle name="Normal 2 4 5 8 2 2" xfId="21638"/>
    <cellStyle name="Normal 2 4 5 8 2 2 2" xfId="21639"/>
    <cellStyle name="Normal 2 4 5 8 2 2 2 2" xfId="21640"/>
    <cellStyle name="Normal 2 4 5 8 2 2 2 2 2" xfId="56077"/>
    <cellStyle name="Normal 2 4 5 8 2 2 2 3" xfId="21641"/>
    <cellStyle name="Normal 2 4 5 8 2 2 2 3 2" xfId="56078"/>
    <cellStyle name="Normal 2 4 5 8 2 2 2 4" xfId="56079"/>
    <cellStyle name="Normal 2 4 5 8 2 2 3" xfId="21642"/>
    <cellStyle name="Normal 2 4 5 8 2 2 3 2" xfId="56080"/>
    <cellStyle name="Normal 2 4 5 8 2 2 4" xfId="21643"/>
    <cellStyle name="Normal 2 4 5 8 2 2 4 2" xfId="56081"/>
    <cellStyle name="Normal 2 4 5 8 2 2 5" xfId="21644"/>
    <cellStyle name="Normal 2 4 5 8 2 2 5 2" xfId="56082"/>
    <cellStyle name="Normal 2 4 5 8 2 2 6" xfId="56083"/>
    <cellStyle name="Normal 2 4 5 8 2 2 6 2" xfId="56084"/>
    <cellStyle name="Normal 2 4 5 8 2 2 7" xfId="56085"/>
    <cellStyle name="Normal 2 4 5 8 2 3" xfId="21645"/>
    <cellStyle name="Normal 2 4 5 8 2 3 2" xfId="21646"/>
    <cellStyle name="Normal 2 4 5 8 2 3 2 2" xfId="56086"/>
    <cellStyle name="Normal 2 4 5 8 2 3 3" xfId="21647"/>
    <cellStyle name="Normal 2 4 5 8 2 3 3 2" xfId="56087"/>
    <cellStyle name="Normal 2 4 5 8 2 3 4" xfId="56088"/>
    <cellStyle name="Normal 2 4 5 8 2 4" xfId="21648"/>
    <cellStyle name="Normal 2 4 5 8 2 4 2" xfId="21649"/>
    <cellStyle name="Normal 2 4 5 8 2 4 2 2" xfId="56089"/>
    <cellStyle name="Normal 2 4 5 8 2 4 3" xfId="56090"/>
    <cellStyle name="Normal 2 4 5 8 2 5" xfId="21650"/>
    <cellStyle name="Normal 2 4 5 8 2 5 2" xfId="56091"/>
    <cellStyle name="Normal 2 4 5 8 2 6" xfId="21651"/>
    <cellStyle name="Normal 2 4 5 8 2 6 2" xfId="56092"/>
    <cellStyle name="Normal 2 4 5 8 2 7" xfId="56093"/>
    <cellStyle name="Normal 2 4 5 8 2 7 2" xfId="56094"/>
    <cellStyle name="Normal 2 4 5 8 2 8" xfId="56095"/>
    <cellStyle name="Normal 2 4 5 8 2 9" xfId="56096"/>
    <cellStyle name="Normal 2 4 5 8 3" xfId="21652"/>
    <cellStyle name="Normal 2 4 5 8 3 2" xfId="21653"/>
    <cellStyle name="Normal 2 4 5 8 3 2 2" xfId="21654"/>
    <cellStyle name="Normal 2 4 5 8 3 2 2 2" xfId="56097"/>
    <cellStyle name="Normal 2 4 5 8 3 2 3" xfId="21655"/>
    <cellStyle name="Normal 2 4 5 8 3 2 3 2" xfId="56098"/>
    <cellStyle name="Normal 2 4 5 8 3 2 4" xfId="56099"/>
    <cellStyle name="Normal 2 4 5 8 3 3" xfId="21656"/>
    <cellStyle name="Normal 2 4 5 8 3 3 2" xfId="56100"/>
    <cellStyle name="Normal 2 4 5 8 3 4" xfId="21657"/>
    <cellStyle name="Normal 2 4 5 8 3 4 2" xfId="56101"/>
    <cellStyle name="Normal 2 4 5 8 3 5" xfId="21658"/>
    <cellStyle name="Normal 2 4 5 8 3 5 2" xfId="56102"/>
    <cellStyle name="Normal 2 4 5 8 3 6" xfId="56103"/>
    <cellStyle name="Normal 2 4 5 8 3 6 2" xfId="56104"/>
    <cellStyle name="Normal 2 4 5 8 3 7" xfId="56105"/>
    <cellStyle name="Normal 2 4 5 8 4" xfId="21659"/>
    <cellStyle name="Normal 2 4 5 8 4 2" xfId="21660"/>
    <cellStyle name="Normal 2 4 5 8 4 2 2" xfId="56106"/>
    <cellStyle name="Normal 2 4 5 8 4 3" xfId="21661"/>
    <cellStyle name="Normal 2 4 5 8 4 3 2" xfId="56107"/>
    <cellStyle name="Normal 2 4 5 8 4 4" xfId="56108"/>
    <cellStyle name="Normal 2 4 5 8 5" xfId="21662"/>
    <cellStyle name="Normal 2 4 5 8 5 2" xfId="21663"/>
    <cellStyle name="Normal 2 4 5 8 5 2 2" xfId="56109"/>
    <cellStyle name="Normal 2 4 5 8 5 3" xfId="56110"/>
    <cellStyle name="Normal 2 4 5 8 6" xfId="21664"/>
    <cellStyle name="Normal 2 4 5 8 6 2" xfId="56111"/>
    <cellStyle name="Normal 2 4 5 8 7" xfId="21665"/>
    <cellStyle name="Normal 2 4 5 8 7 2" xfId="56112"/>
    <cellStyle name="Normal 2 4 5 8 8" xfId="56113"/>
    <cellStyle name="Normal 2 4 5 8 8 2" xfId="56114"/>
    <cellStyle name="Normal 2 4 5 8 9" xfId="56115"/>
    <cellStyle name="Normal 2 4 5 9" xfId="21666"/>
    <cellStyle name="Normal 2 4 5 9 10" xfId="56116"/>
    <cellStyle name="Normal 2 4 5 9 11" xfId="56117"/>
    <cellStyle name="Normal 2 4 5 9 2" xfId="21667"/>
    <cellStyle name="Normal 2 4 5 9 2 10" xfId="56118"/>
    <cellStyle name="Normal 2 4 5 9 2 2" xfId="21668"/>
    <cellStyle name="Normal 2 4 5 9 2 2 2" xfId="21669"/>
    <cellStyle name="Normal 2 4 5 9 2 2 2 2" xfId="21670"/>
    <cellStyle name="Normal 2 4 5 9 2 2 2 2 2" xfId="56119"/>
    <cellStyle name="Normal 2 4 5 9 2 2 2 3" xfId="21671"/>
    <cellStyle name="Normal 2 4 5 9 2 2 2 3 2" xfId="56120"/>
    <cellStyle name="Normal 2 4 5 9 2 2 2 4" xfId="56121"/>
    <cellStyle name="Normal 2 4 5 9 2 2 3" xfId="21672"/>
    <cellStyle name="Normal 2 4 5 9 2 2 3 2" xfId="56122"/>
    <cellStyle name="Normal 2 4 5 9 2 2 4" xfId="21673"/>
    <cellStyle name="Normal 2 4 5 9 2 2 4 2" xfId="56123"/>
    <cellStyle name="Normal 2 4 5 9 2 2 5" xfId="21674"/>
    <cellStyle name="Normal 2 4 5 9 2 2 5 2" xfId="56124"/>
    <cellStyle name="Normal 2 4 5 9 2 2 6" xfId="56125"/>
    <cellStyle name="Normal 2 4 5 9 2 2 6 2" xfId="56126"/>
    <cellStyle name="Normal 2 4 5 9 2 2 7" xfId="56127"/>
    <cellStyle name="Normal 2 4 5 9 2 3" xfId="21675"/>
    <cellStyle name="Normal 2 4 5 9 2 3 2" xfId="21676"/>
    <cellStyle name="Normal 2 4 5 9 2 3 2 2" xfId="56128"/>
    <cellStyle name="Normal 2 4 5 9 2 3 3" xfId="21677"/>
    <cellStyle name="Normal 2 4 5 9 2 3 3 2" xfId="56129"/>
    <cellStyle name="Normal 2 4 5 9 2 3 4" xfId="56130"/>
    <cellStyle name="Normal 2 4 5 9 2 4" xfId="21678"/>
    <cellStyle name="Normal 2 4 5 9 2 4 2" xfId="21679"/>
    <cellStyle name="Normal 2 4 5 9 2 4 2 2" xfId="56131"/>
    <cellStyle name="Normal 2 4 5 9 2 4 3" xfId="56132"/>
    <cellStyle name="Normal 2 4 5 9 2 5" xfId="21680"/>
    <cellStyle name="Normal 2 4 5 9 2 5 2" xfId="56133"/>
    <cellStyle name="Normal 2 4 5 9 2 6" xfId="21681"/>
    <cellStyle name="Normal 2 4 5 9 2 6 2" xfId="56134"/>
    <cellStyle name="Normal 2 4 5 9 2 7" xfId="56135"/>
    <cellStyle name="Normal 2 4 5 9 2 7 2" xfId="56136"/>
    <cellStyle name="Normal 2 4 5 9 2 8" xfId="56137"/>
    <cellStyle name="Normal 2 4 5 9 2 9" xfId="56138"/>
    <cellStyle name="Normal 2 4 5 9 3" xfId="21682"/>
    <cellStyle name="Normal 2 4 5 9 3 2" xfId="21683"/>
    <cellStyle name="Normal 2 4 5 9 3 2 2" xfId="21684"/>
    <cellStyle name="Normal 2 4 5 9 3 2 2 2" xfId="56139"/>
    <cellStyle name="Normal 2 4 5 9 3 2 3" xfId="21685"/>
    <cellStyle name="Normal 2 4 5 9 3 2 3 2" xfId="56140"/>
    <cellStyle name="Normal 2 4 5 9 3 2 4" xfId="56141"/>
    <cellStyle name="Normal 2 4 5 9 3 3" xfId="21686"/>
    <cellStyle name="Normal 2 4 5 9 3 3 2" xfId="56142"/>
    <cellStyle name="Normal 2 4 5 9 3 4" xfId="21687"/>
    <cellStyle name="Normal 2 4 5 9 3 4 2" xfId="56143"/>
    <cellStyle name="Normal 2 4 5 9 3 5" xfId="21688"/>
    <cellStyle name="Normal 2 4 5 9 3 5 2" xfId="56144"/>
    <cellStyle name="Normal 2 4 5 9 3 6" xfId="56145"/>
    <cellStyle name="Normal 2 4 5 9 3 6 2" xfId="56146"/>
    <cellStyle name="Normal 2 4 5 9 3 7" xfId="56147"/>
    <cellStyle name="Normal 2 4 5 9 4" xfId="21689"/>
    <cellStyle name="Normal 2 4 5 9 4 2" xfId="21690"/>
    <cellStyle name="Normal 2 4 5 9 4 2 2" xfId="56148"/>
    <cellStyle name="Normal 2 4 5 9 4 3" xfId="21691"/>
    <cellStyle name="Normal 2 4 5 9 4 3 2" xfId="56149"/>
    <cellStyle name="Normal 2 4 5 9 4 4" xfId="56150"/>
    <cellStyle name="Normal 2 4 5 9 5" xfId="21692"/>
    <cellStyle name="Normal 2 4 5 9 5 2" xfId="21693"/>
    <cellStyle name="Normal 2 4 5 9 5 2 2" xfId="56151"/>
    <cellStyle name="Normal 2 4 5 9 5 3" xfId="56152"/>
    <cellStyle name="Normal 2 4 5 9 6" xfId="21694"/>
    <cellStyle name="Normal 2 4 5 9 6 2" xfId="56153"/>
    <cellStyle name="Normal 2 4 5 9 7" xfId="21695"/>
    <cellStyle name="Normal 2 4 5 9 7 2" xfId="56154"/>
    <cellStyle name="Normal 2 4 5 9 8" xfId="56155"/>
    <cellStyle name="Normal 2 4 5 9 8 2" xfId="56156"/>
    <cellStyle name="Normal 2 4 5 9 9" xfId="56157"/>
    <cellStyle name="Normal 2 4 6" xfId="21696"/>
    <cellStyle name="Normal 2 4 6 10" xfId="21697"/>
    <cellStyle name="Normal 2 4 6 10 10" xfId="56158"/>
    <cellStyle name="Normal 2 4 6 10 11" xfId="56159"/>
    <cellStyle name="Normal 2 4 6 10 2" xfId="21698"/>
    <cellStyle name="Normal 2 4 6 10 2 10" xfId="56160"/>
    <cellStyle name="Normal 2 4 6 10 2 2" xfId="21699"/>
    <cellStyle name="Normal 2 4 6 10 2 2 2" xfId="21700"/>
    <cellStyle name="Normal 2 4 6 10 2 2 2 2" xfId="21701"/>
    <cellStyle name="Normal 2 4 6 10 2 2 2 2 2" xfId="56161"/>
    <cellStyle name="Normal 2 4 6 10 2 2 2 3" xfId="21702"/>
    <cellStyle name="Normal 2 4 6 10 2 2 2 3 2" xfId="56162"/>
    <cellStyle name="Normal 2 4 6 10 2 2 2 4" xfId="56163"/>
    <cellStyle name="Normal 2 4 6 10 2 2 3" xfId="21703"/>
    <cellStyle name="Normal 2 4 6 10 2 2 3 2" xfId="56164"/>
    <cellStyle name="Normal 2 4 6 10 2 2 4" xfId="21704"/>
    <cellStyle name="Normal 2 4 6 10 2 2 4 2" xfId="56165"/>
    <cellStyle name="Normal 2 4 6 10 2 2 5" xfId="21705"/>
    <cellStyle name="Normal 2 4 6 10 2 2 5 2" xfId="56166"/>
    <cellStyle name="Normal 2 4 6 10 2 2 6" xfId="56167"/>
    <cellStyle name="Normal 2 4 6 10 2 2 6 2" xfId="56168"/>
    <cellStyle name="Normal 2 4 6 10 2 2 7" xfId="56169"/>
    <cellStyle name="Normal 2 4 6 10 2 3" xfId="21706"/>
    <cellStyle name="Normal 2 4 6 10 2 3 2" xfId="21707"/>
    <cellStyle name="Normal 2 4 6 10 2 3 2 2" xfId="56170"/>
    <cellStyle name="Normal 2 4 6 10 2 3 3" xfId="21708"/>
    <cellStyle name="Normal 2 4 6 10 2 3 3 2" xfId="56171"/>
    <cellStyle name="Normal 2 4 6 10 2 3 4" xfId="56172"/>
    <cellStyle name="Normal 2 4 6 10 2 4" xfId="21709"/>
    <cellStyle name="Normal 2 4 6 10 2 4 2" xfId="21710"/>
    <cellStyle name="Normal 2 4 6 10 2 4 2 2" xfId="56173"/>
    <cellStyle name="Normal 2 4 6 10 2 4 3" xfId="56174"/>
    <cellStyle name="Normal 2 4 6 10 2 5" xfId="21711"/>
    <cellStyle name="Normal 2 4 6 10 2 5 2" xfId="56175"/>
    <cellStyle name="Normal 2 4 6 10 2 6" xfId="21712"/>
    <cellStyle name="Normal 2 4 6 10 2 6 2" xfId="56176"/>
    <cellStyle name="Normal 2 4 6 10 2 7" xfId="56177"/>
    <cellStyle name="Normal 2 4 6 10 2 7 2" xfId="56178"/>
    <cellStyle name="Normal 2 4 6 10 2 8" xfId="56179"/>
    <cellStyle name="Normal 2 4 6 10 2 9" xfId="56180"/>
    <cellStyle name="Normal 2 4 6 10 3" xfId="21713"/>
    <cellStyle name="Normal 2 4 6 10 3 2" xfId="21714"/>
    <cellStyle name="Normal 2 4 6 10 3 2 2" xfId="21715"/>
    <cellStyle name="Normal 2 4 6 10 3 2 2 2" xfId="56181"/>
    <cellStyle name="Normal 2 4 6 10 3 2 3" xfId="21716"/>
    <cellStyle name="Normal 2 4 6 10 3 2 3 2" xfId="56182"/>
    <cellStyle name="Normal 2 4 6 10 3 2 4" xfId="56183"/>
    <cellStyle name="Normal 2 4 6 10 3 3" xfId="21717"/>
    <cellStyle name="Normal 2 4 6 10 3 3 2" xfId="56184"/>
    <cellStyle name="Normal 2 4 6 10 3 4" xfId="21718"/>
    <cellStyle name="Normal 2 4 6 10 3 4 2" xfId="56185"/>
    <cellStyle name="Normal 2 4 6 10 3 5" xfId="21719"/>
    <cellStyle name="Normal 2 4 6 10 3 5 2" xfId="56186"/>
    <cellStyle name="Normal 2 4 6 10 3 6" xfId="56187"/>
    <cellStyle name="Normal 2 4 6 10 3 6 2" xfId="56188"/>
    <cellStyle name="Normal 2 4 6 10 3 7" xfId="56189"/>
    <cellStyle name="Normal 2 4 6 10 4" xfId="21720"/>
    <cellStyle name="Normal 2 4 6 10 4 2" xfId="21721"/>
    <cellStyle name="Normal 2 4 6 10 4 2 2" xfId="56190"/>
    <cellStyle name="Normal 2 4 6 10 4 3" xfId="21722"/>
    <cellStyle name="Normal 2 4 6 10 4 3 2" xfId="56191"/>
    <cellStyle name="Normal 2 4 6 10 4 4" xfId="56192"/>
    <cellStyle name="Normal 2 4 6 10 5" xfId="21723"/>
    <cellStyle name="Normal 2 4 6 10 5 2" xfId="21724"/>
    <cellStyle name="Normal 2 4 6 10 5 2 2" xfId="56193"/>
    <cellStyle name="Normal 2 4 6 10 5 3" xfId="56194"/>
    <cellStyle name="Normal 2 4 6 10 6" xfId="21725"/>
    <cellStyle name="Normal 2 4 6 10 6 2" xfId="56195"/>
    <cellStyle name="Normal 2 4 6 10 7" xfId="21726"/>
    <cellStyle name="Normal 2 4 6 10 7 2" xfId="56196"/>
    <cellStyle name="Normal 2 4 6 10 8" xfId="56197"/>
    <cellStyle name="Normal 2 4 6 10 8 2" xfId="56198"/>
    <cellStyle name="Normal 2 4 6 10 9" xfId="56199"/>
    <cellStyle name="Normal 2 4 6 11" xfId="21727"/>
    <cellStyle name="Normal 2 4 6 11 10" xfId="56200"/>
    <cellStyle name="Normal 2 4 6 11 11" xfId="56201"/>
    <cellStyle name="Normal 2 4 6 11 2" xfId="21728"/>
    <cellStyle name="Normal 2 4 6 11 2 10" xfId="56202"/>
    <cellStyle name="Normal 2 4 6 11 2 2" xfId="21729"/>
    <cellStyle name="Normal 2 4 6 11 2 2 2" xfId="21730"/>
    <cellStyle name="Normal 2 4 6 11 2 2 2 2" xfId="21731"/>
    <cellStyle name="Normal 2 4 6 11 2 2 2 2 2" xfId="56203"/>
    <cellStyle name="Normal 2 4 6 11 2 2 2 3" xfId="21732"/>
    <cellStyle name="Normal 2 4 6 11 2 2 2 3 2" xfId="56204"/>
    <cellStyle name="Normal 2 4 6 11 2 2 2 4" xfId="56205"/>
    <cellStyle name="Normal 2 4 6 11 2 2 3" xfId="21733"/>
    <cellStyle name="Normal 2 4 6 11 2 2 3 2" xfId="56206"/>
    <cellStyle name="Normal 2 4 6 11 2 2 4" xfId="21734"/>
    <cellStyle name="Normal 2 4 6 11 2 2 4 2" xfId="56207"/>
    <cellStyle name="Normal 2 4 6 11 2 2 5" xfId="21735"/>
    <cellStyle name="Normal 2 4 6 11 2 2 5 2" xfId="56208"/>
    <cellStyle name="Normal 2 4 6 11 2 2 6" xfId="56209"/>
    <cellStyle name="Normal 2 4 6 11 2 2 6 2" xfId="56210"/>
    <cellStyle name="Normal 2 4 6 11 2 2 7" xfId="56211"/>
    <cellStyle name="Normal 2 4 6 11 2 3" xfId="21736"/>
    <cellStyle name="Normal 2 4 6 11 2 3 2" xfId="21737"/>
    <cellStyle name="Normal 2 4 6 11 2 3 2 2" xfId="56212"/>
    <cellStyle name="Normal 2 4 6 11 2 3 3" xfId="21738"/>
    <cellStyle name="Normal 2 4 6 11 2 3 3 2" xfId="56213"/>
    <cellStyle name="Normal 2 4 6 11 2 3 4" xfId="56214"/>
    <cellStyle name="Normal 2 4 6 11 2 4" xfId="21739"/>
    <cellStyle name="Normal 2 4 6 11 2 4 2" xfId="21740"/>
    <cellStyle name="Normal 2 4 6 11 2 4 2 2" xfId="56215"/>
    <cellStyle name="Normal 2 4 6 11 2 4 3" xfId="56216"/>
    <cellStyle name="Normal 2 4 6 11 2 5" xfId="21741"/>
    <cellStyle name="Normal 2 4 6 11 2 5 2" xfId="56217"/>
    <cellStyle name="Normal 2 4 6 11 2 6" xfId="21742"/>
    <cellStyle name="Normal 2 4 6 11 2 6 2" xfId="56218"/>
    <cellStyle name="Normal 2 4 6 11 2 7" xfId="56219"/>
    <cellStyle name="Normal 2 4 6 11 2 7 2" xfId="56220"/>
    <cellStyle name="Normal 2 4 6 11 2 8" xfId="56221"/>
    <cellStyle name="Normal 2 4 6 11 2 9" xfId="56222"/>
    <cellStyle name="Normal 2 4 6 11 3" xfId="21743"/>
    <cellStyle name="Normal 2 4 6 11 3 2" xfId="21744"/>
    <cellStyle name="Normal 2 4 6 11 3 2 2" xfId="21745"/>
    <cellStyle name="Normal 2 4 6 11 3 2 2 2" xfId="56223"/>
    <cellStyle name="Normal 2 4 6 11 3 2 3" xfId="21746"/>
    <cellStyle name="Normal 2 4 6 11 3 2 3 2" xfId="56224"/>
    <cellStyle name="Normal 2 4 6 11 3 2 4" xfId="56225"/>
    <cellStyle name="Normal 2 4 6 11 3 3" xfId="21747"/>
    <cellStyle name="Normal 2 4 6 11 3 3 2" xfId="56226"/>
    <cellStyle name="Normal 2 4 6 11 3 4" xfId="21748"/>
    <cellStyle name="Normal 2 4 6 11 3 4 2" xfId="56227"/>
    <cellStyle name="Normal 2 4 6 11 3 5" xfId="21749"/>
    <cellStyle name="Normal 2 4 6 11 3 5 2" xfId="56228"/>
    <cellStyle name="Normal 2 4 6 11 3 6" xfId="56229"/>
    <cellStyle name="Normal 2 4 6 11 3 6 2" xfId="56230"/>
    <cellStyle name="Normal 2 4 6 11 3 7" xfId="56231"/>
    <cellStyle name="Normal 2 4 6 11 4" xfId="21750"/>
    <cellStyle name="Normal 2 4 6 11 4 2" xfId="21751"/>
    <cellStyle name="Normal 2 4 6 11 4 2 2" xfId="56232"/>
    <cellStyle name="Normal 2 4 6 11 4 3" xfId="21752"/>
    <cellStyle name="Normal 2 4 6 11 4 3 2" xfId="56233"/>
    <cellStyle name="Normal 2 4 6 11 4 4" xfId="56234"/>
    <cellStyle name="Normal 2 4 6 11 5" xfId="21753"/>
    <cellStyle name="Normal 2 4 6 11 5 2" xfId="21754"/>
    <cellStyle name="Normal 2 4 6 11 5 2 2" xfId="56235"/>
    <cellStyle name="Normal 2 4 6 11 5 3" xfId="56236"/>
    <cellStyle name="Normal 2 4 6 11 6" xfId="21755"/>
    <cellStyle name="Normal 2 4 6 11 6 2" xfId="56237"/>
    <cellStyle name="Normal 2 4 6 11 7" xfId="21756"/>
    <cellStyle name="Normal 2 4 6 11 7 2" xfId="56238"/>
    <cellStyle name="Normal 2 4 6 11 8" xfId="56239"/>
    <cellStyle name="Normal 2 4 6 11 8 2" xfId="56240"/>
    <cellStyle name="Normal 2 4 6 11 9" xfId="56241"/>
    <cellStyle name="Normal 2 4 6 12" xfId="21757"/>
    <cellStyle name="Normal 2 4 6 12 10" xfId="56242"/>
    <cellStyle name="Normal 2 4 6 12 11" xfId="56243"/>
    <cellStyle name="Normal 2 4 6 12 2" xfId="21758"/>
    <cellStyle name="Normal 2 4 6 12 2 10" xfId="56244"/>
    <cellStyle name="Normal 2 4 6 12 2 2" xfId="21759"/>
    <cellStyle name="Normal 2 4 6 12 2 2 2" xfId="21760"/>
    <cellStyle name="Normal 2 4 6 12 2 2 2 2" xfId="21761"/>
    <cellStyle name="Normal 2 4 6 12 2 2 2 2 2" xfId="56245"/>
    <cellStyle name="Normal 2 4 6 12 2 2 2 3" xfId="21762"/>
    <cellStyle name="Normal 2 4 6 12 2 2 2 3 2" xfId="56246"/>
    <cellStyle name="Normal 2 4 6 12 2 2 2 4" xfId="56247"/>
    <cellStyle name="Normal 2 4 6 12 2 2 3" xfId="21763"/>
    <cellStyle name="Normal 2 4 6 12 2 2 3 2" xfId="56248"/>
    <cellStyle name="Normal 2 4 6 12 2 2 4" xfId="21764"/>
    <cellStyle name="Normal 2 4 6 12 2 2 4 2" xfId="56249"/>
    <cellStyle name="Normal 2 4 6 12 2 2 5" xfId="21765"/>
    <cellStyle name="Normal 2 4 6 12 2 2 5 2" xfId="56250"/>
    <cellStyle name="Normal 2 4 6 12 2 2 6" xfId="56251"/>
    <cellStyle name="Normal 2 4 6 12 2 2 6 2" xfId="56252"/>
    <cellStyle name="Normal 2 4 6 12 2 2 7" xfId="56253"/>
    <cellStyle name="Normal 2 4 6 12 2 3" xfId="21766"/>
    <cellStyle name="Normal 2 4 6 12 2 3 2" xfId="21767"/>
    <cellStyle name="Normal 2 4 6 12 2 3 2 2" xfId="56254"/>
    <cellStyle name="Normal 2 4 6 12 2 3 3" xfId="21768"/>
    <cellStyle name="Normal 2 4 6 12 2 3 3 2" xfId="56255"/>
    <cellStyle name="Normal 2 4 6 12 2 3 4" xfId="56256"/>
    <cellStyle name="Normal 2 4 6 12 2 4" xfId="21769"/>
    <cellStyle name="Normal 2 4 6 12 2 4 2" xfId="21770"/>
    <cellStyle name="Normal 2 4 6 12 2 4 2 2" xfId="56257"/>
    <cellStyle name="Normal 2 4 6 12 2 4 3" xfId="56258"/>
    <cellStyle name="Normal 2 4 6 12 2 5" xfId="21771"/>
    <cellStyle name="Normal 2 4 6 12 2 5 2" xfId="56259"/>
    <cellStyle name="Normal 2 4 6 12 2 6" xfId="21772"/>
    <cellStyle name="Normal 2 4 6 12 2 6 2" xfId="56260"/>
    <cellStyle name="Normal 2 4 6 12 2 7" xfId="56261"/>
    <cellStyle name="Normal 2 4 6 12 2 7 2" xfId="56262"/>
    <cellStyle name="Normal 2 4 6 12 2 8" xfId="56263"/>
    <cellStyle name="Normal 2 4 6 12 2 9" xfId="56264"/>
    <cellStyle name="Normal 2 4 6 12 3" xfId="21773"/>
    <cellStyle name="Normal 2 4 6 12 3 2" xfId="21774"/>
    <cellStyle name="Normal 2 4 6 12 3 2 2" xfId="21775"/>
    <cellStyle name="Normal 2 4 6 12 3 2 2 2" xfId="56265"/>
    <cellStyle name="Normal 2 4 6 12 3 2 3" xfId="21776"/>
    <cellStyle name="Normal 2 4 6 12 3 2 3 2" xfId="56266"/>
    <cellStyle name="Normal 2 4 6 12 3 2 4" xfId="56267"/>
    <cellStyle name="Normal 2 4 6 12 3 3" xfId="21777"/>
    <cellStyle name="Normal 2 4 6 12 3 3 2" xfId="56268"/>
    <cellStyle name="Normal 2 4 6 12 3 4" xfId="21778"/>
    <cellStyle name="Normal 2 4 6 12 3 4 2" xfId="56269"/>
    <cellStyle name="Normal 2 4 6 12 3 5" xfId="21779"/>
    <cellStyle name="Normal 2 4 6 12 3 5 2" xfId="56270"/>
    <cellStyle name="Normal 2 4 6 12 3 6" xfId="56271"/>
    <cellStyle name="Normal 2 4 6 12 3 6 2" xfId="56272"/>
    <cellStyle name="Normal 2 4 6 12 3 7" xfId="56273"/>
    <cellStyle name="Normal 2 4 6 12 4" xfId="21780"/>
    <cellStyle name="Normal 2 4 6 12 4 2" xfId="21781"/>
    <cellStyle name="Normal 2 4 6 12 4 2 2" xfId="56274"/>
    <cellStyle name="Normal 2 4 6 12 4 3" xfId="21782"/>
    <cellStyle name="Normal 2 4 6 12 4 3 2" xfId="56275"/>
    <cellStyle name="Normal 2 4 6 12 4 4" xfId="56276"/>
    <cellStyle name="Normal 2 4 6 12 5" xfId="21783"/>
    <cellStyle name="Normal 2 4 6 12 5 2" xfId="21784"/>
    <cellStyle name="Normal 2 4 6 12 5 2 2" xfId="56277"/>
    <cellStyle name="Normal 2 4 6 12 5 3" xfId="56278"/>
    <cellStyle name="Normal 2 4 6 12 6" xfId="21785"/>
    <cellStyle name="Normal 2 4 6 12 6 2" xfId="56279"/>
    <cellStyle name="Normal 2 4 6 12 7" xfId="21786"/>
    <cellStyle name="Normal 2 4 6 12 7 2" xfId="56280"/>
    <cellStyle name="Normal 2 4 6 12 8" xfId="56281"/>
    <cellStyle name="Normal 2 4 6 12 8 2" xfId="56282"/>
    <cellStyle name="Normal 2 4 6 12 9" xfId="56283"/>
    <cellStyle name="Normal 2 4 6 13" xfId="21787"/>
    <cellStyle name="Normal 2 4 6 13 10" xfId="56284"/>
    <cellStyle name="Normal 2 4 6 13 11" xfId="56285"/>
    <cellStyle name="Normal 2 4 6 13 2" xfId="21788"/>
    <cellStyle name="Normal 2 4 6 13 2 10" xfId="56286"/>
    <cellStyle name="Normal 2 4 6 13 2 2" xfId="21789"/>
    <cellStyle name="Normal 2 4 6 13 2 2 2" xfId="21790"/>
    <cellStyle name="Normal 2 4 6 13 2 2 2 2" xfId="21791"/>
    <cellStyle name="Normal 2 4 6 13 2 2 2 2 2" xfId="56287"/>
    <cellStyle name="Normal 2 4 6 13 2 2 2 3" xfId="21792"/>
    <cellStyle name="Normal 2 4 6 13 2 2 2 3 2" xfId="56288"/>
    <cellStyle name="Normal 2 4 6 13 2 2 2 4" xfId="56289"/>
    <cellStyle name="Normal 2 4 6 13 2 2 3" xfId="21793"/>
    <cellStyle name="Normal 2 4 6 13 2 2 3 2" xfId="56290"/>
    <cellStyle name="Normal 2 4 6 13 2 2 4" xfId="21794"/>
    <cellStyle name="Normal 2 4 6 13 2 2 4 2" xfId="56291"/>
    <cellStyle name="Normal 2 4 6 13 2 2 5" xfId="21795"/>
    <cellStyle name="Normal 2 4 6 13 2 2 5 2" xfId="56292"/>
    <cellStyle name="Normal 2 4 6 13 2 2 6" xfId="56293"/>
    <cellStyle name="Normal 2 4 6 13 2 2 6 2" xfId="56294"/>
    <cellStyle name="Normal 2 4 6 13 2 2 7" xfId="56295"/>
    <cellStyle name="Normal 2 4 6 13 2 3" xfId="21796"/>
    <cellStyle name="Normal 2 4 6 13 2 3 2" xfId="21797"/>
    <cellStyle name="Normal 2 4 6 13 2 3 2 2" xfId="56296"/>
    <cellStyle name="Normal 2 4 6 13 2 3 3" xfId="21798"/>
    <cellStyle name="Normal 2 4 6 13 2 3 3 2" xfId="56297"/>
    <cellStyle name="Normal 2 4 6 13 2 3 4" xfId="56298"/>
    <cellStyle name="Normal 2 4 6 13 2 4" xfId="21799"/>
    <cellStyle name="Normal 2 4 6 13 2 4 2" xfId="21800"/>
    <cellStyle name="Normal 2 4 6 13 2 4 2 2" xfId="56299"/>
    <cellStyle name="Normal 2 4 6 13 2 4 3" xfId="56300"/>
    <cellStyle name="Normal 2 4 6 13 2 5" xfId="21801"/>
    <cellStyle name="Normal 2 4 6 13 2 5 2" xfId="56301"/>
    <cellStyle name="Normal 2 4 6 13 2 6" xfId="21802"/>
    <cellStyle name="Normal 2 4 6 13 2 6 2" xfId="56302"/>
    <cellStyle name="Normal 2 4 6 13 2 7" xfId="56303"/>
    <cellStyle name="Normal 2 4 6 13 2 7 2" xfId="56304"/>
    <cellStyle name="Normal 2 4 6 13 2 8" xfId="56305"/>
    <cellStyle name="Normal 2 4 6 13 2 9" xfId="56306"/>
    <cellStyle name="Normal 2 4 6 13 3" xfId="21803"/>
    <cellStyle name="Normal 2 4 6 13 3 2" xfId="21804"/>
    <cellStyle name="Normal 2 4 6 13 3 2 2" xfId="21805"/>
    <cellStyle name="Normal 2 4 6 13 3 2 2 2" xfId="56307"/>
    <cellStyle name="Normal 2 4 6 13 3 2 3" xfId="21806"/>
    <cellStyle name="Normal 2 4 6 13 3 2 3 2" xfId="56308"/>
    <cellStyle name="Normal 2 4 6 13 3 2 4" xfId="56309"/>
    <cellStyle name="Normal 2 4 6 13 3 3" xfId="21807"/>
    <cellStyle name="Normal 2 4 6 13 3 3 2" xfId="56310"/>
    <cellStyle name="Normal 2 4 6 13 3 4" xfId="21808"/>
    <cellStyle name="Normal 2 4 6 13 3 4 2" xfId="56311"/>
    <cellStyle name="Normal 2 4 6 13 3 5" xfId="21809"/>
    <cellStyle name="Normal 2 4 6 13 3 5 2" xfId="56312"/>
    <cellStyle name="Normal 2 4 6 13 3 6" xfId="56313"/>
    <cellStyle name="Normal 2 4 6 13 3 6 2" xfId="56314"/>
    <cellStyle name="Normal 2 4 6 13 3 7" xfId="56315"/>
    <cellStyle name="Normal 2 4 6 13 4" xfId="21810"/>
    <cellStyle name="Normal 2 4 6 13 4 2" xfId="21811"/>
    <cellStyle name="Normal 2 4 6 13 4 2 2" xfId="56316"/>
    <cellStyle name="Normal 2 4 6 13 4 3" xfId="21812"/>
    <cellStyle name="Normal 2 4 6 13 4 3 2" xfId="56317"/>
    <cellStyle name="Normal 2 4 6 13 4 4" xfId="56318"/>
    <cellStyle name="Normal 2 4 6 13 5" xfId="21813"/>
    <cellStyle name="Normal 2 4 6 13 5 2" xfId="21814"/>
    <cellStyle name="Normal 2 4 6 13 5 2 2" xfId="56319"/>
    <cellStyle name="Normal 2 4 6 13 5 3" xfId="56320"/>
    <cellStyle name="Normal 2 4 6 13 6" xfId="21815"/>
    <cellStyle name="Normal 2 4 6 13 6 2" xfId="56321"/>
    <cellStyle name="Normal 2 4 6 13 7" xfId="21816"/>
    <cellStyle name="Normal 2 4 6 13 7 2" xfId="56322"/>
    <cellStyle name="Normal 2 4 6 13 8" xfId="56323"/>
    <cellStyle name="Normal 2 4 6 13 8 2" xfId="56324"/>
    <cellStyle name="Normal 2 4 6 13 9" xfId="56325"/>
    <cellStyle name="Normal 2 4 6 14" xfId="21817"/>
    <cellStyle name="Normal 2 4 6 14 10" xfId="56326"/>
    <cellStyle name="Normal 2 4 6 14 11" xfId="56327"/>
    <cellStyle name="Normal 2 4 6 14 2" xfId="21818"/>
    <cellStyle name="Normal 2 4 6 14 2 10" xfId="56328"/>
    <cellStyle name="Normal 2 4 6 14 2 2" xfId="21819"/>
    <cellStyle name="Normal 2 4 6 14 2 2 2" xfId="21820"/>
    <cellStyle name="Normal 2 4 6 14 2 2 2 2" xfId="21821"/>
    <cellStyle name="Normal 2 4 6 14 2 2 2 2 2" xfId="56329"/>
    <cellStyle name="Normal 2 4 6 14 2 2 2 3" xfId="21822"/>
    <cellStyle name="Normal 2 4 6 14 2 2 2 3 2" xfId="56330"/>
    <cellStyle name="Normal 2 4 6 14 2 2 2 4" xfId="56331"/>
    <cellStyle name="Normal 2 4 6 14 2 2 3" xfId="21823"/>
    <cellStyle name="Normal 2 4 6 14 2 2 3 2" xfId="56332"/>
    <cellStyle name="Normal 2 4 6 14 2 2 4" xfId="21824"/>
    <cellStyle name="Normal 2 4 6 14 2 2 4 2" xfId="56333"/>
    <cellStyle name="Normal 2 4 6 14 2 2 5" xfId="21825"/>
    <cellStyle name="Normal 2 4 6 14 2 2 5 2" xfId="56334"/>
    <cellStyle name="Normal 2 4 6 14 2 2 6" xfId="56335"/>
    <cellStyle name="Normal 2 4 6 14 2 2 6 2" xfId="56336"/>
    <cellStyle name="Normal 2 4 6 14 2 2 7" xfId="56337"/>
    <cellStyle name="Normal 2 4 6 14 2 3" xfId="21826"/>
    <cellStyle name="Normal 2 4 6 14 2 3 2" xfId="21827"/>
    <cellStyle name="Normal 2 4 6 14 2 3 2 2" xfId="56338"/>
    <cellStyle name="Normal 2 4 6 14 2 3 3" xfId="21828"/>
    <cellStyle name="Normal 2 4 6 14 2 3 3 2" xfId="56339"/>
    <cellStyle name="Normal 2 4 6 14 2 3 4" xfId="56340"/>
    <cellStyle name="Normal 2 4 6 14 2 4" xfId="21829"/>
    <cellStyle name="Normal 2 4 6 14 2 4 2" xfId="21830"/>
    <cellStyle name="Normal 2 4 6 14 2 4 2 2" xfId="56341"/>
    <cellStyle name="Normal 2 4 6 14 2 4 3" xfId="56342"/>
    <cellStyle name="Normal 2 4 6 14 2 5" xfId="21831"/>
    <cellStyle name="Normal 2 4 6 14 2 5 2" xfId="56343"/>
    <cellStyle name="Normal 2 4 6 14 2 6" xfId="21832"/>
    <cellStyle name="Normal 2 4 6 14 2 6 2" xfId="56344"/>
    <cellStyle name="Normal 2 4 6 14 2 7" xfId="56345"/>
    <cellStyle name="Normal 2 4 6 14 2 7 2" xfId="56346"/>
    <cellStyle name="Normal 2 4 6 14 2 8" xfId="56347"/>
    <cellStyle name="Normal 2 4 6 14 2 9" xfId="56348"/>
    <cellStyle name="Normal 2 4 6 14 3" xfId="21833"/>
    <cellStyle name="Normal 2 4 6 14 3 2" xfId="21834"/>
    <cellStyle name="Normal 2 4 6 14 3 2 2" xfId="21835"/>
    <cellStyle name="Normal 2 4 6 14 3 2 2 2" xfId="56349"/>
    <cellStyle name="Normal 2 4 6 14 3 2 3" xfId="21836"/>
    <cellStyle name="Normal 2 4 6 14 3 2 3 2" xfId="56350"/>
    <cellStyle name="Normal 2 4 6 14 3 2 4" xfId="56351"/>
    <cellStyle name="Normal 2 4 6 14 3 3" xfId="21837"/>
    <cellStyle name="Normal 2 4 6 14 3 3 2" xfId="56352"/>
    <cellStyle name="Normal 2 4 6 14 3 4" xfId="21838"/>
    <cellStyle name="Normal 2 4 6 14 3 4 2" xfId="56353"/>
    <cellStyle name="Normal 2 4 6 14 3 5" xfId="21839"/>
    <cellStyle name="Normal 2 4 6 14 3 5 2" xfId="56354"/>
    <cellStyle name="Normal 2 4 6 14 3 6" xfId="56355"/>
    <cellStyle name="Normal 2 4 6 14 3 6 2" xfId="56356"/>
    <cellStyle name="Normal 2 4 6 14 3 7" xfId="56357"/>
    <cellStyle name="Normal 2 4 6 14 4" xfId="21840"/>
    <cellStyle name="Normal 2 4 6 14 4 2" xfId="21841"/>
    <cellStyle name="Normal 2 4 6 14 4 2 2" xfId="56358"/>
    <cellStyle name="Normal 2 4 6 14 4 3" xfId="21842"/>
    <cellStyle name="Normal 2 4 6 14 4 3 2" xfId="56359"/>
    <cellStyle name="Normal 2 4 6 14 4 4" xfId="56360"/>
    <cellStyle name="Normal 2 4 6 14 5" xfId="21843"/>
    <cellStyle name="Normal 2 4 6 14 5 2" xfId="21844"/>
    <cellStyle name="Normal 2 4 6 14 5 2 2" xfId="56361"/>
    <cellStyle name="Normal 2 4 6 14 5 3" xfId="56362"/>
    <cellStyle name="Normal 2 4 6 14 6" xfId="21845"/>
    <cellStyle name="Normal 2 4 6 14 6 2" xfId="56363"/>
    <cellStyle name="Normal 2 4 6 14 7" xfId="21846"/>
    <cellStyle name="Normal 2 4 6 14 7 2" xfId="56364"/>
    <cellStyle name="Normal 2 4 6 14 8" xfId="56365"/>
    <cellStyle name="Normal 2 4 6 14 8 2" xfId="56366"/>
    <cellStyle name="Normal 2 4 6 14 9" xfId="56367"/>
    <cellStyle name="Normal 2 4 6 15" xfId="21847"/>
    <cellStyle name="Normal 2 4 6 15 10" xfId="56368"/>
    <cellStyle name="Normal 2 4 6 15 11" xfId="56369"/>
    <cellStyle name="Normal 2 4 6 15 2" xfId="21848"/>
    <cellStyle name="Normal 2 4 6 15 2 10" xfId="56370"/>
    <cellStyle name="Normal 2 4 6 15 2 2" xfId="21849"/>
    <cellStyle name="Normal 2 4 6 15 2 2 2" xfId="21850"/>
    <cellStyle name="Normal 2 4 6 15 2 2 2 2" xfId="21851"/>
    <cellStyle name="Normal 2 4 6 15 2 2 2 2 2" xfId="56371"/>
    <cellStyle name="Normal 2 4 6 15 2 2 2 3" xfId="21852"/>
    <cellStyle name="Normal 2 4 6 15 2 2 2 3 2" xfId="56372"/>
    <cellStyle name="Normal 2 4 6 15 2 2 2 4" xfId="56373"/>
    <cellStyle name="Normal 2 4 6 15 2 2 3" xfId="21853"/>
    <cellStyle name="Normal 2 4 6 15 2 2 3 2" xfId="56374"/>
    <cellStyle name="Normal 2 4 6 15 2 2 4" xfId="21854"/>
    <cellStyle name="Normal 2 4 6 15 2 2 4 2" xfId="56375"/>
    <cellStyle name="Normal 2 4 6 15 2 2 5" xfId="21855"/>
    <cellStyle name="Normal 2 4 6 15 2 2 5 2" xfId="56376"/>
    <cellStyle name="Normal 2 4 6 15 2 2 6" xfId="56377"/>
    <cellStyle name="Normal 2 4 6 15 2 2 6 2" xfId="56378"/>
    <cellStyle name="Normal 2 4 6 15 2 2 7" xfId="56379"/>
    <cellStyle name="Normal 2 4 6 15 2 3" xfId="21856"/>
    <cellStyle name="Normal 2 4 6 15 2 3 2" xfId="21857"/>
    <cellStyle name="Normal 2 4 6 15 2 3 2 2" xfId="56380"/>
    <cellStyle name="Normal 2 4 6 15 2 3 3" xfId="21858"/>
    <cellStyle name="Normal 2 4 6 15 2 3 3 2" xfId="56381"/>
    <cellStyle name="Normal 2 4 6 15 2 3 4" xfId="56382"/>
    <cellStyle name="Normal 2 4 6 15 2 4" xfId="21859"/>
    <cellStyle name="Normal 2 4 6 15 2 4 2" xfId="21860"/>
    <cellStyle name="Normal 2 4 6 15 2 4 2 2" xfId="56383"/>
    <cellStyle name="Normal 2 4 6 15 2 4 3" xfId="56384"/>
    <cellStyle name="Normal 2 4 6 15 2 5" xfId="21861"/>
    <cellStyle name="Normal 2 4 6 15 2 5 2" xfId="56385"/>
    <cellStyle name="Normal 2 4 6 15 2 6" xfId="21862"/>
    <cellStyle name="Normal 2 4 6 15 2 6 2" xfId="56386"/>
    <cellStyle name="Normal 2 4 6 15 2 7" xfId="56387"/>
    <cellStyle name="Normal 2 4 6 15 2 7 2" xfId="56388"/>
    <cellStyle name="Normal 2 4 6 15 2 8" xfId="56389"/>
    <cellStyle name="Normal 2 4 6 15 2 9" xfId="56390"/>
    <cellStyle name="Normal 2 4 6 15 3" xfId="21863"/>
    <cellStyle name="Normal 2 4 6 15 3 2" xfId="21864"/>
    <cellStyle name="Normal 2 4 6 15 3 2 2" xfId="21865"/>
    <cellStyle name="Normal 2 4 6 15 3 2 2 2" xfId="56391"/>
    <cellStyle name="Normal 2 4 6 15 3 2 3" xfId="21866"/>
    <cellStyle name="Normal 2 4 6 15 3 2 3 2" xfId="56392"/>
    <cellStyle name="Normal 2 4 6 15 3 2 4" xfId="56393"/>
    <cellStyle name="Normal 2 4 6 15 3 3" xfId="21867"/>
    <cellStyle name="Normal 2 4 6 15 3 3 2" xfId="56394"/>
    <cellStyle name="Normal 2 4 6 15 3 4" xfId="21868"/>
    <cellStyle name="Normal 2 4 6 15 3 4 2" xfId="56395"/>
    <cellStyle name="Normal 2 4 6 15 3 5" xfId="21869"/>
    <cellStyle name="Normal 2 4 6 15 3 5 2" xfId="56396"/>
    <cellStyle name="Normal 2 4 6 15 3 6" xfId="56397"/>
    <cellStyle name="Normal 2 4 6 15 3 6 2" xfId="56398"/>
    <cellStyle name="Normal 2 4 6 15 3 7" xfId="56399"/>
    <cellStyle name="Normal 2 4 6 15 4" xfId="21870"/>
    <cellStyle name="Normal 2 4 6 15 4 2" xfId="21871"/>
    <cellStyle name="Normal 2 4 6 15 4 2 2" xfId="56400"/>
    <cellStyle name="Normal 2 4 6 15 4 3" xfId="21872"/>
    <cellStyle name="Normal 2 4 6 15 4 3 2" xfId="56401"/>
    <cellStyle name="Normal 2 4 6 15 4 4" xfId="56402"/>
    <cellStyle name="Normal 2 4 6 15 5" xfId="21873"/>
    <cellStyle name="Normal 2 4 6 15 5 2" xfId="21874"/>
    <cellStyle name="Normal 2 4 6 15 5 2 2" xfId="56403"/>
    <cellStyle name="Normal 2 4 6 15 5 3" xfId="56404"/>
    <cellStyle name="Normal 2 4 6 15 6" xfId="21875"/>
    <cellStyle name="Normal 2 4 6 15 6 2" xfId="56405"/>
    <cellStyle name="Normal 2 4 6 15 7" xfId="21876"/>
    <cellStyle name="Normal 2 4 6 15 7 2" xfId="56406"/>
    <cellStyle name="Normal 2 4 6 15 8" xfId="56407"/>
    <cellStyle name="Normal 2 4 6 15 8 2" xfId="56408"/>
    <cellStyle name="Normal 2 4 6 15 9" xfId="56409"/>
    <cellStyle name="Normal 2 4 6 16" xfId="21877"/>
    <cellStyle name="Normal 2 4 6 16 10" xfId="56410"/>
    <cellStyle name="Normal 2 4 6 16 11" xfId="56411"/>
    <cellStyle name="Normal 2 4 6 16 2" xfId="21878"/>
    <cellStyle name="Normal 2 4 6 16 2 10" xfId="56412"/>
    <cellStyle name="Normal 2 4 6 16 2 2" xfId="21879"/>
    <cellStyle name="Normal 2 4 6 16 2 2 2" xfId="21880"/>
    <cellStyle name="Normal 2 4 6 16 2 2 2 2" xfId="21881"/>
    <cellStyle name="Normal 2 4 6 16 2 2 2 2 2" xfId="56413"/>
    <cellStyle name="Normal 2 4 6 16 2 2 2 3" xfId="21882"/>
    <cellStyle name="Normal 2 4 6 16 2 2 2 3 2" xfId="56414"/>
    <cellStyle name="Normal 2 4 6 16 2 2 2 4" xfId="56415"/>
    <cellStyle name="Normal 2 4 6 16 2 2 3" xfId="21883"/>
    <cellStyle name="Normal 2 4 6 16 2 2 3 2" xfId="56416"/>
    <cellStyle name="Normal 2 4 6 16 2 2 4" xfId="21884"/>
    <cellStyle name="Normal 2 4 6 16 2 2 4 2" xfId="56417"/>
    <cellStyle name="Normal 2 4 6 16 2 2 5" xfId="21885"/>
    <cellStyle name="Normal 2 4 6 16 2 2 5 2" xfId="56418"/>
    <cellStyle name="Normal 2 4 6 16 2 2 6" xfId="56419"/>
    <cellStyle name="Normal 2 4 6 16 2 2 6 2" xfId="56420"/>
    <cellStyle name="Normal 2 4 6 16 2 2 7" xfId="56421"/>
    <cellStyle name="Normal 2 4 6 16 2 3" xfId="21886"/>
    <cellStyle name="Normal 2 4 6 16 2 3 2" xfId="21887"/>
    <cellStyle name="Normal 2 4 6 16 2 3 2 2" xfId="56422"/>
    <cellStyle name="Normal 2 4 6 16 2 3 3" xfId="21888"/>
    <cellStyle name="Normal 2 4 6 16 2 3 3 2" xfId="56423"/>
    <cellStyle name="Normal 2 4 6 16 2 3 4" xfId="56424"/>
    <cellStyle name="Normal 2 4 6 16 2 4" xfId="21889"/>
    <cellStyle name="Normal 2 4 6 16 2 4 2" xfId="21890"/>
    <cellStyle name="Normal 2 4 6 16 2 4 2 2" xfId="56425"/>
    <cellStyle name="Normal 2 4 6 16 2 4 3" xfId="56426"/>
    <cellStyle name="Normal 2 4 6 16 2 5" xfId="21891"/>
    <cellStyle name="Normal 2 4 6 16 2 5 2" xfId="56427"/>
    <cellStyle name="Normal 2 4 6 16 2 6" xfId="21892"/>
    <cellStyle name="Normal 2 4 6 16 2 6 2" xfId="56428"/>
    <cellStyle name="Normal 2 4 6 16 2 7" xfId="56429"/>
    <cellStyle name="Normal 2 4 6 16 2 7 2" xfId="56430"/>
    <cellStyle name="Normal 2 4 6 16 2 8" xfId="56431"/>
    <cellStyle name="Normal 2 4 6 16 2 9" xfId="56432"/>
    <cellStyle name="Normal 2 4 6 16 3" xfId="21893"/>
    <cellStyle name="Normal 2 4 6 16 3 2" xfId="21894"/>
    <cellStyle name="Normal 2 4 6 16 3 2 2" xfId="21895"/>
    <cellStyle name="Normal 2 4 6 16 3 2 2 2" xfId="56433"/>
    <cellStyle name="Normal 2 4 6 16 3 2 3" xfId="21896"/>
    <cellStyle name="Normal 2 4 6 16 3 2 3 2" xfId="56434"/>
    <cellStyle name="Normal 2 4 6 16 3 2 4" xfId="56435"/>
    <cellStyle name="Normal 2 4 6 16 3 3" xfId="21897"/>
    <cellStyle name="Normal 2 4 6 16 3 3 2" xfId="56436"/>
    <cellStyle name="Normal 2 4 6 16 3 4" xfId="21898"/>
    <cellStyle name="Normal 2 4 6 16 3 4 2" xfId="56437"/>
    <cellStyle name="Normal 2 4 6 16 3 5" xfId="21899"/>
    <cellStyle name="Normal 2 4 6 16 3 5 2" xfId="56438"/>
    <cellStyle name="Normal 2 4 6 16 3 6" xfId="56439"/>
    <cellStyle name="Normal 2 4 6 16 3 6 2" xfId="56440"/>
    <cellStyle name="Normal 2 4 6 16 3 7" xfId="56441"/>
    <cellStyle name="Normal 2 4 6 16 4" xfId="21900"/>
    <cellStyle name="Normal 2 4 6 16 4 2" xfId="21901"/>
    <cellStyle name="Normal 2 4 6 16 4 2 2" xfId="56442"/>
    <cellStyle name="Normal 2 4 6 16 4 3" xfId="21902"/>
    <cellStyle name="Normal 2 4 6 16 4 3 2" xfId="56443"/>
    <cellStyle name="Normal 2 4 6 16 4 4" xfId="56444"/>
    <cellStyle name="Normal 2 4 6 16 5" xfId="21903"/>
    <cellStyle name="Normal 2 4 6 16 5 2" xfId="21904"/>
    <cellStyle name="Normal 2 4 6 16 5 2 2" xfId="56445"/>
    <cellStyle name="Normal 2 4 6 16 5 3" xfId="56446"/>
    <cellStyle name="Normal 2 4 6 16 6" xfId="21905"/>
    <cellStyle name="Normal 2 4 6 16 6 2" xfId="56447"/>
    <cellStyle name="Normal 2 4 6 16 7" xfId="21906"/>
    <cellStyle name="Normal 2 4 6 16 7 2" xfId="56448"/>
    <cellStyle name="Normal 2 4 6 16 8" xfId="56449"/>
    <cellStyle name="Normal 2 4 6 16 8 2" xfId="56450"/>
    <cellStyle name="Normal 2 4 6 16 9" xfId="56451"/>
    <cellStyle name="Normal 2 4 6 17" xfId="21907"/>
    <cellStyle name="Normal 2 4 6 17 10" xfId="56452"/>
    <cellStyle name="Normal 2 4 6 17 11" xfId="56453"/>
    <cellStyle name="Normal 2 4 6 17 2" xfId="21908"/>
    <cellStyle name="Normal 2 4 6 17 2 10" xfId="56454"/>
    <cellStyle name="Normal 2 4 6 17 2 2" xfId="21909"/>
    <cellStyle name="Normal 2 4 6 17 2 2 2" xfId="21910"/>
    <cellStyle name="Normal 2 4 6 17 2 2 2 2" xfId="21911"/>
    <cellStyle name="Normal 2 4 6 17 2 2 2 2 2" xfId="56455"/>
    <cellStyle name="Normal 2 4 6 17 2 2 2 3" xfId="21912"/>
    <cellStyle name="Normal 2 4 6 17 2 2 2 3 2" xfId="56456"/>
    <cellStyle name="Normal 2 4 6 17 2 2 2 4" xfId="56457"/>
    <cellStyle name="Normal 2 4 6 17 2 2 3" xfId="21913"/>
    <cellStyle name="Normal 2 4 6 17 2 2 3 2" xfId="56458"/>
    <cellStyle name="Normal 2 4 6 17 2 2 4" xfId="21914"/>
    <cellStyle name="Normal 2 4 6 17 2 2 4 2" xfId="56459"/>
    <cellStyle name="Normal 2 4 6 17 2 2 5" xfId="21915"/>
    <cellStyle name="Normal 2 4 6 17 2 2 5 2" xfId="56460"/>
    <cellStyle name="Normal 2 4 6 17 2 2 6" xfId="56461"/>
    <cellStyle name="Normal 2 4 6 17 2 2 6 2" xfId="56462"/>
    <cellStyle name="Normal 2 4 6 17 2 2 7" xfId="56463"/>
    <cellStyle name="Normal 2 4 6 17 2 3" xfId="21916"/>
    <cellStyle name="Normal 2 4 6 17 2 3 2" xfId="21917"/>
    <cellStyle name="Normal 2 4 6 17 2 3 2 2" xfId="56464"/>
    <cellStyle name="Normal 2 4 6 17 2 3 3" xfId="21918"/>
    <cellStyle name="Normal 2 4 6 17 2 3 3 2" xfId="56465"/>
    <cellStyle name="Normal 2 4 6 17 2 3 4" xfId="56466"/>
    <cellStyle name="Normal 2 4 6 17 2 4" xfId="21919"/>
    <cellStyle name="Normal 2 4 6 17 2 4 2" xfId="21920"/>
    <cellStyle name="Normal 2 4 6 17 2 4 2 2" xfId="56467"/>
    <cellStyle name="Normal 2 4 6 17 2 4 3" xfId="56468"/>
    <cellStyle name="Normal 2 4 6 17 2 5" xfId="21921"/>
    <cellStyle name="Normal 2 4 6 17 2 5 2" xfId="56469"/>
    <cellStyle name="Normal 2 4 6 17 2 6" xfId="21922"/>
    <cellStyle name="Normal 2 4 6 17 2 6 2" xfId="56470"/>
    <cellStyle name="Normal 2 4 6 17 2 7" xfId="56471"/>
    <cellStyle name="Normal 2 4 6 17 2 7 2" xfId="56472"/>
    <cellStyle name="Normal 2 4 6 17 2 8" xfId="56473"/>
    <cellStyle name="Normal 2 4 6 17 2 9" xfId="56474"/>
    <cellStyle name="Normal 2 4 6 17 3" xfId="21923"/>
    <cellStyle name="Normal 2 4 6 17 3 2" xfId="21924"/>
    <cellStyle name="Normal 2 4 6 17 3 2 2" xfId="21925"/>
    <cellStyle name="Normal 2 4 6 17 3 2 2 2" xfId="56475"/>
    <cellStyle name="Normal 2 4 6 17 3 2 3" xfId="21926"/>
    <cellStyle name="Normal 2 4 6 17 3 2 3 2" xfId="56476"/>
    <cellStyle name="Normal 2 4 6 17 3 2 4" xfId="56477"/>
    <cellStyle name="Normal 2 4 6 17 3 3" xfId="21927"/>
    <cellStyle name="Normal 2 4 6 17 3 3 2" xfId="56478"/>
    <cellStyle name="Normal 2 4 6 17 3 4" xfId="21928"/>
    <cellStyle name="Normal 2 4 6 17 3 4 2" xfId="56479"/>
    <cellStyle name="Normal 2 4 6 17 3 5" xfId="21929"/>
    <cellStyle name="Normal 2 4 6 17 3 5 2" xfId="56480"/>
    <cellStyle name="Normal 2 4 6 17 3 6" xfId="56481"/>
    <cellStyle name="Normal 2 4 6 17 3 6 2" xfId="56482"/>
    <cellStyle name="Normal 2 4 6 17 3 7" xfId="56483"/>
    <cellStyle name="Normal 2 4 6 17 4" xfId="21930"/>
    <cellStyle name="Normal 2 4 6 17 4 2" xfId="21931"/>
    <cellStyle name="Normal 2 4 6 17 4 2 2" xfId="56484"/>
    <cellStyle name="Normal 2 4 6 17 4 3" xfId="21932"/>
    <cellStyle name="Normal 2 4 6 17 4 3 2" xfId="56485"/>
    <cellStyle name="Normal 2 4 6 17 4 4" xfId="56486"/>
    <cellStyle name="Normal 2 4 6 17 5" xfId="21933"/>
    <cellStyle name="Normal 2 4 6 17 5 2" xfId="21934"/>
    <cellStyle name="Normal 2 4 6 17 5 2 2" xfId="56487"/>
    <cellStyle name="Normal 2 4 6 17 5 3" xfId="56488"/>
    <cellStyle name="Normal 2 4 6 17 6" xfId="21935"/>
    <cellStyle name="Normal 2 4 6 17 6 2" xfId="56489"/>
    <cellStyle name="Normal 2 4 6 17 7" xfId="21936"/>
    <cellStyle name="Normal 2 4 6 17 7 2" xfId="56490"/>
    <cellStyle name="Normal 2 4 6 17 8" xfId="56491"/>
    <cellStyle name="Normal 2 4 6 17 8 2" xfId="56492"/>
    <cellStyle name="Normal 2 4 6 17 9" xfId="56493"/>
    <cellStyle name="Normal 2 4 6 18" xfId="21937"/>
    <cellStyle name="Normal 2 4 6 18 10" xfId="56494"/>
    <cellStyle name="Normal 2 4 6 18 11" xfId="56495"/>
    <cellStyle name="Normal 2 4 6 18 2" xfId="21938"/>
    <cellStyle name="Normal 2 4 6 18 2 10" xfId="56496"/>
    <cellStyle name="Normal 2 4 6 18 2 2" xfId="21939"/>
    <cellStyle name="Normal 2 4 6 18 2 2 2" xfId="21940"/>
    <cellStyle name="Normal 2 4 6 18 2 2 2 2" xfId="21941"/>
    <cellStyle name="Normal 2 4 6 18 2 2 2 2 2" xfId="56497"/>
    <cellStyle name="Normal 2 4 6 18 2 2 2 3" xfId="21942"/>
    <cellStyle name="Normal 2 4 6 18 2 2 2 3 2" xfId="56498"/>
    <cellStyle name="Normal 2 4 6 18 2 2 2 4" xfId="56499"/>
    <cellStyle name="Normal 2 4 6 18 2 2 3" xfId="21943"/>
    <cellStyle name="Normal 2 4 6 18 2 2 3 2" xfId="56500"/>
    <cellStyle name="Normal 2 4 6 18 2 2 4" xfId="21944"/>
    <cellStyle name="Normal 2 4 6 18 2 2 4 2" xfId="56501"/>
    <cellStyle name="Normal 2 4 6 18 2 2 5" xfId="21945"/>
    <cellStyle name="Normal 2 4 6 18 2 2 5 2" xfId="56502"/>
    <cellStyle name="Normal 2 4 6 18 2 2 6" xfId="56503"/>
    <cellStyle name="Normal 2 4 6 18 2 2 6 2" xfId="56504"/>
    <cellStyle name="Normal 2 4 6 18 2 2 7" xfId="56505"/>
    <cellStyle name="Normal 2 4 6 18 2 3" xfId="21946"/>
    <cellStyle name="Normal 2 4 6 18 2 3 2" xfId="21947"/>
    <cellStyle name="Normal 2 4 6 18 2 3 2 2" xfId="56506"/>
    <cellStyle name="Normal 2 4 6 18 2 3 3" xfId="21948"/>
    <cellStyle name="Normal 2 4 6 18 2 3 3 2" xfId="56507"/>
    <cellStyle name="Normal 2 4 6 18 2 3 4" xfId="56508"/>
    <cellStyle name="Normal 2 4 6 18 2 4" xfId="21949"/>
    <cellStyle name="Normal 2 4 6 18 2 4 2" xfId="21950"/>
    <cellStyle name="Normal 2 4 6 18 2 4 2 2" xfId="56509"/>
    <cellStyle name="Normal 2 4 6 18 2 4 3" xfId="56510"/>
    <cellStyle name="Normal 2 4 6 18 2 5" xfId="21951"/>
    <cellStyle name="Normal 2 4 6 18 2 5 2" xfId="56511"/>
    <cellStyle name="Normal 2 4 6 18 2 6" xfId="21952"/>
    <cellStyle name="Normal 2 4 6 18 2 6 2" xfId="56512"/>
    <cellStyle name="Normal 2 4 6 18 2 7" xfId="56513"/>
    <cellStyle name="Normal 2 4 6 18 2 7 2" xfId="56514"/>
    <cellStyle name="Normal 2 4 6 18 2 8" xfId="56515"/>
    <cellStyle name="Normal 2 4 6 18 2 9" xfId="56516"/>
    <cellStyle name="Normal 2 4 6 18 3" xfId="21953"/>
    <cellStyle name="Normal 2 4 6 18 3 2" xfId="21954"/>
    <cellStyle name="Normal 2 4 6 18 3 2 2" xfId="21955"/>
    <cellStyle name="Normal 2 4 6 18 3 2 2 2" xfId="56517"/>
    <cellStyle name="Normal 2 4 6 18 3 2 3" xfId="21956"/>
    <cellStyle name="Normal 2 4 6 18 3 2 3 2" xfId="56518"/>
    <cellStyle name="Normal 2 4 6 18 3 2 4" xfId="56519"/>
    <cellStyle name="Normal 2 4 6 18 3 3" xfId="21957"/>
    <cellStyle name="Normal 2 4 6 18 3 3 2" xfId="56520"/>
    <cellStyle name="Normal 2 4 6 18 3 4" xfId="21958"/>
    <cellStyle name="Normal 2 4 6 18 3 4 2" xfId="56521"/>
    <cellStyle name="Normal 2 4 6 18 3 5" xfId="21959"/>
    <cellStyle name="Normal 2 4 6 18 3 5 2" xfId="56522"/>
    <cellStyle name="Normal 2 4 6 18 3 6" xfId="56523"/>
    <cellStyle name="Normal 2 4 6 18 3 6 2" xfId="56524"/>
    <cellStyle name="Normal 2 4 6 18 3 7" xfId="56525"/>
    <cellStyle name="Normal 2 4 6 18 4" xfId="21960"/>
    <cellStyle name="Normal 2 4 6 18 4 2" xfId="21961"/>
    <cellStyle name="Normal 2 4 6 18 4 2 2" xfId="56526"/>
    <cellStyle name="Normal 2 4 6 18 4 3" xfId="21962"/>
    <cellStyle name="Normal 2 4 6 18 4 3 2" xfId="56527"/>
    <cellStyle name="Normal 2 4 6 18 4 4" xfId="56528"/>
    <cellStyle name="Normal 2 4 6 18 5" xfId="21963"/>
    <cellStyle name="Normal 2 4 6 18 5 2" xfId="21964"/>
    <cellStyle name="Normal 2 4 6 18 5 2 2" xfId="56529"/>
    <cellStyle name="Normal 2 4 6 18 5 3" xfId="56530"/>
    <cellStyle name="Normal 2 4 6 18 6" xfId="21965"/>
    <cellStyle name="Normal 2 4 6 18 6 2" xfId="56531"/>
    <cellStyle name="Normal 2 4 6 18 7" xfId="21966"/>
    <cellStyle name="Normal 2 4 6 18 7 2" xfId="56532"/>
    <cellStyle name="Normal 2 4 6 18 8" xfId="56533"/>
    <cellStyle name="Normal 2 4 6 18 8 2" xfId="56534"/>
    <cellStyle name="Normal 2 4 6 18 9" xfId="56535"/>
    <cellStyle name="Normal 2 4 6 19" xfId="21967"/>
    <cellStyle name="Normal 2 4 6 19 10" xfId="56536"/>
    <cellStyle name="Normal 2 4 6 19 11" xfId="56537"/>
    <cellStyle name="Normal 2 4 6 19 2" xfId="21968"/>
    <cellStyle name="Normal 2 4 6 19 2 10" xfId="56538"/>
    <cellStyle name="Normal 2 4 6 19 2 2" xfId="21969"/>
    <cellStyle name="Normal 2 4 6 19 2 2 2" xfId="21970"/>
    <cellStyle name="Normal 2 4 6 19 2 2 2 2" xfId="21971"/>
    <cellStyle name="Normal 2 4 6 19 2 2 2 2 2" xfId="56539"/>
    <cellStyle name="Normal 2 4 6 19 2 2 2 3" xfId="21972"/>
    <cellStyle name="Normal 2 4 6 19 2 2 2 3 2" xfId="56540"/>
    <cellStyle name="Normal 2 4 6 19 2 2 2 4" xfId="56541"/>
    <cellStyle name="Normal 2 4 6 19 2 2 3" xfId="21973"/>
    <cellStyle name="Normal 2 4 6 19 2 2 3 2" xfId="56542"/>
    <cellStyle name="Normal 2 4 6 19 2 2 4" xfId="21974"/>
    <cellStyle name="Normal 2 4 6 19 2 2 4 2" xfId="56543"/>
    <cellStyle name="Normal 2 4 6 19 2 2 5" xfId="21975"/>
    <cellStyle name="Normal 2 4 6 19 2 2 5 2" xfId="56544"/>
    <cellStyle name="Normal 2 4 6 19 2 2 6" xfId="56545"/>
    <cellStyle name="Normal 2 4 6 19 2 2 6 2" xfId="56546"/>
    <cellStyle name="Normal 2 4 6 19 2 2 7" xfId="56547"/>
    <cellStyle name="Normal 2 4 6 19 2 3" xfId="21976"/>
    <cellStyle name="Normal 2 4 6 19 2 3 2" xfId="21977"/>
    <cellStyle name="Normal 2 4 6 19 2 3 2 2" xfId="56548"/>
    <cellStyle name="Normal 2 4 6 19 2 3 3" xfId="21978"/>
    <cellStyle name="Normal 2 4 6 19 2 3 3 2" xfId="56549"/>
    <cellStyle name="Normal 2 4 6 19 2 3 4" xfId="56550"/>
    <cellStyle name="Normal 2 4 6 19 2 4" xfId="21979"/>
    <cellStyle name="Normal 2 4 6 19 2 4 2" xfId="21980"/>
    <cellStyle name="Normal 2 4 6 19 2 4 2 2" xfId="56551"/>
    <cellStyle name="Normal 2 4 6 19 2 4 3" xfId="56552"/>
    <cellStyle name="Normal 2 4 6 19 2 5" xfId="21981"/>
    <cellStyle name="Normal 2 4 6 19 2 5 2" xfId="56553"/>
    <cellStyle name="Normal 2 4 6 19 2 6" xfId="21982"/>
    <cellStyle name="Normal 2 4 6 19 2 6 2" xfId="56554"/>
    <cellStyle name="Normal 2 4 6 19 2 7" xfId="56555"/>
    <cellStyle name="Normal 2 4 6 19 2 7 2" xfId="56556"/>
    <cellStyle name="Normal 2 4 6 19 2 8" xfId="56557"/>
    <cellStyle name="Normal 2 4 6 19 2 9" xfId="56558"/>
    <cellStyle name="Normal 2 4 6 19 3" xfId="21983"/>
    <cellStyle name="Normal 2 4 6 19 3 2" xfId="21984"/>
    <cellStyle name="Normal 2 4 6 19 3 2 2" xfId="21985"/>
    <cellStyle name="Normal 2 4 6 19 3 2 2 2" xfId="56559"/>
    <cellStyle name="Normal 2 4 6 19 3 2 3" xfId="21986"/>
    <cellStyle name="Normal 2 4 6 19 3 2 3 2" xfId="56560"/>
    <cellStyle name="Normal 2 4 6 19 3 2 4" xfId="56561"/>
    <cellStyle name="Normal 2 4 6 19 3 3" xfId="21987"/>
    <cellStyle name="Normal 2 4 6 19 3 3 2" xfId="56562"/>
    <cellStyle name="Normal 2 4 6 19 3 4" xfId="21988"/>
    <cellStyle name="Normal 2 4 6 19 3 4 2" xfId="56563"/>
    <cellStyle name="Normal 2 4 6 19 3 5" xfId="21989"/>
    <cellStyle name="Normal 2 4 6 19 3 5 2" xfId="56564"/>
    <cellStyle name="Normal 2 4 6 19 3 6" xfId="56565"/>
    <cellStyle name="Normal 2 4 6 19 3 6 2" xfId="56566"/>
    <cellStyle name="Normal 2 4 6 19 3 7" xfId="56567"/>
    <cellStyle name="Normal 2 4 6 19 4" xfId="21990"/>
    <cellStyle name="Normal 2 4 6 19 4 2" xfId="21991"/>
    <cellStyle name="Normal 2 4 6 19 4 2 2" xfId="56568"/>
    <cellStyle name="Normal 2 4 6 19 4 3" xfId="21992"/>
    <cellStyle name="Normal 2 4 6 19 4 3 2" xfId="56569"/>
    <cellStyle name="Normal 2 4 6 19 4 4" xfId="56570"/>
    <cellStyle name="Normal 2 4 6 19 5" xfId="21993"/>
    <cellStyle name="Normal 2 4 6 19 5 2" xfId="21994"/>
    <cellStyle name="Normal 2 4 6 19 5 2 2" xfId="56571"/>
    <cellStyle name="Normal 2 4 6 19 5 3" xfId="56572"/>
    <cellStyle name="Normal 2 4 6 19 6" xfId="21995"/>
    <cellStyle name="Normal 2 4 6 19 6 2" xfId="56573"/>
    <cellStyle name="Normal 2 4 6 19 7" xfId="21996"/>
    <cellStyle name="Normal 2 4 6 19 7 2" xfId="56574"/>
    <cellStyle name="Normal 2 4 6 19 8" xfId="56575"/>
    <cellStyle name="Normal 2 4 6 19 8 2" xfId="56576"/>
    <cellStyle name="Normal 2 4 6 19 9" xfId="56577"/>
    <cellStyle name="Normal 2 4 6 2" xfId="21997"/>
    <cellStyle name="Normal 2 4 6 2 10" xfId="56578"/>
    <cellStyle name="Normal 2 4 6 2 11" xfId="56579"/>
    <cellStyle name="Normal 2 4 6 2 2" xfId="21998"/>
    <cellStyle name="Normal 2 4 6 2 2 10" xfId="56580"/>
    <cellStyle name="Normal 2 4 6 2 2 2" xfId="21999"/>
    <cellStyle name="Normal 2 4 6 2 2 2 2" xfId="22000"/>
    <cellStyle name="Normal 2 4 6 2 2 2 2 2" xfId="22001"/>
    <cellStyle name="Normal 2 4 6 2 2 2 2 2 2" xfId="56581"/>
    <cellStyle name="Normal 2 4 6 2 2 2 2 3" xfId="22002"/>
    <cellStyle name="Normal 2 4 6 2 2 2 2 3 2" xfId="56582"/>
    <cellStyle name="Normal 2 4 6 2 2 2 2 4" xfId="56583"/>
    <cellStyle name="Normal 2 4 6 2 2 2 3" xfId="22003"/>
    <cellStyle name="Normal 2 4 6 2 2 2 3 2" xfId="56584"/>
    <cellStyle name="Normal 2 4 6 2 2 2 4" xfId="22004"/>
    <cellStyle name="Normal 2 4 6 2 2 2 4 2" xfId="56585"/>
    <cellStyle name="Normal 2 4 6 2 2 2 5" xfId="22005"/>
    <cellStyle name="Normal 2 4 6 2 2 2 5 2" xfId="56586"/>
    <cellStyle name="Normal 2 4 6 2 2 2 6" xfId="56587"/>
    <cellStyle name="Normal 2 4 6 2 2 2 6 2" xfId="56588"/>
    <cellStyle name="Normal 2 4 6 2 2 2 7" xfId="56589"/>
    <cellStyle name="Normal 2 4 6 2 2 3" xfId="22006"/>
    <cellStyle name="Normal 2 4 6 2 2 3 2" xfId="22007"/>
    <cellStyle name="Normal 2 4 6 2 2 3 2 2" xfId="56590"/>
    <cellStyle name="Normal 2 4 6 2 2 3 3" xfId="22008"/>
    <cellStyle name="Normal 2 4 6 2 2 3 3 2" xfId="56591"/>
    <cellStyle name="Normal 2 4 6 2 2 3 4" xfId="56592"/>
    <cellStyle name="Normal 2 4 6 2 2 4" xfId="22009"/>
    <cellStyle name="Normal 2 4 6 2 2 4 2" xfId="22010"/>
    <cellStyle name="Normal 2 4 6 2 2 4 2 2" xfId="56593"/>
    <cellStyle name="Normal 2 4 6 2 2 4 3" xfId="56594"/>
    <cellStyle name="Normal 2 4 6 2 2 5" xfId="22011"/>
    <cellStyle name="Normal 2 4 6 2 2 5 2" xfId="56595"/>
    <cellStyle name="Normal 2 4 6 2 2 6" xfId="22012"/>
    <cellStyle name="Normal 2 4 6 2 2 6 2" xfId="56596"/>
    <cellStyle name="Normal 2 4 6 2 2 7" xfId="56597"/>
    <cellStyle name="Normal 2 4 6 2 2 7 2" xfId="56598"/>
    <cellStyle name="Normal 2 4 6 2 2 8" xfId="56599"/>
    <cellStyle name="Normal 2 4 6 2 2 9" xfId="56600"/>
    <cellStyle name="Normal 2 4 6 2 3" xfId="22013"/>
    <cellStyle name="Normal 2 4 6 2 3 2" xfId="22014"/>
    <cellStyle name="Normal 2 4 6 2 3 2 2" xfId="22015"/>
    <cellStyle name="Normal 2 4 6 2 3 2 2 2" xfId="56601"/>
    <cellStyle name="Normal 2 4 6 2 3 2 3" xfId="22016"/>
    <cellStyle name="Normal 2 4 6 2 3 2 3 2" xfId="56602"/>
    <cellStyle name="Normal 2 4 6 2 3 2 4" xfId="56603"/>
    <cellStyle name="Normal 2 4 6 2 3 3" xfId="22017"/>
    <cellStyle name="Normal 2 4 6 2 3 3 2" xfId="56604"/>
    <cellStyle name="Normal 2 4 6 2 3 4" xfId="22018"/>
    <cellStyle name="Normal 2 4 6 2 3 4 2" xfId="56605"/>
    <cellStyle name="Normal 2 4 6 2 3 5" xfId="22019"/>
    <cellStyle name="Normal 2 4 6 2 3 5 2" xfId="56606"/>
    <cellStyle name="Normal 2 4 6 2 3 6" xfId="56607"/>
    <cellStyle name="Normal 2 4 6 2 3 6 2" xfId="56608"/>
    <cellStyle name="Normal 2 4 6 2 3 7" xfId="56609"/>
    <cellStyle name="Normal 2 4 6 2 4" xfId="22020"/>
    <cellStyle name="Normal 2 4 6 2 4 2" xfId="22021"/>
    <cellStyle name="Normal 2 4 6 2 4 2 2" xfId="56610"/>
    <cellStyle name="Normal 2 4 6 2 4 3" xfId="22022"/>
    <cellStyle name="Normal 2 4 6 2 4 3 2" xfId="56611"/>
    <cellStyle name="Normal 2 4 6 2 4 4" xfId="56612"/>
    <cellStyle name="Normal 2 4 6 2 5" xfId="22023"/>
    <cellStyle name="Normal 2 4 6 2 5 2" xfId="22024"/>
    <cellStyle name="Normal 2 4 6 2 5 2 2" xfId="56613"/>
    <cellStyle name="Normal 2 4 6 2 5 3" xfId="56614"/>
    <cellStyle name="Normal 2 4 6 2 6" xfId="22025"/>
    <cellStyle name="Normal 2 4 6 2 6 2" xfId="56615"/>
    <cellStyle name="Normal 2 4 6 2 7" xfId="22026"/>
    <cellStyle name="Normal 2 4 6 2 7 2" xfId="56616"/>
    <cellStyle name="Normal 2 4 6 2 8" xfId="56617"/>
    <cellStyle name="Normal 2 4 6 2 8 2" xfId="56618"/>
    <cellStyle name="Normal 2 4 6 2 9" xfId="56619"/>
    <cellStyle name="Normal 2 4 6 20" xfId="22027"/>
    <cellStyle name="Normal 2 4 6 20 10" xfId="56620"/>
    <cellStyle name="Normal 2 4 6 20 11" xfId="56621"/>
    <cellStyle name="Normal 2 4 6 20 2" xfId="22028"/>
    <cellStyle name="Normal 2 4 6 20 2 10" xfId="56622"/>
    <cellStyle name="Normal 2 4 6 20 2 2" xfId="22029"/>
    <cellStyle name="Normal 2 4 6 20 2 2 2" xfId="22030"/>
    <cellStyle name="Normal 2 4 6 20 2 2 2 2" xfId="22031"/>
    <cellStyle name="Normal 2 4 6 20 2 2 2 2 2" xfId="56623"/>
    <cellStyle name="Normal 2 4 6 20 2 2 2 3" xfId="22032"/>
    <cellStyle name="Normal 2 4 6 20 2 2 2 3 2" xfId="56624"/>
    <cellStyle name="Normal 2 4 6 20 2 2 2 4" xfId="56625"/>
    <cellStyle name="Normal 2 4 6 20 2 2 3" xfId="22033"/>
    <cellStyle name="Normal 2 4 6 20 2 2 3 2" xfId="56626"/>
    <cellStyle name="Normal 2 4 6 20 2 2 4" xfId="22034"/>
    <cellStyle name="Normal 2 4 6 20 2 2 4 2" xfId="56627"/>
    <cellStyle name="Normal 2 4 6 20 2 2 5" xfId="22035"/>
    <cellStyle name="Normal 2 4 6 20 2 2 5 2" xfId="56628"/>
    <cellStyle name="Normal 2 4 6 20 2 2 6" xfId="56629"/>
    <cellStyle name="Normal 2 4 6 20 2 2 6 2" xfId="56630"/>
    <cellStyle name="Normal 2 4 6 20 2 2 7" xfId="56631"/>
    <cellStyle name="Normal 2 4 6 20 2 3" xfId="22036"/>
    <cellStyle name="Normal 2 4 6 20 2 3 2" xfId="22037"/>
    <cellStyle name="Normal 2 4 6 20 2 3 2 2" xfId="56632"/>
    <cellStyle name="Normal 2 4 6 20 2 3 3" xfId="22038"/>
    <cellStyle name="Normal 2 4 6 20 2 3 3 2" xfId="56633"/>
    <cellStyle name="Normal 2 4 6 20 2 3 4" xfId="56634"/>
    <cellStyle name="Normal 2 4 6 20 2 4" xfId="22039"/>
    <cellStyle name="Normal 2 4 6 20 2 4 2" xfId="22040"/>
    <cellStyle name="Normal 2 4 6 20 2 4 2 2" xfId="56635"/>
    <cellStyle name="Normal 2 4 6 20 2 4 3" xfId="56636"/>
    <cellStyle name="Normal 2 4 6 20 2 5" xfId="22041"/>
    <cellStyle name="Normal 2 4 6 20 2 5 2" xfId="56637"/>
    <cellStyle name="Normal 2 4 6 20 2 6" xfId="22042"/>
    <cellStyle name="Normal 2 4 6 20 2 6 2" xfId="56638"/>
    <cellStyle name="Normal 2 4 6 20 2 7" xfId="56639"/>
    <cellStyle name="Normal 2 4 6 20 2 7 2" xfId="56640"/>
    <cellStyle name="Normal 2 4 6 20 2 8" xfId="56641"/>
    <cellStyle name="Normal 2 4 6 20 2 9" xfId="56642"/>
    <cellStyle name="Normal 2 4 6 20 3" xfId="22043"/>
    <cellStyle name="Normal 2 4 6 20 3 2" xfId="22044"/>
    <cellStyle name="Normal 2 4 6 20 3 2 2" xfId="22045"/>
    <cellStyle name="Normal 2 4 6 20 3 2 2 2" xfId="56643"/>
    <cellStyle name="Normal 2 4 6 20 3 2 3" xfId="22046"/>
    <cellStyle name="Normal 2 4 6 20 3 2 3 2" xfId="56644"/>
    <cellStyle name="Normal 2 4 6 20 3 2 4" xfId="56645"/>
    <cellStyle name="Normal 2 4 6 20 3 3" xfId="22047"/>
    <cellStyle name="Normal 2 4 6 20 3 3 2" xfId="56646"/>
    <cellStyle name="Normal 2 4 6 20 3 4" xfId="22048"/>
    <cellStyle name="Normal 2 4 6 20 3 4 2" xfId="56647"/>
    <cellStyle name="Normal 2 4 6 20 3 5" xfId="22049"/>
    <cellStyle name="Normal 2 4 6 20 3 5 2" xfId="56648"/>
    <cellStyle name="Normal 2 4 6 20 3 6" xfId="56649"/>
    <cellStyle name="Normal 2 4 6 20 3 6 2" xfId="56650"/>
    <cellStyle name="Normal 2 4 6 20 3 7" xfId="56651"/>
    <cellStyle name="Normal 2 4 6 20 4" xfId="22050"/>
    <cellStyle name="Normal 2 4 6 20 4 2" xfId="22051"/>
    <cellStyle name="Normal 2 4 6 20 4 2 2" xfId="56652"/>
    <cellStyle name="Normal 2 4 6 20 4 3" xfId="22052"/>
    <cellStyle name="Normal 2 4 6 20 4 3 2" xfId="56653"/>
    <cellStyle name="Normal 2 4 6 20 4 4" xfId="56654"/>
    <cellStyle name="Normal 2 4 6 20 5" xfId="22053"/>
    <cellStyle name="Normal 2 4 6 20 5 2" xfId="22054"/>
    <cellStyle name="Normal 2 4 6 20 5 2 2" xfId="56655"/>
    <cellStyle name="Normal 2 4 6 20 5 3" xfId="56656"/>
    <cellStyle name="Normal 2 4 6 20 6" xfId="22055"/>
    <cellStyle name="Normal 2 4 6 20 6 2" xfId="56657"/>
    <cellStyle name="Normal 2 4 6 20 7" xfId="22056"/>
    <cellStyle name="Normal 2 4 6 20 7 2" xfId="56658"/>
    <cellStyle name="Normal 2 4 6 20 8" xfId="56659"/>
    <cellStyle name="Normal 2 4 6 20 8 2" xfId="56660"/>
    <cellStyle name="Normal 2 4 6 20 9" xfId="56661"/>
    <cellStyle name="Normal 2 4 6 21" xfId="22057"/>
    <cellStyle name="Normal 2 4 6 21 10" xfId="56662"/>
    <cellStyle name="Normal 2 4 6 21 11" xfId="56663"/>
    <cellStyle name="Normal 2 4 6 21 2" xfId="22058"/>
    <cellStyle name="Normal 2 4 6 21 2 10" xfId="56664"/>
    <cellStyle name="Normal 2 4 6 21 2 2" xfId="22059"/>
    <cellStyle name="Normal 2 4 6 21 2 2 2" xfId="22060"/>
    <cellStyle name="Normal 2 4 6 21 2 2 2 2" xfId="22061"/>
    <cellStyle name="Normal 2 4 6 21 2 2 2 2 2" xfId="56665"/>
    <cellStyle name="Normal 2 4 6 21 2 2 2 3" xfId="22062"/>
    <cellStyle name="Normal 2 4 6 21 2 2 2 3 2" xfId="56666"/>
    <cellStyle name="Normal 2 4 6 21 2 2 2 4" xfId="56667"/>
    <cellStyle name="Normal 2 4 6 21 2 2 3" xfId="22063"/>
    <cellStyle name="Normal 2 4 6 21 2 2 3 2" xfId="56668"/>
    <cellStyle name="Normal 2 4 6 21 2 2 4" xfId="22064"/>
    <cellStyle name="Normal 2 4 6 21 2 2 4 2" xfId="56669"/>
    <cellStyle name="Normal 2 4 6 21 2 2 5" xfId="22065"/>
    <cellStyle name="Normal 2 4 6 21 2 2 5 2" xfId="56670"/>
    <cellStyle name="Normal 2 4 6 21 2 2 6" xfId="56671"/>
    <cellStyle name="Normal 2 4 6 21 2 2 6 2" xfId="56672"/>
    <cellStyle name="Normal 2 4 6 21 2 2 7" xfId="56673"/>
    <cellStyle name="Normal 2 4 6 21 2 3" xfId="22066"/>
    <cellStyle name="Normal 2 4 6 21 2 3 2" xfId="22067"/>
    <cellStyle name="Normal 2 4 6 21 2 3 2 2" xfId="56674"/>
    <cellStyle name="Normal 2 4 6 21 2 3 3" xfId="22068"/>
    <cellStyle name="Normal 2 4 6 21 2 3 3 2" xfId="56675"/>
    <cellStyle name="Normal 2 4 6 21 2 3 4" xfId="56676"/>
    <cellStyle name="Normal 2 4 6 21 2 4" xfId="22069"/>
    <cellStyle name="Normal 2 4 6 21 2 4 2" xfId="22070"/>
    <cellStyle name="Normal 2 4 6 21 2 4 2 2" xfId="56677"/>
    <cellStyle name="Normal 2 4 6 21 2 4 3" xfId="56678"/>
    <cellStyle name="Normal 2 4 6 21 2 5" xfId="22071"/>
    <cellStyle name="Normal 2 4 6 21 2 5 2" xfId="56679"/>
    <cellStyle name="Normal 2 4 6 21 2 6" xfId="22072"/>
    <cellStyle name="Normal 2 4 6 21 2 6 2" xfId="56680"/>
    <cellStyle name="Normal 2 4 6 21 2 7" xfId="56681"/>
    <cellStyle name="Normal 2 4 6 21 2 7 2" xfId="56682"/>
    <cellStyle name="Normal 2 4 6 21 2 8" xfId="56683"/>
    <cellStyle name="Normal 2 4 6 21 2 9" xfId="56684"/>
    <cellStyle name="Normal 2 4 6 21 3" xfId="22073"/>
    <cellStyle name="Normal 2 4 6 21 3 2" xfId="22074"/>
    <cellStyle name="Normal 2 4 6 21 3 2 2" xfId="22075"/>
    <cellStyle name="Normal 2 4 6 21 3 2 2 2" xfId="56685"/>
    <cellStyle name="Normal 2 4 6 21 3 2 3" xfId="22076"/>
    <cellStyle name="Normal 2 4 6 21 3 2 3 2" xfId="56686"/>
    <cellStyle name="Normal 2 4 6 21 3 2 4" xfId="56687"/>
    <cellStyle name="Normal 2 4 6 21 3 3" xfId="22077"/>
    <cellStyle name="Normal 2 4 6 21 3 3 2" xfId="56688"/>
    <cellStyle name="Normal 2 4 6 21 3 4" xfId="22078"/>
    <cellStyle name="Normal 2 4 6 21 3 4 2" xfId="56689"/>
    <cellStyle name="Normal 2 4 6 21 3 5" xfId="22079"/>
    <cellStyle name="Normal 2 4 6 21 3 5 2" xfId="56690"/>
    <cellStyle name="Normal 2 4 6 21 3 6" xfId="56691"/>
    <cellStyle name="Normal 2 4 6 21 3 6 2" xfId="56692"/>
    <cellStyle name="Normal 2 4 6 21 3 7" xfId="56693"/>
    <cellStyle name="Normal 2 4 6 21 4" xfId="22080"/>
    <cellStyle name="Normal 2 4 6 21 4 2" xfId="22081"/>
    <cellStyle name="Normal 2 4 6 21 4 2 2" xfId="56694"/>
    <cellStyle name="Normal 2 4 6 21 4 3" xfId="22082"/>
    <cellStyle name="Normal 2 4 6 21 4 3 2" xfId="56695"/>
    <cellStyle name="Normal 2 4 6 21 4 4" xfId="56696"/>
    <cellStyle name="Normal 2 4 6 21 5" xfId="22083"/>
    <cellStyle name="Normal 2 4 6 21 5 2" xfId="22084"/>
    <cellStyle name="Normal 2 4 6 21 5 2 2" xfId="56697"/>
    <cellStyle name="Normal 2 4 6 21 5 3" xfId="56698"/>
    <cellStyle name="Normal 2 4 6 21 6" xfId="22085"/>
    <cellStyle name="Normal 2 4 6 21 6 2" xfId="56699"/>
    <cellStyle name="Normal 2 4 6 21 7" xfId="22086"/>
    <cellStyle name="Normal 2 4 6 21 7 2" xfId="56700"/>
    <cellStyle name="Normal 2 4 6 21 8" xfId="56701"/>
    <cellStyle name="Normal 2 4 6 21 8 2" xfId="56702"/>
    <cellStyle name="Normal 2 4 6 21 9" xfId="56703"/>
    <cellStyle name="Normal 2 4 6 22" xfId="22087"/>
    <cellStyle name="Normal 2 4 6 22 10" xfId="56704"/>
    <cellStyle name="Normal 2 4 6 22 11" xfId="56705"/>
    <cellStyle name="Normal 2 4 6 22 2" xfId="22088"/>
    <cellStyle name="Normal 2 4 6 22 2 10" xfId="56706"/>
    <cellStyle name="Normal 2 4 6 22 2 2" xfId="22089"/>
    <cellStyle name="Normal 2 4 6 22 2 2 2" xfId="22090"/>
    <cellStyle name="Normal 2 4 6 22 2 2 2 2" xfId="22091"/>
    <cellStyle name="Normal 2 4 6 22 2 2 2 2 2" xfId="56707"/>
    <cellStyle name="Normal 2 4 6 22 2 2 2 3" xfId="22092"/>
    <cellStyle name="Normal 2 4 6 22 2 2 2 3 2" xfId="56708"/>
    <cellStyle name="Normal 2 4 6 22 2 2 2 4" xfId="56709"/>
    <cellStyle name="Normal 2 4 6 22 2 2 3" xfId="22093"/>
    <cellStyle name="Normal 2 4 6 22 2 2 3 2" xfId="56710"/>
    <cellStyle name="Normal 2 4 6 22 2 2 4" xfId="22094"/>
    <cellStyle name="Normal 2 4 6 22 2 2 4 2" xfId="56711"/>
    <cellStyle name="Normal 2 4 6 22 2 2 5" xfId="22095"/>
    <cellStyle name="Normal 2 4 6 22 2 2 5 2" xfId="56712"/>
    <cellStyle name="Normal 2 4 6 22 2 2 6" xfId="56713"/>
    <cellStyle name="Normal 2 4 6 22 2 2 6 2" xfId="56714"/>
    <cellStyle name="Normal 2 4 6 22 2 2 7" xfId="56715"/>
    <cellStyle name="Normal 2 4 6 22 2 3" xfId="22096"/>
    <cellStyle name="Normal 2 4 6 22 2 3 2" xfId="22097"/>
    <cellStyle name="Normal 2 4 6 22 2 3 2 2" xfId="56716"/>
    <cellStyle name="Normal 2 4 6 22 2 3 3" xfId="22098"/>
    <cellStyle name="Normal 2 4 6 22 2 3 3 2" xfId="56717"/>
    <cellStyle name="Normal 2 4 6 22 2 3 4" xfId="56718"/>
    <cellStyle name="Normal 2 4 6 22 2 4" xfId="22099"/>
    <cellStyle name="Normal 2 4 6 22 2 4 2" xfId="22100"/>
    <cellStyle name="Normal 2 4 6 22 2 4 2 2" xfId="56719"/>
    <cellStyle name="Normal 2 4 6 22 2 4 3" xfId="56720"/>
    <cellStyle name="Normal 2 4 6 22 2 5" xfId="22101"/>
    <cellStyle name="Normal 2 4 6 22 2 5 2" xfId="56721"/>
    <cellStyle name="Normal 2 4 6 22 2 6" xfId="22102"/>
    <cellStyle name="Normal 2 4 6 22 2 6 2" xfId="56722"/>
    <cellStyle name="Normal 2 4 6 22 2 7" xfId="56723"/>
    <cellStyle name="Normal 2 4 6 22 2 7 2" xfId="56724"/>
    <cellStyle name="Normal 2 4 6 22 2 8" xfId="56725"/>
    <cellStyle name="Normal 2 4 6 22 2 9" xfId="56726"/>
    <cellStyle name="Normal 2 4 6 22 3" xfId="22103"/>
    <cellStyle name="Normal 2 4 6 22 3 2" xfId="22104"/>
    <cellStyle name="Normal 2 4 6 22 3 2 2" xfId="22105"/>
    <cellStyle name="Normal 2 4 6 22 3 2 2 2" xfId="56727"/>
    <cellStyle name="Normal 2 4 6 22 3 2 3" xfId="22106"/>
    <cellStyle name="Normal 2 4 6 22 3 2 3 2" xfId="56728"/>
    <cellStyle name="Normal 2 4 6 22 3 2 4" xfId="56729"/>
    <cellStyle name="Normal 2 4 6 22 3 3" xfId="22107"/>
    <cellStyle name="Normal 2 4 6 22 3 3 2" xfId="56730"/>
    <cellStyle name="Normal 2 4 6 22 3 4" xfId="22108"/>
    <cellStyle name="Normal 2 4 6 22 3 4 2" xfId="56731"/>
    <cellStyle name="Normal 2 4 6 22 3 5" xfId="22109"/>
    <cellStyle name="Normal 2 4 6 22 3 5 2" xfId="56732"/>
    <cellStyle name="Normal 2 4 6 22 3 6" xfId="56733"/>
    <cellStyle name="Normal 2 4 6 22 3 6 2" xfId="56734"/>
    <cellStyle name="Normal 2 4 6 22 3 7" xfId="56735"/>
    <cellStyle name="Normal 2 4 6 22 4" xfId="22110"/>
    <cellStyle name="Normal 2 4 6 22 4 2" xfId="22111"/>
    <cellStyle name="Normal 2 4 6 22 4 2 2" xfId="56736"/>
    <cellStyle name="Normal 2 4 6 22 4 3" xfId="22112"/>
    <cellStyle name="Normal 2 4 6 22 4 3 2" xfId="56737"/>
    <cellStyle name="Normal 2 4 6 22 4 4" xfId="56738"/>
    <cellStyle name="Normal 2 4 6 22 5" xfId="22113"/>
    <cellStyle name="Normal 2 4 6 22 5 2" xfId="22114"/>
    <cellStyle name="Normal 2 4 6 22 5 2 2" xfId="56739"/>
    <cellStyle name="Normal 2 4 6 22 5 3" xfId="56740"/>
    <cellStyle name="Normal 2 4 6 22 6" xfId="22115"/>
    <cellStyle name="Normal 2 4 6 22 6 2" xfId="56741"/>
    <cellStyle name="Normal 2 4 6 22 7" xfId="22116"/>
    <cellStyle name="Normal 2 4 6 22 7 2" xfId="56742"/>
    <cellStyle name="Normal 2 4 6 22 8" xfId="56743"/>
    <cellStyle name="Normal 2 4 6 22 8 2" xfId="56744"/>
    <cellStyle name="Normal 2 4 6 22 9" xfId="56745"/>
    <cellStyle name="Normal 2 4 6 23" xfId="22117"/>
    <cellStyle name="Normal 2 4 6 23 10" xfId="56746"/>
    <cellStyle name="Normal 2 4 6 23 11" xfId="56747"/>
    <cellStyle name="Normal 2 4 6 23 2" xfId="22118"/>
    <cellStyle name="Normal 2 4 6 23 2 10" xfId="56748"/>
    <cellStyle name="Normal 2 4 6 23 2 2" xfId="22119"/>
    <cellStyle name="Normal 2 4 6 23 2 2 2" xfId="22120"/>
    <cellStyle name="Normal 2 4 6 23 2 2 2 2" xfId="22121"/>
    <cellStyle name="Normal 2 4 6 23 2 2 2 2 2" xfId="56749"/>
    <cellStyle name="Normal 2 4 6 23 2 2 2 3" xfId="22122"/>
    <cellStyle name="Normal 2 4 6 23 2 2 2 3 2" xfId="56750"/>
    <cellStyle name="Normal 2 4 6 23 2 2 2 4" xfId="56751"/>
    <cellStyle name="Normal 2 4 6 23 2 2 3" xfId="22123"/>
    <cellStyle name="Normal 2 4 6 23 2 2 3 2" xfId="56752"/>
    <cellStyle name="Normal 2 4 6 23 2 2 4" xfId="22124"/>
    <cellStyle name="Normal 2 4 6 23 2 2 4 2" xfId="56753"/>
    <cellStyle name="Normal 2 4 6 23 2 2 5" xfId="22125"/>
    <cellStyle name="Normal 2 4 6 23 2 2 5 2" xfId="56754"/>
    <cellStyle name="Normal 2 4 6 23 2 2 6" xfId="56755"/>
    <cellStyle name="Normal 2 4 6 23 2 2 6 2" xfId="56756"/>
    <cellStyle name="Normal 2 4 6 23 2 2 7" xfId="56757"/>
    <cellStyle name="Normal 2 4 6 23 2 3" xfId="22126"/>
    <cellStyle name="Normal 2 4 6 23 2 3 2" xfId="22127"/>
    <cellStyle name="Normal 2 4 6 23 2 3 2 2" xfId="56758"/>
    <cellStyle name="Normal 2 4 6 23 2 3 3" xfId="22128"/>
    <cellStyle name="Normal 2 4 6 23 2 3 3 2" xfId="56759"/>
    <cellStyle name="Normal 2 4 6 23 2 3 4" xfId="56760"/>
    <cellStyle name="Normal 2 4 6 23 2 4" xfId="22129"/>
    <cellStyle name="Normal 2 4 6 23 2 4 2" xfId="22130"/>
    <cellStyle name="Normal 2 4 6 23 2 4 2 2" xfId="56761"/>
    <cellStyle name="Normal 2 4 6 23 2 4 3" xfId="56762"/>
    <cellStyle name="Normal 2 4 6 23 2 5" xfId="22131"/>
    <cellStyle name="Normal 2 4 6 23 2 5 2" xfId="56763"/>
    <cellStyle name="Normal 2 4 6 23 2 6" xfId="22132"/>
    <cellStyle name="Normal 2 4 6 23 2 6 2" xfId="56764"/>
    <cellStyle name="Normal 2 4 6 23 2 7" xfId="56765"/>
    <cellStyle name="Normal 2 4 6 23 2 7 2" xfId="56766"/>
    <cellStyle name="Normal 2 4 6 23 2 8" xfId="56767"/>
    <cellStyle name="Normal 2 4 6 23 2 9" xfId="56768"/>
    <cellStyle name="Normal 2 4 6 23 3" xfId="22133"/>
    <cellStyle name="Normal 2 4 6 23 3 2" xfId="22134"/>
    <cellStyle name="Normal 2 4 6 23 3 2 2" xfId="22135"/>
    <cellStyle name="Normal 2 4 6 23 3 2 2 2" xfId="56769"/>
    <cellStyle name="Normal 2 4 6 23 3 2 3" xfId="22136"/>
    <cellStyle name="Normal 2 4 6 23 3 2 3 2" xfId="56770"/>
    <cellStyle name="Normal 2 4 6 23 3 2 4" xfId="56771"/>
    <cellStyle name="Normal 2 4 6 23 3 3" xfId="22137"/>
    <cellStyle name="Normal 2 4 6 23 3 3 2" xfId="56772"/>
    <cellStyle name="Normal 2 4 6 23 3 4" xfId="22138"/>
    <cellStyle name="Normal 2 4 6 23 3 4 2" xfId="56773"/>
    <cellStyle name="Normal 2 4 6 23 3 5" xfId="22139"/>
    <cellStyle name="Normal 2 4 6 23 3 5 2" xfId="56774"/>
    <cellStyle name="Normal 2 4 6 23 3 6" xfId="56775"/>
    <cellStyle name="Normal 2 4 6 23 3 6 2" xfId="56776"/>
    <cellStyle name="Normal 2 4 6 23 3 7" xfId="56777"/>
    <cellStyle name="Normal 2 4 6 23 4" xfId="22140"/>
    <cellStyle name="Normal 2 4 6 23 4 2" xfId="22141"/>
    <cellStyle name="Normal 2 4 6 23 4 2 2" xfId="56778"/>
    <cellStyle name="Normal 2 4 6 23 4 3" xfId="22142"/>
    <cellStyle name="Normal 2 4 6 23 4 3 2" xfId="56779"/>
    <cellStyle name="Normal 2 4 6 23 4 4" xfId="56780"/>
    <cellStyle name="Normal 2 4 6 23 5" xfId="22143"/>
    <cellStyle name="Normal 2 4 6 23 5 2" xfId="22144"/>
    <cellStyle name="Normal 2 4 6 23 5 2 2" xfId="56781"/>
    <cellStyle name="Normal 2 4 6 23 5 3" xfId="56782"/>
    <cellStyle name="Normal 2 4 6 23 6" xfId="22145"/>
    <cellStyle name="Normal 2 4 6 23 6 2" xfId="56783"/>
    <cellStyle name="Normal 2 4 6 23 7" xfId="22146"/>
    <cellStyle name="Normal 2 4 6 23 7 2" xfId="56784"/>
    <cellStyle name="Normal 2 4 6 23 8" xfId="56785"/>
    <cellStyle name="Normal 2 4 6 23 8 2" xfId="56786"/>
    <cellStyle name="Normal 2 4 6 23 9" xfId="56787"/>
    <cellStyle name="Normal 2 4 6 24" xfId="22147"/>
    <cellStyle name="Normal 2 4 6 24 10" xfId="56788"/>
    <cellStyle name="Normal 2 4 6 24 11" xfId="56789"/>
    <cellStyle name="Normal 2 4 6 24 2" xfId="22148"/>
    <cellStyle name="Normal 2 4 6 24 2 10" xfId="56790"/>
    <cellStyle name="Normal 2 4 6 24 2 2" xfId="22149"/>
    <cellStyle name="Normal 2 4 6 24 2 2 2" xfId="22150"/>
    <cellStyle name="Normal 2 4 6 24 2 2 2 2" xfId="22151"/>
    <cellStyle name="Normal 2 4 6 24 2 2 2 2 2" xfId="56791"/>
    <cellStyle name="Normal 2 4 6 24 2 2 2 3" xfId="22152"/>
    <cellStyle name="Normal 2 4 6 24 2 2 2 3 2" xfId="56792"/>
    <cellStyle name="Normal 2 4 6 24 2 2 2 4" xfId="56793"/>
    <cellStyle name="Normal 2 4 6 24 2 2 3" xfId="22153"/>
    <cellStyle name="Normal 2 4 6 24 2 2 3 2" xfId="56794"/>
    <cellStyle name="Normal 2 4 6 24 2 2 4" xfId="22154"/>
    <cellStyle name="Normal 2 4 6 24 2 2 4 2" xfId="56795"/>
    <cellStyle name="Normal 2 4 6 24 2 2 5" xfId="22155"/>
    <cellStyle name="Normal 2 4 6 24 2 2 5 2" xfId="56796"/>
    <cellStyle name="Normal 2 4 6 24 2 2 6" xfId="56797"/>
    <cellStyle name="Normal 2 4 6 24 2 2 6 2" xfId="56798"/>
    <cellStyle name="Normal 2 4 6 24 2 2 7" xfId="56799"/>
    <cellStyle name="Normal 2 4 6 24 2 3" xfId="22156"/>
    <cellStyle name="Normal 2 4 6 24 2 3 2" xfId="22157"/>
    <cellStyle name="Normal 2 4 6 24 2 3 2 2" xfId="56800"/>
    <cellStyle name="Normal 2 4 6 24 2 3 3" xfId="22158"/>
    <cellStyle name="Normal 2 4 6 24 2 3 3 2" xfId="56801"/>
    <cellStyle name="Normal 2 4 6 24 2 3 4" xfId="56802"/>
    <cellStyle name="Normal 2 4 6 24 2 4" xfId="22159"/>
    <cellStyle name="Normal 2 4 6 24 2 4 2" xfId="22160"/>
    <cellStyle name="Normal 2 4 6 24 2 4 2 2" xfId="56803"/>
    <cellStyle name="Normal 2 4 6 24 2 4 3" xfId="56804"/>
    <cellStyle name="Normal 2 4 6 24 2 5" xfId="22161"/>
    <cellStyle name="Normal 2 4 6 24 2 5 2" xfId="56805"/>
    <cellStyle name="Normal 2 4 6 24 2 6" xfId="22162"/>
    <cellStyle name="Normal 2 4 6 24 2 6 2" xfId="56806"/>
    <cellStyle name="Normal 2 4 6 24 2 7" xfId="56807"/>
    <cellStyle name="Normal 2 4 6 24 2 7 2" xfId="56808"/>
    <cellStyle name="Normal 2 4 6 24 2 8" xfId="56809"/>
    <cellStyle name="Normal 2 4 6 24 2 9" xfId="56810"/>
    <cellStyle name="Normal 2 4 6 24 3" xfId="22163"/>
    <cellStyle name="Normal 2 4 6 24 3 2" xfId="22164"/>
    <cellStyle name="Normal 2 4 6 24 3 2 2" xfId="22165"/>
    <cellStyle name="Normal 2 4 6 24 3 2 2 2" xfId="56811"/>
    <cellStyle name="Normal 2 4 6 24 3 2 3" xfId="22166"/>
    <cellStyle name="Normal 2 4 6 24 3 2 3 2" xfId="56812"/>
    <cellStyle name="Normal 2 4 6 24 3 2 4" xfId="56813"/>
    <cellStyle name="Normal 2 4 6 24 3 3" xfId="22167"/>
    <cellStyle name="Normal 2 4 6 24 3 3 2" xfId="56814"/>
    <cellStyle name="Normal 2 4 6 24 3 4" xfId="22168"/>
    <cellStyle name="Normal 2 4 6 24 3 4 2" xfId="56815"/>
    <cellStyle name="Normal 2 4 6 24 3 5" xfId="22169"/>
    <cellStyle name="Normal 2 4 6 24 3 5 2" xfId="56816"/>
    <cellStyle name="Normal 2 4 6 24 3 6" xfId="56817"/>
    <cellStyle name="Normal 2 4 6 24 3 6 2" xfId="56818"/>
    <cellStyle name="Normal 2 4 6 24 3 7" xfId="56819"/>
    <cellStyle name="Normal 2 4 6 24 4" xfId="22170"/>
    <cellStyle name="Normal 2 4 6 24 4 2" xfId="22171"/>
    <cellStyle name="Normal 2 4 6 24 4 2 2" xfId="56820"/>
    <cellStyle name="Normal 2 4 6 24 4 3" xfId="22172"/>
    <cellStyle name="Normal 2 4 6 24 4 3 2" xfId="56821"/>
    <cellStyle name="Normal 2 4 6 24 4 4" xfId="56822"/>
    <cellStyle name="Normal 2 4 6 24 5" xfId="22173"/>
    <cellStyle name="Normal 2 4 6 24 5 2" xfId="22174"/>
    <cellStyle name="Normal 2 4 6 24 5 2 2" xfId="56823"/>
    <cellStyle name="Normal 2 4 6 24 5 3" xfId="56824"/>
    <cellStyle name="Normal 2 4 6 24 6" xfId="22175"/>
    <cellStyle name="Normal 2 4 6 24 6 2" xfId="56825"/>
    <cellStyle name="Normal 2 4 6 24 7" xfId="22176"/>
    <cellStyle name="Normal 2 4 6 24 7 2" xfId="56826"/>
    <cellStyle name="Normal 2 4 6 24 8" xfId="56827"/>
    <cellStyle name="Normal 2 4 6 24 8 2" xfId="56828"/>
    <cellStyle name="Normal 2 4 6 24 9" xfId="56829"/>
    <cellStyle name="Normal 2 4 6 25" xfId="22177"/>
    <cellStyle name="Normal 2 4 6 25 10" xfId="56830"/>
    <cellStyle name="Normal 2 4 6 25 11" xfId="56831"/>
    <cellStyle name="Normal 2 4 6 25 2" xfId="22178"/>
    <cellStyle name="Normal 2 4 6 25 2 10" xfId="56832"/>
    <cellStyle name="Normal 2 4 6 25 2 2" xfId="22179"/>
    <cellStyle name="Normal 2 4 6 25 2 2 2" xfId="22180"/>
    <cellStyle name="Normal 2 4 6 25 2 2 2 2" xfId="22181"/>
    <cellStyle name="Normal 2 4 6 25 2 2 2 2 2" xfId="56833"/>
    <cellStyle name="Normal 2 4 6 25 2 2 2 3" xfId="22182"/>
    <cellStyle name="Normal 2 4 6 25 2 2 2 3 2" xfId="56834"/>
    <cellStyle name="Normal 2 4 6 25 2 2 2 4" xfId="56835"/>
    <cellStyle name="Normal 2 4 6 25 2 2 3" xfId="22183"/>
    <cellStyle name="Normal 2 4 6 25 2 2 3 2" xfId="56836"/>
    <cellStyle name="Normal 2 4 6 25 2 2 4" xfId="22184"/>
    <cellStyle name="Normal 2 4 6 25 2 2 4 2" xfId="56837"/>
    <cellStyle name="Normal 2 4 6 25 2 2 5" xfId="22185"/>
    <cellStyle name="Normal 2 4 6 25 2 2 5 2" xfId="56838"/>
    <cellStyle name="Normal 2 4 6 25 2 2 6" xfId="56839"/>
    <cellStyle name="Normal 2 4 6 25 2 2 6 2" xfId="56840"/>
    <cellStyle name="Normal 2 4 6 25 2 2 7" xfId="56841"/>
    <cellStyle name="Normal 2 4 6 25 2 3" xfId="22186"/>
    <cellStyle name="Normal 2 4 6 25 2 3 2" xfId="22187"/>
    <cellStyle name="Normal 2 4 6 25 2 3 2 2" xfId="56842"/>
    <cellStyle name="Normal 2 4 6 25 2 3 3" xfId="22188"/>
    <cellStyle name="Normal 2 4 6 25 2 3 3 2" xfId="56843"/>
    <cellStyle name="Normal 2 4 6 25 2 3 4" xfId="56844"/>
    <cellStyle name="Normal 2 4 6 25 2 4" xfId="22189"/>
    <cellStyle name="Normal 2 4 6 25 2 4 2" xfId="22190"/>
    <cellStyle name="Normal 2 4 6 25 2 4 2 2" xfId="56845"/>
    <cellStyle name="Normal 2 4 6 25 2 4 3" xfId="56846"/>
    <cellStyle name="Normal 2 4 6 25 2 5" xfId="22191"/>
    <cellStyle name="Normal 2 4 6 25 2 5 2" xfId="56847"/>
    <cellStyle name="Normal 2 4 6 25 2 6" xfId="22192"/>
    <cellStyle name="Normal 2 4 6 25 2 6 2" xfId="56848"/>
    <cellStyle name="Normal 2 4 6 25 2 7" xfId="56849"/>
    <cellStyle name="Normal 2 4 6 25 2 7 2" xfId="56850"/>
    <cellStyle name="Normal 2 4 6 25 2 8" xfId="56851"/>
    <cellStyle name="Normal 2 4 6 25 2 9" xfId="56852"/>
    <cellStyle name="Normal 2 4 6 25 3" xfId="22193"/>
    <cellStyle name="Normal 2 4 6 25 3 2" xfId="22194"/>
    <cellStyle name="Normal 2 4 6 25 3 2 2" xfId="22195"/>
    <cellStyle name="Normal 2 4 6 25 3 2 2 2" xfId="56853"/>
    <cellStyle name="Normal 2 4 6 25 3 2 3" xfId="22196"/>
    <cellStyle name="Normal 2 4 6 25 3 2 3 2" xfId="56854"/>
    <cellStyle name="Normal 2 4 6 25 3 2 4" xfId="56855"/>
    <cellStyle name="Normal 2 4 6 25 3 3" xfId="22197"/>
    <cellStyle name="Normal 2 4 6 25 3 3 2" xfId="56856"/>
    <cellStyle name="Normal 2 4 6 25 3 4" xfId="22198"/>
    <cellStyle name="Normal 2 4 6 25 3 4 2" xfId="56857"/>
    <cellStyle name="Normal 2 4 6 25 3 5" xfId="22199"/>
    <cellStyle name="Normal 2 4 6 25 3 5 2" xfId="56858"/>
    <cellStyle name="Normal 2 4 6 25 3 6" xfId="56859"/>
    <cellStyle name="Normal 2 4 6 25 3 6 2" xfId="56860"/>
    <cellStyle name="Normal 2 4 6 25 3 7" xfId="56861"/>
    <cellStyle name="Normal 2 4 6 25 4" xfId="22200"/>
    <cellStyle name="Normal 2 4 6 25 4 2" xfId="22201"/>
    <cellStyle name="Normal 2 4 6 25 4 2 2" xfId="56862"/>
    <cellStyle name="Normal 2 4 6 25 4 3" xfId="22202"/>
    <cellStyle name="Normal 2 4 6 25 4 3 2" xfId="56863"/>
    <cellStyle name="Normal 2 4 6 25 4 4" xfId="56864"/>
    <cellStyle name="Normal 2 4 6 25 5" xfId="22203"/>
    <cellStyle name="Normal 2 4 6 25 5 2" xfId="22204"/>
    <cellStyle name="Normal 2 4 6 25 5 2 2" xfId="56865"/>
    <cellStyle name="Normal 2 4 6 25 5 3" xfId="56866"/>
    <cellStyle name="Normal 2 4 6 25 6" xfId="22205"/>
    <cellStyle name="Normal 2 4 6 25 6 2" xfId="56867"/>
    <cellStyle name="Normal 2 4 6 25 7" xfId="22206"/>
    <cellStyle name="Normal 2 4 6 25 7 2" xfId="56868"/>
    <cellStyle name="Normal 2 4 6 25 8" xfId="56869"/>
    <cellStyle name="Normal 2 4 6 25 8 2" xfId="56870"/>
    <cellStyle name="Normal 2 4 6 25 9" xfId="56871"/>
    <cellStyle name="Normal 2 4 6 26" xfId="22207"/>
    <cellStyle name="Normal 2 4 6 26 10" xfId="56872"/>
    <cellStyle name="Normal 2 4 6 26 11" xfId="56873"/>
    <cellStyle name="Normal 2 4 6 26 2" xfId="22208"/>
    <cellStyle name="Normal 2 4 6 26 2 10" xfId="56874"/>
    <cellStyle name="Normal 2 4 6 26 2 2" xfId="22209"/>
    <cellStyle name="Normal 2 4 6 26 2 2 2" xfId="22210"/>
    <cellStyle name="Normal 2 4 6 26 2 2 2 2" xfId="22211"/>
    <cellStyle name="Normal 2 4 6 26 2 2 2 2 2" xfId="56875"/>
    <cellStyle name="Normal 2 4 6 26 2 2 2 3" xfId="22212"/>
    <cellStyle name="Normal 2 4 6 26 2 2 2 3 2" xfId="56876"/>
    <cellStyle name="Normal 2 4 6 26 2 2 2 4" xfId="56877"/>
    <cellStyle name="Normal 2 4 6 26 2 2 3" xfId="22213"/>
    <cellStyle name="Normal 2 4 6 26 2 2 3 2" xfId="56878"/>
    <cellStyle name="Normal 2 4 6 26 2 2 4" xfId="22214"/>
    <cellStyle name="Normal 2 4 6 26 2 2 4 2" xfId="56879"/>
    <cellStyle name="Normal 2 4 6 26 2 2 5" xfId="22215"/>
    <cellStyle name="Normal 2 4 6 26 2 2 5 2" xfId="56880"/>
    <cellStyle name="Normal 2 4 6 26 2 2 6" xfId="56881"/>
    <cellStyle name="Normal 2 4 6 26 2 2 6 2" xfId="56882"/>
    <cellStyle name="Normal 2 4 6 26 2 2 7" xfId="56883"/>
    <cellStyle name="Normal 2 4 6 26 2 3" xfId="22216"/>
    <cellStyle name="Normal 2 4 6 26 2 3 2" xfId="22217"/>
    <cellStyle name="Normal 2 4 6 26 2 3 2 2" xfId="56884"/>
    <cellStyle name="Normal 2 4 6 26 2 3 3" xfId="22218"/>
    <cellStyle name="Normal 2 4 6 26 2 3 3 2" xfId="56885"/>
    <cellStyle name="Normal 2 4 6 26 2 3 4" xfId="56886"/>
    <cellStyle name="Normal 2 4 6 26 2 4" xfId="22219"/>
    <cellStyle name="Normal 2 4 6 26 2 4 2" xfId="22220"/>
    <cellStyle name="Normal 2 4 6 26 2 4 2 2" xfId="56887"/>
    <cellStyle name="Normal 2 4 6 26 2 4 3" xfId="56888"/>
    <cellStyle name="Normal 2 4 6 26 2 5" xfId="22221"/>
    <cellStyle name="Normal 2 4 6 26 2 5 2" xfId="56889"/>
    <cellStyle name="Normal 2 4 6 26 2 6" xfId="22222"/>
    <cellStyle name="Normal 2 4 6 26 2 6 2" xfId="56890"/>
    <cellStyle name="Normal 2 4 6 26 2 7" xfId="56891"/>
    <cellStyle name="Normal 2 4 6 26 2 7 2" xfId="56892"/>
    <cellStyle name="Normal 2 4 6 26 2 8" xfId="56893"/>
    <cellStyle name="Normal 2 4 6 26 2 9" xfId="56894"/>
    <cellStyle name="Normal 2 4 6 26 3" xfId="22223"/>
    <cellStyle name="Normal 2 4 6 26 3 2" xfId="22224"/>
    <cellStyle name="Normal 2 4 6 26 3 2 2" xfId="22225"/>
    <cellStyle name="Normal 2 4 6 26 3 2 2 2" xfId="56895"/>
    <cellStyle name="Normal 2 4 6 26 3 2 3" xfId="22226"/>
    <cellStyle name="Normal 2 4 6 26 3 2 3 2" xfId="56896"/>
    <cellStyle name="Normal 2 4 6 26 3 2 4" xfId="56897"/>
    <cellStyle name="Normal 2 4 6 26 3 3" xfId="22227"/>
    <cellStyle name="Normal 2 4 6 26 3 3 2" xfId="56898"/>
    <cellStyle name="Normal 2 4 6 26 3 4" xfId="22228"/>
    <cellStyle name="Normal 2 4 6 26 3 4 2" xfId="56899"/>
    <cellStyle name="Normal 2 4 6 26 3 5" xfId="22229"/>
    <cellStyle name="Normal 2 4 6 26 3 5 2" xfId="56900"/>
    <cellStyle name="Normal 2 4 6 26 3 6" xfId="56901"/>
    <cellStyle name="Normal 2 4 6 26 3 6 2" xfId="56902"/>
    <cellStyle name="Normal 2 4 6 26 3 7" xfId="56903"/>
    <cellStyle name="Normal 2 4 6 26 4" xfId="22230"/>
    <cellStyle name="Normal 2 4 6 26 4 2" xfId="22231"/>
    <cellStyle name="Normal 2 4 6 26 4 2 2" xfId="56904"/>
    <cellStyle name="Normal 2 4 6 26 4 3" xfId="22232"/>
    <cellStyle name="Normal 2 4 6 26 4 3 2" xfId="56905"/>
    <cellStyle name="Normal 2 4 6 26 4 4" xfId="56906"/>
    <cellStyle name="Normal 2 4 6 26 5" xfId="22233"/>
    <cellStyle name="Normal 2 4 6 26 5 2" xfId="22234"/>
    <cellStyle name="Normal 2 4 6 26 5 2 2" xfId="56907"/>
    <cellStyle name="Normal 2 4 6 26 5 3" xfId="56908"/>
    <cellStyle name="Normal 2 4 6 26 6" xfId="22235"/>
    <cellStyle name="Normal 2 4 6 26 6 2" xfId="56909"/>
    <cellStyle name="Normal 2 4 6 26 7" xfId="22236"/>
    <cellStyle name="Normal 2 4 6 26 7 2" xfId="56910"/>
    <cellStyle name="Normal 2 4 6 26 8" xfId="56911"/>
    <cellStyle name="Normal 2 4 6 26 8 2" xfId="56912"/>
    <cellStyle name="Normal 2 4 6 26 9" xfId="56913"/>
    <cellStyle name="Normal 2 4 6 27" xfId="22237"/>
    <cellStyle name="Normal 2 4 6 27 10" xfId="56914"/>
    <cellStyle name="Normal 2 4 6 27 11" xfId="56915"/>
    <cellStyle name="Normal 2 4 6 27 2" xfId="22238"/>
    <cellStyle name="Normal 2 4 6 27 2 10" xfId="56916"/>
    <cellStyle name="Normal 2 4 6 27 2 2" xfId="22239"/>
    <cellStyle name="Normal 2 4 6 27 2 2 2" xfId="22240"/>
    <cellStyle name="Normal 2 4 6 27 2 2 2 2" xfId="22241"/>
    <cellStyle name="Normal 2 4 6 27 2 2 2 2 2" xfId="56917"/>
    <cellStyle name="Normal 2 4 6 27 2 2 2 3" xfId="22242"/>
    <cellStyle name="Normal 2 4 6 27 2 2 2 3 2" xfId="56918"/>
    <cellStyle name="Normal 2 4 6 27 2 2 2 4" xfId="56919"/>
    <cellStyle name="Normal 2 4 6 27 2 2 3" xfId="22243"/>
    <cellStyle name="Normal 2 4 6 27 2 2 3 2" xfId="56920"/>
    <cellStyle name="Normal 2 4 6 27 2 2 4" xfId="22244"/>
    <cellStyle name="Normal 2 4 6 27 2 2 4 2" xfId="56921"/>
    <cellStyle name="Normal 2 4 6 27 2 2 5" xfId="22245"/>
    <cellStyle name="Normal 2 4 6 27 2 2 5 2" xfId="56922"/>
    <cellStyle name="Normal 2 4 6 27 2 2 6" xfId="56923"/>
    <cellStyle name="Normal 2 4 6 27 2 2 6 2" xfId="56924"/>
    <cellStyle name="Normal 2 4 6 27 2 2 7" xfId="56925"/>
    <cellStyle name="Normal 2 4 6 27 2 3" xfId="22246"/>
    <cellStyle name="Normal 2 4 6 27 2 3 2" xfId="22247"/>
    <cellStyle name="Normal 2 4 6 27 2 3 2 2" xfId="56926"/>
    <cellStyle name="Normal 2 4 6 27 2 3 3" xfId="22248"/>
    <cellStyle name="Normal 2 4 6 27 2 3 3 2" xfId="56927"/>
    <cellStyle name="Normal 2 4 6 27 2 3 4" xfId="56928"/>
    <cellStyle name="Normal 2 4 6 27 2 4" xfId="22249"/>
    <cellStyle name="Normal 2 4 6 27 2 4 2" xfId="22250"/>
    <cellStyle name="Normal 2 4 6 27 2 4 2 2" xfId="56929"/>
    <cellStyle name="Normal 2 4 6 27 2 4 3" xfId="56930"/>
    <cellStyle name="Normal 2 4 6 27 2 5" xfId="22251"/>
    <cellStyle name="Normal 2 4 6 27 2 5 2" xfId="56931"/>
    <cellStyle name="Normal 2 4 6 27 2 6" xfId="22252"/>
    <cellStyle name="Normal 2 4 6 27 2 6 2" xfId="56932"/>
    <cellStyle name="Normal 2 4 6 27 2 7" xfId="56933"/>
    <cellStyle name="Normal 2 4 6 27 2 7 2" xfId="56934"/>
    <cellStyle name="Normal 2 4 6 27 2 8" xfId="56935"/>
    <cellStyle name="Normal 2 4 6 27 2 9" xfId="56936"/>
    <cellStyle name="Normal 2 4 6 27 3" xfId="22253"/>
    <cellStyle name="Normal 2 4 6 27 3 2" xfId="22254"/>
    <cellStyle name="Normal 2 4 6 27 3 2 2" xfId="22255"/>
    <cellStyle name="Normal 2 4 6 27 3 2 2 2" xfId="56937"/>
    <cellStyle name="Normal 2 4 6 27 3 2 3" xfId="22256"/>
    <cellStyle name="Normal 2 4 6 27 3 2 3 2" xfId="56938"/>
    <cellStyle name="Normal 2 4 6 27 3 2 4" xfId="56939"/>
    <cellStyle name="Normal 2 4 6 27 3 3" xfId="22257"/>
    <cellStyle name="Normal 2 4 6 27 3 3 2" xfId="56940"/>
    <cellStyle name="Normal 2 4 6 27 3 4" xfId="22258"/>
    <cellStyle name="Normal 2 4 6 27 3 4 2" xfId="56941"/>
    <cellStyle name="Normal 2 4 6 27 3 5" xfId="22259"/>
    <cellStyle name="Normal 2 4 6 27 3 5 2" xfId="56942"/>
    <cellStyle name="Normal 2 4 6 27 3 6" xfId="56943"/>
    <cellStyle name="Normal 2 4 6 27 3 6 2" xfId="56944"/>
    <cellStyle name="Normal 2 4 6 27 3 7" xfId="56945"/>
    <cellStyle name="Normal 2 4 6 27 4" xfId="22260"/>
    <cellStyle name="Normal 2 4 6 27 4 2" xfId="22261"/>
    <cellStyle name="Normal 2 4 6 27 4 2 2" xfId="56946"/>
    <cellStyle name="Normal 2 4 6 27 4 3" xfId="22262"/>
    <cellStyle name="Normal 2 4 6 27 4 3 2" xfId="56947"/>
    <cellStyle name="Normal 2 4 6 27 4 4" xfId="56948"/>
    <cellStyle name="Normal 2 4 6 27 5" xfId="22263"/>
    <cellStyle name="Normal 2 4 6 27 5 2" xfId="22264"/>
    <cellStyle name="Normal 2 4 6 27 5 2 2" xfId="56949"/>
    <cellStyle name="Normal 2 4 6 27 5 3" xfId="56950"/>
    <cellStyle name="Normal 2 4 6 27 6" xfId="22265"/>
    <cellStyle name="Normal 2 4 6 27 6 2" xfId="56951"/>
    <cellStyle name="Normal 2 4 6 27 7" xfId="22266"/>
    <cellStyle name="Normal 2 4 6 27 7 2" xfId="56952"/>
    <cellStyle name="Normal 2 4 6 27 8" xfId="56953"/>
    <cellStyle name="Normal 2 4 6 27 8 2" xfId="56954"/>
    <cellStyle name="Normal 2 4 6 27 9" xfId="56955"/>
    <cellStyle name="Normal 2 4 6 28" xfId="22267"/>
    <cellStyle name="Normal 2 4 6 28 10" xfId="56956"/>
    <cellStyle name="Normal 2 4 6 28 11" xfId="56957"/>
    <cellStyle name="Normal 2 4 6 28 2" xfId="22268"/>
    <cellStyle name="Normal 2 4 6 28 2 10" xfId="56958"/>
    <cellStyle name="Normal 2 4 6 28 2 2" xfId="22269"/>
    <cellStyle name="Normal 2 4 6 28 2 2 2" xfId="22270"/>
    <cellStyle name="Normal 2 4 6 28 2 2 2 2" xfId="22271"/>
    <cellStyle name="Normal 2 4 6 28 2 2 2 2 2" xfId="56959"/>
    <cellStyle name="Normal 2 4 6 28 2 2 2 3" xfId="22272"/>
    <cellStyle name="Normal 2 4 6 28 2 2 2 3 2" xfId="56960"/>
    <cellStyle name="Normal 2 4 6 28 2 2 2 4" xfId="56961"/>
    <cellStyle name="Normal 2 4 6 28 2 2 3" xfId="22273"/>
    <cellStyle name="Normal 2 4 6 28 2 2 3 2" xfId="56962"/>
    <cellStyle name="Normal 2 4 6 28 2 2 4" xfId="22274"/>
    <cellStyle name="Normal 2 4 6 28 2 2 4 2" xfId="56963"/>
    <cellStyle name="Normal 2 4 6 28 2 2 5" xfId="22275"/>
    <cellStyle name="Normal 2 4 6 28 2 2 5 2" xfId="56964"/>
    <cellStyle name="Normal 2 4 6 28 2 2 6" xfId="56965"/>
    <cellStyle name="Normal 2 4 6 28 2 2 6 2" xfId="56966"/>
    <cellStyle name="Normal 2 4 6 28 2 2 7" xfId="56967"/>
    <cellStyle name="Normal 2 4 6 28 2 3" xfId="22276"/>
    <cellStyle name="Normal 2 4 6 28 2 3 2" xfId="22277"/>
    <cellStyle name="Normal 2 4 6 28 2 3 2 2" xfId="56968"/>
    <cellStyle name="Normal 2 4 6 28 2 3 3" xfId="22278"/>
    <cellStyle name="Normal 2 4 6 28 2 3 3 2" xfId="56969"/>
    <cellStyle name="Normal 2 4 6 28 2 3 4" xfId="56970"/>
    <cellStyle name="Normal 2 4 6 28 2 4" xfId="22279"/>
    <cellStyle name="Normal 2 4 6 28 2 4 2" xfId="22280"/>
    <cellStyle name="Normal 2 4 6 28 2 4 2 2" xfId="56971"/>
    <cellStyle name="Normal 2 4 6 28 2 4 3" xfId="56972"/>
    <cellStyle name="Normal 2 4 6 28 2 5" xfId="22281"/>
    <cellStyle name="Normal 2 4 6 28 2 5 2" xfId="56973"/>
    <cellStyle name="Normal 2 4 6 28 2 6" xfId="22282"/>
    <cellStyle name="Normal 2 4 6 28 2 6 2" xfId="56974"/>
    <cellStyle name="Normal 2 4 6 28 2 7" xfId="56975"/>
    <cellStyle name="Normal 2 4 6 28 2 7 2" xfId="56976"/>
    <cellStyle name="Normal 2 4 6 28 2 8" xfId="56977"/>
    <cellStyle name="Normal 2 4 6 28 2 9" xfId="56978"/>
    <cellStyle name="Normal 2 4 6 28 3" xfId="22283"/>
    <cellStyle name="Normal 2 4 6 28 3 2" xfId="22284"/>
    <cellStyle name="Normal 2 4 6 28 3 2 2" xfId="22285"/>
    <cellStyle name="Normal 2 4 6 28 3 2 2 2" xfId="56979"/>
    <cellStyle name="Normal 2 4 6 28 3 2 3" xfId="22286"/>
    <cellStyle name="Normal 2 4 6 28 3 2 3 2" xfId="56980"/>
    <cellStyle name="Normal 2 4 6 28 3 2 4" xfId="56981"/>
    <cellStyle name="Normal 2 4 6 28 3 3" xfId="22287"/>
    <cellStyle name="Normal 2 4 6 28 3 3 2" xfId="56982"/>
    <cellStyle name="Normal 2 4 6 28 3 4" xfId="22288"/>
    <cellStyle name="Normal 2 4 6 28 3 4 2" xfId="56983"/>
    <cellStyle name="Normal 2 4 6 28 3 5" xfId="22289"/>
    <cellStyle name="Normal 2 4 6 28 3 5 2" xfId="56984"/>
    <cellStyle name="Normal 2 4 6 28 3 6" xfId="56985"/>
    <cellStyle name="Normal 2 4 6 28 3 6 2" xfId="56986"/>
    <cellStyle name="Normal 2 4 6 28 3 7" xfId="56987"/>
    <cellStyle name="Normal 2 4 6 28 4" xfId="22290"/>
    <cellStyle name="Normal 2 4 6 28 4 2" xfId="22291"/>
    <cellStyle name="Normal 2 4 6 28 4 2 2" xfId="56988"/>
    <cellStyle name="Normal 2 4 6 28 4 3" xfId="22292"/>
    <cellStyle name="Normal 2 4 6 28 4 3 2" xfId="56989"/>
    <cellStyle name="Normal 2 4 6 28 4 4" xfId="56990"/>
    <cellStyle name="Normal 2 4 6 28 5" xfId="22293"/>
    <cellStyle name="Normal 2 4 6 28 5 2" xfId="22294"/>
    <cellStyle name="Normal 2 4 6 28 5 2 2" xfId="56991"/>
    <cellStyle name="Normal 2 4 6 28 5 3" xfId="56992"/>
    <cellStyle name="Normal 2 4 6 28 6" xfId="22295"/>
    <cellStyle name="Normal 2 4 6 28 6 2" xfId="56993"/>
    <cellStyle name="Normal 2 4 6 28 7" xfId="22296"/>
    <cellStyle name="Normal 2 4 6 28 7 2" xfId="56994"/>
    <cellStyle name="Normal 2 4 6 28 8" xfId="56995"/>
    <cellStyle name="Normal 2 4 6 28 8 2" xfId="56996"/>
    <cellStyle name="Normal 2 4 6 28 9" xfId="56997"/>
    <cellStyle name="Normal 2 4 6 29" xfId="22297"/>
    <cellStyle name="Normal 2 4 6 29 10" xfId="56998"/>
    <cellStyle name="Normal 2 4 6 29 11" xfId="56999"/>
    <cellStyle name="Normal 2 4 6 29 2" xfId="22298"/>
    <cellStyle name="Normal 2 4 6 29 2 10" xfId="57000"/>
    <cellStyle name="Normal 2 4 6 29 2 2" xfId="22299"/>
    <cellStyle name="Normal 2 4 6 29 2 2 2" xfId="22300"/>
    <cellStyle name="Normal 2 4 6 29 2 2 2 2" xfId="22301"/>
    <cellStyle name="Normal 2 4 6 29 2 2 2 2 2" xfId="57001"/>
    <cellStyle name="Normal 2 4 6 29 2 2 2 3" xfId="22302"/>
    <cellStyle name="Normal 2 4 6 29 2 2 2 3 2" xfId="57002"/>
    <cellStyle name="Normal 2 4 6 29 2 2 2 4" xfId="57003"/>
    <cellStyle name="Normal 2 4 6 29 2 2 3" xfId="22303"/>
    <cellStyle name="Normal 2 4 6 29 2 2 3 2" xfId="57004"/>
    <cellStyle name="Normal 2 4 6 29 2 2 4" xfId="22304"/>
    <cellStyle name="Normal 2 4 6 29 2 2 4 2" xfId="57005"/>
    <cellStyle name="Normal 2 4 6 29 2 2 5" xfId="22305"/>
    <cellStyle name="Normal 2 4 6 29 2 2 5 2" xfId="57006"/>
    <cellStyle name="Normal 2 4 6 29 2 2 6" xfId="57007"/>
    <cellStyle name="Normal 2 4 6 29 2 2 6 2" xfId="57008"/>
    <cellStyle name="Normal 2 4 6 29 2 2 7" xfId="57009"/>
    <cellStyle name="Normal 2 4 6 29 2 3" xfId="22306"/>
    <cellStyle name="Normal 2 4 6 29 2 3 2" xfId="22307"/>
    <cellStyle name="Normal 2 4 6 29 2 3 2 2" xfId="57010"/>
    <cellStyle name="Normal 2 4 6 29 2 3 3" xfId="22308"/>
    <cellStyle name="Normal 2 4 6 29 2 3 3 2" xfId="57011"/>
    <cellStyle name="Normal 2 4 6 29 2 3 4" xfId="57012"/>
    <cellStyle name="Normal 2 4 6 29 2 4" xfId="22309"/>
    <cellStyle name="Normal 2 4 6 29 2 4 2" xfId="22310"/>
    <cellStyle name="Normal 2 4 6 29 2 4 2 2" xfId="57013"/>
    <cellStyle name="Normal 2 4 6 29 2 4 3" xfId="57014"/>
    <cellStyle name="Normal 2 4 6 29 2 5" xfId="22311"/>
    <cellStyle name="Normal 2 4 6 29 2 5 2" xfId="57015"/>
    <cellStyle name="Normal 2 4 6 29 2 6" xfId="22312"/>
    <cellStyle name="Normal 2 4 6 29 2 6 2" xfId="57016"/>
    <cellStyle name="Normal 2 4 6 29 2 7" xfId="57017"/>
    <cellStyle name="Normal 2 4 6 29 2 7 2" xfId="57018"/>
    <cellStyle name="Normal 2 4 6 29 2 8" xfId="57019"/>
    <cellStyle name="Normal 2 4 6 29 2 9" xfId="57020"/>
    <cellStyle name="Normal 2 4 6 29 3" xfId="22313"/>
    <cellStyle name="Normal 2 4 6 29 3 2" xfId="22314"/>
    <cellStyle name="Normal 2 4 6 29 3 2 2" xfId="22315"/>
    <cellStyle name="Normal 2 4 6 29 3 2 2 2" xfId="57021"/>
    <cellStyle name="Normal 2 4 6 29 3 2 3" xfId="22316"/>
    <cellStyle name="Normal 2 4 6 29 3 2 3 2" xfId="57022"/>
    <cellStyle name="Normal 2 4 6 29 3 2 4" xfId="57023"/>
    <cellStyle name="Normal 2 4 6 29 3 3" xfId="22317"/>
    <cellStyle name="Normal 2 4 6 29 3 3 2" xfId="57024"/>
    <cellStyle name="Normal 2 4 6 29 3 4" xfId="22318"/>
    <cellStyle name="Normal 2 4 6 29 3 4 2" xfId="57025"/>
    <cellStyle name="Normal 2 4 6 29 3 5" xfId="22319"/>
    <cellStyle name="Normal 2 4 6 29 3 5 2" xfId="57026"/>
    <cellStyle name="Normal 2 4 6 29 3 6" xfId="57027"/>
    <cellStyle name="Normal 2 4 6 29 3 6 2" xfId="57028"/>
    <cellStyle name="Normal 2 4 6 29 3 7" xfId="57029"/>
    <cellStyle name="Normal 2 4 6 29 4" xfId="22320"/>
    <cellStyle name="Normal 2 4 6 29 4 2" xfId="22321"/>
    <cellStyle name="Normal 2 4 6 29 4 2 2" xfId="57030"/>
    <cellStyle name="Normal 2 4 6 29 4 3" xfId="22322"/>
    <cellStyle name="Normal 2 4 6 29 4 3 2" xfId="57031"/>
    <cellStyle name="Normal 2 4 6 29 4 4" xfId="57032"/>
    <cellStyle name="Normal 2 4 6 29 5" xfId="22323"/>
    <cellStyle name="Normal 2 4 6 29 5 2" xfId="22324"/>
    <cellStyle name="Normal 2 4 6 29 5 2 2" xfId="57033"/>
    <cellStyle name="Normal 2 4 6 29 5 3" xfId="57034"/>
    <cellStyle name="Normal 2 4 6 29 6" xfId="22325"/>
    <cellStyle name="Normal 2 4 6 29 6 2" xfId="57035"/>
    <cellStyle name="Normal 2 4 6 29 7" xfId="22326"/>
    <cellStyle name="Normal 2 4 6 29 7 2" xfId="57036"/>
    <cellStyle name="Normal 2 4 6 29 8" xfId="57037"/>
    <cellStyle name="Normal 2 4 6 29 8 2" xfId="57038"/>
    <cellStyle name="Normal 2 4 6 29 9" xfId="57039"/>
    <cellStyle name="Normal 2 4 6 3" xfId="22327"/>
    <cellStyle name="Normal 2 4 6 3 10" xfId="57040"/>
    <cellStyle name="Normal 2 4 6 3 11" xfId="57041"/>
    <cellStyle name="Normal 2 4 6 3 2" xfId="22328"/>
    <cellStyle name="Normal 2 4 6 3 2 10" xfId="57042"/>
    <cellStyle name="Normal 2 4 6 3 2 2" xfId="22329"/>
    <cellStyle name="Normal 2 4 6 3 2 2 2" xfId="22330"/>
    <cellStyle name="Normal 2 4 6 3 2 2 2 2" xfId="22331"/>
    <cellStyle name="Normal 2 4 6 3 2 2 2 2 2" xfId="57043"/>
    <cellStyle name="Normal 2 4 6 3 2 2 2 3" xfId="22332"/>
    <cellStyle name="Normal 2 4 6 3 2 2 2 3 2" xfId="57044"/>
    <cellStyle name="Normal 2 4 6 3 2 2 2 4" xfId="57045"/>
    <cellStyle name="Normal 2 4 6 3 2 2 3" xfId="22333"/>
    <cellStyle name="Normal 2 4 6 3 2 2 3 2" xfId="57046"/>
    <cellStyle name="Normal 2 4 6 3 2 2 4" xfId="22334"/>
    <cellStyle name="Normal 2 4 6 3 2 2 4 2" xfId="57047"/>
    <cellStyle name="Normal 2 4 6 3 2 2 5" xfId="22335"/>
    <cellStyle name="Normal 2 4 6 3 2 2 5 2" xfId="57048"/>
    <cellStyle name="Normal 2 4 6 3 2 2 6" xfId="57049"/>
    <cellStyle name="Normal 2 4 6 3 2 2 6 2" xfId="57050"/>
    <cellStyle name="Normal 2 4 6 3 2 2 7" xfId="57051"/>
    <cellStyle name="Normal 2 4 6 3 2 3" xfId="22336"/>
    <cellStyle name="Normal 2 4 6 3 2 3 2" xfId="22337"/>
    <cellStyle name="Normal 2 4 6 3 2 3 2 2" xfId="57052"/>
    <cellStyle name="Normal 2 4 6 3 2 3 3" xfId="22338"/>
    <cellStyle name="Normal 2 4 6 3 2 3 3 2" xfId="57053"/>
    <cellStyle name="Normal 2 4 6 3 2 3 4" xfId="57054"/>
    <cellStyle name="Normal 2 4 6 3 2 4" xfId="22339"/>
    <cellStyle name="Normal 2 4 6 3 2 4 2" xfId="22340"/>
    <cellStyle name="Normal 2 4 6 3 2 4 2 2" xfId="57055"/>
    <cellStyle name="Normal 2 4 6 3 2 4 3" xfId="57056"/>
    <cellStyle name="Normal 2 4 6 3 2 5" xfId="22341"/>
    <cellStyle name="Normal 2 4 6 3 2 5 2" xfId="57057"/>
    <cellStyle name="Normal 2 4 6 3 2 6" xfId="22342"/>
    <cellStyle name="Normal 2 4 6 3 2 6 2" xfId="57058"/>
    <cellStyle name="Normal 2 4 6 3 2 7" xfId="57059"/>
    <cellStyle name="Normal 2 4 6 3 2 7 2" xfId="57060"/>
    <cellStyle name="Normal 2 4 6 3 2 8" xfId="57061"/>
    <cellStyle name="Normal 2 4 6 3 2 9" xfId="57062"/>
    <cellStyle name="Normal 2 4 6 3 3" xfId="22343"/>
    <cellStyle name="Normal 2 4 6 3 3 2" xfId="22344"/>
    <cellStyle name="Normal 2 4 6 3 3 2 2" xfId="22345"/>
    <cellStyle name="Normal 2 4 6 3 3 2 2 2" xfId="57063"/>
    <cellStyle name="Normal 2 4 6 3 3 2 3" xfId="22346"/>
    <cellStyle name="Normal 2 4 6 3 3 2 3 2" xfId="57064"/>
    <cellStyle name="Normal 2 4 6 3 3 2 4" xfId="57065"/>
    <cellStyle name="Normal 2 4 6 3 3 3" xfId="22347"/>
    <cellStyle name="Normal 2 4 6 3 3 3 2" xfId="57066"/>
    <cellStyle name="Normal 2 4 6 3 3 4" xfId="22348"/>
    <cellStyle name="Normal 2 4 6 3 3 4 2" xfId="57067"/>
    <cellStyle name="Normal 2 4 6 3 3 5" xfId="22349"/>
    <cellStyle name="Normal 2 4 6 3 3 5 2" xfId="57068"/>
    <cellStyle name="Normal 2 4 6 3 3 6" xfId="57069"/>
    <cellStyle name="Normal 2 4 6 3 3 6 2" xfId="57070"/>
    <cellStyle name="Normal 2 4 6 3 3 7" xfId="57071"/>
    <cellStyle name="Normal 2 4 6 3 4" xfId="22350"/>
    <cellStyle name="Normal 2 4 6 3 4 2" xfId="22351"/>
    <cellStyle name="Normal 2 4 6 3 4 2 2" xfId="57072"/>
    <cellStyle name="Normal 2 4 6 3 4 3" xfId="22352"/>
    <cellStyle name="Normal 2 4 6 3 4 3 2" xfId="57073"/>
    <cellStyle name="Normal 2 4 6 3 4 4" xfId="57074"/>
    <cellStyle name="Normal 2 4 6 3 5" xfId="22353"/>
    <cellStyle name="Normal 2 4 6 3 5 2" xfId="22354"/>
    <cellStyle name="Normal 2 4 6 3 5 2 2" xfId="57075"/>
    <cellStyle name="Normal 2 4 6 3 5 3" xfId="57076"/>
    <cellStyle name="Normal 2 4 6 3 6" xfId="22355"/>
    <cellStyle name="Normal 2 4 6 3 6 2" xfId="57077"/>
    <cellStyle name="Normal 2 4 6 3 7" xfId="22356"/>
    <cellStyle name="Normal 2 4 6 3 7 2" xfId="57078"/>
    <cellStyle name="Normal 2 4 6 3 8" xfId="57079"/>
    <cellStyle name="Normal 2 4 6 3 8 2" xfId="57080"/>
    <cellStyle name="Normal 2 4 6 3 9" xfId="57081"/>
    <cellStyle name="Normal 2 4 6 30" xfId="22357"/>
    <cellStyle name="Normal 2 4 6 30 10" xfId="57082"/>
    <cellStyle name="Normal 2 4 6 30 11" xfId="57083"/>
    <cellStyle name="Normal 2 4 6 30 2" xfId="22358"/>
    <cellStyle name="Normal 2 4 6 30 2 10" xfId="57084"/>
    <cellStyle name="Normal 2 4 6 30 2 2" xfId="22359"/>
    <cellStyle name="Normal 2 4 6 30 2 2 2" xfId="22360"/>
    <cellStyle name="Normal 2 4 6 30 2 2 2 2" xfId="22361"/>
    <cellStyle name="Normal 2 4 6 30 2 2 2 2 2" xfId="57085"/>
    <cellStyle name="Normal 2 4 6 30 2 2 2 3" xfId="22362"/>
    <cellStyle name="Normal 2 4 6 30 2 2 2 3 2" xfId="57086"/>
    <cellStyle name="Normal 2 4 6 30 2 2 2 4" xfId="57087"/>
    <cellStyle name="Normal 2 4 6 30 2 2 3" xfId="22363"/>
    <cellStyle name="Normal 2 4 6 30 2 2 3 2" xfId="57088"/>
    <cellStyle name="Normal 2 4 6 30 2 2 4" xfId="22364"/>
    <cellStyle name="Normal 2 4 6 30 2 2 4 2" xfId="57089"/>
    <cellStyle name="Normal 2 4 6 30 2 2 5" xfId="22365"/>
    <cellStyle name="Normal 2 4 6 30 2 2 5 2" xfId="57090"/>
    <cellStyle name="Normal 2 4 6 30 2 2 6" xfId="57091"/>
    <cellStyle name="Normal 2 4 6 30 2 2 6 2" xfId="57092"/>
    <cellStyle name="Normal 2 4 6 30 2 2 7" xfId="57093"/>
    <cellStyle name="Normal 2 4 6 30 2 3" xfId="22366"/>
    <cellStyle name="Normal 2 4 6 30 2 3 2" xfId="22367"/>
    <cellStyle name="Normal 2 4 6 30 2 3 2 2" xfId="57094"/>
    <cellStyle name="Normal 2 4 6 30 2 3 3" xfId="22368"/>
    <cellStyle name="Normal 2 4 6 30 2 3 3 2" xfId="57095"/>
    <cellStyle name="Normal 2 4 6 30 2 3 4" xfId="57096"/>
    <cellStyle name="Normal 2 4 6 30 2 4" xfId="22369"/>
    <cellStyle name="Normal 2 4 6 30 2 4 2" xfId="22370"/>
    <cellStyle name="Normal 2 4 6 30 2 4 2 2" xfId="57097"/>
    <cellStyle name="Normal 2 4 6 30 2 4 3" xfId="57098"/>
    <cellStyle name="Normal 2 4 6 30 2 5" xfId="22371"/>
    <cellStyle name="Normal 2 4 6 30 2 5 2" xfId="57099"/>
    <cellStyle name="Normal 2 4 6 30 2 6" xfId="22372"/>
    <cellStyle name="Normal 2 4 6 30 2 6 2" xfId="57100"/>
    <cellStyle name="Normal 2 4 6 30 2 7" xfId="57101"/>
    <cellStyle name="Normal 2 4 6 30 2 7 2" xfId="57102"/>
    <cellStyle name="Normal 2 4 6 30 2 8" xfId="57103"/>
    <cellStyle name="Normal 2 4 6 30 2 9" xfId="57104"/>
    <cellStyle name="Normal 2 4 6 30 3" xfId="22373"/>
    <cellStyle name="Normal 2 4 6 30 3 2" xfId="22374"/>
    <cellStyle name="Normal 2 4 6 30 3 2 2" xfId="22375"/>
    <cellStyle name="Normal 2 4 6 30 3 2 2 2" xfId="57105"/>
    <cellStyle name="Normal 2 4 6 30 3 2 3" xfId="22376"/>
    <cellStyle name="Normal 2 4 6 30 3 2 3 2" xfId="57106"/>
    <cellStyle name="Normal 2 4 6 30 3 2 4" xfId="57107"/>
    <cellStyle name="Normal 2 4 6 30 3 3" xfId="22377"/>
    <cellStyle name="Normal 2 4 6 30 3 3 2" xfId="57108"/>
    <cellStyle name="Normal 2 4 6 30 3 4" xfId="22378"/>
    <cellStyle name="Normal 2 4 6 30 3 4 2" xfId="57109"/>
    <cellStyle name="Normal 2 4 6 30 3 5" xfId="22379"/>
    <cellStyle name="Normal 2 4 6 30 3 5 2" xfId="57110"/>
    <cellStyle name="Normal 2 4 6 30 3 6" xfId="57111"/>
    <cellStyle name="Normal 2 4 6 30 3 6 2" xfId="57112"/>
    <cellStyle name="Normal 2 4 6 30 3 7" xfId="57113"/>
    <cellStyle name="Normal 2 4 6 30 4" xfId="22380"/>
    <cellStyle name="Normal 2 4 6 30 4 2" xfId="22381"/>
    <cellStyle name="Normal 2 4 6 30 4 2 2" xfId="57114"/>
    <cellStyle name="Normal 2 4 6 30 4 3" xfId="22382"/>
    <cellStyle name="Normal 2 4 6 30 4 3 2" xfId="57115"/>
    <cellStyle name="Normal 2 4 6 30 4 4" xfId="57116"/>
    <cellStyle name="Normal 2 4 6 30 5" xfId="22383"/>
    <cellStyle name="Normal 2 4 6 30 5 2" xfId="22384"/>
    <cellStyle name="Normal 2 4 6 30 5 2 2" xfId="57117"/>
    <cellStyle name="Normal 2 4 6 30 5 3" xfId="57118"/>
    <cellStyle name="Normal 2 4 6 30 6" xfId="22385"/>
    <cellStyle name="Normal 2 4 6 30 6 2" xfId="57119"/>
    <cellStyle name="Normal 2 4 6 30 7" xfId="22386"/>
    <cellStyle name="Normal 2 4 6 30 7 2" xfId="57120"/>
    <cellStyle name="Normal 2 4 6 30 8" xfId="57121"/>
    <cellStyle name="Normal 2 4 6 30 8 2" xfId="57122"/>
    <cellStyle name="Normal 2 4 6 30 9" xfId="57123"/>
    <cellStyle name="Normal 2 4 6 31" xfId="22387"/>
    <cellStyle name="Normal 2 4 6 31 10" xfId="57124"/>
    <cellStyle name="Normal 2 4 6 31 2" xfId="22388"/>
    <cellStyle name="Normal 2 4 6 31 2 2" xfId="22389"/>
    <cellStyle name="Normal 2 4 6 31 2 2 2" xfId="22390"/>
    <cellStyle name="Normal 2 4 6 31 2 2 2 2" xfId="57125"/>
    <cellStyle name="Normal 2 4 6 31 2 2 3" xfId="22391"/>
    <cellStyle name="Normal 2 4 6 31 2 2 3 2" xfId="57126"/>
    <cellStyle name="Normal 2 4 6 31 2 2 4" xfId="57127"/>
    <cellStyle name="Normal 2 4 6 31 2 3" xfId="22392"/>
    <cellStyle name="Normal 2 4 6 31 2 3 2" xfId="57128"/>
    <cellStyle name="Normal 2 4 6 31 2 4" xfId="22393"/>
    <cellStyle name="Normal 2 4 6 31 2 4 2" xfId="57129"/>
    <cellStyle name="Normal 2 4 6 31 2 5" xfId="22394"/>
    <cellStyle name="Normal 2 4 6 31 2 5 2" xfId="57130"/>
    <cellStyle name="Normal 2 4 6 31 2 6" xfId="57131"/>
    <cellStyle name="Normal 2 4 6 31 2 6 2" xfId="57132"/>
    <cellStyle name="Normal 2 4 6 31 2 7" xfId="57133"/>
    <cellStyle name="Normal 2 4 6 31 3" xfId="22395"/>
    <cellStyle name="Normal 2 4 6 31 3 2" xfId="22396"/>
    <cellStyle name="Normal 2 4 6 31 3 2 2" xfId="57134"/>
    <cellStyle name="Normal 2 4 6 31 3 3" xfId="22397"/>
    <cellStyle name="Normal 2 4 6 31 3 3 2" xfId="57135"/>
    <cellStyle name="Normal 2 4 6 31 3 4" xfId="57136"/>
    <cellStyle name="Normal 2 4 6 31 4" xfId="22398"/>
    <cellStyle name="Normal 2 4 6 31 4 2" xfId="22399"/>
    <cellStyle name="Normal 2 4 6 31 4 2 2" xfId="57137"/>
    <cellStyle name="Normal 2 4 6 31 4 3" xfId="57138"/>
    <cellStyle name="Normal 2 4 6 31 5" xfId="22400"/>
    <cellStyle name="Normal 2 4 6 31 5 2" xfId="57139"/>
    <cellStyle name="Normal 2 4 6 31 6" xfId="22401"/>
    <cellStyle name="Normal 2 4 6 31 6 2" xfId="57140"/>
    <cellStyle name="Normal 2 4 6 31 7" xfId="57141"/>
    <cellStyle name="Normal 2 4 6 31 7 2" xfId="57142"/>
    <cellStyle name="Normal 2 4 6 31 8" xfId="57143"/>
    <cellStyle name="Normal 2 4 6 31 9" xfId="57144"/>
    <cellStyle name="Normal 2 4 6 32" xfId="22402"/>
    <cellStyle name="Normal 2 4 6 32 2" xfId="22403"/>
    <cellStyle name="Normal 2 4 6 32 2 2" xfId="22404"/>
    <cellStyle name="Normal 2 4 6 32 2 2 2" xfId="57145"/>
    <cellStyle name="Normal 2 4 6 32 2 3" xfId="22405"/>
    <cellStyle name="Normal 2 4 6 32 2 3 2" xfId="57146"/>
    <cellStyle name="Normal 2 4 6 32 2 4" xfId="57147"/>
    <cellStyle name="Normal 2 4 6 32 3" xfId="22406"/>
    <cellStyle name="Normal 2 4 6 32 3 2" xfId="57148"/>
    <cellStyle name="Normal 2 4 6 32 4" xfId="22407"/>
    <cellStyle name="Normal 2 4 6 32 4 2" xfId="57149"/>
    <cellStyle name="Normal 2 4 6 32 5" xfId="22408"/>
    <cellStyle name="Normal 2 4 6 32 5 2" xfId="57150"/>
    <cellStyle name="Normal 2 4 6 32 6" xfId="57151"/>
    <cellStyle name="Normal 2 4 6 32 6 2" xfId="57152"/>
    <cellStyle name="Normal 2 4 6 32 7" xfId="57153"/>
    <cellStyle name="Normal 2 4 6 33" xfId="22409"/>
    <cellStyle name="Normal 2 4 6 33 2" xfId="22410"/>
    <cellStyle name="Normal 2 4 6 33 2 2" xfId="57154"/>
    <cellStyle name="Normal 2 4 6 33 3" xfId="22411"/>
    <cellStyle name="Normal 2 4 6 33 3 2" xfId="57155"/>
    <cellStyle name="Normal 2 4 6 33 4" xfId="57156"/>
    <cellStyle name="Normal 2 4 6 34" xfId="22412"/>
    <cellStyle name="Normal 2 4 6 34 2" xfId="22413"/>
    <cellStyle name="Normal 2 4 6 34 2 2" xfId="57157"/>
    <cellStyle name="Normal 2 4 6 34 3" xfId="57158"/>
    <cellStyle name="Normal 2 4 6 35" xfId="22414"/>
    <cellStyle name="Normal 2 4 6 35 2" xfId="57159"/>
    <cellStyle name="Normal 2 4 6 36" xfId="22415"/>
    <cellStyle name="Normal 2 4 6 36 2" xfId="57160"/>
    <cellStyle name="Normal 2 4 6 37" xfId="57161"/>
    <cellStyle name="Normal 2 4 6 37 2" xfId="57162"/>
    <cellStyle name="Normal 2 4 6 38" xfId="57163"/>
    <cellStyle name="Normal 2 4 6 39" xfId="57164"/>
    <cellStyle name="Normal 2 4 6 4" xfId="22416"/>
    <cellStyle name="Normal 2 4 6 4 10" xfId="57165"/>
    <cellStyle name="Normal 2 4 6 4 11" xfId="57166"/>
    <cellStyle name="Normal 2 4 6 4 2" xfId="22417"/>
    <cellStyle name="Normal 2 4 6 4 2 10" xfId="57167"/>
    <cellStyle name="Normal 2 4 6 4 2 2" xfId="22418"/>
    <cellStyle name="Normal 2 4 6 4 2 2 2" xfId="22419"/>
    <cellStyle name="Normal 2 4 6 4 2 2 2 2" xfId="22420"/>
    <cellStyle name="Normal 2 4 6 4 2 2 2 2 2" xfId="57168"/>
    <cellStyle name="Normal 2 4 6 4 2 2 2 3" xfId="22421"/>
    <cellStyle name="Normal 2 4 6 4 2 2 2 3 2" xfId="57169"/>
    <cellStyle name="Normal 2 4 6 4 2 2 2 4" xfId="57170"/>
    <cellStyle name="Normal 2 4 6 4 2 2 3" xfId="22422"/>
    <cellStyle name="Normal 2 4 6 4 2 2 3 2" xfId="57171"/>
    <cellStyle name="Normal 2 4 6 4 2 2 4" xfId="22423"/>
    <cellStyle name="Normal 2 4 6 4 2 2 4 2" xfId="57172"/>
    <cellStyle name="Normal 2 4 6 4 2 2 5" xfId="22424"/>
    <cellStyle name="Normal 2 4 6 4 2 2 5 2" xfId="57173"/>
    <cellStyle name="Normal 2 4 6 4 2 2 6" xfId="57174"/>
    <cellStyle name="Normal 2 4 6 4 2 2 6 2" xfId="57175"/>
    <cellStyle name="Normal 2 4 6 4 2 2 7" xfId="57176"/>
    <cellStyle name="Normal 2 4 6 4 2 3" xfId="22425"/>
    <cellStyle name="Normal 2 4 6 4 2 3 2" xfId="22426"/>
    <cellStyle name="Normal 2 4 6 4 2 3 2 2" xfId="57177"/>
    <cellStyle name="Normal 2 4 6 4 2 3 3" xfId="22427"/>
    <cellStyle name="Normal 2 4 6 4 2 3 3 2" xfId="57178"/>
    <cellStyle name="Normal 2 4 6 4 2 3 4" xfId="57179"/>
    <cellStyle name="Normal 2 4 6 4 2 4" xfId="22428"/>
    <cellStyle name="Normal 2 4 6 4 2 4 2" xfId="22429"/>
    <cellStyle name="Normal 2 4 6 4 2 4 2 2" xfId="57180"/>
    <cellStyle name="Normal 2 4 6 4 2 4 3" xfId="57181"/>
    <cellStyle name="Normal 2 4 6 4 2 5" xfId="22430"/>
    <cellStyle name="Normal 2 4 6 4 2 5 2" xfId="57182"/>
    <cellStyle name="Normal 2 4 6 4 2 6" xfId="22431"/>
    <cellStyle name="Normal 2 4 6 4 2 6 2" xfId="57183"/>
    <cellStyle name="Normal 2 4 6 4 2 7" xfId="57184"/>
    <cellStyle name="Normal 2 4 6 4 2 7 2" xfId="57185"/>
    <cellStyle name="Normal 2 4 6 4 2 8" xfId="57186"/>
    <cellStyle name="Normal 2 4 6 4 2 9" xfId="57187"/>
    <cellStyle name="Normal 2 4 6 4 3" xfId="22432"/>
    <cellStyle name="Normal 2 4 6 4 3 2" xfId="22433"/>
    <cellStyle name="Normal 2 4 6 4 3 2 2" xfId="22434"/>
    <cellStyle name="Normal 2 4 6 4 3 2 2 2" xfId="57188"/>
    <cellStyle name="Normal 2 4 6 4 3 2 3" xfId="22435"/>
    <cellStyle name="Normal 2 4 6 4 3 2 3 2" xfId="57189"/>
    <cellStyle name="Normal 2 4 6 4 3 2 4" xfId="57190"/>
    <cellStyle name="Normal 2 4 6 4 3 3" xfId="22436"/>
    <cellStyle name="Normal 2 4 6 4 3 3 2" xfId="57191"/>
    <cellStyle name="Normal 2 4 6 4 3 4" xfId="22437"/>
    <cellStyle name="Normal 2 4 6 4 3 4 2" xfId="57192"/>
    <cellStyle name="Normal 2 4 6 4 3 5" xfId="22438"/>
    <cellStyle name="Normal 2 4 6 4 3 5 2" xfId="57193"/>
    <cellStyle name="Normal 2 4 6 4 3 6" xfId="57194"/>
    <cellStyle name="Normal 2 4 6 4 3 6 2" xfId="57195"/>
    <cellStyle name="Normal 2 4 6 4 3 7" xfId="57196"/>
    <cellStyle name="Normal 2 4 6 4 4" xfId="22439"/>
    <cellStyle name="Normal 2 4 6 4 4 2" xfId="22440"/>
    <cellStyle name="Normal 2 4 6 4 4 2 2" xfId="57197"/>
    <cellStyle name="Normal 2 4 6 4 4 3" xfId="22441"/>
    <cellStyle name="Normal 2 4 6 4 4 3 2" xfId="57198"/>
    <cellStyle name="Normal 2 4 6 4 4 4" xfId="57199"/>
    <cellStyle name="Normal 2 4 6 4 5" xfId="22442"/>
    <cellStyle name="Normal 2 4 6 4 5 2" xfId="22443"/>
    <cellStyle name="Normal 2 4 6 4 5 2 2" xfId="57200"/>
    <cellStyle name="Normal 2 4 6 4 5 3" xfId="57201"/>
    <cellStyle name="Normal 2 4 6 4 6" xfId="22444"/>
    <cellStyle name="Normal 2 4 6 4 6 2" xfId="57202"/>
    <cellStyle name="Normal 2 4 6 4 7" xfId="22445"/>
    <cellStyle name="Normal 2 4 6 4 7 2" xfId="57203"/>
    <cellStyle name="Normal 2 4 6 4 8" xfId="57204"/>
    <cellStyle name="Normal 2 4 6 4 8 2" xfId="57205"/>
    <cellStyle name="Normal 2 4 6 4 9" xfId="57206"/>
    <cellStyle name="Normal 2 4 6 40" xfId="57207"/>
    <cellStyle name="Normal 2 4 6 5" xfId="22446"/>
    <cellStyle name="Normal 2 4 6 5 10" xfId="57208"/>
    <cellStyle name="Normal 2 4 6 5 11" xfId="57209"/>
    <cellStyle name="Normal 2 4 6 5 2" xfId="22447"/>
    <cellStyle name="Normal 2 4 6 5 2 10" xfId="57210"/>
    <cellStyle name="Normal 2 4 6 5 2 2" xfId="22448"/>
    <cellStyle name="Normal 2 4 6 5 2 2 2" xfId="22449"/>
    <cellStyle name="Normal 2 4 6 5 2 2 2 2" xfId="22450"/>
    <cellStyle name="Normal 2 4 6 5 2 2 2 2 2" xfId="57211"/>
    <cellStyle name="Normal 2 4 6 5 2 2 2 3" xfId="22451"/>
    <cellStyle name="Normal 2 4 6 5 2 2 2 3 2" xfId="57212"/>
    <cellStyle name="Normal 2 4 6 5 2 2 2 4" xfId="57213"/>
    <cellStyle name="Normal 2 4 6 5 2 2 3" xfId="22452"/>
    <cellStyle name="Normal 2 4 6 5 2 2 3 2" xfId="57214"/>
    <cellStyle name="Normal 2 4 6 5 2 2 4" xfId="22453"/>
    <cellStyle name="Normal 2 4 6 5 2 2 4 2" xfId="57215"/>
    <cellStyle name="Normal 2 4 6 5 2 2 5" xfId="22454"/>
    <cellStyle name="Normal 2 4 6 5 2 2 5 2" xfId="57216"/>
    <cellStyle name="Normal 2 4 6 5 2 2 6" xfId="57217"/>
    <cellStyle name="Normal 2 4 6 5 2 2 6 2" xfId="57218"/>
    <cellStyle name="Normal 2 4 6 5 2 2 7" xfId="57219"/>
    <cellStyle name="Normal 2 4 6 5 2 3" xfId="22455"/>
    <cellStyle name="Normal 2 4 6 5 2 3 2" xfId="22456"/>
    <cellStyle name="Normal 2 4 6 5 2 3 2 2" xfId="57220"/>
    <cellStyle name="Normal 2 4 6 5 2 3 3" xfId="22457"/>
    <cellStyle name="Normal 2 4 6 5 2 3 3 2" xfId="57221"/>
    <cellStyle name="Normal 2 4 6 5 2 3 4" xfId="57222"/>
    <cellStyle name="Normal 2 4 6 5 2 4" xfId="22458"/>
    <cellStyle name="Normal 2 4 6 5 2 4 2" xfId="22459"/>
    <cellStyle name="Normal 2 4 6 5 2 4 2 2" xfId="57223"/>
    <cellStyle name="Normal 2 4 6 5 2 4 3" xfId="57224"/>
    <cellStyle name="Normal 2 4 6 5 2 5" xfId="22460"/>
    <cellStyle name="Normal 2 4 6 5 2 5 2" xfId="57225"/>
    <cellStyle name="Normal 2 4 6 5 2 6" xfId="22461"/>
    <cellStyle name="Normal 2 4 6 5 2 6 2" xfId="57226"/>
    <cellStyle name="Normal 2 4 6 5 2 7" xfId="57227"/>
    <cellStyle name="Normal 2 4 6 5 2 7 2" xfId="57228"/>
    <cellStyle name="Normal 2 4 6 5 2 8" xfId="57229"/>
    <cellStyle name="Normal 2 4 6 5 2 9" xfId="57230"/>
    <cellStyle name="Normal 2 4 6 5 3" xfId="22462"/>
    <cellStyle name="Normal 2 4 6 5 3 2" xfId="22463"/>
    <cellStyle name="Normal 2 4 6 5 3 2 2" xfId="22464"/>
    <cellStyle name="Normal 2 4 6 5 3 2 2 2" xfId="57231"/>
    <cellStyle name="Normal 2 4 6 5 3 2 3" xfId="22465"/>
    <cellStyle name="Normal 2 4 6 5 3 2 3 2" xfId="57232"/>
    <cellStyle name="Normal 2 4 6 5 3 2 4" xfId="57233"/>
    <cellStyle name="Normal 2 4 6 5 3 3" xfId="22466"/>
    <cellStyle name="Normal 2 4 6 5 3 3 2" xfId="57234"/>
    <cellStyle name="Normal 2 4 6 5 3 4" xfId="22467"/>
    <cellStyle name="Normal 2 4 6 5 3 4 2" xfId="57235"/>
    <cellStyle name="Normal 2 4 6 5 3 5" xfId="22468"/>
    <cellStyle name="Normal 2 4 6 5 3 5 2" xfId="57236"/>
    <cellStyle name="Normal 2 4 6 5 3 6" xfId="57237"/>
    <cellStyle name="Normal 2 4 6 5 3 6 2" xfId="57238"/>
    <cellStyle name="Normal 2 4 6 5 3 7" xfId="57239"/>
    <cellStyle name="Normal 2 4 6 5 4" xfId="22469"/>
    <cellStyle name="Normal 2 4 6 5 4 2" xfId="22470"/>
    <cellStyle name="Normal 2 4 6 5 4 2 2" xfId="57240"/>
    <cellStyle name="Normal 2 4 6 5 4 3" xfId="22471"/>
    <cellStyle name="Normal 2 4 6 5 4 3 2" xfId="57241"/>
    <cellStyle name="Normal 2 4 6 5 4 4" xfId="57242"/>
    <cellStyle name="Normal 2 4 6 5 5" xfId="22472"/>
    <cellStyle name="Normal 2 4 6 5 5 2" xfId="22473"/>
    <cellStyle name="Normal 2 4 6 5 5 2 2" xfId="57243"/>
    <cellStyle name="Normal 2 4 6 5 5 3" xfId="57244"/>
    <cellStyle name="Normal 2 4 6 5 6" xfId="22474"/>
    <cellStyle name="Normal 2 4 6 5 6 2" xfId="57245"/>
    <cellStyle name="Normal 2 4 6 5 7" xfId="22475"/>
    <cellStyle name="Normal 2 4 6 5 7 2" xfId="57246"/>
    <cellStyle name="Normal 2 4 6 5 8" xfId="57247"/>
    <cellStyle name="Normal 2 4 6 5 8 2" xfId="57248"/>
    <cellStyle name="Normal 2 4 6 5 9" xfId="57249"/>
    <cellStyle name="Normal 2 4 6 6" xfId="22476"/>
    <cellStyle name="Normal 2 4 6 6 10" xfId="57250"/>
    <cellStyle name="Normal 2 4 6 6 11" xfId="57251"/>
    <cellStyle name="Normal 2 4 6 6 2" xfId="22477"/>
    <cellStyle name="Normal 2 4 6 6 2 10" xfId="57252"/>
    <cellStyle name="Normal 2 4 6 6 2 2" xfId="22478"/>
    <cellStyle name="Normal 2 4 6 6 2 2 2" xfId="22479"/>
    <cellStyle name="Normal 2 4 6 6 2 2 2 2" xfId="22480"/>
    <cellStyle name="Normal 2 4 6 6 2 2 2 2 2" xfId="57253"/>
    <cellStyle name="Normal 2 4 6 6 2 2 2 3" xfId="22481"/>
    <cellStyle name="Normal 2 4 6 6 2 2 2 3 2" xfId="57254"/>
    <cellStyle name="Normal 2 4 6 6 2 2 2 4" xfId="57255"/>
    <cellStyle name="Normal 2 4 6 6 2 2 3" xfId="22482"/>
    <cellStyle name="Normal 2 4 6 6 2 2 3 2" xfId="57256"/>
    <cellStyle name="Normal 2 4 6 6 2 2 4" xfId="22483"/>
    <cellStyle name="Normal 2 4 6 6 2 2 4 2" xfId="57257"/>
    <cellStyle name="Normal 2 4 6 6 2 2 5" xfId="22484"/>
    <cellStyle name="Normal 2 4 6 6 2 2 5 2" xfId="57258"/>
    <cellStyle name="Normal 2 4 6 6 2 2 6" xfId="57259"/>
    <cellStyle name="Normal 2 4 6 6 2 2 6 2" xfId="57260"/>
    <cellStyle name="Normal 2 4 6 6 2 2 7" xfId="57261"/>
    <cellStyle name="Normal 2 4 6 6 2 3" xfId="22485"/>
    <cellStyle name="Normal 2 4 6 6 2 3 2" xfId="22486"/>
    <cellStyle name="Normal 2 4 6 6 2 3 2 2" xfId="57262"/>
    <cellStyle name="Normal 2 4 6 6 2 3 3" xfId="22487"/>
    <cellStyle name="Normal 2 4 6 6 2 3 3 2" xfId="57263"/>
    <cellStyle name="Normal 2 4 6 6 2 3 4" xfId="57264"/>
    <cellStyle name="Normal 2 4 6 6 2 4" xfId="22488"/>
    <cellStyle name="Normal 2 4 6 6 2 4 2" xfId="22489"/>
    <cellStyle name="Normal 2 4 6 6 2 4 2 2" xfId="57265"/>
    <cellStyle name="Normal 2 4 6 6 2 4 3" xfId="57266"/>
    <cellStyle name="Normal 2 4 6 6 2 5" xfId="22490"/>
    <cellStyle name="Normal 2 4 6 6 2 5 2" xfId="57267"/>
    <cellStyle name="Normal 2 4 6 6 2 6" xfId="22491"/>
    <cellStyle name="Normal 2 4 6 6 2 6 2" xfId="57268"/>
    <cellStyle name="Normal 2 4 6 6 2 7" xfId="57269"/>
    <cellStyle name="Normal 2 4 6 6 2 7 2" xfId="57270"/>
    <cellStyle name="Normal 2 4 6 6 2 8" xfId="57271"/>
    <cellStyle name="Normal 2 4 6 6 2 9" xfId="57272"/>
    <cellStyle name="Normal 2 4 6 6 3" xfId="22492"/>
    <cellStyle name="Normal 2 4 6 6 3 2" xfId="22493"/>
    <cellStyle name="Normal 2 4 6 6 3 2 2" xfId="22494"/>
    <cellStyle name="Normal 2 4 6 6 3 2 2 2" xfId="57273"/>
    <cellStyle name="Normal 2 4 6 6 3 2 3" xfId="22495"/>
    <cellStyle name="Normal 2 4 6 6 3 2 3 2" xfId="57274"/>
    <cellStyle name="Normal 2 4 6 6 3 2 4" xfId="57275"/>
    <cellStyle name="Normal 2 4 6 6 3 3" xfId="22496"/>
    <cellStyle name="Normal 2 4 6 6 3 3 2" xfId="57276"/>
    <cellStyle name="Normal 2 4 6 6 3 4" xfId="22497"/>
    <cellStyle name="Normal 2 4 6 6 3 4 2" xfId="57277"/>
    <cellStyle name="Normal 2 4 6 6 3 5" xfId="22498"/>
    <cellStyle name="Normal 2 4 6 6 3 5 2" xfId="57278"/>
    <cellStyle name="Normal 2 4 6 6 3 6" xfId="57279"/>
    <cellStyle name="Normal 2 4 6 6 3 6 2" xfId="57280"/>
    <cellStyle name="Normal 2 4 6 6 3 7" xfId="57281"/>
    <cellStyle name="Normal 2 4 6 6 4" xfId="22499"/>
    <cellStyle name="Normal 2 4 6 6 4 2" xfId="22500"/>
    <cellStyle name="Normal 2 4 6 6 4 2 2" xfId="57282"/>
    <cellStyle name="Normal 2 4 6 6 4 3" xfId="22501"/>
    <cellStyle name="Normal 2 4 6 6 4 3 2" xfId="57283"/>
    <cellStyle name="Normal 2 4 6 6 4 4" xfId="57284"/>
    <cellStyle name="Normal 2 4 6 6 5" xfId="22502"/>
    <cellStyle name="Normal 2 4 6 6 5 2" xfId="22503"/>
    <cellStyle name="Normal 2 4 6 6 5 2 2" xfId="57285"/>
    <cellStyle name="Normal 2 4 6 6 5 3" xfId="57286"/>
    <cellStyle name="Normal 2 4 6 6 6" xfId="22504"/>
    <cellStyle name="Normal 2 4 6 6 6 2" xfId="57287"/>
    <cellStyle name="Normal 2 4 6 6 7" xfId="22505"/>
    <cellStyle name="Normal 2 4 6 6 7 2" xfId="57288"/>
    <cellStyle name="Normal 2 4 6 6 8" xfId="57289"/>
    <cellStyle name="Normal 2 4 6 6 8 2" xfId="57290"/>
    <cellStyle name="Normal 2 4 6 6 9" xfId="57291"/>
    <cellStyle name="Normal 2 4 6 7" xfId="22506"/>
    <cellStyle name="Normal 2 4 6 7 10" xfId="57292"/>
    <cellStyle name="Normal 2 4 6 7 11" xfId="57293"/>
    <cellStyle name="Normal 2 4 6 7 2" xfId="22507"/>
    <cellStyle name="Normal 2 4 6 7 2 10" xfId="57294"/>
    <cellStyle name="Normal 2 4 6 7 2 2" xfId="22508"/>
    <cellStyle name="Normal 2 4 6 7 2 2 2" xfId="22509"/>
    <cellStyle name="Normal 2 4 6 7 2 2 2 2" xfId="22510"/>
    <cellStyle name="Normal 2 4 6 7 2 2 2 2 2" xfId="57295"/>
    <cellStyle name="Normal 2 4 6 7 2 2 2 3" xfId="22511"/>
    <cellStyle name="Normal 2 4 6 7 2 2 2 3 2" xfId="57296"/>
    <cellStyle name="Normal 2 4 6 7 2 2 2 4" xfId="57297"/>
    <cellStyle name="Normal 2 4 6 7 2 2 3" xfId="22512"/>
    <cellStyle name="Normal 2 4 6 7 2 2 3 2" xfId="57298"/>
    <cellStyle name="Normal 2 4 6 7 2 2 4" xfId="22513"/>
    <cellStyle name="Normal 2 4 6 7 2 2 4 2" xfId="57299"/>
    <cellStyle name="Normal 2 4 6 7 2 2 5" xfId="22514"/>
    <cellStyle name="Normal 2 4 6 7 2 2 5 2" xfId="57300"/>
    <cellStyle name="Normal 2 4 6 7 2 2 6" xfId="57301"/>
    <cellStyle name="Normal 2 4 6 7 2 2 6 2" xfId="57302"/>
    <cellStyle name="Normal 2 4 6 7 2 2 7" xfId="57303"/>
    <cellStyle name="Normal 2 4 6 7 2 3" xfId="22515"/>
    <cellStyle name="Normal 2 4 6 7 2 3 2" xfId="22516"/>
    <cellStyle name="Normal 2 4 6 7 2 3 2 2" xfId="57304"/>
    <cellStyle name="Normal 2 4 6 7 2 3 3" xfId="22517"/>
    <cellStyle name="Normal 2 4 6 7 2 3 3 2" xfId="57305"/>
    <cellStyle name="Normal 2 4 6 7 2 3 4" xfId="57306"/>
    <cellStyle name="Normal 2 4 6 7 2 4" xfId="22518"/>
    <cellStyle name="Normal 2 4 6 7 2 4 2" xfId="22519"/>
    <cellStyle name="Normal 2 4 6 7 2 4 2 2" xfId="57307"/>
    <cellStyle name="Normal 2 4 6 7 2 4 3" xfId="57308"/>
    <cellStyle name="Normal 2 4 6 7 2 5" xfId="22520"/>
    <cellStyle name="Normal 2 4 6 7 2 5 2" xfId="57309"/>
    <cellStyle name="Normal 2 4 6 7 2 6" xfId="22521"/>
    <cellStyle name="Normal 2 4 6 7 2 6 2" xfId="57310"/>
    <cellStyle name="Normal 2 4 6 7 2 7" xfId="57311"/>
    <cellStyle name="Normal 2 4 6 7 2 7 2" xfId="57312"/>
    <cellStyle name="Normal 2 4 6 7 2 8" xfId="57313"/>
    <cellStyle name="Normal 2 4 6 7 2 9" xfId="57314"/>
    <cellStyle name="Normal 2 4 6 7 3" xfId="22522"/>
    <cellStyle name="Normal 2 4 6 7 3 2" xfId="22523"/>
    <cellStyle name="Normal 2 4 6 7 3 2 2" xfId="22524"/>
    <cellStyle name="Normal 2 4 6 7 3 2 2 2" xfId="57315"/>
    <cellStyle name="Normal 2 4 6 7 3 2 3" xfId="22525"/>
    <cellStyle name="Normal 2 4 6 7 3 2 3 2" xfId="57316"/>
    <cellStyle name="Normal 2 4 6 7 3 2 4" xfId="57317"/>
    <cellStyle name="Normal 2 4 6 7 3 3" xfId="22526"/>
    <cellStyle name="Normal 2 4 6 7 3 3 2" xfId="57318"/>
    <cellStyle name="Normal 2 4 6 7 3 4" xfId="22527"/>
    <cellStyle name="Normal 2 4 6 7 3 4 2" xfId="57319"/>
    <cellStyle name="Normal 2 4 6 7 3 5" xfId="22528"/>
    <cellStyle name="Normal 2 4 6 7 3 5 2" xfId="57320"/>
    <cellStyle name="Normal 2 4 6 7 3 6" xfId="57321"/>
    <cellStyle name="Normal 2 4 6 7 3 6 2" xfId="57322"/>
    <cellStyle name="Normal 2 4 6 7 3 7" xfId="57323"/>
    <cellStyle name="Normal 2 4 6 7 4" xfId="22529"/>
    <cellStyle name="Normal 2 4 6 7 4 2" xfId="22530"/>
    <cellStyle name="Normal 2 4 6 7 4 2 2" xfId="57324"/>
    <cellStyle name="Normal 2 4 6 7 4 3" xfId="22531"/>
    <cellStyle name="Normal 2 4 6 7 4 3 2" xfId="57325"/>
    <cellStyle name="Normal 2 4 6 7 4 4" xfId="57326"/>
    <cellStyle name="Normal 2 4 6 7 5" xfId="22532"/>
    <cellStyle name="Normal 2 4 6 7 5 2" xfId="22533"/>
    <cellStyle name="Normal 2 4 6 7 5 2 2" xfId="57327"/>
    <cellStyle name="Normal 2 4 6 7 5 3" xfId="57328"/>
    <cellStyle name="Normal 2 4 6 7 6" xfId="22534"/>
    <cellStyle name="Normal 2 4 6 7 6 2" xfId="57329"/>
    <cellStyle name="Normal 2 4 6 7 7" xfId="22535"/>
    <cellStyle name="Normal 2 4 6 7 7 2" xfId="57330"/>
    <cellStyle name="Normal 2 4 6 7 8" xfId="57331"/>
    <cellStyle name="Normal 2 4 6 7 8 2" xfId="57332"/>
    <cellStyle name="Normal 2 4 6 7 9" xfId="57333"/>
    <cellStyle name="Normal 2 4 6 8" xfId="22536"/>
    <cellStyle name="Normal 2 4 6 8 10" xfId="57334"/>
    <cellStyle name="Normal 2 4 6 8 11" xfId="57335"/>
    <cellStyle name="Normal 2 4 6 8 2" xfId="22537"/>
    <cellStyle name="Normal 2 4 6 8 2 10" xfId="57336"/>
    <cellStyle name="Normal 2 4 6 8 2 2" xfId="22538"/>
    <cellStyle name="Normal 2 4 6 8 2 2 2" xfId="22539"/>
    <cellStyle name="Normal 2 4 6 8 2 2 2 2" xfId="22540"/>
    <cellStyle name="Normal 2 4 6 8 2 2 2 2 2" xfId="57337"/>
    <cellStyle name="Normal 2 4 6 8 2 2 2 3" xfId="22541"/>
    <cellStyle name="Normal 2 4 6 8 2 2 2 3 2" xfId="57338"/>
    <cellStyle name="Normal 2 4 6 8 2 2 2 4" xfId="57339"/>
    <cellStyle name="Normal 2 4 6 8 2 2 3" xfId="22542"/>
    <cellStyle name="Normal 2 4 6 8 2 2 3 2" xfId="57340"/>
    <cellStyle name="Normal 2 4 6 8 2 2 4" xfId="22543"/>
    <cellStyle name="Normal 2 4 6 8 2 2 4 2" xfId="57341"/>
    <cellStyle name="Normal 2 4 6 8 2 2 5" xfId="22544"/>
    <cellStyle name="Normal 2 4 6 8 2 2 5 2" xfId="57342"/>
    <cellStyle name="Normal 2 4 6 8 2 2 6" xfId="57343"/>
    <cellStyle name="Normal 2 4 6 8 2 2 6 2" xfId="57344"/>
    <cellStyle name="Normal 2 4 6 8 2 2 7" xfId="57345"/>
    <cellStyle name="Normal 2 4 6 8 2 3" xfId="22545"/>
    <cellStyle name="Normal 2 4 6 8 2 3 2" xfId="22546"/>
    <cellStyle name="Normal 2 4 6 8 2 3 2 2" xfId="57346"/>
    <cellStyle name="Normal 2 4 6 8 2 3 3" xfId="22547"/>
    <cellStyle name="Normal 2 4 6 8 2 3 3 2" xfId="57347"/>
    <cellStyle name="Normal 2 4 6 8 2 3 4" xfId="57348"/>
    <cellStyle name="Normal 2 4 6 8 2 4" xfId="22548"/>
    <cellStyle name="Normal 2 4 6 8 2 4 2" xfId="22549"/>
    <cellStyle name="Normal 2 4 6 8 2 4 2 2" xfId="57349"/>
    <cellStyle name="Normal 2 4 6 8 2 4 3" xfId="57350"/>
    <cellStyle name="Normal 2 4 6 8 2 5" xfId="22550"/>
    <cellStyle name="Normal 2 4 6 8 2 5 2" xfId="57351"/>
    <cellStyle name="Normal 2 4 6 8 2 6" xfId="22551"/>
    <cellStyle name="Normal 2 4 6 8 2 6 2" xfId="57352"/>
    <cellStyle name="Normal 2 4 6 8 2 7" xfId="57353"/>
    <cellStyle name="Normal 2 4 6 8 2 7 2" xfId="57354"/>
    <cellStyle name="Normal 2 4 6 8 2 8" xfId="57355"/>
    <cellStyle name="Normal 2 4 6 8 2 9" xfId="57356"/>
    <cellStyle name="Normal 2 4 6 8 3" xfId="22552"/>
    <cellStyle name="Normal 2 4 6 8 3 2" xfId="22553"/>
    <cellStyle name="Normal 2 4 6 8 3 2 2" xfId="22554"/>
    <cellStyle name="Normal 2 4 6 8 3 2 2 2" xfId="57357"/>
    <cellStyle name="Normal 2 4 6 8 3 2 3" xfId="22555"/>
    <cellStyle name="Normal 2 4 6 8 3 2 3 2" xfId="57358"/>
    <cellStyle name="Normal 2 4 6 8 3 2 4" xfId="57359"/>
    <cellStyle name="Normal 2 4 6 8 3 3" xfId="22556"/>
    <cellStyle name="Normal 2 4 6 8 3 3 2" xfId="57360"/>
    <cellStyle name="Normal 2 4 6 8 3 4" xfId="22557"/>
    <cellStyle name="Normal 2 4 6 8 3 4 2" xfId="57361"/>
    <cellStyle name="Normal 2 4 6 8 3 5" xfId="22558"/>
    <cellStyle name="Normal 2 4 6 8 3 5 2" xfId="57362"/>
    <cellStyle name="Normal 2 4 6 8 3 6" xfId="57363"/>
    <cellStyle name="Normal 2 4 6 8 3 6 2" xfId="57364"/>
    <cellStyle name="Normal 2 4 6 8 3 7" xfId="57365"/>
    <cellStyle name="Normal 2 4 6 8 4" xfId="22559"/>
    <cellStyle name="Normal 2 4 6 8 4 2" xfId="22560"/>
    <cellStyle name="Normal 2 4 6 8 4 2 2" xfId="57366"/>
    <cellStyle name="Normal 2 4 6 8 4 3" xfId="22561"/>
    <cellStyle name="Normal 2 4 6 8 4 3 2" xfId="57367"/>
    <cellStyle name="Normal 2 4 6 8 4 4" xfId="57368"/>
    <cellStyle name="Normal 2 4 6 8 5" xfId="22562"/>
    <cellStyle name="Normal 2 4 6 8 5 2" xfId="22563"/>
    <cellStyle name="Normal 2 4 6 8 5 2 2" xfId="57369"/>
    <cellStyle name="Normal 2 4 6 8 5 3" xfId="57370"/>
    <cellStyle name="Normal 2 4 6 8 6" xfId="22564"/>
    <cellStyle name="Normal 2 4 6 8 6 2" xfId="57371"/>
    <cellStyle name="Normal 2 4 6 8 7" xfId="22565"/>
    <cellStyle name="Normal 2 4 6 8 7 2" xfId="57372"/>
    <cellStyle name="Normal 2 4 6 8 8" xfId="57373"/>
    <cellStyle name="Normal 2 4 6 8 8 2" xfId="57374"/>
    <cellStyle name="Normal 2 4 6 8 9" xfId="57375"/>
    <cellStyle name="Normal 2 4 6 9" xfId="22566"/>
    <cellStyle name="Normal 2 4 6 9 10" xfId="57376"/>
    <cellStyle name="Normal 2 4 6 9 11" xfId="57377"/>
    <cellStyle name="Normal 2 4 6 9 2" xfId="22567"/>
    <cellStyle name="Normal 2 4 6 9 2 10" xfId="57378"/>
    <cellStyle name="Normal 2 4 6 9 2 2" xfId="22568"/>
    <cellStyle name="Normal 2 4 6 9 2 2 2" xfId="22569"/>
    <cellStyle name="Normal 2 4 6 9 2 2 2 2" xfId="22570"/>
    <cellStyle name="Normal 2 4 6 9 2 2 2 2 2" xfId="57379"/>
    <cellStyle name="Normal 2 4 6 9 2 2 2 3" xfId="22571"/>
    <cellStyle name="Normal 2 4 6 9 2 2 2 3 2" xfId="57380"/>
    <cellStyle name="Normal 2 4 6 9 2 2 2 4" xfId="57381"/>
    <cellStyle name="Normal 2 4 6 9 2 2 3" xfId="22572"/>
    <cellStyle name="Normal 2 4 6 9 2 2 3 2" xfId="57382"/>
    <cellStyle name="Normal 2 4 6 9 2 2 4" xfId="22573"/>
    <cellStyle name="Normal 2 4 6 9 2 2 4 2" xfId="57383"/>
    <cellStyle name="Normal 2 4 6 9 2 2 5" xfId="22574"/>
    <cellStyle name="Normal 2 4 6 9 2 2 5 2" xfId="57384"/>
    <cellStyle name="Normal 2 4 6 9 2 2 6" xfId="57385"/>
    <cellStyle name="Normal 2 4 6 9 2 2 6 2" xfId="57386"/>
    <cellStyle name="Normal 2 4 6 9 2 2 7" xfId="57387"/>
    <cellStyle name="Normal 2 4 6 9 2 3" xfId="22575"/>
    <cellStyle name="Normal 2 4 6 9 2 3 2" xfId="22576"/>
    <cellStyle name="Normal 2 4 6 9 2 3 2 2" xfId="57388"/>
    <cellStyle name="Normal 2 4 6 9 2 3 3" xfId="22577"/>
    <cellStyle name="Normal 2 4 6 9 2 3 3 2" xfId="57389"/>
    <cellStyle name="Normal 2 4 6 9 2 3 4" xfId="57390"/>
    <cellStyle name="Normal 2 4 6 9 2 4" xfId="22578"/>
    <cellStyle name="Normal 2 4 6 9 2 4 2" xfId="22579"/>
    <cellStyle name="Normal 2 4 6 9 2 4 2 2" xfId="57391"/>
    <cellStyle name="Normal 2 4 6 9 2 4 3" xfId="57392"/>
    <cellStyle name="Normal 2 4 6 9 2 5" xfId="22580"/>
    <cellStyle name="Normal 2 4 6 9 2 5 2" xfId="57393"/>
    <cellStyle name="Normal 2 4 6 9 2 6" xfId="22581"/>
    <cellStyle name="Normal 2 4 6 9 2 6 2" xfId="57394"/>
    <cellStyle name="Normal 2 4 6 9 2 7" xfId="57395"/>
    <cellStyle name="Normal 2 4 6 9 2 7 2" xfId="57396"/>
    <cellStyle name="Normal 2 4 6 9 2 8" xfId="57397"/>
    <cellStyle name="Normal 2 4 6 9 2 9" xfId="57398"/>
    <cellStyle name="Normal 2 4 6 9 3" xfId="22582"/>
    <cellStyle name="Normal 2 4 6 9 3 2" xfId="22583"/>
    <cellStyle name="Normal 2 4 6 9 3 2 2" xfId="22584"/>
    <cellStyle name="Normal 2 4 6 9 3 2 2 2" xfId="57399"/>
    <cellStyle name="Normal 2 4 6 9 3 2 3" xfId="22585"/>
    <cellStyle name="Normal 2 4 6 9 3 2 3 2" xfId="57400"/>
    <cellStyle name="Normal 2 4 6 9 3 2 4" xfId="57401"/>
    <cellStyle name="Normal 2 4 6 9 3 3" xfId="22586"/>
    <cellStyle name="Normal 2 4 6 9 3 3 2" xfId="57402"/>
    <cellStyle name="Normal 2 4 6 9 3 4" xfId="22587"/>
    <cellStyle name="Normal 2 4 6 9 3 4 2" xfId="57403"/>
    <cellStyle name="Normal 2 4 6 9 3 5" xfId="22588"/>
    <cellStyle name="Normal 2 4 6 9 3 5 2" xfId="57404"/>
    <cellStyle name="Normal 2 4 6 9 3 6" xfId="57405"/>
    <cellStyle name="Normal 2 4 6 9 3 6 2" xfId="57406"/>
    <cellStyle name="Normal 2 4 6 9 3 7" xfId="57407"/>
    <cellStyle name="Normal 2 4 6 9 4" xfId="22589"/>
    <cellStyle name="Normal 2 4 6 9 4 2" xfId="22590"/>
    <cellStyle name="Normal 2 4 6 9 4 2 2" xfId="57408"/>
    <cellStyle name="Normal 2 4 6 9 4 3" xfId="22591"/>
    <cellStyle name="Normal 2 4 6 9 4 3 2" xfId="57409"/>
    <cellStyle name="Normal 2 4 6 9 4 4" xfId="57410"/>
    <cellStyle name="Normal 2 4 6 9 5" xfId="22592"/>
    <cellStyle name="Normal 2 4 6 9 5 2" xfId="22593"/>
    <cellStyle name="Normal 2 4 6 9 5 2 2" xfId="57411"/>
    <cellStyle name="Normal 2 4 6 9 5 3" xfId="57412"/>
    <cellStyle name="Normal 2 4 6 9 6" xfId="22594"/>
    <cellStyle name="Normal 2 4 6 9 6 2" xfId="57413"/>
    <cellStyle name="Normal 2 4 6 9 7" xfId="22595"/>
    <cellStyle name="Normal 2 4 6 9 7 2" xfId="57414"/>
    <cellStyle name="Normal 2 4 6 9 8" xfId="57415"/>
    <cellStyle name="Normal 2 4 6 9 8 2" xfId="57416"/>
    <cellStyle name="Normal 2 4 6 9 9" xfId="57417"/>
    <cellStyle name="Normal 2 4 7" xfId="22596"/>
    <cellStyle name="Normal 2 4 7 10" xfId="22597"/>
    <cellStyle name="Normal 2 4 7 10 10" xfId="57418"/>
    <cellStyle name="Normal 2 4 7 10 11" xfId="57419"/>
    <cellStyle name="Normal 2 4 7 10 2" xfId="22598"/>
    <cellStyle name="Normal 2 4 7 10 2 10" xfId="57420"/>
    <cellStyle name="Normal 2 4 7 10 2 2" xfId="22599"/>
    <cellStyle name="Normal 2 4 7 10 2 2 2" xfId="22600"/>
    <cellStyle name="Normal 2 4 7 10 2 2 2 2" xfId="22601"/>
    <cellStyle name="Normal 2 4 7 10 2 2 2 2 2" xfId="57421"/>
    <cellStyle name="Normal 2 4 7 10 2 2 2 3" xfId="22602"/>
    <cellStyle name="Normal 2 4 7 10 2 2 2 3 2" xfId="57422"/>
    <cellStyle name="Normal 2 4 7 10 2 2 2 4" xfId="57423"/>
    <cellStyle name="Normal 2 4 7 10 2 2 3" xfId="22603"/>
    <cellStyle name="Normal 2 4 7 10 2 2 3 2" xfId="57424"/>
    <cellStyle name="Normal 2 4 7 10 2 2 4" xfId="22604"/>
    <cellStyle name="Normal 2 4 7 10 2 2 4 2" xfId="57425"/>
    <cellStyle name="Normal 2 4 7 10 2 2 5" xfId="22605"/>
    <cellStyle name="Normal 2 4 7 10 2 2 5 2" xfId="57426"/>
    <cellStyle name="Normal 2 4 7 10 2 2 6" xfId="57427"/>
    <cellStyle name="Normal 2 4 7 10 2 2 6 2" xfId="57428"/>
    <cellStyle name="Normal 2 4 7 10 2 2 7" xfId="57429"/>
    <cellStyle name="Normal 2 4 7 10 2 3" xfId="22606"/>
    <cellStyle name="Normal 2 4 7 10 2 3 2" xfId="22607"/>
    <cellStyle name="Normal 2 4 7 10 2 3 2 2" xfId="57430"/>
    <cellStyle name="Normal 2 4 7 10 2 3 3" xfId="22608"/>
    <cellStyle name="Normal 2 4 7 10 2 3 3 2" xfId="57431"/>
    <cellStyle name="Normal 2 4 7 10 2 3 4" xfId="57432"/>
    <cellStyle name="Normal 2 4 7 10 2 4" xfId="22609"/>
    <cellStyle name="Normal 2 4 7 10 2 4 2" xfId="22610"/>
    <cellStyle name="Normal 2 4 7 10 2 4 2 2" xfId="57433"/>
    <cellStyle name="Normal 2 4 7 10 2 4 3" xfId="57434"/>
    <cellStyle name="Normal 2 4 7 10 2 5" xfId="22611"/>
    <cellStyle name="Normal 2 4 7 10 2 5 2" xfId="57435"/>
    <cellStyle name="Normal 2 4 7 10 2 6" xfId="22612"/>
    <cellStyle name="Normal 2 4 7 10 2 6 2" xfId="57436"/>
    <cellStyle name="Normal 2 4 7 10 2 7" xfId="57437"/>
    <cellStyle name="Normal 2 4 7 10 2 7 2" xfId="57438"/>
    <cellStyle name="Normal 2 4 7 10 2 8" xfId="57439"/>
    <cellStyle name="Normal 2 4 7 10 2 9" xfId="57440"/>
    <cellStyle name="Normal 2 4 7 10 3" xfId="22613"/>
    <cellStyle name="Normal 2 4 7 10 3 2" xfId="22614"/>
    <cellStyle name="Normal 2 4 7 10 3 2 2" xfId="22615"/>
    <cellStyle name="Normal 2 4 7 10 3 2 2 2" xfId="57441"/>
    <cellStyle name="Normal 2 4 7 10 3 2 3" xfId="22616"/>
    <cellStyle name="Normal 2 4 7 10 3 2 3 2" xfId="57442"/>
    <cellStyle name="Normal 2 4 7 10 3 2 4" xfId="57443"/>
    <cellStyle name="Normal 2 4 7 10 3 3" xfId="22617"/>
    <cellStyle name="Normal 2 4 7 10 3 3 2" xfId="57444"/>
    <cellStyle name="Normal 2 4 7 10 3 4" xfId="22618"/>
    <cellStyle name="Normal 2 4 7 10 3 4 2" xfId="57445"/>
    <cellStyle name="Normal 2 4 7 10 3 5" xfId="22619"/>
    <cellStyle name="Normal 2 4 7 10 3 5 2" xfId="57446"/>
    <cellStyle name="Normal 2 4 7 10 3 6" xfId="57447"/>
    <cellStyle name="Normal 2 4 7 10 3 6 2" xfId="57448"/>
    <cellStyle name="Normal 2 4 7 10 3 7" xfId="57449"/>
    <cellStyle name="Normal 2 4 7 10 4" xfId="22620"/>
    <cellStyle name="Normal 2 4 7 10 4 2" xfId="22621"/>
    <cellStyle name="Normal 2 4 7 10 4 2 2" xfId="57450"/>
    <cellStyle name="Normal 2 4 7 10 4 3" xfId="22622"/>
    <cellStyle name="Normal 2 4 7 10 4 3 2" xfId="57451"/>
    <cellStyle name="Normal 2 4 7 10 4 4" xfId="57452"/>
    <cellStyle name="Normal 2 4 7 10 5" xfId="22623"/>
    <cellStyle name="Normal 2 4 7 10 5 2" xfId="22624"/>
    <cellStyle name="Normal 2 4 7 10 5 2 2" xfId="57453"/>
    <cellStyle name="Normal 2 4 7 10 5 3" xfId="57454"/>
    <cellStyle name="Normal 2 4 7 10 6" xfId="22625"/>
    <cellStyle name="Normal 2 4 7 10 6 2" xfId="57455"/>
    <cellStyle name="Normal 2 4 7 10 7" xfId="22626"/>
    <cellStyle name="Normal 2 4 7 10 7 2" xfId="57456"/>
    <cellStyle name="Normal 2 4 7 10 8" xfId="57457"/>
    <cellStyle name="Normal 2 4 7 10 8 2" xfId="57458"/>
    <cellStyle name="Normal 2 4 7 10 9" xfId="57459"/>
    <cellStyle name="Normal 2 4 7 11" xfId="22627"/>
    <cellStyle name="Normal 2 4 7 11 10" xfId="57460"/>
    <cellStyle name="Normal 2 4 7 11 11" xfId="57461"/>
    <cellStyle name="Normal 2 4 7 11 2" xfId="22628"/>
    <cellStyle name="Normal 2 4 7 11 2 10" xfId="57462"/>
    <cellStyle name="Normal 2 4 7 11 2 2" xfId="22629"/>
    <cellStyle name="Normal 2 4 7 11 2 2 2" xfId="22630"/>
    <cellStyle name="Normal 2 4 7 11 2 2 2 2" xfId="22631"/>
    <cellStyle name="Normal 2 4 7 11 2 2 2 2 2" xfId="57463"/>
    <cellStyle name="Normal 2 4 7 11 2 2 2 3" xfId="22632"/>
    <cellStyle name="Normal 2 4 7 11 2 2 2 3 2" xfId="57464"/>
    <cellStyle name="Normal 2 4 7 11 2 2 2 4" xfId="57465"/>
    <cellStyle name="Normal 2 4 7 11 2 2 3" xfId="22633"/>
    <cellStyle name="Normal 2 4 7 11 2 2 3 2" xfId="57466"/>
    <cellStyle name="Normal 2 4 7 11 2 2 4" xfId="22634"/>
    <cellStyle name="Normal 2 4 7 11 2 2 4 2" xfId="57467"/>
    <cellStyle name="Normal 2 4 7 11 2 2 5" xfId="22635"/>
    <cellStyle name="Normal 2 4 7 11 2 2 5 2" xfId="57468"/>
    <cellStyle name="Normal 2 4 7 11 2 2 6" xfId="57469"/>
    <cellStyle name="Normal 2 4 7 11 2 2 6 2" xfId="57470"/>
    <cellStyle name="Normal 2 4 7 11 2 2 7" xfId="57471"/>
    <cellStyle name="Normal 2 4 7 11 2 3" xfId="22636"/>
    <cellStyle name="Normal 2 4 7 11 2 3 2" xfId="22637"/>
    <cellStyle name="Normal 2 4 7 11 2 3 2 2" xfId="57472"/>
    <cellStyle name="Normal 2 4 7 11 2 3 3" xfId="22638"/>
    <cellStyle name="Normal 2 4 7 11 2 3 3 2" xfId="57473"/>
    <cellStyle name="Normal 2 4 7 11 2 3 4" xfId="57474"/>
    <cellStyle name="Normal 2 4 7 11 2 4" xfId="22639"/>
    <cellStyle name="Normal 2 4 7 11 2 4 2" xfId="22640"/>
    <cellStyle name="Normal 2 4 7 11 2 4 2 2" xfId="57475"/>
    <cellStyle name="Normal 2 4 7 11 2 4 3" xfId="57476"/>
    <cellStyle name="Normal 2 4 7 11 2 5" xfId="22641"/>
    <cellStyle name="Normal 2 4 7 11 2 5 2" xfId="57477"/>
    <cellStyle name="Normal 2 4 7 11 2 6" xfId="22642"/>
    <cellStyle name="Normal 2 4 7 11 2 6 2" xfId="57478"/>
    <cellStyle name="Normal 2 4 7 11 2 7" xfId="57479"/>
    <cellStyle name="Normal 2 4 7 11 2 7 2" xfId="57480"/>
    <cellStyle name="Normal 2 4 7 11 2 8" xfId="57481"/>
    <cellStyle name="Normal 2 4 7 11 2 9" xfId="57482"/>
    <cellStyle name="Normal 2 4 7 11 3" xfId="22643"/>
    <cellStyle name="Normal 2 4 7 11 3 2" xfId="22644"/>
    <cellStyle name="Normal 2 4 7 11 3 2 2" xfId="22645"/>
    <cellStyle name="Normal 2 4 7 11 3 2 2 2" xfId="57483"/>
    <cellStyle name="Normal 2 4 7 11 3 2 3" xfId="22646"/>
    <cellStyle name="Normal 2 4 7 11 3 2 3 2" xfId="57484"/>
    <cellStyle name="Normal 2 4 7 11 3 2 4" xfId="57485"/>
    <cellStyle name="Normal 2 4 7 11 3 3" xfId="22647"/>
    <cellStyle name="Normal 2 4 7 11 3 3 2" xfId="57486"/>
    <cellStyle name="Normal 2 4 7 11 3 4" xfId="22648"/>
    <cellStyle name="Normal 2 4 7 11 3 4 2" xfId="57487"/>
    <cellStyle name="Normal 2 4 7 11 3 5" xfId="22649"/>
    <cellStyle name="Normal 2 4 7 11 3 5 2" xfId="57488"/>
    <cellStyle name="Normal 2 4 7 11 3 6" xfId="57489"/>
    <cellStyle name="Normal 2 4 7 11 3 6 2" xfId="57490"/>
    <cellStyle name="Normal 2 4 7 11 3 7" xfId="57491"/>
    <cellStyle name="Normal 2 4 7 11 4" xfId="22650"/>
    <cellStyle name="Normal 2 4 7 11 4 2" xfId="22651"/>
    <cellStyle name="Normal 2 4 7 11 4 2 2" xfId="57492"/>
    <cellStyle name="Normal 2 4 7 11 4 3" xfId="22652"/>
    <cellStyle name="Normal 2 4 7 11 4 3 2" xfId="57493"/>
    <cellStyle name="Normal 2 4 7 11 4 4" xfId="57494"/>
    <cellStyle name="Normal 2 4 7 11 5" xfId="22653"/>
    <cellStyle name="Normal 2 4 7 11 5 2" xfId="22654"/>
    <cellStyle name="Normal 2 4 7 11 5 2 2" xfId="57495"/>
    <cellStyle name="Normal 2 4 7 11 5 3" xfId="57496"/>
    <cellStyle name="Normal 2 4 7 11 6" xfId="22655"/>
    <cellStyle name="Normal 2 4 7 11 6 2" xfId="57497"/>
    <cellStyle name="Normal 2 4 7 11 7" xfId="22656"/>
    <cellStyle name="Normal 2 4 7 11 7 2" xfId="57498"/>
    <cellStyle name="Normal 2 4 7 11 8" xfId="57499"/>
    <cellStyle name="Normal 2 4 7 11 8 2" xfId="57500"/>
    <cellStyle name="Normal 2 4 7 11 9" xfId="57501"/>
    <cellStyle name="Normal 2 4 7 12" xfId="22657"/>
    <cellStyle name="Normal 2 4 7 12 10" xfId="57502"/>
    <cellStyle name="Normal 2 4 7 12 11" xfId="57503"/>
    <cellStyle name="Normal 2 4 7 12 2" xfId="22658"/>
    <cellStyle name="Normal 2 4 7 12 2 10" xfId="57504"/>
    <cellStyle name="Normal 2 4 7 12 2 2" xfId="22659"/>
    <cellStyle name="Normal 2 4 7 12 2 2 2" xfId="22660"/>
    <cellStyle name="Normal 2 4 7 12 2 2 2 2" xfId="22661"/>
    <cellStyle name="Normal 2 4 7 12 2 2 2 2 2" xfId="57505"/>
    <cellStyle name="Normal 2 4 7 12 2 2 2 3" xfId="22662"/>
    <cellStyle name="Normal 2 4 7 12 2 2 2 3 2" xfId="57506"/>
    <cellStyle name="Normal 2 4 7 12 2 2 2 4" xfId="57507"/>
    <cellStyle name="Normal 2 4 7 12 2 2 3" xfId="22663"/>
    <cellStyle name="Normal 2 4 7 12 2 2 3 2" xfId="57508"/>
    <cellStyle name="Normal 2 4 7 12 2 2 4" xfId="22664"/>
    <cellStyle name="Normal 2 4 7 12 2 2 4 2" xfId="57509"/>
    <cellStyle name="Normal 2 4 7 12 2 2 5" xfId="22665"/>
    <cellStyle name="Normal 2 4 7 12 2 2 5 2" xfId="57510"/>
    <cellStyle name="Normal 2 4 7 12 2 2 6" xfId="57511"/>
    <cellStyle name="Normal 2 4 7 12 2 2 6 2" xfId="57512"/>
    <cellStyle name="Normal 2 4 7 12 2 2 7" xfId="57513"/>
    <cellStyle name="Normal 2 4 7 12 2 3" xfId="22666"/>
    <cellStyle name="Normal 2 4 7 12 2 3 2" xfId="22667"/>
    <cellStyle name="Normal 2 4 7 12 2 3 2 2" xfId="57514"/>
    <cellStyle name="Normal 2 4 7 12 2 3 3" xfId="22668"/>
    <cellStyle name="Normal 2 4 7 12 2 3 3 2" xfId="57515"/>
    <cellStyle name="Normal 2 4 7 12 2 3 4" xfId="57516"/>
    <cellStyle name="Normal 2 4 7 12 2 4" xfId="22669"/>
    <cellStyle name="Normal 2 4 7 12 2 4 2" xfId="22670"/>
    <cellStyle name="Normal 2 4 7 12 2 4 2 2" xfId="57517"/>
    <cellStyle name="Normal 2 4 7 12 2 4 3" xfId="57518"/>
    <cellStyle name="Normal 2 4 7 12 2 5" xfId="22671"/>
    <cellStyle name="Normal 2 4 7 12 2 5 2" xfId="57519"/>
    <cellStyle name="Normal 2 4 7 12 2 6" xfId="22672"/>
    <cellStyle name="Normal 2 4 7 12 2 6 2" xfId="57520"/>
    <cellStyle name="Normal 2 4 7 12 2 7" xfId="57521"/>
    <cellStyle name="Normal 2 4 7 12 2 7 2" xfId="57522"/>
    <cellStyle name="Normal 2 4 7 12 2 8" xfId="57523"/>
    <cellStyle name="Normal 2 4 7 12 2 9" xfId="57524"/>
    <cellStyle name="Normal 2 4 7 12 3" xfId="22673"/>
    <cellStyle name="Normal 2 4 7 12 3 2" xfId="22674"/>
    <cellStyle name="Normal 2 4 7 12 3 2 2" xfId="22675"/>
    <cellStyle name="Normal 2 4 7 12 3 2 2 2" xfId="57525"/>
    <cellStyle name="Normal 2 4 7 12 3 2 3" xfId="22676"/>
    <cellStyle name="Normal 2 4 7 12 3 2 3 2" xfId="57526"/>
    <cellStyle name="Normal 2 4 7 12 3 2 4" xfId="57527"/>
    <cellStyle name="Normal 2 4 7 12 3 3" xfId="22677"/>
    <cellStyle name="Normal 2 4 7 12 3 3 2" xfId="57528"/>
    <cellStyle name="Normal 2 4 7 12 3 4" xfId="22678"/>
    <cellStyle name="Normal 2 4 7 12 3 4 2" xfId="57529"/>
    <cellStyle name="Normal 2 4 7 12 3 5" xfId="22679"/>
    <cellStyle name="Normal 2 4 7 12 3 5 2" xfId="57530"/>
    <cellStyle name="Normal 2 4 7 12 3 6" xfId="57531"/>
    <cellStyle name="Normal 2 4 7 12 3 6 2" xfId="57532"/>
    <cellStyle name="Normal 2 4 7 12 3 7" xfId="57533"/>
    <cellStyle name="Normal 2 4 7 12 4" xfId="22680"/>
    <cellStyle name="Normal 2 4 7 12 4 2" xfId="22681"/>
    <cellStyle name="Normal 2 4 7 12 4 2 2" xfId="57534"/>
    <cellStyle name="Normal 2 4 7 12 4 3" xfId="22682"/>
    <cellStyle name="Normal 2 4 7 12 4 3 2" xfId="57535"/>
    <cellStyle name="Normal 2 4 7 12 4 4" xfId="57536"/>
    <cellStyle name="Normal 2 4 7 12 5" xfId="22683"/>
    <cellStyle name="Normal 2 4 7 12 5 2" xfId="22684"/>
    <cellStyle name="Normal 2 4 7 12 5 2 2" xfId="57537"/>
    <cellStyle name="Normal 2 4 7 12 5 3" xfId="57538"/>
    <cellStyle name="Normal 2 4 7 12 6" xfId="22685"/>
    <cellStyle name="Normal 2 4 7 12 6 2" xfId="57539"/>
    <cellStyle name="Normal 2 4 7 12 7" xfId="22686"/>
    <cellStyle name="Normal 2 4 7 12 7 2" xfId="57540"/>
    <cellStyle name="Normal 2 4 7 12 8" xfId="57541"/>
    <cellStyle name="Normal 2 4 7 12 8 2" xfId="57542"/>
    <cellStyle name="Normal 2 4 7 12 9" xfId="57543"/>
    <cellStyle name="Normal 2 4 7 13" xfId="22687"/>
    <cellStyle name="Normal 2 4 7 13 10" xfId="57544"/>
    <cellStyle name="Normal 2 4 7 13 11" xfId="57545"/>
    <cellStyle name="Normal 2 4 7 13 2" xfId="22688"/>
    <cellStyle name="Normal 2 4 7 13 2 10" xfId="57546"/>
    <cellStyle name="Normal 2 4 7 13 2 2" xfId="22689"/>
    <cellStyle name="Normal 2 4 7 13 2 2 2" xfId="22690"/>
    <cellStyle name="Normal 2 4 7 13 2 2 2 2" xfId="22691"/>
    <cellStyle name="Normal 2 4 7 13 2 2 2 2 2" xfId="57547"/>
    <cellStyle name="Normal 2 4 7 13 2 2 2 3" xfId="22692"/>
    <cellStyle name="Normal 2 4 7 13 2 2 2 3 2" xfId="57548"/>
    <cellStyle name="Normal 2 4 7 13 2 2 2 4" xfId="57549"/>
    <cellStyle name="Normal 2 4 7 13 2 2 3" xfId="22693"/>
    <cellStyle name="Normal 2 4 7 13 2 2 3 2" xfId="57550"/>
    <cellStyle name="Normal 2 4 7 13 2 2 4" xfId="22694"/>
    <cellStyle name="Normal 2 4 7 13 2 2 4 2" xfId="57551"/>
    <cellStyle name="Normal 2 4 7 13 2 2 5" xfId="22695"/>
    <cellStyle name="Normal 2 4 7 13 2 2 5 2" xfId="57552"/>
    <cellStyle name="Normal 2 4 7 13 2 2 6" xfId="57553"/>
    <cellStyle name="Normal 2 4 7 13 2 2 6 2" xfId="57554"/>
    <cellStyle name="Normal 2 4 7 13 2 2 7" xfId="57555"/>
    <cellStyle name="Normal 2 4 7 13 2 3" xfId="22696"/>
    <cellStyle name="Normal 2 4 7 13 2 3 2" xfId="22697"/>
    <cellStyle name="Normal 2 4 7 13 2 3 2 2" xfId="57556"/>
    <cellStyle name="Normal 2 4 7 13 2 3 3" xfId="22698"/>
    <cellStyle name="Normal 2 4 7 13 2 3 3 2" xfId="57557"/>
    <cellStyle name="Normal 2 4 7 13 2 3 4" xfId="57558"/>
    <cellStyle name="Normal 2 4 7 13 2 4" xfId="22699"/>
    <cellStyle name="Normal 2 4 7 13 2 4 2" xfId="22700"/>
    <cellStyle name="Normal 2 4 7 13 2 4 2 2" xfId="57559"/>
    <cellStyle name="Normal 2 4 7 13 2 4 3" xfId="57560"/>
    <cellStyle name="Normal 2 4 7 13 2 5" xfId="22701"/>
    <cellStyle name="Normal 2 4 7 13 2 5 2" xfId="57561"/>
    <cellStyle name="Normal 2 4 7 13 2 6" xfId="22702"/>
    <cellStyle name="Normal 2 4 7 13 2 6 2" xfId="57562"/>
    <cellStyle name="Normal 2 4 7 13 2 7" xfId="57563"/>
    <cellStyle name="Normal 2 4 7 13 2 7 2" xfId="57564"/>
    <cellStyle name="Normal 2 4 7 13 2 8" xfId="57565"/>
    <cellStyle name="Normal 2 4 7 13 2 9" xfId="57566"/>
    <cellStyle name="Normal 2 4 7 13 3" xfId="22703"/>
    <cellStyle name="Normal 2 4 7 13 3 2" xfId="22704"/>
    <cellStyle name="Normal 2 4 7 13 3 2 2" xfId="22705"/>
    <cellStyle name="Normal 2 4 7 13 3 2 2 2" xfId="57567"/>
    <cellStyle name="Normal 2 4 7 13 3 2 3" xfId="22706"/>
    <cellStyle name="Normal 2 4 7 13 3 2 3 2" xfId="57568"/>
    <cellStyle name="Normal 2 4 7 13 3 2 4" xfId="57569"/>
    <cellStyle name="Normal 2 4 7 13 3 3" xfId="22707"/>
    <cellStyle name="Normal 2 4 7 13 3 3 2" xfId="57570"/>
    <cellStyle name="Normal 2 4 7 13 3 4" xfId="22708"/>
    <cellStyle name="Normal 2 4 7 13 3 4 2" xfId="57571"/>
    <cellStyle name="Normal 2 4 7 13 3 5" xfId="22709"/>
    <cellStyle name="Normal 2 4 7 13 3 5 2" xfId="57572"/>
    <cellStyle name="Normal 2 4 7 13 3 6" xfId="57573"/>
    <cellStyle name="Normal 2 4 7 13 3 6 2" xfId="57574"/>
    <cellStyle name="Normal 2 4 7 13 3 7" xfId="57575"/>
    <cellStyle name="Normal 2 4 7 13 4" xfId="22710"/>
    <cellStyle name="Normal 2 4 7 13 4 2" xfId="22711"/>
    <cellStyle name="Normal 2 4 7 13 4 2 2" xfId="57576"/>
    <cellStyle name="Normal 2 4 7 13 4 3" xfId="22712"/>
    <cellStyle name="Normal 2 4 7 13 4 3 2" xfId="57577"/>
    <cellStyle name="Normal 2 4 7 13 4 4" xfId="57578"/>
    <cellStyle name="Normal 2 4 7 13 5" xfId="22713"/>
    <cellStyle name="Normal 2 4 7 13 5 2" xfId="22714"/>
    <cellStyle name="Normal 2 4 7 13 5 2 2" xfId="57579"/>
    <cellStyle name="Normal 2 4 7 13 5 3" xfId="57580"/>
    <cellStyle name="Normal 2 4 7 13 6" xfId="22715"/>
    <cellStyle name="Normal 2 4 7 13 6 2" xfId="57581"/>
    <cellStyle name="Normal 2 4 7 13 7" xfId="22716"/>
    <cellStyle name="Normal 2 4 7 13 7 2" xfId="57582"/>
    <cellStyle name="Normal 2 4 7 13 8" xfId="57583"/>
    <cellStyle name="Normal 2 4 7 13 8 2" xfId="57584"/>
    <cellStyle name="Normal 2 4 7 13 9" xfId="57585"/>
    <cellStyle name="Normal 2 4 7 14" xfId="22717"/>
    <cellStyle name="Normal 2 4 7 14 10" xfId="57586"/>
    <cellStyle name="Normal 2 4 7 14 11" xfId="57587"/>
    <cellStyle name="Normal 2 4 7 14 2" xfId="22718"/>
    <cellStyle name="Normal 2 4 7 14 2 10" xfId="57588"/>
    <cellStyle name="Normal 2 4 7 14 2 2" xfId="22719"/>
    <cellStyle name="Normal 2 4 7 14 2 2 2" xfId="22720"/>
    <cellStyle name="Normal 2 4 7 14 2 2 2 2" xfId="22721"/>
    <cellStyle name="Normal 2 4 7 14 2 2 2 2 2" xfId="57589"/>
    <cellStyle name="Normal 2 4 7 14 2 2 2 3" xfId="22722"/>
    <cellStyle name="Normal 2 4 7 14 2 2 2 3 2" xfId="57590"/>
    <cellStyle name="Normal 2 4 7 14 2 2 2 4" xfId="57591"/>
    <cellStyle name="Normal 2 4 7 14 2 2 3" xfId="22723"/>
    <cellStyle name="Normal 2 4 7 14 2 2 3 2" xfId="57592"/>
    <cellStyle name="Normal 2 4 7 14 2 2 4" xfId="22724"/>
    <cellStyle name="Normal 2 4 7 14 2 2 4 2" xfId="57593"/>
    <cellStyle name="Normal 2 4 7 14 2 2 5" xfId="22725"/>
    <cellStyle name="Normal 2 4 7 14 2 2 5 2" xfId="57594"/>
    <cellStyle name="Normal 2 4 7 14 2 2 6" xfId="57595"/>
    <cellStyle name="Normal 2 4 7 14 2 2 6 2" xfId="57596"/>
    <cellStyle name="Normal 2 4 7 14 2 2 7" xfId="57597"/>
    <cellStyle name="Normal 2 4 7 14 2 3" xfId="22726"/>
    <cellStyle name="Normal 2 4 7 14 2 3 2" xfId="22727"/>
    <cellStyle name="Normal 2 4 7 14 2 3 2 2" xfId="57598"/>
    <cellStyle name="Normal 2 4 7 14 2 3 3" xfId="22728"/>
    <cellStyle name="Normal 2 4 7 14 2 3 3 2" xfId="57599"/>
    <cellStyle name="Normal 2 4 7 14 2 3 4" xfId="57600"/>
    <cellStyle name="Normal 2 4 7 14 2 4" xfId="22729"/>
    <cellStyle name="Normal 2 4 7 14 2 4 2" xfId="22730"/>
    <cellStyle name="Normal 2 4 7 14 2 4 2 2" xfId="57601"/>
    <cellStyle name="Normal 2 4 7 14 2 4 3" xfId="57602"/>
    <cellStyle name="Normal 2 4 7 14 2 5" xfId="22731"/>
    <cellStyle name="Normal 2 4 7 14 2 5 2" xfId="57603"/>
    <cellStyle name="Normal 2 4 7 14 2 6" xfId="22732"/>
    <cellStyle name="Normal 2 4 7 14 2 6 2" xfId="57604"/>
    <cellStyle name="Normal 2 4 7 14 2 7" xfId="57605"/>
    <cellStyle name="Normal 2 4 7 14 2 7 2" xfId="57606"/>
    <cellStyle name="Normal 2 4 7 14 2 8" xfId="57607"/>
    <cellStyle name="Normal 2 4 7 14 2 9" xfId="57608"/>
    <cellStyle name="Normal 2 4 7 14 3" xfId="22733"/>
    <cellStyle name="Normal 2 4 7 14 3 2" xfId="22734"/>
    <cellStyle name="Normal 2 4 7 14 3 2 2" xfId="22735"/>
    <cellStyle name="Normal 2 4 7 14 3 2 2 2" xfId="57609"/>
    <cellStyle name="Normal 2 4 7 14 3 2 3" xfId="22736"/>
    <cellStyle name="Normal 2 4 7 14 3 2 3 2" xfId="57610"/>
    <cellStyle name="Normal 2 4 7 14 3 2 4" xfId="57611"/>
    <cellStyle name="Normal 2 4 7 14 3 3" xfId="22737"/>
    <cellStyle name="Normal 2 4 7 14 3 3 2" xfId="57612"/>
    <cellStyle name="Normal 2 4 7 14 3 4" xfId="22738"/>
    <cellStyle name="Normal 2 4 7 14 3 4 2" xfId="57613"/>
    <cellStyle name="Normal 2 4 7 14 3 5" xfId="22739"/>
    <cellStyle name="Normal 2 4 7 14 3 5 2" xfId="57614"/>
    <cellStyle name="Normal 2 4 7 14 3 6" xfId="57615"/>
    <cellStyle name="Normal 2 4 7 14 3 6 2" xfId="57616"/>
    <cellStyle name="Normal 2 4 7 14 3 7" xfId="57617"/>
    <cellStyle name="Normal 2 4 7 14 4" xfId="22740"/>
    <cellStyle name="Normal 2 4 7 14 4 2" xfId="22741"/>
    <cellStyle name="Normal 2 4 7 14 4 2 2" xfId="57618"/>
    <cellStyle name="Normal 2 4 7 14 4 3" xfId="22742"/>
    <cellStyle name="Normal 2 4 7 14 4 3 2" xfId="57619"/>
    <cellStyle name="Normal 2 4 7 14 4 4" xfId="57620"/>
    <cellStyle name="Normal 2 4 7 14 5" xfId="22743"/>
    <cellStyle name="Normal 2 4 7 14 5 2" xfId="22744"/>
    <cellStyle name="Normal 2 4 7 14 5 2 2" xfId="57621"/>
    <cellStyle name="Normal 2 4 7 14 5 3" xfId="57622"/>
    <cellStyle name="Normal 2 4 7 14 6" xfId="22745"/>
    <cellStyle name="Normal 2 4 7 14 6 2" xfId="57623"/>
    <cellStyle name="Normal 2 4 7 14 7" xfId="22746"/>
    <cellStyle name="Normal 2 4 7 14 7 2" xfId="57624"/>
    <cellStyle name="Normal 2 4 7 14 8" xfId="57625"/>
    <cellStyle name="Normal 2 4 7 14 8 2" xfId="57626"/>
    <cellStyle name="Normal 2 4 7 14 9" xfId="57627"/>
    <cellStyle name="Normal 2 4 7 15" xfId="22747"/>
    <cellStyle name="Normal 2 4 7 15 10" xfId="57628"/>
    <cellStyle name="Normal 2 4 7 15 11" xfId="57629"/>
    <cellStyle name="Normal 2 4 7 15 2" xfId="22748"/>
    <cellStyle name="Normal 2 4 7 15 2 10" xfId="57630"/>
    <cellStyle name="Normal 2 4 7 15 2 2" xfId="22749"/>
    <cellStyle name="Normal 2 4 7 15 2 2 2" xfId="22750"/>
    <cellStyle name="Normal 2 4 7 15 2 2 2 2" xfId="22751"/>
    <cellStyle name="Normal 2 4 7 15 2 2 2 2 2" xfId="57631"/>
    <cellStyle name="Normal 2 4 7 15 2 2 2 3" xfId="22752"/>
    <cellStyle name="Normal 2 4 7 15 2 2 2 3 2" xfId="57632"/>
    <cellStyle name="Normal 2 4 7 15 2 2 2 4" xfId="57633"/>
    <cellStyle name="Normal 2 4 7 15 2 2 3" xfId="22753"/>
    <cellStyle name="Normal 2 4 7 15 2 2 3 2" xfId="57634"/>
    <cellStyle name="Normal 2 4 7 15 2 2 4" xfId="22754"/>
    <cellStyle name="Normal 2 4 7 15 2 2 4 2" xfId="57635"/>
    <cellStyle name="Normal 2 4 7 15 2 2 5" xfId="22755"/>
    <cellStyle name="Normal 2 4 7 15 2 2 5 2" xfId="57636"/>
    <cellStyle name="Normal 2 4 7 15 2 2 6" xfId="57637"/>
    <cellStyle name="Normal 2 4 7 15 2 2 6 2" xfId="57638"/>
    <cellStyle name="Normal 2 4 7 15 2 2 7" xfId="57639"/>
    <cellStyle name="Normal 2 4 7 15 2 3" xfId="22756"/>
    <cellStyle name="Normal 2 4 7 15 2 3 2" xfId="22757"/>
    <cellStyle name="Normal 2 4 7 15 2 3 2 2" xfId="57640"/>
    <cellStyle name="Normal 2 4 7 15 2 3 3" xfId="22758"/>
    <cellStyle name="Normal 2 4 7 15 2 3 3 2" xfId="57641"/>
    <cellStyle name="Normal 2 4 7 15 2 3 4" xfId="57642"/>
    <cellStyle name="Normal 2 4 7 15 2 4" xfId="22759"/>
    <cellStyle name="Normal 2 4 7 15 2 4 2" xfId="22760"/>
    <cellStyle name="Normal 2 4 7 15 2 4 2 2" xfId="57643"/>
    <cellStyle name="Normal 2 4 7 15 2 4 3" xfId="57644"/>
    <cellStyle name="Normal 2 4 7 15 2 5" xfId="22761"/>
    <cellStyle name="Normal 2 4 7 15 2 5 2" xfId="57645"/>
    <cellStyle name="Normal 2 4 7 15 2 6" xfId="22762"/>
    <cellStyle name="Normal 2 4 7 15 2 6 2" xfId="57646"/>
    <cellStyle name="Normal 2 4 7 15 2 7" xfId="57647"/>
    <cellStyle name="Normal 2 4 7 15 2 7 2" xfId="57648"/>
    <cellStyle name="Normal 2 4 7 15 2 8" xfId="57649"/>
    <cellStyle name="Normal 2 4 7 15 2 9" xfId="57650"/>
    <cellStyle name="Normal 2 4 7 15 3" xfId="22763"/>
    <cellStyle name="Normal 2 4 7 15 3 2" xfId="22764"/>
    <cellStyle name="Normal 2 4 7 15 3 2 2" xfId="22765"/>
    <cellStyle name="Normal 2 4 7 15 3 2 2 2" xfId="57651"/>
    <cellStyle name="Normal 2 4 7 15 3 2 3" xfId="22766"/>
    <cellStyle name="Normal 2 4 7 15 3 2 3 2" xfId="57652"/>
    <cellStyle name="Normal 2 4 7 15 3 2 4" xfId="57653"/>
    <cellStyle name="Normal 2 4 7 15 3 3" xfId="22767"/>
    <cellStyle name="Normal 2 4 7 15 3 3 2" xfId="57654"/>
    <cellStyle name="Normal 2 4 7 15 3 4" xfId="22768"/>
    <cellStyle name="Normal 2 4 7 15 3 4 2" xfId="57655"/>
    <cellStyle name="Normal 2 4 7 15 3 5" xfId="22769"/>
    <cellStyle name="Normal 2 4 7 15 3 5 2" xfId="57656"/>
    <cellStyle name="Normal 2 4 7 15 3 6" xfId="57657"/>
    <cellStyle name="Normal 2 4 7 15 3 6 2" xfId="57658"/>
    <cellStyle name="Normal 2 4 7 15 3 7" xfId="57659"/>
    <cellStyle name="Normal 2 4 7 15 4" xfId="22770"/>
    <cellStyle name="Normal 2 4 7 15 4 2" xfId="22771"/>
    <cellStyle name="Normal 2 4 7 15 4 2 2" xfId="57660"/>
    <cellStyle name="Normal 2 4 7 15 4 3" xfId="22772"/>
    <cellStyle name="Normal 2 4 7 15 4 3 2" xfId="57661"/>
    <cellStyle name="Normal 2 4 7 15 4 4" xfId="57662"/>
    <cellStyle name="Normal 2 4 7 15 5" xfId="22773"/>
    <cellStyle name="Normal 2 4 7 15 5 2" xfId="22774"/>
    <cellStyle name="Normal 2 4 7 15 5 2 2" xfId="57663"/>
    <cellStyle name="Normal 2 4 7 15 5 3" xfId="57664"/>
    <cellStyle name="Normal 2 4 7 15 6" xfId="22775"/>
    <cellStyle name="Normal 2 4 7 15 6 2" xfId="57665"/>
    <cellStyle name="Normal 2 4 7 15 7" xfId="22776"/>
    <cellStyle name="Normal 2 4 7 15 7 2" xfId="57666"/>
    <cellStyle name="Normal 2 4 7 15 8" xfId="57667"/>
    <cellStyle name="Normal 2 4 7 15 8 2" xfId="57668"/>
    <cellStyle name="Normal 2 4 7 15 9" xfId="57669"/>
    <cellStyle name="Normal 2 4 7 16" xfId="22777"/>
    <cellStyle name="Normal 2 4 7 16 10" xfId="57670"/>
    <cellStyle name="Normal 2 4 7 16 11" xfId="57671"/>
    <cellStyle name="Normal 2 4 7 16 2" xfId="22778"/>
    <cellStyle name="Normal 2 4 7 16 2 10" xfId="57672"/>
    <cellStyle name="Normal 2 4 7 16 2 2" xfId="22779"/>
    <cellStyle name="Normal 2 4 7 16 2 2 2" xfId="22780"/>
    <cellStyle name="Normal 2 4 7 16 2 2 2 2" xfId="22781"/>
    <cellStyle name="Normal 2 4 7 16 2 2 2 2 2" xfId="57673"/>
    <cellStyle name="Normal 2 4 7 16 2 2 2 3" xfId="22782"/>
    <cellStyle name="Normal 2 4 7 16 2 2 2 3 2" xfId="57674"/>
    <cellStyle name="Normal 2 4 7 16 2 2 2 4" xfId="57675"/>
    <cellStyle name="Normal 2 4 7 16 2 2 3" xfId="22783"/>
    <cellStyle name="Normal 2 4 7 16 2 2 3 2" xfId="57676"/>
    <cellStyle name="Normal 2 4 7 16 2 2 4" xfId="22784"/>
    <cellStyle name="Normal 2 4 7 16 2 2 4 2" xfId="57677"/>
    <cellStyle name="Normal 2 4 7 16 2 2 5" xfId="22785"/>
    <cellStyle name="Normal 2 4 7 16 2 2 5 2" xfId="57678"/>
    <cellStyle name="Normal 2 4 7 16 2 2 6" xfId="57679"/>
    <cellStyle name="Normal 2 4 7 16 2 2 6 2" xfId="57680"/>
    <cellStyle name="Normal 2 4 7 16 2 2 7" xfId="57681"/>
    <cellStyle name="Normal 2 4 7 16 2 3" xfId="22786"/>
    <cellStyle name="Normal 2 4 7 16 2 3 2" xfId="22787"/>
    <cellStyle name="Normal 2 4 7 16 2 3 2 2" xfId="57682"/>
    <cellStyle name="Normal 2 4 7 16 2 3 3" xfId="22788"/>
    <cellStyle name="Normal 2 4 7 16 2 3 3 2" xfId="57683"/>
    <cellStyle name="Normal 2 4 7 16 2 3 4" xfId="57684"/>
    <cellStyle name="Normal 2 4 7 16 2 4" xfId="22789"/>
    <cellStyle name="Normal 2 4 7 16 2 4 2" xfId="22790"/>
    <cellStyle name="Normal 2 4 7 16 2 4 2 2" xfId="57685"/>
    <cellStyle name="Normal 2 4 7 16 2 4 3" xfId="57686"/>
    <cellStyle name="Normal 2 4 7 16 2 5" xfId="22791"/>
    <cellStyle name="Normal 2 4 7 16 2 5 2" xfId="57687"/>
    <cellStyle name="Normal 2 4 7 16 2 6" xfId="22792"/>
    <cellStyle name="Normal 2 4 7 16 2 6 2" xfId="57688"/>
    <cellStyle name="Normal 2 4 7 16 2 7" xfId="57689"/>
    <cellStyle name="Normal 2 4 7 16 2 7 2" xfId="57690"/>
    <cellStyle name="Normal 2 4 7 16 2 8" xfId="57691"/>
    <cellStyle name="Normal 2 4 7 16 2 9" xfId="57692"/>
    <cellStyle name="Normal 2 4 7 16 3" xfId="22793"/>
    <cellStyle name="Normal 2 4 7 16 3 2" xfId="22794"/>
    <cellStyle name="Normal 2 4 7 16 3 2 2" xfId="22795"/>
    <cellStyle name="Normal 2 4 7 16 3 2 2 2" xfId="57693"/>
    <cellStyle name="Normal 2 4 7 16 3 2 3" xfId="22796"/>
    <cellStyle name="Normal 2 4 7 16 3 2 3 2" xfId="57694"/>
    <cellStyle name="Normal 2 4 7 16 3 2 4" xfId="57695"/>
    <cellStyle name="Normal 2 4 7 16 3 3" xfId="22797"/>
    <cellStyle name="Normal 2 4 7 16 3 3 2" xfId="57696"/>
    <cellStyle name="Normal 2 4 7 16 3 4" xfId="22798"/>
    <cellStyle name="Normal 2 4 7 16 3 4 2" xfId="57697"/>
    <cellStyle name="Normal 2 4 7 16 3 5" xfId="22799"/>
    <cellStyle name="Normal 2 4 7 16 3 5 2" xfId="57698"/>
    <cellStyle name="Normal 2 4 7 16 3 6" xfId="57699"/>
    <cellStyle name="Normal 2 4 7 16 3 6 2" xfId="57700"/>
    <cellStyle name="Normal 2 4 7 16 3 7" xfId="57701"/>
    <cellStyle name="Normal 2 4 7 16 4" xfId="22800"/>
    <cellStyle name="Normal 2 4 7 16 4 2" xfId="22801"/>
    <cellStyle name="Normal 2 4 7 16 4 2 2" xfId="57702"/>
    <cellStyle name="Normal 2 4 7 16 4 3" xfId="22802"/>
    <cellStyle name="Normal 2 4 7 16 4 3 2" xfId="57703"/>
    <cellStyle name="Normal 2 4 7 16 4 4" xfId="57704"/>
    <cellStyle name="Normal 2 4 7 16 5" xfId="22803"/>
    <cellStyle name="Normal 2 4 7 16 5 2" xfId="22804"/>
    <cellStyle name="Normal 2 4 7 16 5 2 2" xfId="57705"/>
    <cellStyle name="Normal 2 4 7 16 5 3" xfId="57706"/>
    <cellStyle name="Normal 2 4 7 16 6" xfId="22805"/>
    <cellStyle name="Normal 2 4 7 16 6 2" xfId="57707"/>
    <cellStyle name="Normal 2 4 7 16 7" xfId="22806"/>
    <cellStyle name="Normal 2 4 7 16 7 2" xfId="57708"/>
    <cellStyle name="Normal 2 4 7 16 8" xfId="57709"/>
    <cellStyle name="Normal 2 4 7 16 8 2" xfId="57710"/>
    <cellStyle name="Normal 2 4 7 16 9" xfId="57711"/>
    <cellStyle name="Normal 2 4 7 17" xfId="22807"/>
    <cellStyle name="Normal 2 4 7 17 10" xfId="57712"/>
    <cellStyle name="Normal 2 4 7 17 11" xfId="57713"/>
    <cellStyle name="Normal 2 4 7 17 2" xfId="22808"/>
    <cellStyle name="Normal 2 4 7 17 2 10" xfId="57714"/>
    <cellStyle name="Normal 2 4 7 17 2 2" xfId="22809"/>
    <cellStyle name="Normal 2 4 7 17 2 2 2" xfId="22810"/>
    <cellStyle name="Normal 2 4 7 17 2 2 2 2" xfId="22811"/>
    <cellStyle name="Normal 2 4 7 17 2 2 2 2 2" xfId="57715"/>
    <cellStyle name="Normal 2 4 7 17 2 2 2 3" xfId="22812"/>
    <cellStyle name="Normal 2 4 7 17 2 2 2 3 2" xfId="57716"/>
    <cellStyle name="Normal 2 4 7 17 2 2 2 4" xfId="57717"/>
    <cellStyle name="Normal 2 4 7 17 2 2 3" xfId="22813"/>
    <cellStyle name="Normal 2 4 7 17 2 2 3 2" xfId="57718"/>
    <cellStyle name="Normal 2 4 7 17 2 2 4" xfId="22814"/>
    <cellStyle name="Normal 2 4 7 17 2 2 4 2" xfId="57719"/>
    <cellStyle name="Normal 2 4 7 17 2 2 5" xfId="22815"/>
    <cellStyle name="Normal 2 4 7 17 2 2 5 2" xfId="57720"/>
    <cellStyle name="Normal 2 4 7 17 2 2 6" xfId="57721"/>
    <cellStyle name="Normal 2 4 7 17 2 2 6 2" xfId="57722"/>
    <cellStyle name="Normal 2 4 7 17 2 2 7" xfId="57723"/>
    <cellStyle name="Normal 2 4 7 17 2 3" xfId="22816"/>
    <cellStyle name="Normal 2 4 7 17 2 3 2" xfId="22817"/>
    <cellStyle name="Normal 2 4 7 17 2 3 2 2" xfId="57724"/>
    <cellStyle name="Normal 2 4 7 17 2 3 3" xfId="22818"/>
    <cellStyle name="Normal 2 4 7 17 2 3 3 2" xfId="57725"/>
    <cellStyle name="Normal 2 4 7 17 2 3 4" xfId="57726"/>
    <cellStyle name="Normal 2 4 7 17 2 4" xfId="22819"/>
    <cellStyle name="Normal 2 4 7 17 2 4 2" xfId="22820"/>
    <cellStyle name="Normal 2 4 7 17 2 4 2 2" xfId="57727"/>
    <cellStyle name="Normal 2 4 7 17 2 4 3" xfId="57728"/>
    <cellStyle name="Normal 2 4 7 17 2 5" xfId="22821"/>
    <cellStyle name="Normal 2 4 7 17 2 5 2" xfId="57729"/>
    <cellStyle name="Normal 2 4 7 17 2 6" xfId="22822"/>
    <cellStyle name="Normal 2 4 7 17 2 6 2" xfId="57730"/>
    <cellStyle name="Normal 2 4 7 17 2 7" xfId="57731"/>
    <cellStyle name="Normal 2 4 7 17 2 7 2" xfId="57732"/>
    <cellStyle name="Normal 2 4 7 17 2 8" xfId="57733"/>
    <cellStyle name="Normal 2 4 7 17 2 9" xfId="57734"/>
    <cellStyle name="Normal 2 4 7 17 3" xfId="22823"/>
    <cellStyle name="Normal 2 4 7 17 3 2" xfId="22824"/>
    <cellStyle name="Normal 2 4 7 17 3 2 2" xfId="22825"/>
    <cellStyle name="Normal 2 4 7 17 3 2 2 2" xfId="57735"/>
    <cellStyle name="Normal 2 4 7 17 3 2 3" xfId="22826"/>
    <cellStyle name="Normal 2 4 7 17 3 2 3 2" xfId="57736"/>
    <cellStyle name="Normal 2 4 7 17 3 2 4" xfId="57737"/>
    <cellStyle name="Normal 2 4 7 17 3 3" xfId="22827"/>
    <cellStyle name="Normal 2 4 7 17 3 3 2" xfId="57738"/>
    <cellStyle name="Normal 2 4 7 17 3 4" xfId="22828"/>
    <cellStyle name="Normal 2 4 7 17 3 4 2" xfId="57739"/>
    <cellStyle name="Normal 2 4 7 17 3 5" xfId="22829"/>
    <cellStyle name="Normal 2 4 7 17 3 5 2" xfId="57740"/>
    <cellStyle name="Normal 2 4 7 17 3 6" xfId="57741"/>
    <cellStyle name="Normal 2 4 7 17 3 6 2" xfId="57742"/>
    <cellStyle name="Normal 2 4 7 17 3 7" xfId="57743"/>
    <cellStyle name="Normal 2 4 7 17 4" xfId="22830"/>
    <cellStyle name="Normal 2 4 7 17 4 2" xfId="22831"/>
    <cellStyle name="Normal 2 4 7 17 4 2 2" xfId="57744"/>
    <cellStyle name="Normal 2 4 7 17 4 3" xfId="22832"/>
    <cellStyle name="Normal 2 4 7 17 4 3 2" xfId="57745"/>
    <cellStyle name="Normal 2 4 7 17 4 4" xfId="57746"/>
    <cellStyle name="Normal 2 4 7 17 5" xfId="22833"/>
    <cellStyle name="Normal 2 4 7 17 5 2" xfId="22834"/>
    <cellStyle name="Normal 2 4 7 17 5 2 2" xfId="57747"/>
    <cellStyle name="Normal 2 4 7 17 5 3" xfId="57748"/>
    <cellStyle name="Normal 2 4 7 17 6" xfId="22835"/>
    <cellStyle name="Normal 2 4 7 17 6 2" xfId="57749"/>
    <cellStyle name="Normal 2 4 7 17 7" xfId="22836"/>
    <cellStyle name="Normal 2 4 7 17 7 2" xfId="57750"/>
    <cellStyle name="Normal 2 4 7 17 8" xfId="57751"/>
    <cellStyle name="Normal 2 4 7 17 8 2" xfId="57752"/>
    <cellStyle name="Normal 2 4 7 17 9" xfId="57753"/>
    <cellStyle name="Normal 2 4 7 18" xfId="22837"/>
    <cellStyle name="Normal 2 4 7 18 10" xfId="57754"/>
    <cellStyle name="Normal 2 4 7 18 11" xfId="57755"/>
    <cellStyle name="Normal 2 4 7 18 2" xfId="22838"/>
    <cellStyle name="Normal 2 4 7 18 2 10" xfId="57756"/>
    <cellStyle name="Normal 2 4 7 18 2 2" xfId="22839"/>
    <cellStyle name="Normal 2 4 7 18 2 2 2" xfId="22840"/>
    <cellStyle name="Normal 2 4 7 18 2 2 2 2" xfId="22841"/>
    <cellStyle name="Normal 2 4 7 18 2 2 2 2 2" xfId="57757"/>
    <cellStyle name="Normal 2 4 7 18 2 2 2 3" xfId="22842"/>
    <cellStyle name="Normal 2 4 7 18 2 2 2 3 2" xfId="57758"/>
    <cellStyle name="Normal 2 4 7 18 2 2 2 4" xfId="57759"/>
    <cellStyle name="Normal 2 4 7 18 2 2 3" xfId="22843"/>
    <cellStyle name="Normal 2 4 7 18 2 2 3 2" xfId="57760"/>
    <cellStyle name="Normal 2 4 7 18 2 2 4" xfId="22844"/>
    <cellStyle name="Normal 2 4 7 18 2 2 4 2" xfId="57761"/>
    <cellStyle name="Normal 2 4 7 18 2 2 5" xfId="22845"/>
    <cellStyle name="Normal 2 4 7 18 2 2 5 2" xfId="57762"/>
    <cellStyle name="Normal 2 4 7 18 2 2 6" xfId="57763"/>
    <cellStyle name="Normal 2 4 7 18 2 2 6 2" xfId="57764"/>
    <cellStyle name="Normal 2 4 7 18 2 2 7" xfId="57765"/>
    <cellStyle name="Normal 2 4 7 18 2 3" xfId="22846"/>
    <cellStyle name="Normal 2 4 7 18 2 3 2" xfId="22847"/>
    <cellStyle name="Normal 2 4 7 18 2 3 2 2" xfId="57766"/>
    <cellStyle name="Normal 2 4 7 18 2 3 3" xfId="22848"/>
    <cellStyle name="Normal 2 4 7 18 2 3 3 2" xfId="57767"/>
    <cellStyle name="Normal 2 4 7 18 2 3 4" xfId="57768"/>
    <cellStyle name="Normal 2 4 7 18 2 4" xfId="22849"/>
    <cellStyle name="Normal 2 4 7 18 2 4 2" xfId="22850"/>
    <cellStyle name="Normal 2 4 7 18 2 4 2 2" xfId="57769"/>
    <cellStyle name="Normal 2 4 7 18 2 4 3" xfId="57770"/>
    <cellStyle name="Normal 2 4 7 18 2 5" xfId="22851"/>
    <cellStyle name="Normal 2 4 7 18 2 5 2" xfId="57771"/>
    <cellStyle name="Normal 2 4 7 18 2 6" xfId="22852"/>
    <cellStyle name="Normal 2 4 7 18 2 6 2" xfId="57772"/>
    <cellStyle name="Normal 2 4 7 18 2 7" xfId="57773"/>
    <cellStyle name="Normal 2 4 7 18 2 7 2" xfId="57774"/>
    <cellStyle name="Normal 2 4 7 18 2 8" xfId="57775"/>
    <cellStyle name="Normal 2 4 7 18 2 9" xfId="57776"/>
    <cellStyle name="Normal 2 4 7 18 3" xfId="22853"/>
    <cellStyle name="Normal 2 4 7 18 3 2" xfId="22854"/>
    <cellStyle name="Normal 2 4 7 18 3 2 2" xfId="22855"/>
    <cellStyle name="Normal 2 4 7 18 3 2 2 2" xfId="57777"/>
    <cellStyle name="Normal 2 4 7 18 3 2 3" xfId="22856"/>
    <cellStyle name="Normal 2 4 7 18 3 2 3 2" xfId="57778"/>
    <cellStyle name="Normal 2 4 7 18 3 2 4" xfId="57779"/>
    <cellStyle name="Normal 2 4 7 18 3 3" xfId="22857"/>
    <cellStyle name="Normal 2 4 7 18 3 3 2" xfId="57780"/>
    <cellStyle name="Normal 2 4 7 18 3 4" xfId="22858"/>
    <cellStyle name="Normal 2 4 7 18 3 4 2" xfId="57781"/>
    <cellStyle name="Normal 2 4 7 18 3 5" xfId="22859"/>
    <cellStyle name="Normal 2 4 7 18 3 5 2" xfId="57782"/>
    <cellStyle name="Normal 2 4 7 18 3 6" xfId="57783"/>
    <cellStyle name="Normal 2 4 7 18 3 6 2" xfId="57784"/>
    <cellStyle name="Normal 2 4 7 18 3 7" xfId="57785"/>
    <cellStyle name="Normal 2 4 7 18 4" xfId="22860"/>
    <cellStyle name="Normal 2 4 7 18 4 2" xfId="22861"/>
    <cellStyle name="Normal 2 4 7 18 4 2 2" xfId="57786"/>
    <cellStyle name="Normal 2 4 7 18 4 3" xfId="22862"/>
    <cellStyle name="Normal 2 4 7 18 4 3 2" xfId="57787"/>
    <cellStyle name="Normal 2 4 7 18 4 4" xfId="57788"/>
    <cellStyle name="Normal 2 4 7 18 5" xfId="22863"/>
    <cellStyle name="Normal 2 4 7 18 5 2" xfId="22864"/>
    <cellStyle name="Normal 2 4 7 18 5 2 2" xfId="57789"/>
    <cellStyle name="Normal 2 4 7 18 5 3" xfId="57790"/>
    <cellStyle name="Normal 2 4 7 18 6" xfId="22865"/>
    <cellStyle name="Normal 2 4 7 18 6 2" xfId="57791"/>
    <cellStyle name="Normal 2 4 7 18 7" xfId="22866"/>
    <cellStyle name="Normal 2 4 7 18 7 2" xfId="57792"/>
    <cellStyle name="Normal 2 4 7 18 8" xfId="57793"/>
    <cellStyle name="Normal 2 4 7 18 8 2" xfId="57794"/>
    <cellStyle name="Normal 2 4 7 18 9" xfId="57795"/>
    <cellStyle name="Normal 2 4 7 19" xfId="22867"/>
    <cellStyle name="Normal 2 4 7 19 10" xfId="57796"/>
    <cellStyle name="Normal 2 4 7 19 11" xfId="57797"/>
    <cellStyle name="Normal 2 4 7 19 2" xfId="22868"/>
    <cellStyle name="Normal 2 4 7 19 2 10" xfId="57798"/>
    <cellStyle name="Normal 2 4 7 19 2 2" xfId="22869"/>
    <cellStyle name="Normal 2 4 7 19 2 2 2" xfId="22870"/>
    <cellStyle name="Normal 2 4 7 19 2 2 2 2" xfId="22871"/>
    <cellStyle name="Normal 2 4 7 19 2 2 2 2 2" xfId="57799"/>
    <cellStyle name="Normal 2 4 7 19 2 2 2 3" xfId="22872"/>
    <cellStyle name="Normal 2 4 7 19 2 2 2 3 2" xfId="57800"/>
    <cellStyle name="Normal 2 4 7 19 2 2 2 4" xfId="57801"/>
    <cellStyle name="Normal 2 4 7 19 2 2 3" xfId="22873"/>
    <cellStyle name="Normal 2 4 7 19 2 2 3 2" xfId="57802"/>
    <cellStyle name="Normal 2 4 7 19 2 2 4" xfId="22874"/>
    <cellStyle name="Normal 2 4 7 19 2 2 4 2" xfId="57803"/>
    <cellStyle name="Normal 2 4 7 19 2 2 5" xfId="22875"/>
    <cellStyle name="Normal 2 4 7 19 2 2 5 2" xfId="57804"/>
    <cellStyle name="Normal 2 4 7 19 2 2 6" xfId="57805"/>
    <cellStyle name="Normal 2 4 7 19 2 2 6 2" xfId="57806"/>
    <cellStyle name="Normal 2 4 7 19 2 2 7" xfId="57807"/>
    <cellStyle name="Normal 2 4 7 19 2 3" xfId="22876"/>
    <cellStyle name="Normal 2 4 7 19 2 3 2" xfId="22877"/>
    <cellStyle name="Normal 2 4 7 19 2 3 2 2" xfId="57808"/>
    <cellStyle name="Normal 2 4 7 19 2 3 3" xfId="22878"/>
    <cellStyle name="Normal 2 4 7 19 2 3 3 2" xfId="57809"/>
    <cellStyle name="Normal 2 4 7 19 2 3 4" xfId="57810"/>
    <cellStyle name="Normal 2 4 7 19 2 4" xfId="22879"/>
    <cellStyle name="Normal 2 4 7 19 2 4 2" xfId="22880"/>
    <cellStyle name="Normal 2 4 7 19 2 4 2 2" xfId="57811"/>
    <cellStyle name="Normal 2 4 7 19 2 4 3" xfId="57812"/>
    <cellStyle name="Normal 2 4 7 19 2 5" xfId="22881"/>
    <cellStyle name="Normal 2 4 7 19 2 5 2" xfId="57813"/>
    <cellStyle name="Normal 2 4 7 19 2 6" xfId="22882"/>
    <cellStyle name="Normal 2 4 7 19 2 6 2" xfId="57814"/>
    <cellStyle name="Normal 2 4 7 19 2 7" xfId="57815"/>
    <cellStyle name="Normal 2 4 7 19 2 7 2" xfId="57816"/>
    <cellStyle name="Normal 2 4 7 19 2 8" xfId="57817"/>
    <cellStyle name="Normal 2 4 7 19 2 9" xfId="57818"/>
    <cellStyle name="Normal 2 4 7 19 3" xfId="22883"/>
    <cellStyle name="Normal 2 4 7 19 3 2" xfId="22884"/>
    <cellStyle name="Normal 2 4 7 19 3 2 2" xfId="22885"/>
    <cellStyle name="Normal 2 4 7 19 3 2 2 2" xfId="57819"/>
    <cellStyle name="Normal 2 4 7 19 3 2 3" xfId="22886"/>
    <cellStyle name="Normal 2 4 7 19 3 2 3 2" xfId="57820"/>
    <cellStyle name="Normal 2 4 7 19 3 2 4" xfId="57821"/>
    <cellStyle name="Normal 2 4 7 19 3 3" xfId="22887"/>
    <cellStyle name="Normal 2 4 7 19 3 3 2" xfId="57822"/>
    <cellStyle name="Normal 2 4 7 19 3 4" xfId="22888"/>
    <cellStyle name="Normal 2 4 7 19 3 4 2" xfId="57823"/>
    <cellStyle name="Normal 2 4 7 19 3 5" xfId="22889"/>
    <cellStyle name="Normal 2 4 7 19 3 5 2" xfId="57824"/>
    <cellStyle name="Normal 2 4 7 19 3 6" xfId="57825"/>
    <cellStyle name="Normal 2 4 7 19 3 6 2" xfId="57826"/>
    <cellStyle name="Normal 2 4 7 19 3 7" xfId="57827"/>
    <cellStyle name="Normal 2 4 7 19 4" xfId="22890"/>
    <cellStyle name="Normal 2 4 7 19 4 2" xfId="22891"/>
    <cellStyle name="Normal 2 4 7 19 4 2 2" xfId="57828"/>
    <cellStyle name="Normal 2 4 7 19 4 3" xfId="22892"/>
    <cellStyle name="Normal 2 4 7 19 4 3 2" xfId="57829"/>
    <cellStyle name="Normal 2 4 7 19 4 4" xfId="57830"/>
    <cellStyle name="Normal 2 4 7 19 5" xfId="22893"/>
    <cellStyle name="Normal 2 4 7 19 5 2" xfId="22894"/>
    <cellStyle name="Normal 2 4 7 19 5 2 2" xfId="57831"/>
    <cellStyle name="Normal 2 4 7 19 5 3" xfId="57832"/>
    <cellStyle name="Normal 2 4 7 19 6" xfId="22895"/>
    <cellStyle name="Normal 2 4 7 19 6 2" xfId="57833"/>
    <cellStyle name="Normal 2 4 7 19 7" xfId="22896"/>
    <cellStyle name="Normal 2 4 7 19 7 2" xfId="57834"/>
    <cellStyle name="Normal 2 4 7 19 8" xfId="57835"/>
    <cellStyle name="Normal 2 4 7 19 8 2" xfId="57836"/>
    <cellStyle name="Normal 2 4 7 19 9" xfId="57837"/>
    <cellStyle name="Normal 2 4 7 2" xfId="22897"/>
    <cellStyle name="Normal 2 4 7 2 10" xfId="57838"/>
    <cellStyle name="Normal 2 4 7 2 11" xfId="57839"/>
    <cellStyle name="Normal 2 4 7 2 2" xfId="22898"/>
    <cellStyle name="Normal 2 4 7 2 2 10" xfId="57840"/>
    <cellStyle name="Normal 2 4 7 2 2 2" xfId="22899"/>
    <cellStyle name="Normal 2 4 7 2 2 2 2" xfId="22900"/>
    <cellStyle name="Normal 2 4 7 2 2 2 2 2" xfId="22901"/>
    <cellStyle name="Normal 2 4 7 2 2 2 2 2 2" xfId="57841"/>
    <cellStyle name="Normal 2 4 7 2 2 2 2 3" xfId="22902"/>
    <cellStyle name="Normal 2 4 7 2 2 2 2 3 2" xfId="57842"/>
    <cellStyle name="Normal 2 4 7 2 2 2 2 4" xfId="57843"/>
    <cellStyle name="Normal 2 4 7 2 2 2 3" xfId="22903"/>
    <cellStyle name="Normal 2 4 7 2 2 2 3 2" xfId="57844"/>
    <cellStyle name="Normal 2 4 7 2 2 2 4" xfId="22904"/>
    <cellStyle name="Normal 2 4 7 2 2 2 4 2" xfId="57845"/>
    <cellStyle name="Normal 2 4 7 2 2 2 5" xfId="22905"/>
    <cellStyle name="Normal 2 4 7 2 2 2 5 2" xfId="57846"/>
    <cellStyle name="Normal 2 4 7 2 2 2 6" xfId="57847"/>
    <cellStyle name="Normal 2 4 7 2 2 2 6 2" xfId="57848"/>
    <cellStyle name="Normal 2 4 7 2 2 2 7" xfId="57849"/>
    <cellStyle name="Normal 2 4 7 2 2 3" xfId="22906"/>
    <cellStyle name="Normal 2 4 7 2 2 3 2" xfId="22907"/>
    <cellStyle name="Normal 2 4 7 2 2 3 2 2" xfId="57850"/>
    <cellStyle name="Normal 2 4 7 2 2 3 3" xfId="22908"/>
    <cellStyle name="Normal 2 4 7 2 2 3 3 2" xfId="57851"/>
    <cellStyle name="Normal 2 4 7 2 2 3 4" xfId="57852"/>
    <cellStyle name="Normal 2 4 7 2 2 4" xfId="22909"/>
    <cellStyle name="Normal 2 4 7 2 2 4 2" xfId="22910"/>
    <cellStyle name="Normal 2 4 7 2 2 4 2 2" xfId="57853"/>
    <cellStyle name="Normal 2 4 7 2 2 4 3" xfId="57854"/>
    <cellStyle name="Normal 2 4 7 2 2 5" xfId="22911"/>
    <cellStyle name="Normal 2 4 7 2 2 5 2" xfId="57855"/>
    <cellStyle name="Normal 2 4 7 2 2 6" xfId="22912"/>
    <cellStyle name="Normal 2 4 7 2 2 6 2" xfId="57856"/>
    <cellStyle name="Normal 2 4 7 2 2 7" xfId="57857"/>
    <cellStyle name="Normal 2 4 7 2 2 7 2" xfId="57858"/>
    <cellStyle name="Normal 2 4 7 2 2 8" xfId="57859"/>
    <cellStyle name="Normal 2 4 7 2 2 9" xfId="57860"/>
    <cellStyle name="Normal 2 4 7 2 3" xfId="22913"/>
    <cellStyle name="Normal 2 4 7 2 3 2" xfId="22914"/>
    <cellStyle name="Normal 2 4 7 2 3 2 2" xfId="22915"/>
    <cellStyle name="Normal 2 4 7 2 3 2 2 2" xfId="57861"/>
    <cellStyle name="Normal 2 4 7 2 3 2 3" xfId="22916"/>
    <cellStyle name="Normal 2 4 7 2 3 2 3 2" xfId="57862"/>
    <cellStyle name="Normal 2 4 7 2 3 2 4" xfId="57863"/>
    <cellStyle name="Normal 2 4 7 2 3 3" xfId="22917"/>
    <cellStyle name="Normal 2 4 7 2 3 3 2" xfId="57864"/>
    <cellStyle name="Normal 2 4 7 2 3 4" xfId="22918"/>
    <cellStyle name="Normal 2 4 7 2 3 4 2" xfId="57865"/>
    <cellStyle name="Normal 2 4 7 2 3 5" xfId="22919"/>
    <cellStyle name="Normal 2 4 7 2 3 5 2" xfId="57866"/>
    <cellStyle name="Normal 2 4 7 2 3 6" xfId="57867"/>
    <cellStyle name="Normal 2 4 7 2 3 6 2" xfId="57868"/>
    <cellStyle name="Normal 2 4 7 2 3 7" xfId="57869"/>
    <cellStyle name="Normal 2 4 7 2 4" xfId="22920"/>
    <cellStyle name="Normal 2 4 7 2 4 2" xfId="22921"/>
    <cellStyle name="Normal 2 4 7 2 4 2 2" xfId="57870"/>
    <cellStyle name="Normal 2 4 7 2 4 3" xfId="22922"/>
    <cellStyle name="Normal 2 4 7 2 4 3 2" xfId="57871"/>
    <cellStyle name="Normal 2 4 7 2 4 4" xfId="57872"/>
    <cellStyle name="Normal 2 4 7 2 5" xfId="22923"/>
    <cellStyle name="Normal 2 4 7 2 5 2" xfId="22924"/>
    <cellStyle name="Normal 2 4 7 2 5 2 2" xfId="57873"/>
    <cellStyle name="Normal 2 4 7 2 5 3" xfId="57874"/>
    <cellStyle name="Normal 2 4 7 2 6" xfId="22925"/>
    <cellStyle name="Normal 2 4 7 2 6 2" xfId="57875"/>
    <cellStyle name="Normal 2 4 7 2 7" xfId="22926"/>
    <cellStyle name="Normal 2 4 7 2 7 2" xfId="57876"/>
    <cellStyle name="Normal 2 4 7 2 8" xfId="57877"/>
    <cellStyle name="Normal 2 4 7 2 8 2" xfId="57878"/>
    <cellStyle name="Normal 2 4 7 2 9" xfId="57879"/>
    <cellStyle name="Normal 2 4 7 20" xfId="22927"/>
    <cellStyle name="Normal 2 4 7 20 10" xfId="57880"/>
    <cellStyle name="Normal 2 4 7 20 11" xfId="57881"/>
    <cellStyle name="Normal 2 4 7 20 2" xfId="22928"/>
    <cellStyle name="Normal 2 4 7 20 2 10" xfId="57882"/>
    <cellStyle name="Normal 2 4 7 20 2 2" xfId="22929"/>
    <cellStyle name="Normal 2 4 7 20 2 2 2" xfId="22930"/>
    <cellStyle name="Normal 2 4 7 20 2 2 2 2" xfId="22931"/>
    <cellStyle name="Normal 2 4 7 20 2 2 2 2 2" xfId="57883"/>
    <cellStyle name="Normal 2 4 7 20 2 2 2 3" xfId="22932"/>
    <cellStyle name="Normal 2 4 7 20 2 2 2 3 2" xfId="57884"/>
    <cellStyle name="Normal 2 4 7 20 2 2 2 4" xfId="57885"/>
    <cellStyle name="Normal 2 4 7 20 2 2 3" xfId="22933"/>
    <cellStyle name="Normal 2 4 7 20 2 2 3 2" xfId="57886"/>
    <cellStyle name="Normal 2 4 7 20 2 2 4" xfId="22934"/>
    <cellStyle name="Normal 2 4 7 20 2 2 4 2" xfId="57887"/>
    <cellStyle name="Normal 2 4 7 20 2 2 5" xfId="22935"/>
    <cellStyle name="Normal 2 4 7 20 2 2 5 2" xfId="57888"/>
    <cellStyle name="Normal 2 4 7 20 2 2 6" xfId="57889"/>
    <cellStyle name="Normal 2 4 7 20 2 2 6 2" xfId="57890"/>
    <cellStyle name="Normal 2 4 7 20 2 2 7" xfId="57891"/>
    <cellStyle name="Normal 2 4 7 20 2 3" xfId="22936"/>
    <cellStyle name="Normal 2 4 7 20 2 3 2" xfId="22937"/>
    <cellStyle name="Normal 2 4 7 20 2 3 2 2" xfId="57892"/>
    <cellStyle name="Normal 2 4 7 20 2 3 3" xfId="22938"/>
    <cellStyle name="Normal 2 4 7 20 2 3 3 2" xfId="57893"/>
    <cellStyle name="Normal 2 4 7 20 2 3 4" xfId="57894"/>
    <cellStyle name="Normal 2 4 7 20 2 4" xfId="22939"/>
    <cellStyle name="Normal 2 4 7 20 2 4 2" xfId="22940"/>
    <cellStyle name="Normal 2 4 7 20 2 4 2 2" xfId="57895"/>
    <cellStyle name="Normal 2 4 7 20 2 4 3" xfId="57896"/>
    <cellStyle name="Normal 2 4 7 20 2 5" xfId="22941"/>
    <cellStyle name="Normal 2 4 7 20 2 5 2" xfId="57897"/>
    <cellStyle name="Normal 2 4 7 20 2 6" xfId="22942"/>
    <cellStyle name="Normal 2 4 7 20 2 6 2" xfId="57898"/>
    <cellStyle name="Normal 2 4 7 20 2 7" xfId="57899"/>
    <cellStyle name="Normal 2 4 7 20 2 7 2" xfId="57900"/>
    <cellStyle name="Normal 2 4 7 20 2 8" xfId="57901"/>
    <cellStyle name="Normal 2 4 7 20 2 9" xfId="57902"/>
    <cellStyle name="Normal 2 4 7 20 3" xfId="22943"/>
    <cellStyle name="Normal 2 4 7 20 3 2" xfId="22944"/>
    <cellStyle name="Normal 2 4 7 20 3 2 2" xfId="22945"/>
    <cellStyle name="Normal 2 4 7 20 3 2 2 2" xfId="57903"/>
    <cellStyle name="Normal 2 4 7 20 3 2 3" xfId="22946"/>
    <cellStyle name="Normal 2 4 7 20 3 2 3 2" xfId="57904"/>
    <cellStyle name="Normal 2 4 7 20 3 2 4" xfId="57905"/>
    <cellStyle name="Normal 2 4 7 20 3 3" xfId="22947"/>
    <cellStyle name="Normal 2 4 7 20 3 3 2" xfId="57906"/>
    <cellStyle name="Normal 2 4 7 20 3 4" xfId="22948"/>
    <cellStyle name="Normal 2 4 7 20 3 4 2" xfId="57907"/>
    <cellStyle name="Normal 2 4 7 20 3 5" xfId="22949"/>
    <cellStyle name="Normal 2 4 7 20 3 5 2" xfId="57908"/>
    <cellStyle name="Normal 2 4 7 20 3 6" xfId="57909"/>
    <cellStyle name="Normal 2 4 7 20 3 6 2" xfId="57910"/>
    <cellStyle name="Normal 2 4 7 20 3 7" xfId="57911"/>
    <cellStyle name="Normal 2 4 7 20 4" xfId="22950"/>
    <cellStyle name="Normal 2 4 7 20 4 2" xfId="22951"/>
    <cellStyle name="Normal 2 4 7 20 4 2 2" xfId="57912"/>
    <cellStyle name="Normal 2 4 7 20 4 3" xfId="22952"/>
    <cellStyle name="Normal 2 4 7 20 4 3 2" xfId="57913"/>
    <cellStyle name="Normal 2 4 7 20 4 4" xfId="57914"/>
    <cellStyle name="Normal 2 4 7 20 5" xfId="22953"/>
    <cellStyle name="Normal 2 4 7 20 5 2" xfId="22954"/>
    <cellStyle name="Normal 2 4 7 20 5 2 2" xfId="57915"/>
    <cellStyle name="Normal 2 4 7 20 5 3" xfId="57916"/>
    <cellStyle name="Normal 2 4 7 20 6" xfId="22955"/>
    <cellStyle name="Normal 2 4 7 20 6 2" xfId="57917"/>
    <cellStyle name="Normal 2 4 7 20 7" xfId="22956"/>
    <cellStyle name="Normal 2 4 7 20 7 2" xfId="57918"/>
    <cellStyle name="Normal 2 4 7 20 8" xfId="57919"/>
    <cellStyle name="Normal 2 4 7 20 8 2" xfId="57920"/>
    <cellStyle name="Normal 2 4 7 20 9" xfId="57921"/>
    <cellStyle name="Normal 2 4 7 21" xfId="22957"/>
    <cellStyle name="Normal 2 4 7 21 10" xfId="57922"/>
    <cellStyle name="Normal 2 4 7 21 11" xfId="57923"/>
    <cellStyle name="Normal 2 4 7 21 2" xfId="22958"/>
    <cellStyle name="Normal 2 4 7 21 2 10" xfId="57924"/>
    <cellStyle name="Normal 2 4 7 21 2 2" xfId="22959"/>
    <cellStyle name="Normal 2 4 7 21 2 2 2" xfId="22960"/>
    <cellStyle name="Normal 2 4 7 21 2 2 2 2" xfId="22961"/>
    <cellStyle name="Normal 2 4 7 21 2 2 2 2 2" xfId="57925"/>
    <cellStyle name="Normal 2 4 7 21 2 2 2 3" xfId="22962"/>
    <cellStyle name="Normal 2 4 7 21 2 2 2 3 2" xfId="57926"/>
    <cellStyle name="Normal 2 4 7 21 2 2 2 4" xfId="57927"/>
    <cellStyle name="Normal 2 4 7 21 2 2 3" xfId="22963"/>
    <cellStyle name="Normal 2 4 7 21 2 2 3 2" xfId="57928"/>
    <cellStyle name="Normal 2 4 7 21 2 2 4" xfId="22964"/>
    <cellStyle name="Normal 2 4 7 21 2 2 4 2" xfId="57929"/>
    <cellStyle name="Normal 2 4 7 21 2 2 5" xfId="22965"/>
    <cellStyle name="Normal 2 4 7 21 2 2 5 2" xfId="57930"/>
    <cellStyle name="Normal 2 4 7 21 2 2 6" xfId="57931"/>
    <cellStyle name="Normal 2 4 7 21 2 2 6 2" xfId="57932"/>
    <cellStyle name="Normal 2 4 7 21 2 2 7" xfId="57933"/>
    <cellStyle name="Normal 2 4 7 21 2 3" xfId="22966"/>
    <cellStyle name="Normal 2 4 7 21 2 3 2" xfId="22967"/>
    <cellStyle name="Normal 2 4 7 21 2 3 2 2" xfId="57934"/>
    <cellStyle name="Normal 2 4 7 21 2 3 3" xfId="22968"/>
    <cellStyle name="Normal 2 4 7 21 2 3 3 2" xfId="57935"/>
    <cellStyle name="Normal 2 4 7 21 2 3 4" xfId="57936"/>
    <cellStyle name="Normal 2 4 7 21 2 4" xfId="22969"/>
    <cellStyle name="Normal 2 4 7 21 2 4 2" xfId="22970"/>
    <cellStyle name="Normal 2 4 7 21 2 4 2 2" xfId="57937"/>
    <cellStyle name="Normal 2 4 7 21 2 4 3" xfId="57938"/>
    <cellStyle name="Normal 2 4 7 21 2 5" xfId="22971"/>
    <cellStyle name="Normal 2 4 7 21 2 5 2" xfId="57939"/>
    <cellStyle name="Normal 2 4 7 21 2 6" xfId="22972"/>
    <cellStyle name="Normal 2 4 7 21 2 6 2" xfId="57940"/>
    <cellStyle name="Normal 2 4 7 21 2 7" xfId="57941"/>
    <cellStyle name="Normal 2 4 7 21 2 7 2" xfId="57942"/>
    <cellStyle name="Normal 2 4 7 21 2 8" xfId="57943"/>
    <cellStyle name="Normal 2 4 7 21 2 9" xfId="57944"/>
    <cellStyle name="Normal 2 4 7 21 3" xfId="22973"/>
    <cellStyle name="Normal 2 4 7 21 3 2" xfId="22974"/>
    <cellStyle name="Normal 2 4 7 21 3 2 2" xfId="22975"/>
    <cellStyle name="Normal 2 4 7 21 3 2 2 2" xfId="57945"/>
    <cellStyle name="Normal 2 4 7 21 3 2 3" xfId="22976"/>
    <cellStyle name="Normal 2 4 7 21 3 2 3 2" xfId="57946"/>
    <cellStyle name="Normal 2 4 7 21 3 2 4" xfId="57947"/>
    <cellStyle name="Normal 2 4 7 21 3 3" xfId="22977"/>
    <cellStyle name="Normal 2 4 7 21 3 3 2" xfId="57948"/>
    <cellStyle name="Normal 2 4 7 21 3 4" xfId="22978"/>
    <cellStyle name="Normal 2 4 7 21 3 4 2" xfId="57949"/>
    <cellStyle name="Normal 2 4 7 21 3 5" xfId="22979"/>
    <cellStyle name="Normal 2 4 7 21 3 5 2" xfId="57950"/>
    <cellStyle name="Normal 2 4 7 21 3 6" xfId="57951"/>
    <cellStyle name="Normal 2 4 7 21 3 6 2" xfId="57952"/>
    <cellStyle name="Normal 2 4 7 21 3 7" xfId="57953"/>
    <cellStyle name="Normal 2 4 7 21 4" xfId="22980"/>
    <cellStyle name="Normal 2 4 7 21 4 2" xfId="22981"/>
    <cellStyle name="Normal 2 4 7 21 4 2 2" xfId="57954"/>
    <cellStyle name="Normal 2 4 7 21 4 3" xfId="22982"/>
    <cellStyle name="Normal 2 4 7 21 4 3 2" xfId="57955"/>
    <cellStyle name="Normal 2 4 7 21 4 4" xfId="57956"/>
    <cellStyle name="Normal 2 4 7 21 5" xfId="22983"/>
    <cellStyle name="Normal 2 4 7 21 5 2" xfId="22984"/>
    <cellStyle name="Normal 2 4 7 21 5 2 2" xfId="57957"/>
    <cellStyle name="Normal 2 4 7 21 5 3" xfId="57958"/>
    <cellStyle name="Normal 2 4 7 21 6" xfId="22985"/>
    <cellStyle name="Normal 2 4 7 21 6 2" xfId="57959"/>
    <cellStyle name="Normal 2 4 7 21 7" xfId="22986"/>
    <cellStyle name="Normal 2 4 7 21 7 2" xfId="57960"/>
    <cellStyle name="Normal 2 4 7 21 8" xfId="57961"/>
    <cellStyle name="Normal 2 4 7 21 8 2" xfId="57962"/>
    <cellStyle name="Normal 2 4 7 21 9" xfId="57963"/>
    <cellStyle name="Normal 2 4 7 22" xfId="22987"/>
    <cellStyle name="Normal 2 4 7 22 10" xfId="57964"/>
    <cellStyle name="Normal 2 4 7 22 11" xfId="57965"/>
    <cellStyle name="Normal 2 4 7 22 2" xfId="22988"/>
    <cellStyle name="Normal 2 4 7 22 2 10" xfId="57966"/>
    <cellStyle name="Normal 2 4 7 22 2 2" xfId="22989"/>
    <cellStyle name="Normal 2 4 7 22 2 2 2" xfId="22990"/>
    <cellStyle name="Normal 2 4 7 22 2 2 2 2" xfId="22991"/>
    <cellStyle name="Normal 2 4 7 22 2 2 2 2 2" xfId="57967"/>
    <cellStyle name="Normal 2 4 7 22 2 2 2 3" xfId="22992"/>
    <cellStyle name="Normal 2 4 7 22 2 2 2 3 2" xfId="57968"/>
    <cellStyle name="Normal 2 4 7 22 2 2 2 4" xfId="57969"/>
    <cellStyle name="Normal 2 4 7 22 2 2 3" xfId="22993"/>
    <cellStyle name="Normal 2 4 7 22 2 2 3 2" xfId="57970"/>
    <cellStyle name="Normal 2 4 7 22 2 2 4" xfId="22994"/>
    <cellStyle name="Normal 2 4 7 22 2 2 4 2" xfId="57971"/>
    <cellStyle name="Normal 2 4 7 22 2 2 5" xfId="22995"/>
    <cellStyle name="Normal 2 4 7 22 2 2 5 2" xfId="57972"/>
    <cellStyle name="Normal 2 4 7 22 2 2 6" xfId="57973"/>
    <cellStyle name="Normal 2 4 7 22 2 2 6 2" xfId="57974"/>
    <cellStyle name="Normal 2 4 7 22 2 2 7" xfId="57975"/>
    <cellStyle name="Normal 2 4 7 22 2 3" xfId="22996"/>
    <cellStyle name="Normal 2 4 7 22 2 3 2" xfId="22997"/>
    <cellStyle name="Normal 2 4 7 22 2 3 2 2" xfId="57976"/>
    <cellStyle name="Normal 2 4 7 22 2 3 3" xfId="22998"/>
    <cellStyle name="Normal 2 4 7 22 2 3 3 2" xfId="57977"/>
    <cellStyle name="Normal 2 4 7 22 2 3 4" xfId="57978"/>
    <cellStyle name="Normal 2 4 7 22 2 4" xfId="22999"/>
    <cellStyle name="Normal 2 4 7 22 2 4 2" xfId="23000"/>
    <cellStyle name="Normal 2 4 7 22 2 4 2 2" xfId="57979"/>
    <cellStyle name="Normal 2 4 7 22 2 4 3" xfId="57980"/>
    <cellStyle name="Normal 2 4 7 22 2 5" xfId="23001"/>
    <cellStyle name="Normal 2 4 7 22 2 5 2" xfId="57981"/>
    <cellStyle name="Normal 2 4 7 22 2 6" xfId="23002"/>
    <cellStyle name="Normal 2 4 7 22 2 6 2" xfId="57982"/>
    <cellStyle name="Normal 2 4 7 22 2 7" xfId="57983"/>
    <cellStyle name="Normal 2 4 7 22 2 7 2" xfId="57984"/>
    <cellStyle name="Normal 2 4 7 22 2 8" xfId="57985"/>
    <cellStyle name="Normal 2 4 7 22 2 9" xfId="57986"/>
    <cellStyle name="Normal 2 4 7 22 3" xfId="23003"/>
    <cellStyle name="Normal 2 4 7 22 3 2" xfId="23004"/>
    <cellStyle name="Normal 2 4 7 22 3 2 2" xfId="23005"/>
    <cellStyle name="Normal 2 4 7 22 3 2 2 2" xfId="57987"/>
    <cellStyle name="Normal 2 4 7 22 3 2 3" xfId="23006"/>
    <cellStyle name="Normal 2 4 7 22 3 2 3 2" xfId="57988"/>
    <cellStyle name="Normal 2 4 7 22 3 2 4" xfId="57989"/>
    <cellStyle name="Normal 2 4 7 22 3 3" xfId="23007"/>
    <cellStyle name="Normal 2 4 7 22 3 3 2" xfId="57990"/>
    <cellStyle name="Normal 2 4 7 22 3 4" xfId="23008"/>
    <cellStyle name="Normal 2 4 7 22 3 4 2" xfId="57991"/>
    <cellStyle name="Normal 2 4 7 22 3 5" xfId="23009"/>
    <cellStyle name="Normal 2 4 7 22 3 5 2" xfId="57992"/>
    <cellStyle name="Normal 2 4 7 22 3 6" xfId="57993"/>
    <cellStyle name="Normal 2 4 7 22 3 6 2" xfId="57994"/>
    <cellStyle name="Normal 2 4 7 22 3 7" xfId="57995"/>
    <cellStyle name="Normal 2 4 7 22 4" xfId="23010"/>
    <cellStyle name="Normal 2 4 7 22 4 2" xfId="23011"/>
    <cellStyle name="Normal 2 4 7 22 4 2 2" xfId="57996"/>
    <cellStyle name="Normal 2 4 7 22 4 3" xfId="23012"/>
    <cellStyle name="Normal 2 4 7 22 4 3 2" xfId="57997"/>
    <cellStyle name="Normal 2 4 7 22 4 4" xfId="57998"/>
    <cellStyle name="Normal 2 4 7 22 5" xfId="23013"/>
    <cellStyle name="Normal 2 4 7 22 5 2" xfId="23014"/>
    <cellStyle name="Normal 2 4 7 22 5 2 2" xfId="57999"/>
    <cellStyle name="Normal 2 4 7 22 5 3" xfId="58000"/>
    <cellStyle name="Normal 2 4 7 22 6" xfId="23015"/>
    <cellStyle name="Normal 2 4 7 22 6 2" xfId="58001"/>
    <cellStyle name="Normal 2 4 7 22 7" xfId="23016"/>
    <cellStyle name="Normal 2 4 7 22 7 2" xfId="58002"/>
    <cellStyle name="Normal 2 4 7 22 8" xfId="58003"/>
    <cellStyle name="Normal 2 4 7 22 8 2" xfId="58004"/>
    <cellStyle name="Normal 2 4 7 22 9" xfId="58005"/>
    <cellStyle name="Normal 2 4 7 23" xfId="23017"/>
    <cellStyle name="Normal 2 4 7 23 10" xfId="58006"/>
    <cellStyle name="Normal 2 4 7 23 11" xfId="58007"/>
    <cellStyle name="Normal 2 4 7 23 2" xfId="23018"/>
    <cellStyle name="Normal 2 4 7 23 2 10" xfId="58008"/>
    <cellStyle name="Normal 2 4 7 23 2 2" xfId="23019"/>
    <cellStyle name="Normal 2 4 7 23 2 2 2" xfId="23020"/>
    <cellStyle name="Normal 2 4 7 23 2 2 2 2" xfId="23021"/>
    <cellStyle name="Normal 2 4 7 23 2 2 2 2 2" xfId="58009"/>
    <cellStyle name="Normal 2 4 7 23 2 2 2 3" xfId="23022"/>
    <cellStyle name="Normal 2 4 7 23 2 2 2 3 2" xfId="58010"/>
    <cellStyle name="Normal 2 4 7 23 2 2 2 4" xfId="58011"/>
    <cellStyle name="Normal 2 4 7 23 2 2 3" xfId="23023"/>
    <cellStyle name="Normal 2 4 7 23 2 2 3 2" xfId="58012"/>
    <cellStyle name="Normal 2 4 7 23 2 2 4" xfId="23024"/>
    <cellStyle name="Normal 2 4 7 23 2 2 4 2" xfId="58013"/>
    <cellStyle name="Normal 2 4 7 23 2 2 5" xfId="23025"/>
    <cellStyle name="Normal 2 4 7 23 2 2 5 2" xfId="58014"/>
    <cellStyle name="Normal 2 4 7 23 2 2 6" xfId="58015"/>
    <cellStyle name="Normal 2 4 7 23 2 2 6 2" xfId="58016"/>
    <cellStyle name="Normal 2 4 7 23 2 2 7" xfId="58017"/>
    <cellStyle name="Normal 2 4 7 23 2 3" xfId="23026"/>
    <cellStyle name="Normal 2 4 7 23 2 3 2" xfId="23027"/>
    <cellStyle name="Normal 2 4 7 23 2 3 2 2" xfId="58018"/>
    <cellStyle name="Normal 2 4 7 23 2 3 3" xfId="23028"/>
    <cellStyle name="Normal 2 4 7 23 2 3 3 2" xfId="58019"/>
    <cellStyle name="Normal 2 4 7 23 2 3 4" xfId="58020"/>
    <cellStyle name="Normal 2 4 7 23 2 4" xfId="23029"/>
    <cellStyle name="Normal 2 4 7 23 2 4 2" xfId="23030"/>
    <cellStyle name="Normal 2 4 7 23 2 4 2 2" xfId="58021"/>
    <cellStyle name="Normal 2 4 7 23 2 4 3" xfId="58022"/>
    <cellStyle name="Normal 2 4 7 23 2 5" xfId="23031"/>
    <cellStyle name="Normal 2 4 7 23 2 5 2" xfId="58023"/>
    <cellStyle name="Normal 2 4 7 23 2 6" xfId="23032"/>
    <cellStyle name="Normal 2 4 7 23 2 6 2" xfId="58024"/>
    <cellStyle name="Normal 2 4 7 23 2 7" xfId="58025"/>
    <cellStyle name="Normal 2 4 7 23 2 7 2" xfId="58026"/>
    <cellStyle name="Normal 2 4 7 23 2 8" xfId="58027"/>
    <cellStyle name="Normal 2 4 7 23 2 9" xfId="58028"/>
    <cellStyle name="Normal 2 4 7 23 3" xfId="23033"/>
    <cellStyle name="Normal 2 4 7 23 3 2" xfId="23034"/>
    <cellStyle name="Normal 2 4 7 23 3 2 2" xfId="23035"/>
    <cellStyle name="Normal 2 4 7 23 3 2 2 2" xfId="58029"/>
    <cellStyle name="Normal 2 4 7 23 3 2 3" xfId="23036"/>
    <cellStyle name="Normal 2 4 7 23 3 2 3 2" xfId="58030"/>
    <cellStyle name="Normal 2 4 7 23 3 2 4" xfId="58031"/>
    <cellStyle name="Normal 2 4 7 23 3 3" xfId="23037"/>
    <cellStyle name="Normal 2 4 7 23 3 3 2" xfId="58032"/>
    <cellStyle name="Normal 2 4 7 23 3 4" xfId="23038"/>
    <cellStyle name="Normal 2 4 7 23 3 4 2" xfId="58033"/>
    <cellStyle name="Normal 2 4 7 23 3 5" xfId="23039"/>
    <cellStyle name="Normal 2 4 7 23 3 5 2" xfId="58034"/>
    <cellStyle name="Normal 2 4 7 23 3 6" xfId="58035"/>
    <cellStyle name="Normal 2 4 7 23 3 6 2" xfId="58036"/>
    <cellStyle name="Normal 2 4 7 23 3 7" xfId="58037"/>
    <cellStyle name="Normal 2 4 7 23 4" xfId="23040"/>
    <cellStyle name="Normal 2 4 7 23 4 2" xfId="23041"/>
    <cellStyle name="Normal 2 4 7 23 4 2 2" xfId="58038"/>
    <cellStyle name="Normal 2 4 7 23 4 3" xfId="23042"/>
    <cellStyle name="Normal 2 4 7 23 4 3 2" xfId="58039"/>
    <cellStyle name="Normal 2 4 7 23 4 4" xfId="58040"/>
    <cellStyle name="Normal 2 4 7 23 5" xfId="23043"/>
    <cellStyle name="Normal 2 4 7 23 5 2" xfId="23044"/>
    <cellStyle name="Normal 2 4 7 23 5 2 2" xfId="58041"/>
    <cellStyle name="Normal 2 4 7 23 5 3" xfId="58042"/>
    <cellStyle name="Normal 2 4 7 23 6" xfId="23045"/>
    <cellStyle name="Normal 2 4 7 23 6 2" xfId="58043"/>
    <cellStyle name="Normal 2 4 7 23 7" xfId="23046"/>
    <cellStyle name="Normal 2 4 7 23 7 2" xfId="58044"/>
    <cellStyle name="Normal 2 4 7 23 8" xfId="58045"/>
    <cellStyle name="Normal 2 4 7 23 8 2" xfId="58046"/>
    <cellStyle name="Normal 2 4 7 23 9" xfId="58047"/>
    <cellStyle name="Normal 2 4 7 24" xfId="23047"/>
    <cellStyle name="Normal 2 4 7 24 10" xfId="58048"/>
    <cellStyle name="Normal 2 4 7 24 11" xfId="58049"/>
    <cellStyle name="Normal 2 4 7 24 2" xfId="23048"/>
    <cellStyle name="Normal 2 4 7 24 2 10" xfId="58050"/>
    <cellStyle name="Normal 2 4 7 24 2 2" xfId="23049"/>
    <cellStyle name="Normal 2 4 7 24 2 2 2" xfId="23050"/>
    <cellStyle name="Normal 2 4 7 24 2 2 2 2" xfId="23051"/>
    <cellStyle name="Normal 2 4 7 24 2 2 2 2 2" xfId="58051"/>
    <cellStyle name="Normal 2 4 7 24 2 2 2 3" xfId="23052"/>
    <cellStyle name="Normal 2 4 7 24 2 2 2 3 2" xfId="58052"/>
    <cellStyle name="Normal 2 4 7 24 2 2 2 4" xfId="58053"/>
    <cellStyle name="Normal 2 4 7 24 2 2 3" xfId="23053"/>
    <cellStyle name="Normal 2 4 7 24 2 2 3 2" xfId="58054"/>
    <cellStyle name="Normal 2 4 7 24 2 2 4" xfId="23054"/>
    <cellStyle name="Normal 2 4 7 24 2 2 4 2" xfId="58055"/>
    <cellStyle name="Normal 2 4 7 24 2 2 5" xfId="23055"/>
    <cellStyle name="Normal 2 4 7 24 2 2 5 2" xfId="58056"/>
    <cellStyle name="Normal 2 4 7 24 2 2 6" xfId="58057"/>
    <cellStyle name="Normal 2 4 7 24 2 2 6 2" xfId="58058"/>
    <cellStyle name="Normal 2 4 7 24 2 2 7" xfId="58059"/>
    <cellStyle name="Normal 2 4 7 24 2 3" xfId="23056"/>
    <cellStyle name="Normal 2 4 7 24 2 3 2" xfId="23057"/>
    <cellStyle name="Normal 2 4 7 24 2 3 2 2" xfId="58060"/>
    <cellStyle name="Normal 2 4 7 24 2 3 3" xfId="23058"/>
    <cellStyle name="Normal 2 4 7 24 2 3 3 2" xfId="58061"/>
    <cellStyle name="Normal 2 4 7 24 2 3 4" xfId="58062"/>
    <cellStyle name="Normal 2 4 7 24 2 4" xfId="23059"/>
    <cellStyle name="Normal 2 4 7 24 2 4 2" xfId="23060"/>
    <cellStyle name="Normal 2 4 7 24 2 4 2 2" xfId="58063"/>
    <cellStyle name="Normal 2 4 7 24 2 4 3" xfId="58064"/>
    <cellStyle name="Normal 2 4 7 24 2 5" xfId="23061"/>
    <cellStyle name="Normal 2 4 7 24 2 5 2" xfId="58065"/>
    <cellStyle name="Normal 2 4 7 24 2 6" xfId="23062"/>
    <cellStyle name="Normal 2 4 7 24 2 6 2" xfId="58066"/>
    <cellStyle name="Normal 2 4 7 24 2 7" xfId="58067"/>
    <cellStyle name="Normal 2 4 7 24 2 7 2" xfId="58068"/>
    <cellStyle name="Normal 2 4 7 24 2 8" xfId="58069"/>
    <cellStyle name="Normal 2 4 7 24 2 9" xfId="58070"/>
    <cellStyle name="Normal 2 4 7 24 3" xfId="23063"/>
    <cellStyle name="Normal 2 4 7 24 3 2" xfId="23064"/>
    <cellStyle name="Normal 2 4 7 24 3 2 2" xfId="23065"/>
    <cellStyle name="Normal 2 4 7 24 3 2 2 2" xfId="58071"/>
    <cellStyle name="Normal 2 4 7 24 3 2 3" xfId="23066"/>
    <cellStyle name="Normal 2 4 7 24 3 2 3 2" xfId="58072"/>
    <cellStyle name="Normal 2 4 7 24 3 2 4" xfId="58073"/>
    <cellStyle name="Normal 2 4 7 24 3 3" xfId="23067"/>
    <cellStyle name="Normal 2 4 7 24 3 3 2" xfId="58074"/>
    <cellStyle name="Normal 2 4 7 24 3 4" xfId="23068"/>
    <cellStyle name="Normal 2 4 7 24 3 4 2" xfId="58075"/>
    <cellStyle name="Normal 2 4 7 24 3 5" xfId="23069"/>
    <cellStyle name="Normal 2 4 7 24 3 5 2" xfId="58076"/>
    <cellStyle name="Normal 2 4 7 24 3 6" xfId="58077"/>
    <cellStyle name="Normal 2 4 7 24 3 6 2" xfId="58078"/>
    <cellStyle name="Normal 2 4 7 24 3 7" xfId="58079"/>
    <cellStyle name="Normal 2 4 7 24 4" xfId="23070"/>
    <cellStyle name="Normal 2 4 7 24 4 2" xfId="23071"/>
    <cellStyle name="Normal 2 4 7 24 4 2 2" xfId="58080"/>
    <cellStyle name="Normal 2 4 7 24 4 3" xfId="23072"/>
    <cellStyle name="Normal 2 4 7 24 4 3 2" xfId="58081"/>
    <cellStyle name="Normal 2 4 7 24 4 4" xfId="58082"/>
    <cellStyle name="Normal 2 4 7 24 5" xfId="23073"/>
    <cellStyle name="Normal 2 4 7 24 5 2" xfId="23074"/>
    <cellStyle name="Normal 2 4 7 24 5 2 2" xfId="58083"/>
    <cellStyle name="Normal 2 4 7 24 5 3" xfId="58084"/>
    <cellStyle name="Normal 2 4 7 24 6" xfId="23075"/>
    <cellStyle name="Normal 2 4 7 24 6 2" xfId="58085"/>
    <cellStyle name="Normal 2 4 7 24 7" xfId="23076"/>
    <cellStyle name="Normal 2 4 7 24 7 2" xfId="58086"/>
    <cellStyle name="Normal 2 4 7 24 8" xfId="58087"/>
    <cellStyle name="Normal 2 4 7 24 8 2" xfId="58088"/>
    <cellStyle name="Normal 2 4 7 24 9" xfId="58089"/>
    <cellStyle name="Normal 2 4 7 25" xfId="23077"/>
    <cellStyle name="Normal 2 4 7 25 10" xfId="58090"/>
    <cellStyle name="Normal 2 4 7 25 11" xfId="58091"/>
    <cellStyle name="Normal 2 4 7 25 2" xfId="23078"/>
    <cellStyle name="Normal 2 4 7 25 2 10" xfId="58092"/>
    <cellStyle name="Normal 2 4 7 25 2 2" xfId="23079"/>
    <cellStyle name="Normal 2 4 7 25 2 2 2" xfId="23080"/>
    <cellStyle name="Normal 2 4 7 25 2 2 2 2" xfId="23081"/>
    <cellStyle name="Normal 2 4 7 25 2 2 2 2 2" xfId="58093"/>
    <cellStyle name="Normal 2 4 7 25 2 2 2 3" xfId="23082"/>
    <cellStyle name="Normal 2 4 7 25 2 2 2 3 2" xfId="58094"/>
    <cellStyle name="Normal 2 4 7 25 2 2 2 4" xfId="58095"/>
    <cellStyle name="Normal 2 4 7 25 2 2 3" xfId="23083"/>
    <cellStyle name="Normal 2 4 7 25 2 2 3 2" xfId="58096"/>
    <cellStyle name="Normal 2 4 7 25 2 2 4" xfId="23084"/>
    <cellStyle name="Normal 2 4 7 25 2 2 4 2" xfId="58097"/>
    <cellStyle name="Normal 2 4 7 25 2 2 5" xfId="23085"/>
    <cellStyle name="Normal 2 4 7 25 2 2 5 2" xfId="58098"/>
    <cellStyle name="Normal 2 4 7 25 2 2 6" xfId="58099"/>
    <cellStyle name="Normal 2 4 7 25 2 2 6 2" xfId="58100"/>
    <cellStyle name="Normal 2 4 7 25 2 2 7" xfId="58101"/>
    <cellStyle name="Normal 2 4 7 25 2 3" xfId="23086"/>
    <cellStyle name="Normal 2 4 7 25 2 3 2" xfId="23087"/>
    <cellStyle name="Normal 2 4 7 25 2 3 2 2" xfId="58102"/>
    <cellStyle name="Normal 2 4 7 25 2 3 3" xfId="23088"/>
    <cellStyle name="Normal 2 4 7 25 2 3 3 2" xfId="58103"/>
    <cellStyle name="Normal 2 4 7 25 2 3 4" xfId="58104"/>
    <cellStyle name="Normal 2 4 7 25 2 4" xfId="23089"/>
    <cellStyle name="Normal 2 4 7 25 2 4 2" xfId="23090"/>
    <cellStyle name="Normal 2 4 7 25 2 4 2 2" xfId="58105"/>
    <cellStyle name="Normal 2 4 7 25 2 4 3" xfId="58106"/>
    <cellStyle name="Normal 2 4 7 25 2 5" xfId="23091"/>
    <cellStyle name="Normal 2 4 7 25 2 5 2" xfId="58107"/>
    <cellStyle name="Normal 2 4 7 25 2 6" xfId="23092"/>
    <cellStyle name="Normal 2 4 7 25 2 6 2" xfId="58108"/>
    <cellStyle name="Normal 2 4 7 25 2 7" xfId="58109"/>
    <cellStyle name="Normal 2 4 7 25 2 7 2" xfId="58110"/>
    <cellStyle name="Normal 2 4 7 25 2 8" xfId="58111"/>
    <cellStyle name="Normal 2 4 7 25 2 9" xfId="58112"/>
    <cellStyle name="Normal 2 4 7 25 3" xfId="23093"/>
    <cellStyle name="Normal 2 4 7 25 3 2" xfId="23094"/>
    <cellStyle name="Normal 2 4 7 25 3 2 2" xfId="23095"/>
    <cellStyle name="Normal 2 4 7 25 3 2 2 2" xfId="58113"/>
    <cellStyle name="Normal 2 4 7 25 3 2 3" xfId="23096"/>
    <cellStyle name="Normal 2 4 7 25 3 2 3 2" xfId="58114"/>
    <cellStyle name="Normal 2 4 7 25 3 2 4" xfId="58115"/>
    <cellStyle name="Normal 2 4 7 25 3 3" xfId="23097"/>
    <cellStyle name="Normal 2 4 7 25 3 3 2" xfId="58116"/>
    <cellStyle name="Normal 2 4 7 25 3 4" xfId="23098"/>
    <cellStyle name="Normal 2 4 7 25 3 4 2" xfId="58117"/>
    <cellStyle name="Normal 2 4 7 25 3 5" xfId="23099"/>
    <cellStyle name="Normal 2 4 7 25 3 5 2" xfId="58118"/>
    <cellStyle name="Normal 2 4 7 25 3 6" xfId="58119"/>
    <cellStyle name="Normal 2 4 7 25 3 6 2" xfId="58120"/>
    <cellStyle name="Normal 2 4 7 25 3 7" xfId="58121"/>
    <cellStyle name="Normal 2 4 7 25 4" xfId="23100"/>
    <cellStyle name="Normal 2 4 7 25 4 2" xfId="23101"/>
    <cellStyle name="Normal 2 4 7 25 4 2 2" xfId="58122"/>
    <cellStyle name="Normal 2 4 7 25 4 3" xfId="23102"/>
    <cellStyle name="Normal 2 4 7 25 4 3 2" xfId="58123"/>
    <cellStyle name="Normal 2 4 7 25 4 4" xfId="58124"/>
    <cellStyle name="Normal 2 4 7 25 5" xfId="23103"/>
    <cellStyle name="Normal 2 4 7 25 5 2" xfId="23104"/>
    <cellStyle name="Normal 2 4 7 25 5 2 2" xfId="58125"/>
    <cellStyle name="Normal 2 4 7 25 5 3" xfId="58126"/>
    <cellStyle name="Normal 2 4 7 25 6" xfId="23105"/>
    <cellStyle name="Normal 2 4 7 25 6 2" xfId="58127"/>
    <cellStyle name="Normal 2 4 7 25 7" xfId="23106"/>
    <cellStyle name="Normal 2 4 7 25 7 2" xfId="58128"/>
    <cellStyle name="Normal 2 4 7 25 8" xfId="58129"/>
    <cellStyle name="Normal 2 4 7 25 8 2" xfId="58130"/>
    <cellStyle name="Normal 2 4 7 25 9" xfId="58131"/>
    <cellStyle name="Normal 2 4 7 26" xfId="23107"/>
    <cellStyle name="Normal 2 4 7 26 10" xfId="58132"/>
    <cellStyle name="Normal 2 4 7 26 11" xfId="58133"/>
    <cellStyle name="Normal 2 4 7 26 2" xfId="23108"/>
    <cellStyle name="Normal 2 4 7 26 2 10" xfId="58134"/>
    <cellStyle name="Normal 2 4 7 26 2 2" xfId="23109"/>
    <cellStyle name="Normal 2 4 7 26 2 2 2" xfId="23110"/>
    <cellStyle name="Normal 2 4 7 26 2 2 2 2" xfId="23111"/>
    <cellStyle name="Normal 2 4 7 26 2 2 2 2 2" xfId="58135"/>
    <cellStyle name="Normal 2 4 7 26 2 2 2 3" xfId="23112"/>
    <cellStyle name="Normal 2 4 7 26 2 2 2 3 2" xfId="58136"/>
    <cellStyle name="Normal 2 4 7 26 2 2 2 4" xfId="58137"/>
    <cellStyle name="Normal 2 4 7 26 2 2 3" xfId="23113"/>
    <cellStyle name="Normal 2 4 7 26 2 2 3 2" xfId="58138"/>
    <cellStyle name="Normal 2 4 7 26 2 2 4" xfId="23114"/>
    <cellStyle name="Normal 2 4 7 26 2 2 4 2" xfId="58139"/>
    <cellStyle name="Normal 2 4 7 26 2 2 5" xfId="23115"/>
    <cellStyle name="Normal 2 4 7 26 2 2 5 2" xfId="58140"/>
    <cellStyle name="Normal 2 4 7 26 2 2 6" xfId="58141"/>
    <cellStyle name="Normal 2 4 7 26 2 2 6 2" xfId="58142"/>
    <cellStyle name="Normal 2 4 7 26 2 2 7" xfId="58143"/>
    <cellStyle name="Normal 2 4 7 26 2 3" xfId="23116"/>
    <cellStyle name="Normal 2 4 7 26 2 3 2" xfId="23117"/>
    <cellStyle name="Normal 2 4 7 26 2 3 2 2" xfId="58144"/>
    <cellStyle name="Normal 2 4 7 26 2 3 3" xfId="23118"/>
    <cellStyle name="Normal 2 4 7 26 2 3 3 2" xfId="58145"/>
    <cellStyle name="Normal 2 4 7 26 2 3 4" xfId="58146"/>
    <cellStyle name="Normal 2 4 7 26 2 4" xfId="23119"/>
    <cellStyle name="Normal 2 4 7 26 2 4 2" xfId="23120"/>
    <cellStyle name="Normal 2 4 7 26 2 4 2 2" xfId="58147"/>
    <cellStyle name="Normal 2 4 7 26 2 4 3" xfId="58148"/>
    <cellStyle name="Normal 2 4 7 26 2 5" xfId="23121"/>
    <cellStyle name="Normal 2 4 7 26 2 5 2" xfId="58149"/>
    <cellStyle name="Normal 2 4 7 26 2 6" xfId="23122"/>
    <cellStyle name="Normal 2 4 7 26 2 6 2" xfId="58150"/>
    <cellStyle name="Normal 2 4 7 26 2 7" xfId="58151"/>
    <cellStyle name="Normal 2 4 7 26 2 7 2" xfId="58152"/>
    <cellStyle name="Normal 2 4 7 26 2 8" xfId="58153"/>
    <cellStyle name="Normal 2 4 7 26 2 9" xfId="58154"/>
    <cellStyle name="Normal 2 4 7 26 3" xfId="23123"/>
    <cellStyle name="Normal 2 4 7 26 3 2" xfId="23124"/>
    <cellStyle name="Normal 2 4 7 26 3 2 2" xfId="23125"/>
    <cellStyle name="Normal 2 4 7 26 3 2 2 2" xfId="58155"/>
    <cellStyle name="Normal 2 4 7 26 3 2 3" xfId="23126"/>
    <cellStyle name="Normal 2 4 7 26 3 2 3 2" xfId="58156"/>
    <cellStyle name="Normal 2 4 7 26 3 2 4" xfId="58157"/>
    <cellStyle name="Normal 2 4 7 26 3 3" xfId="23127"/>
    <cellStyle name="Normal 2 4 7 26 3 3 2" xfId="58158"/>
    <cellStyle name="Normal 2 4 7 26 3 4" xfId="23128"/>
    <cellStyle name="Normal 2 4 7 26 3 4 2" xfId="58159"/>
    <cellStyle name="Normal 2 4 7 26 3 5" xfId="23129"/>
    <cellStyle name="Normal 2 4 7 26 3 5 2" xfId="58160"/>
    <cellStyle name="Normal 2 4 7 26 3 6" xfId="58161"/>
    <cellStyle name="Normal 2 4 7 26 3 6 2" xfId="58162"/>
    <cellStyle name="Normal 2 4 7 26 3 7" xfId="58163"/>
    <cellStyle name="Normal 2 4 7 26 4" xfId="23130"/>
    <cellStyle name="Normal 2 4 7 26 4 2" xfId="23131"/>
    <cellStyle name="Normal 2 4 7 26 4 2 2" xfId="58164"/>
    <cellStyle name="Normal 2 4 7 26 4 3" xfId="23132"/>
    <cellStyle name="Normal 2 4 7 26 4 3 2" xfId="58165"/>
    <cellStyle name="Normal 2 4 7 26 4 4" xfId="58166"/>
    <cellStyle name="Normal 2 4 7 26 5" xfId="23133"/>
    <cellStyle name="Normal 2 4 7 26 5 2" xfId="23134"/>
    <cellStyle name="Normal 2 4 7 26 5 2 2" xfId="58167"/>
    <cellStyle name="Normal 2 4 7 26 5 3" xfId="58168"/>
    <cellStyle name="Normal 2 4 7 26 6" xfId="23135"/>
    <cellStyle name="Normal 2 4 7 26 6 2" xfId="58169"/>
    <cellStyle name="Normal 2 4 7 26 7" xfId="23136"/>
    <cellStyle name="Normal 2 4 7 26 7 2" xfId="58170"/>
    <cellStyle name="Normal 2 4 7 26 8" xfId="58171"/>
    <cellStyle name="Normal 2 4 7 26 8 2" xfId="58172"/>
    <cellStyle name="Normal 2 4 7 26 9" xfId="58173"/>
    <cellStyle name="Normal 2 4 7 27" xfId="23137"/>
    <cellStyle name="Normal 2 4 7 27 10" xfId="58174"/>
    <cellStyle name="Normal 2 4 7 27 11" xfId="58175"/>
    <cellStyle name="Normal 2 4 7 27 2" xfId="23138"/>
    <cellStyle name="Normal 2 4 7 27 2 10" xfId="58176"/>
    <cellStyle name="Normal 2 4 7 27 2 2" xfId="23139"/>
    <cellStyle name="Normal 2 4 7 27 2 2 2" xfId="23140"/>
    <cellStyle name="Normal 2 4 7 27 2 2 2 2" xfId="23141"/>
    <cellStyle name="Normal 2 4 7 27 2 2 2 2 2" xfId="58177"/>
    <cellStyle name="Normal 2 4 7 27 2 2 2 3" xfId="23142"/>
    <cellStyle name="Normal 2 4 7 27 2 2 2 3 2" xfId="58178"/>
    <cellStyle name="Normal 2 4 7 27 2 2 2 4" xfId="58179"/>
    <cellStyle name="Normal 2 4 7 27 2 2 3" xfId="23143"/>
    <cellStyle name="Normal 2 4 7 27 2 2 3 2" xfId="58180"/>
    <cellStyle name="Normal 2 4 7 27 2 2 4" xfId="23144"/>
    <cellStyle name="Normal 2 4 7 27 2 2 4 2" xfId="58181"/>
    <cellStyle name="Normal 2 4 7 27 2 2 5" xfId="23145"/>
    <cellStyle name="Normal 2 4 7 27 2 2 5 2" xfId="58182"/>
    <cellStyle name="Normal 2 4 7 27 2 2 6" xfId="58183"/>
    <cellStyle name="Normal 2 4 7 27 2 2 6 2" xfId="58184"/>
    <cellStyle name="Normal 2 4 7 27 2 2 7" xfId="58185"/>
    <cellStyle name="Normal 2 4 7 27 2 3" xfId="23146"/>
    <cellStyle name="Normal 2 4 7 27 2 3 2" xfId="23147"/>
    <cellStyle name="Normal 2 4 7 27 2 3 2 2" xfId="58186"/>
    <cellStyle name="Normal 2 4 7 27 2 3 3" xfId="23148"/>
    <cellStyle name="Normal 2 4 7 27 2 3 3 2" xfId="58187"/>
    <cellStyle name="Normal 2 4 7 27 2 3 4" xfId="58188"/>
    <cellStyle name="Normal 2 4 7 27 2 4" xfId="23149"/>
    <cellStyle name="Normal 2 4 7 27 2 4 2" xfId="23150"/>
    <cellStyle name="Normal 2 4 7 27 2 4 2 2" xfId="58189"/>
    <cellStyle name="Normal 2 4 7 27 2 4 3" xfId="58190"/>
    <cellStyle name="Normal 2 4 7 27 2 5" xfId="23151"/>
    <cellStyle name="Normal 2 4 7 27 2 5 2" xfId="58191"/>
    <cellStyle name="Normal 2 4 7 27 2 6" xfId="23152"/>
    <cellStyle name="Normal 2 4 7 27 2 6 2" xfId="58192"/>
    <cellStyle name="Normal 2 4 7 27 2 7" xfId="58193"/>
    <cellStyle name="Normal 2 4 7 27 2 7 2" xfId="58194"/>
    <cellStyle name="Normal 2 4 7 27 2 8" xfId="58195"/>
    <cellStyle name="Normal 2 4 7 27 2 9" xfId="58196"/>
    <cellStyle name="Normal 2 4 7 27 3" xfId="23153"/>
    <cellStyle name="Normal 2 4 7 27 3 2" xfId="23154"/>
    <cellStyle name="Normal 2 4 7 27 3 2 2" xfId="23155"/>
    <cellStyle name="Normal 2 4 7 27 3 2 2 2" xfId="58197"/>
    <cellStyle name="Normal 2 4 7 27 3 2 3" xfId="23156"/>
    <cellStyle name="Normal 2 4 7 27 3 2 3 2" xfId="58198"/>
    <cellStyle name="Normal 2 4 7 27 3 2 4" xfId="58199"/>
    <cellStyle name="Normal 2 4 7 27 3 3" xfId="23157"/>
    <cellStyle name="Normal 2 4 7 27 3 3 2" xfId="58200"/>
    <cellStyle name="Normal 2 4 7 27 3 4" xfId="23158"/>
    <cellStyle name="Normal 2 4 7 27 3 4 2" xfId="58201"/>
    <cellStyle name="Normal 2 4 7 27 3 5" xfId="23159"/>
    <cellStyle name="Normal 2 4 7 27 3 5 2" xfId="58202"/>
    <cellStyle name="Normal 2 4 7 27 3 6" xfId="58203"/>
    <cellStyle name="Normal 2 4 7 27 3 6 2" xfId="58204"/>
    <cellStyle name="Normal 2 4 7 27 3 7" xfId="58205"/>
    <cellStyle name="Normal 2 4 7 27 4" xfId="23160"/>
    <cellStyle name="Normal 2 4 7 27 4 2" xfId="23161"/>
    <cellStyle name="Normal 2 4 7 27 4 2 2" xfId="58206"/>
    <cellStyle name="Normal 2 4 7 27 4 3" xfId="23162"/>
    <cellStyle name="Normal 2 4 7 27 4 3 2" xfId="58207"/>
    <cellStyle name="Normal 2 4 7 27 4 4" xfId="58208"/>
    <cellStyle name="Normal 2 4 7 27 5" xfId="23163"/>
    <cellStyle name="Normal 2 4 7 27 5 2" xfId="23164"/>
    <cellStyle name="Normal 2 4 7 27 5 2 2" xfId="58209"/>
    <cellStyle name="Normal 2 4 7 27 5 3" xfId="58210"/>
    <cellStyle name="Normal 2 4 7 27 6" xfId="23165"/>
    <cellStyle name="Normal 2 4 7 27 6 2" xfId="58211"/>
    <cellStyle name="Normal 2 4 7 27 7" xfId="23166"/>
    <cellStyle name="Normal 2 4 7 27 7 2" xfId="58212"/>
    <cellStyle name="Normal 2 4 7 27 8" xfId="58213"/>
    <cellStyle name="Normal 2 4 7 27 8 2" xfId="58214"/>
    <cellStyle name="Normal 2 4 7 27 9" xfId="58215"/>
    <cellStyle name="Normal 2 4 7 28" xfId="23167"/>
    <cellStyle name="Normal 2 4 7 28 10" xfId="58216"/>
    <cellStyle name="Normal 2 4 7 28 11" xfId="58217"/>
    <cellStyle name="Normal 2 4 7 28 2" xfId="23168"/>
    <cellStyle name="Normal 2 4 7 28 2 10" xfId="58218"/>
    <cellStyle name="Normal 2 4 7 28 2 2" xfId="23169"/>
    <cellStyle name="Normal 2 4 7 28 2 2 2" xfId="23170"/>
    <cellStyle name="Normal 2 4 7 28 2 2 2 2" xfId="23171"/>
    <cellStyle name="Normal 2 4 7 28 2 2 2 2 2" xfId="58219"/>
    <cellStyle name="Normal 2 4 7 28 2 2 2 3" xfId="23172"/>
    <cellStyle name="Normal 2 4 7 28 2 2 2 3 2" xfId="58220"/>
    <cellStyle name="Normal 2 4 7 28 2 2 2 4" xfId="58221"/>
    <cellStyle name="Normal 2 4 7 28 2 2 3" xfId="23173"/>
    <cellStyle name="Normal 2 4 7 28 2 2 3 2" xfId="58222"/>
    <cellStyle name="Normal 2 4 7 28 2 2 4" xfId="23174"/>
    <cellStyle name="Normal 2 4 7 28 2 2 4 2" xfId="58223"/>
    <cellStyle name="Normal 2 4 7 28 2 2 5" xfId="23175"/>
    <cellStyle name="Normal 2 4 7 28 2 2 5 2" xfId="58224"/>
    <cellStyle name="Normal 2 4 7 28 2 2 6" xfId="58225"/>
    <cellStyle name="Normal 2 4 7 28 2 2 6 2" xfId="58226"/>
    <cellStyle name="Normal 2 4 7 28 2 2 7" xfId="58227"/>
    <cellStyle name="Normal 2 4 7 28 2 3" xfId="23176"/>
    <cellStyle name="Normal 2 4 7 28 2 3 2" xfId="23177"/>
    <cellStyle name="Normal 2 4 7 28 2 3 2 2" xfId="58228"/>
    <cellStyle name="Normal 2 4 7 28 2 3 3" xfId="23178"/>
    <cellStyle name="Normal 2 4 7 28 2 3 3 2" xfId="58229"/>
    <cellStyle name="Normal 2 4 7 28 2 3 4" xfId="58230"/>
    <cellStyle name="Normal 2 4 7 28 2 4" xfId="23179"/>
    <cellStyle name="Normal 2 4 7 28 2 4 2" xfId="23180"/>
    <cellStyle name="Normal 2 4 7 28 2 4 2 2" xfId="58231"/>
    <cellStyle name="Normal 2 4 7 28 2 4 3" xfId="58232"/>
    <cellStyle name="Normal 2 4 7 28 2 5" xfId="23181"/>
    <cellStyle name="Normal 2 4 7 28 2 5 2" xfId="58233"/>
    <cellStyle name="Normal 2 4 7 28 2 6" xfId="23182"/>
    <cellStyle name="Normal 2 4 7 28 2 6 2" xfId="58234"/>
    <cellStyle name="Normal 2 4 7 28 2 7" xfId="58235"/>
    <cellStyle name="Normal 2 4 7 28 2 7 2" xfId="58236"/>
    <cellStyle name="Normal 2 4 7 28 2 8" xfId="58237"/>
    <cellStyle name="Normal 2 4 7 28 2 9" xfId="58238"/>
    <cellStyle name="Normal 2 4 7 28 3" xfId="23183"/>
    <cellStyle name="Normal 2 4 7 28 3 2" xfId="23184"/>
    <cellStyle name="Normal 2 4 7 28 3 2 2" xfId="23185"/>
    <cellStyle name="Normal 2 4 7 28 3 2 2 2" xfId="58239"/>
    <cellStyle name="Normal 2 4 7 28 3 2 3" xfId="23186"/>
    <cellStyle name="Normal 2 4 7 28 3 2 3 2" xfId="58240"/>
    <cellStyle name="Normal 2 4 7 28 3 2 4" xfId="58241"/>
    <cellStyle name="Normal 2 4 7 28 3 3" xfId="23187"/>
    <cellStyle name="Normal 2 4 7 28 3 3 2" xfId="58242"/>
    <cellStyle name="Normal 2 4 7 28 3 4" xfId="23188"/>
    <cellStyle name="Normal 2 4 7 28 3 4 2" xfId="58243"/>
    <cellStyle name="Normal 2 4 7 28 3 5" xfId="23189"/>
    <cellStyle name="Normal 2 4 7 28 3 5 2" xfId="58244"/>
    <cellStyle name="Normal 2 4 7 28 3 6" xfId="58245"/>
    <cellStyle name="Normal 2 4 7 28 3 6 2" xfId="58246"/>
    <cellStyle name="Normal 2 4 7 28 3 7" xfId="58247"/>
    <cellStyle name="Normal 2 4 7 28 4" xfId="23190"/>
    <cellStyle name="Normal 2 4 7 28 4 2" xfId="23191"/>
    <cellStyle name="Normal 2 4 7 28 4 2 2" xfId="58248"/>
    <cellStyle name="Normal 2 4 7 28 4 3" xfId="23192"/>
    <cellStyle name="Normal 2 4 7 28 4 3 2" xfId="58249"/>
    <cellStyle name="Normal 2 4 7 28 4 4" xfId="58250"/>
    <cellStyle name="Normal 2 4 7 28 5" xfId="23193"/>
    <cellStyle name="Normal 2 4 7 28 5 2" xfId="23194"/>
    <cellStyle name="Normal 2 4 7 28 5 2 2" xfId="58251"/>
    <cellStyle name="Normal 2 4 7 28 5 3" xfId="58252"/>
    <cellStyle name="Normal 2 4 7 28 6" xfId="23195"/>
    <cellStyle name="Normal 2 4 7 28 6 2" xfId="58253"/>
    <cellStyle name="Normal 2 4 7 28 7" xfId="23196"/>
    <cellStyle name="Normal 2 4 7 28 7 2" xfId="58254"/>
    <cellStyle name="Normal 2 4 7 28 8" xfId="58255"/>
    <cellStyle name="Normal 2 4 7 28 8 2" xfId="58256"/>
    <cellStyle name="Normal 2 4 7 28 9" xfId="58257"/>
    <cellStyle name="Normal 2 4 7 29" xfId="23197"/>
    <cellStyle name="Normal 2 4 7 29 10" xfId="58258"/>
    <cellStyle name="Normal 2 4 7 29 11" xfId="58259"/>
    <cellStyle name="Normal 2 4 7 29 2" xfId="23198"/>
    <cellStyle name="Normal 2 4 7 29 2 10" xfId="58260"/>
    <cellStyle name="Normal 2 4 7 29 2 2" xfId="23199"/>
    <cellStyle name="Normal 2 4 7 29 2 2 2" xfId="23200"/>
    <cellStyle name="Normal 2 4 7 29 2 2 2 2" xfId="23201"/>
    <cellStyle name="Normal 2 4 7 29 2 2 2 2 2" xfId="58261"/>
    <cellStyle name="Normal 2 4 7 29 2 2 2 3" xfId="23202"/>
    <cellStyle name="Normal 2 4 7 29 2 2 2 3 2" xfId="58262"/>
    <cellStyle name="Normal 2 4 7 29 2 2 2 4" xfId="58263"/>
    <cellStyle name="Normal 2 4 7 29 2 2 3" xfId="23203"/>
    <cellStyle name="Normal 2 4 7 29 2 2 3 2" xfId="58264"/>
    <cellStyle name="Normal 2 4 7 29 2 2 4" xfId="23204"/>
    <cellStyle name="Normal 2 4 7 29 2 2 4 2" xfId="58265"/>
    <cellStyle name="Normal 2 4 7 29 2 2 5" xfId="23205"/>
    <cellStyle name="Normal 2 4 7 29 2 2 5 2" xfId="58266"/>
    <cellStyle name="Normal 2 4 7 29 2 2 6" xfId="58267"/>
    <cellStyle name="Normal 2 4 7 29 2 2 6 2" xfId="58268"/>
    <cellStyle name="Normal 2 4 7 29 2 2 7" xfId="58269"/>
    <cellStyle name="Normal 2 4 7 29 2 3" xfId="23206"/>
    <cellStyle name="Normal 2 4 7 29 2 3 2" xfId="23207"/>
    <cellStyle name="Normal 2 4 7 29 2 3 2 2" xfId="58270"/>
    <cellStyle name="Normal 2 4 7 29 2 3 3" xfId="23208"/>
    <cellStyle name="Normal 2 4 7 29 2 3 3 2" xfId="58271"/>
    <cellStyle name="Normal 2 4 7 29 2 3 4" xfId="58272"/>
    <cellStyle name="Normal 2 4 7 29 2 4" xfId="23209"/>
    <cellStyle name="Normal 2 4 7 29 2 4 2" xfId="23210"/>
    <cellStyle name="Normal 2 4 7 29 2 4 2 2" xfId="58273"/>
    <cellStyle name="Normal 2 4 7 29 2 4 3" xfId="58274"/>
    <cellStyle name="Normal 2 4 7 29 2 5" xfId="23211"/>
    <cellStyle name="Normal 2 4 7 29 2 5 2" xfId="58275"/>
    <cellStyle name="Normal 2 4 7 29 2 6" xfId="23212"/>
    <cellStyle name="Normal 2 4 7 29 2 6 2" xfId="58276"/>
    <cellStyle name="Normal 2 4 7 29 2 7" xfId="58277"/>
    <cellStyle name="Normal 2 4 7 29 2 7 2" xfId="58278"/>
    <cellStyle name="Normal 2 4 7 29 2 8" xfId="58279"/>
    <cellStyle name="Normal 2 4 7 29 2 9" xfId="58280"/>
    <cellStyle name="Normal 2 4 7 29 3" xfId="23213"/>
    <cellStyle name="Normal 2 4 7 29 3 2" xfId="23214"/>
    <cellStyle name="Normal 2 4 7 29 3 2 2" xfId="23215"/>
    <cellStyle name="Normal 2 4 7 29 3 2 2 2" xfId="58281"/>
    <cellStyle name="Normal 2 4 7 29 3 2 3" xfId="23216"/>
    <cellStyle name="Normal 2 4 7 29 3 2 3 2" xfId="58282"/>
    <cellStyle name="Normal 2 4 7 29 3 2 4" xfId="58283"/>
    <cellStyle name="Normal 2 4 7 29 3 3" xfId="23217"/>
    <cellStyle name="Normal 2 4 7 29 3 3 2" xfId="58284"/>
    <cellStyle name="Normal 2 4 7 29 3 4" xfId="23218"/>
    <cellStyle name="Normal 2 4 7 29 3 4 2" xfId="58285"/>
    <cellStyle name="Normal 2 4 7 29 3 5" xfId="23219"/>
    <cellStyle name="Normal 2 4 7 29 3 5 2" xfId="58286"/>
    <cellStyle name="Normal 2 4 7 29 3 6" xfId="58287"/>
    <cellStyle name="Normal 2 4 7 29 3 6 2" xfId="58288"/>
    <cellStyle name="Normal 2 4 7 29 3 7" xfId="58289"/>
    <cellStyle name="Normal 2 4 7 29 4" xfId="23220"/>
    <cellStyle name="Normal 2 4 7 29 4 2" xfId="23221"/>
    <cellStyle name="Normal 2 4 7 29 4 2 2" xfId="58290"/>
    <cellStyle name="Normal 2 4 7 29 4 3" xfId="23222"/>
    <cellStyle name="Normal 2 4 7 29 4 3 2" xfId="58291"/>
    <cellStyle name="Normal 2 4 7 29 4 4" xfId="58292"/>
    <cellStyle name="Normal 2 4 7 29 5" xfId="23223"/>
    <cellStyle name="Normal 2 4 7 29 5 2" xfId="23224"/>
    <cellStyle name="Normal 2 4 7 29 5 2 2" xfId="58293"/>
    <cellStyle name="Normal 2 4 7 29 5 3" xfId="58294"/>
    <cellStyle name="Normal 2 4 7 29 6" xfId="23225"/>
    <cellStyle name="Normal 2 4 7 29 6 2" xfId="58295"/>
    <cellStyle name="Normal 2 4 7 29 7" xfId="23226"/>
    <cellStyle name="Normal 2 4 7 29 7 2" xfId="58296"/>
    <cellStyle name="Normal 2 4 7 29 8" xfId="58297"/>
    <cellStyle name="Normal 2 4 7 29 8 2" xfId="58298"/>
    <cellStyle name="Normal 2 4 7 29 9" xfId="58299"/>
    <cellStyle name="Normal 2 4 7 3" xfId="23227"/>
    <cellStyle name="Normal 2 4 7 3 10" xfId="58300"/>
    <cellStyle name="Normal 2 4 7 3 11" xfId="58301"/>
    <cellStyle name="Normal 2 4 7 3 2" xfId="23228"/>
    <cellStyle name="Normal 2 4 7 3 2 10" xfId="58302"/>
    <cellStyle name="Normal 2 4 7 3 2 2" xfId="23229"/>
    <cellStyle name="Normal 2 4 7 3 2 2 2" xfId="23230"/>
    <cellStyle name="Normal 2 4 7 3 2 2 2 2" xfId="23231"/>
    <cellStyle name="Normal 2 4 7 3 2 2 2 2 2" xfId="58303"/>
    <cellStyle name="Normal 2 4 7 3 2 2 2 3" xfId="23232"/>
    <cellStyle name="Normal 2 4 7 3 2 2 2 3 2" xfId="58304"/>
    <cellStyle name="Normal 2 4 7 3 2 2 2 4" xfId="58305"/>
    <cellStyle name="Normal 2 4 7 3 2 2 3" xfId="23233"/>
    <cellStyle name="Normal 2 4 7 3 2 2 3 2" xfId="58306"/>
    <cellStyle name="Normal 2 4 7 3 2 2 4" xfId="23234"/>
    <cellStyle name="Normal 2 4 7 3 2 2 4 2" xfId="58307"/>
    <cellStyle name="Normal 2 4 7 3 2 2 5" xfId="23235"/>
    <cellStyle name="Normal 2 4 7 3 2 2 5 2" xfId="58308"/>
    <cellStyle name="Normal 2 4 7 3 2 2 6" xfId="58309"/>
    <cellStyle name="Normal 2 4 7 3 2 2 6 2" xfId="58310"/>
    <cellStyle name="Normal 2 4 7 3 2 2 7" xfId="58311"/>
    <cellStyle name="Normal 2 4 7 3 2 3" xfId="23236"/>
    <cellStyle name="Normal 2 4 7 3 2 3 2" xfId="23237"/>
    <cellStyle name="Normal 2 4 7 3 2 3 2 2" xfId="58312"/>
    <cellStyle name="Normal 2 4 7 3 2 3 3" xfId="23238"/>
    <cellStyle name="Normal 2 4 7 3 2 3 3 2" xfId="58313"/>
    <cellStyle name="Normal 2 4 7 3 2 3 4" xfId="58314"/>
    <cellStyle name="Normal 2 4 7 3 2 4" xfId="23239"/>
    <cellStyle name="Normal 2 4 7 3 2 4 2" xfId="23240"/>
    <cellStyle name="Normal 2 4 7 3 2 4 2 2" xfId="58315"/>
    <cellStyle name="Normal 2 4 7 3 2 4 3" xfId="58316"/>
    <cellStyle name="Normal 2 4 7 3 2 5" xfId="23241"/>
    <cellStyle name="Normal 2 4 7 3 2 5 2" xfId="58317"/>
    <cellStyle name="Normal 2 4 7 3 2 6" xfId="23242"/>
    <cellStyle name="Normal 2 4 7 3 2 6 2" xfId="58318"/>
    <cellStyle name="Normal 2 4 7 3 2 7" xfId="58319"/>
    <cellStyle name="Normal 2 4 7 3 2 7 2" xfId="58320"/>
    <cellStyle name="Normal 2 4 7 3 2 8" xfId="58321"/>
    <cellStyle name="Normal 2 4 7 3 2 9" xfId="58322"/>
    <cellStyle name="Normal 2 4 7 3 3" xfId="23243"/>
    <cellStyle name="Normal 2 4 7 3 3 2" xfId="23244"/>
    <cellStyle name="Normal 2 4 7 3 3 2 2" xfId="23245"/>
    <cellStyle name="Normal 2 4 7 3 3 2 2 2" xfId="58323"/>
    <cellStyle name="Normal 2 4 7 3 3 2 3" xfId="23246"/>
    <cellStyle name="Normal 2 4 7 3 3 2 3 2" xfId="58324"/>
    <cellStyle name="Normal 2 4 7 3 3 2 4" xfId="58325"/>
    <cellStyle name="Normal 2 4 7 3 3 3" xfId="23247"/>
    <cellStyle name="Normal 2 4 7 3 3 3 2" xfId="58326"/>
    <cellStyle name="Normal 2 4 7 3 3 4" xfId="23248"/>
    <cellStyle name="Normal 2 4 7 3 3 4 2" xfId="58327"/>
    <cellStyle name="Normal 2 4 7 3 3 5" xfId="23249"/>
    <cellStyle name="Normal 2 4 7 3 3 5 2" xfId="58328"/>
    <cellStyle name="Normal 2 4 7 3 3 6" xfId="58329"/>
    <cellStyle name="Normal 2 4 7 3 3 6 2" xfId="58330"/>
    <cellStyle name="Normal 2 4 7 3 3 7" xfId="58331"/>
    <cellStyle name="Normal 2 4 7 3 4" xfId="23250"/>
    <cellStyle name="Normal 2 4 7 3 4 2" xfId="23251"/>
    <cellStyle name="Normal 2 4 7 3 4 2 2" xfId="58332"/>
    <cellStyle name="Normal 2 4 7 3 4 3" xfId="23252"/>
    <cellStyle name="Normal 2 4 7 3 4 3 2" xfId="58333"/>
    <cellStyle name="Normal 2 4 7 3 4 4" xfId="58334"/>
    <cellStyle name="Normal 2 4 7 3 5" xfId="23253"/>
    <cellStyle name="Normal 2 4 7 3 5 2" xfId="23254"/>
    <cellStyle name="Normal 2 4 7 3 5 2 2" xfId="58335"/>
    <cellStyle name="Normal 2 4 7 3 5 3" xfId="58336"/>
    <cellStyle name="Normal 2 4 7 3 6" xfId="23255"/>
    <cellStyle name="Normal 2 4 7 3 6 2" xfId="58337"/>
    <cellStyle name="Normal 2 4 7 3 7" xfId="23256"/>
    <cellStyle name="Normal 2 4 7 3 7 2" xfId="58338"/>
    <cellStyle name="Normal 2 4 7 3 8" xfId="58339"/>
    <cellStyle name="Normal 2 4 7 3 8 2" xfId="58340"/>
    <cellStyle name="Normal 2 4 7 3 9" xfId="58341"/>
    <cellStyle name="Normal 2 4 7 30" xfId="23257"/>
    <cellStyle name="Normal 2 4 7 30 10" xfId="58342"/>
    <cellStyle name="Normal 2 4 7 30 11" xfId="58343"/>
    <cellStyle name="Normal 2 4 7 30 2" xfId="23258"/>
    <cellStyle name="Normal 2 4 7 30 2 10" xfId="58344"/>
    <cellStyle name="Normal 2 4 7 30 2 2" xfId="23259"/>
    <cellStyle name="Normal 2 4 7 30 2 2 2" xfId="23260"/>
    <cellStyle name="Normal 2 4 7 30 2 2 2 2" xfId="23261"/>
    <cellStyle name="Normal 2 4 7 30 2 2 2 2 2" xfId="58345"/>
    <cellStyle name="Normal 2 4 7 30 2 2 2 3" xfId="23262"/>
    <cellStyle name="Normal 2 4 7 30 2 2 2 3 2" xfId="58346"/>
    <cellStyle name="Normal 2 4 7 30 2 2 2 4" xfId="58347"/>
    <cellStyle name="Normal 2 4 7 30 2 2 3" xfId="23263"/>
    <cellStyle name="Normal 2 4 7 30 2 2 3 2" xfId="58348"/>
    <cellStyle name="Normal 2 4 7 30 2 2 4" xfId="23264"/>
    <cellStyle name="Normal 2 4 7 30 2 2 4 2" xfId="58349"/>
    <cellStyle name="Normal 2 4 7 30 2 2 5" xfId="23265"/>
    <cellStyle name="Normal 2 4 7 30 2 2 5 2" xfId="58350"/>
    <cellStyle name="Normal 2 4 7 30 2 2 6" xfId="58351"/>
    <cellStyle name="Normal 2 4 7 30 2 2 6 2" xfId="58352"/>
    <cellStyle name="Normal 2 4 7 30 2 2 7" xfId="58353"/>
    <cellStyle name="Normal 2 4 7 30 2 3" xfId="23266"/>
    <cellStyle name="Normal 2 4 7 30 2 3 2" xfId="23267"/>
    <cellStyle name="Normal 2 4 7 30 2 3 2 2" xfId="58354"/>
    <cellStyle name="Normal 2 4 7 30 2 3 3" xfId="23268"/>
    <cellStyle name="Normal 2 4 7 30 2 3 3 2" xfId="58355"/>
    <cellStyle name="Normal 2 4 7 30 2 3 4" xfId="58356"/>
    <cellStyle name="Normal 2 4 7 30 2 4" xfId="23269"/>
    <cellStyle name="Normal 2 4 7 30 2 4 2" xfId="23270"/>
    <cellStyle name="Normal 2 4 7 30 2 4 2 2" xfId="58357"/>
    <cellStyle name="Normal 2 4 7 30 2 4 3" xfId="58358"/>
    <cellStyle name="Normal 2 4 7 30 2 5" xfId="23271"/>
    <cellStyle name="Normal 2 4 7 30 2 5 2" xfId="58359"/>
    <cellStyle name="Normal 2 4 7 30 2 6" xfId="23272"/>
    <cellStyle name="Normal 2 4 7 30 2 6 2" xfId="58360"/>
    <cellStyle name="Normal 2 4 7 30 2 7" xfId="58361"/>
    <cellStyle name="Normal 2 4 7 30 2 7 2" xfId="58362"/>
    <cellStyle name="Normal 2 4 7 30 2 8" xfId="58363"/>
    <cellStyle name="Normal 2 4 7 30 2 9" xfId="58364"/>
    <cellStyle name="Normal 2 4 7 30 3" xfId="23273"/>
    <cellStyle name="Normal 2 4 7 30 3 2" xfId="23274"/>
    <cellStyle name="Normal 2 4 7 30 3 2 2" xfId="23275"/>
    <cellStyle name="Normal 2 4 7 30 3 2 2 2" xfId="58365"/>
    <cellStyle name="Normal 2 4 7 30 3 2 3" xfId="23276"/>
    <cellStyle name="Normal 2 4 7 30 3 2 3 2" xfId="58366"/>
    <cellStyle name="Normal 2 4 7 30 3 2 4" xfId="58367"/>
    <cellStyle name="Normal 2 4 7 30 3 3" xfId="23277"/>
    <cellStyle name="Normal 2 4 7 30 3 3 2" xfId="58368"/>
    <cellStyle name="Normal 2 4 7 30 3 4" xfId="23278"/>
    <cellStyle name="Normal 2 4 7 30 3 4 2" xfId="58369"/>
    <cellStyle name="Normal 2 4 7 30 3 5" xfId="23279"/>
    <cellStyle name="Normal 2 4 7 30 3 5 2" xfId="58370"/>
    <cellStyle name="Normal 2 4 7 30 3 6" xfId="58371"/>
    <cellStyle name="Normal 2 4 7 30 3 6 2" xfId="58372"/>
    <cellStyle name="Normal 2 4 7 30 3 7" xfId="58373"/>
    <cellStyle name="Normal 2 4 7 30 4" xfId="23280"/>
    <cellStyle name="Normal 2 4 7 30 4 2" xfId="23281"/>
    <cellStyle name="Normal 2 4 7 30 4 2 2" xfId="58374"/>
    <cellStyle name="Normal 2 4 7 30 4 3" xfId="23282"/>
    <cellStyle name="Normal 2 4 7 30 4 3 2" xfId="58375"/>
    <cellStyle name="Normal 2 4 7 30 4 4" xfId="58376"/>
    <cellStyle name="Normal 2 4 7 30 5" xfId="23283"/>
    <cellStyle name="Normal 2 4 7 30 5 2" xfId="23284"/>
    <cellStyle name="Normal 2 4 7 30 5 2 2" xfId="58377"/>
    <cellStyle name="Normal 2 4 7 30 5 3" xfId="58378"/>
    <cellStyle name="Normal 2 4 7 30 6" xfId="23285"/>
    <cellStyle name="Normal 2 4 7 30 6 2" xfId="58379"/>
    <cellStyle name="Normal 2 4 7 30 7" xfId="23286"/>
    <cellStyle name="Normal 2 4 7 30 7 2" xfId="58380"/>
    <cellStyle name="Normal 2 4 7 30 8" xfId="58381"/>
    <cellStyle name="Normal 2 4 7 30 8 2" xfId="58382"/>
    <cellStyle name="Normal 2 4 7 30 9" xfId="58383"/>
    <cellStyle name="Normal 2 4 7 31" xfId="23287"/>
    <cellStyle name="Normal 2 4 7 31 10" xfId="58384"/>
    <cellStyle name="Normal 2 4 7 31 2" xfId="23288"/>
    <cellStyle name="Normal 2 4 7 31 2 2" xfId="23289"/>
    <cellStyle name="Normal 2 4 7 31 2 2 2" xfId="23290"/>
    <cellStyle name="Normal 2 4 7 31 2 2 2 2" xfId="58385"/>
    <cellStyle name="Normal 2 4 7 31 2 2 3" xfId="23291"/>
    <cellStyle name="Normal 2 4 7 31 2 2 3 2" xfId="58386"/>
    <cellStyle name="Normal 2 4 7 31 2 2 4" xfId="58387"/>
    <cellStyle name="Normal 2 4 7 31 2 3" xfId="23292"/>
    <cellStyle name="Normal 2 4 7 31 2 3 2" xfId="58388"/>
    <cellStyle name="Normal 2 4 7 31 2 4" xfId="23293"/>
    <cellStyle name="Normal 2 4 7 31 2 4 2" xfId="58389"/>
    <cellStyle name="Normal 2 4 7 31 2 5" xfId="23294"/>
    <cellStyle name="Normal 2 4 7 31 2 5 2" xfId="58390"/>
    <cellStyle name="Normal 2 4 7 31 2 6" xfId="58391"/>
    <cellStyle name="Normal 2 4 7 31 2 6 2" xfId="58392"/>
    <cellStyle name="Normal 2 4 7 31 2 7" xfId="58393"/>
    <cellStyle name="Normal 2 4 7 31 3" xfId="23295"/>
    <cellStyle name="Normal 2 4 7 31 3 2" xfId="23296"/>
    <cellStyle name="Normal 2 4 7 31 3 2 2" xfId="58394"/>
    <cellStyle name="Normal 2 4 7 31 3 3" xfId="23297"/>
    <cellStyle name="Normal 2 4 7 31 3 3 2" xfId="58395"/>
    <cellStyle name="Normal 2 4 7 31 3 4" xfId="58396"/>
    <cellStyle name="Normal 2 4 7 31 4" xfId="23298"/>
    <cellStyle name="Normal 2 4 7 31 4 2" xfId="23299"/>
    <cellStyle name="Normal 2 4 7 31 4 2 2" xfId="58397"/>
    <cellStyle name="Normal 2 4 7 31 4 3" xfId="58398"/>
    <cellStyle name="Normal 2 4 7 31 5" xfId="23300"/>
    <cellStyle name="Normal 2 4 7 31 5 2" xfId="58399"/>
    <cellStyle name="Normal 2 4 7 31 6" xfId="23301"/>
    <cellStyle name="Normal 2 4 7 31 6 2" xfId="58400"/>
    <cellStyle name="Normal 2 4 7 31 7" xfId="58401"/>
    <cellStyle name="Normal 2 4 7 31 7 2" xfId="58402"/>
    <cellStyle name="Normal 2 4 7 31 8" xfId="58403"/>
    <cellStyle name="Normal 2 4 7 31 9" xfId="58404"/>
    <cellStyle name="Normal 2 4 7 32" xfId="23302"/>
    <cellStyle name="Normal 2 4 7 32 2" xfId="23303"/>
    <cellStyle name="Normal 2 4 7 32 2 2" xfId="23304"/>
    <cellStyle name="Normal 2 4 7 32 2 2 2" xfId="58405"/>
    <cellStyle name="Normal 2 4 7 32 2 3" xfId="23305"/>
    <cellStyle name="Normal 2 4 7 32 2 3 2" xfId="58406"/>
    <cellStyle name="Normal 2 4 7 32 2 4" xfId="58407"/>
    <cellStyle name="Normal 2 4 7 32 3" xfId="23306"/>
    <cellStyle name="Normal 2 4 7 32 3 2" xfId="58408"/>
    <cellStyle name="Normal 2 4 7 32 4" xfId="23307"/>
    <cellStyle name="Normal 2 4 7 32 4 2" xfId="58409"/>
    <cellStyle name="Normal 2 4 7 32 5" xfId="23308"/>
    <cellStyle name="Normal 2 4 7 32 5 2" xfId="58410"/>
    <cellStyle name="Normal 2 4 7 32 6" xfId="58411"/>
    <cellStyle name="Normal 2 4 7 32 6 2" xfId="58412"/>
    <cellStyle name="Normal 2 4 7 32 7" xfId="58413"/>
    <cellStyle name="Normal 2 4 7 33" xfId="23309"/>
    <cellStyle name="Normal 2 4 7 33 2" xfId="23310"/>
    <cellStyle name="Normal 2 4 7 33 2 2" xfId="58414"/>
    <cellStyle name="Normal 2 4 7 33 3" xfId="23311"/>
    <cellStyle name="Normal 2 4 7 33 3 2" xfId="58415"/>
    <cellStyle name="Normal 2 4 7 33 4" xfId="58416"/>
    <cellStyle name="Normal 2 4 7 34" xfId="23312"/>
    <cellStyle name="Normal 2 4 7 34 2" xfId="23313"/>
    <cellStyle name="Normal 2 4 7 34 2 2" xfId="58417"/>
    <cellStyle name="Normal 2 4 7 34 3" xfId="58418"/>
    <cellStyle name="Normal 2 4 7 35" xfId="23314"/>
    <cellStyle name="Normal 2 4 7 35 2" xfId="58419"/>
    <cellStyle name="Normal 2 4 7 36" xfId="23315"/>
    <cellStyle name="Normal 2 4 7 36 2" xfId="58420"/>
    <cellStyle name="Normal 2 4 7 37" xfId="58421"/>
    <cellStyle name="Normal 2 4 7 37 2" xfId="58422"/>
    <cellStyle name="Normal 2 4 7 38" xfId="58423"/>
    <cellStyle name="Normal 2 4 7 39" xfId="58424"/>
    <cellStyle name="Normal 2 4 7 4" xfId="23316"/>
    <cellStyle name="Normal 2 4 7 4 10" xfId="58425"/>
    <cellStyle name="Normal 2 4 7 4 11" xfId="58426"/>
    <cellStyle name="Normal 2 4 7 4 2" xfId="23317"/>
    <cellStyle name="Normal 2 4 7 4 2 10" xfId="58427"/>
    <cellStyle name="Normal 2 4 7 4 2 2" xfId="23318"/>
    <cellStyle name="Normal 2 4 7 4 2 2 2" xfId="23319"/>
    <cellStyle name="Normal 2 4 7 4 2 2 2 2" xfId="23320"/>
    <cellStyle name="Normal 2 4 7 4 2 2 2 2 2" xfId="58428"/>
    <cellStyle name="Normal 2 4 7 4 2 2 2 3" xfId="23321"/>
    <cellStyle name="Normal 2 4 7 4 2 2 2 3 2" xfId="58429"/>
    <cellStyle name="Normal 2 4 7 4 2 2 2 4" xfId="58430"/>
    <cellStyle name="Normal 2 4 7 4 2 2 3" xfId="23322"/>
    <cellStyle name="Normal 2 4 7 4 2 2 3 2" xfId="58431"/>
    <cellStyle name="Normal 2 4 7 4 2 2 4" xfId="23323"/>
    <cellStyle name="Normal 2 4 7 4 2 2 4 2" xfId="58432"/>
    <cellStyle name="Normal 2 4 7 4 2 2 5" xfId="23324"/>
    <cellStyle name="Normal 2 4 7 4 2 2 5 2" xfId="58433"/>
    <cellStyle name="Normal 2 4 7 4 2 2 6" xfId="58434"/>
    <cellStyle name="Normal 2 4 7 4 2 2 6 2" xfId="58435"/>
    <cellStyle name="Normal 2 4 7 4 2 2 7" xfId="58436"/>
    <cellStyle name="Normal 2 4 7 4 2 3" xfId="23325"/>
    <cellStyle name="Normal 2 4 7 4 2 3 2" xfId="23326"/>
    <cellStyle name="Normal 2 4 7 4 2 3 2 2" xfId="58437"/>
    <cellStyle name="Normal 2 4 7 4 2 3 3" xfId="23327"/>
    <cellStyle name="Normal 2 4 7 4 2 3 3 2" xfId="58438"/>
    <cellStyle name="Normal 2 4 7 4 2 3 4" xfId="58439"/>
    <cellStyle name="Normal 2 4 7 4 2 4" xfId="23328"/>
    <cellStyle name="Normal 2 4 7 4 2 4 2" xfId="23329"/>
    <cellStyle name="Normal 2 4 7 4 2 4 2 2" xfId="58440"/>
    <cellStyle name="Normal 2 4 7 4 2 4 3" xfId="58441"/>
    <cellStyle name="Normal 2 4 7 4 2 5" xfId="23330"/>
    <cellStyle name="Normal 2 4 7 4 2 5 2" xfId="58442"/>
    <cellStyle name="Normal 2 4 7 4 2 6" xfId="23331"/>
    <cellStyle name="Normal 2 4 7 4 2 6 2" xfId="58443"/>
    <cellStyle name="Normal 2 4 7 4 2 7" xfId="58444"/>
    <cellStyle name="Normal 2 4 7 4 2 7 2" xfId="58445"/>
    <cellStyle name="Normal 2 4 7 4 2 8" xfId="58446"/>
    <cellStyle name="Normal 2 4 7 4 2 9" xfId="58447"/>
    <cellStyle name="Normal 2 4 7 4 3" xfId="23332"/>
    <cellStyle name="Normal 2 4 7 4 3 2" xfId="23333"/>
    <cellStyle name="Normal 2 4 7 4 3 2 2" xfId="23334"/>
    <cellStyle name="Normal 2 4 7 4 3 2 2 2" xfId="58448"/>
    <cellStyle name="Normal 2 4 7 4 3 2 3" xfId="23335"/>
    <cellStyle name="Normal 2 4 7 4 3 2 3 2" xfId="58449"/>
    <cellStyle name="Normal 2 4 7 4 3 2 4" xfId="58450"/>
    <cellStyle name="Normal 2 4 7 4 3 3" xfId="23336"/>
    <cellStyle name="Normal 2 4 7 4 3 3 2" xfId="58451"/>
    <cellStyle name="Normal 2 4 7 4 3 4" xfId="23337"/>
    <cellStyle name="Normal 2 4 7 4 3 4 2" xfId="58452"/>
    <cellStyle name="Normal 2 4 7 4 3 5" xfId="23338"/>
    <cellStyle name="Normal 2 4 7 4 3 5 2" xfId="58453"/>
    <cellStyle name="Normal 2 4 7 4 3 6" xfId="58454"/>
    <cellStyle name="Normal 2 4 7 4 3 6 2" xfId="58455"/>
    <cellStyle name="Normal 2 4 7 4 3 7" xfId="58456"/>
    <cellStyle name="Normal 2 4 7 4 4" xfId="23339"/>
    <cellStyle name="Normal 2 4 7 4 4 2" xfId="23340"/>
    <cellStyle name="Normal 2 4 7 4 4 2 2" xfId="58457"/>
    <cellStyle name="Normal 2 4 7 4 4 3" xfId="23341"/>
    <cellStyle name="Normal 2 4 7 4 4 3 2" xfId="58458"/>
    <cellStyle name="Normal 2 4 7 4 4 4" xfId="58459"/>
    <cellStyle name="Normal 2 4 7 4 5" xfId="23342"/>
    <cellStyle name="Normal 2 4 7 4 5 2" xfId="23343"/>
    <cellStyle name="Normal 2 4 7 4 5 2 2" xfId="58460"/>
    <cellStyle name="Normal 2 4 7 4 5 3" xfId="58461"/>
    <cellStyle name="Normal 2 4 7 4 6" xfId="23344"/>
    <cellStyle name="Normal 2 4 7 4 6 2" xfId="58462"/>
    <cellStyle name="Normal 2 4 7 4 7" xfId="23345"/>
    <cellStyle name="Normal 2 4 7 4 7 2" xfId="58463"/>
    <cellStyle name="Normal 2 4 7 4 8" xfId="58464"/>
    <cellStyle name="Normal 2 4 7 4 8 2" xfId="58465"/>
    <cellStyle name="Normal 2 4 7 4 9" xfId="58466"/>
    <cellStyle name="Normal 2 4 7 40" xfId="58467"/>
    <cellStyle name="Normal 2 4 7 5" xfId="23346"/>
    <cellStyle name="Normal 2 4 7 5 10" xfId="58468"/>
    <cellStyle name="Normal 2 4 7 5 11" xfId="58469"/>
    <cellStyle name="Normal 2 4 7 5 2" xfId="23347"/>
    <cellStyle name="Normal 2 4 7 5 2 10" xfId="58470"/>
    <cellStyle name="Normal 2 4 7 5 2 2" xfId="23348"/>
    <cellStyle name="Normal 2 4 7 5 2 2 2" xfId="23349"/>
    <cellStyle name="Normal 2 4 7 5 2 2 2 2" xfId="23350"/>
    <cellStyle name="Normal 2 4 7 5 2 2 2 2 2" xfId="58471"/>
    <cellStyle name="Normal 2 4 7 5 2 2 2 3" xfId="23351"/>
    <cellStyle name="Normal 2 4 7 5 2 2 2 3 2" xfId="58472"/>
    <cellStyle name="Normal 2 4 7 5 2 2 2 4" xfId="58473"/>
    <cellStyle name="Normal 2 4 7 5 2 2 3" xfId="23352"/>
    <cellStyle name="Normal 2 4 7 5 2 2 3 2" xfId="58474"/>
    <cellStyle name="Normal 2 4 7 5 2 2 4" xfId="23353"/>
    <cellStyle name="Normal 2 4 7 5 2 2 4 2" xfId="58475"/>
    <cellStyle name="Normal 2 4 7 5 2 2 5" xfId="23354"/>
    <cellStyle name="Normal 2 4 7 5 2 2 5 2" xfId="58476"/>
    <cellStyle name="Normal 2 4 7 5 2 2 6" xfId="58477"/>
    <cellStyle name="Normal 2 4 7 5 2 2 6 2" xfId="58478"/>
    <cellStyle name="Normal 2 4 7 5 2 2 7" xfId="58479"/>
    <cellStyle name="Normal 2 4 7 5 2 3" xfId="23355"/>
    <cellStyle name="Normal 2 4 7 5 2 3 2" xfId="23356"/>
    <cellStyle name="Normal 2 4 7 5 2 3 2 2" xfId="58480"/>
    <cellStyle name="Normal 2 4 7 5 2 3 3" xfId="23357"/>
    <cellStyle name="Normal 2 4 7 5 2 3 3 2" xfId="58481"/>
    <cellStyle name="Normal 2 4 7 5 2 3 4" xfId="58482"/>
    <cellStyle name="Normal 2 4 7 5 2 4" xfId="23358"/>
    <cellStyle name="Normal 2 4 7 5 2 4 2" xfId="23359"/>
    <cellStyle name="Normal 2 4 7 5 2 4 2 2" xfId="58483"/>
    <cellStyle name="Normal 2 4 7 5 2 4 3" xfId="58484"/>
    <cellStyle name="Normal 2 4 7 5 2 5" xfId="23360"/>
    <cellStyle name="Normal 2 4 7 5 2 5 2" xfId="58485"/>
    <cellStyle name="Normal 2 4 7 5 2 6" xfId="23361"/>
    <cellStyle name="Normal 2 4 7 5 2 6 2" xfId="58486"/>
    <cellStyle name="Normal 2 4 7 5 2 7" xfId="58487"/>
    <cellStyle name="Normal 2 4 7 5 2 7 2" xfId="58488"/>
    <cellStyle name="Normal 2 4 7 5 2 8" xfId="58489"/>
    <cellStyle name="Normal 2 4 7 5 2 9" xfId="58490"/>
    <cellStyle name="Normal 2 4 7 5 3" xfId="23362"/>
    <cellStyle name="Normal 2 4 7 5 3 2" xfId="23363"/>
    <cellStyle name="Normal 2 4 7 5 3 2 2" xfId="23364"/>
    <cellStyle name="Normal 2 4 7 5 3 2 2 2" xfId="58491"/>
    <cellStyle name="Normal 2 4 7 5 3 2 3" xfId="23365"/>
    <cellStyle name="Normal 2 4 7 5 3 2 3 2" xfId="58492"/>
    <cellStyle name="Normal 2 4 7 5 3 2 4" xfId="58493"/>
    <cellStyle name="Normal 2 4 7 5 3 3" xfId="23366"/>
    <cellStyle name="Normal 2 4 7 5 3 3 2" xfId="58494"/>
    <cellStyle name="Normal 2 4 7 5 3 4" xfId="23367"/>
    <cellStyle name="Normal 2 4 7 5 3 4 2" xfId="58495"/>
    <cellStyle name="Normal 2 4 7 5 3 5" xfId="23368"/>
    <cellStyle name="Normal 2 4 7 5 3 5 2" xfId="58496"/>
    <cellStyle name="Normal 2 4 7 5 3 6" xfId="58497"/>
    <cellStyle name="Normal 2 4 7 5 3 6 2" xfId="58498"/>
    <cellStyle name="Normal 2 4 7 5 3 7" xfId="58499"/>
    <cellStyle name="Normal 2 4 7 5 4" xfId="23369"/>
    <cellStyle name="Normal 2 4 7 5 4 2" xfId="23370"/>
    <cellStyle name="Normal 2 4 7 5 4 2 2" xfId="58500"/>
    <cellStyle name="Normal 2 4 7 5 4 3" xfId="23371"/>
    <cellStyle name="Normal 2 4 7 5 4 3 2" xfId="58501"/>
    <cellStyle name="Normal 2 4 7 5 4 4" xfId="58502"/>
    <cellStyle name="Normal 2 4 7 5 5" xfId="23372"/>
    <cellStyle name="Normal 2 4 7 5 5 2" xfId="23373"/>
    <cellStyle name="Normal 2 4 7 5 5 2 2" xfId="58503"/>
    <cellStyle name="Normal 2 4 7 5 5 3" xfId="58504"/>
    <cellStyle name="Normal 2 4 7 5 6" xfId="23374"/>
    <cellStyle name="Normal 2 4 7 5 6 2" xfId="58505"/>
    <cellStyle name="Normal 2 4 7 5 7" xfId="23375"/>
    <cellStyle name="Normal 2 4 7 5 7 2" xfId="58506"/>
    <cellStyle name="Normal 2 4 7 5 8" xfId="58507"/>
    <cellStyle name="Normal 2 4 7 5 8 2" xfId="58508"/>
    <cellStyle name="Normal 2 4 7 5 9" xfId="58509"/>
    <cellStyle name="Normal 2 4 7 6" xfId="23376"/>
    <cellStyle name="Normal 2 4 7 6 10" xfId="58510"/>
    <cellStyle name="Normal 2 4 7 6 11" xfId="58511"/>
    <cellStyle name="Normal 2 4 7 6 2" xfId="23377"/>
    <cellStyle name="Normal 2 4 7 6 2 10" xfId="58512"/>
    <cellStyle name="Normal 2 4 7 6 2 2" xfId="23378"/>
    <cellStyle name="Normal 2 4 7 6 2 2 2" xfId="23379"/>
    <cellStyle name="Normal 2 4 7 6 2 2 2 2" xfId="23380"/>
    <cellStyle name="Normal 2 4 7 6 2 2 2 2 2" xfId="58513"/>
    <cellStyle name="Normal 2 4 7 6 2 2 2 3" xfId="23381"/>
    <cellStyle name="Normal 2 4 7 6 2 2 2 3 2" xfId="58514"/>
    <cellStyle name="Normal 2 4 7 6 2 2 2 4" xfId="58515"/>
    <cellStyle name="Normal 2 4 7 6 2 2 3" xfId="23382"/>
    <cellStyle name="Normal 2 4 7 6 2 2 3 2" xfId="58516"/>
    <cellStyle name="Normal 2 4 7 6 2 2 4" xfId="23383"/>
    <cellStyle name="Normal 2 4 7 6 2 2 4 2" xfId="58517"/>
    <cellStyle name="Normal 2 4 7 6 2 2 5" xfId="23384"/>
    <cellStyle name="Normal 2 4 7 6 2 2 5 2" xfId="58518"/>
    <cellStyle name="Normal 2 4 7 6 2 2 6" xfId="58519"/>
    <cellStyle name="Normal 2 4 7 6 2 2 6 2" xfId="58520"/>
    <cellStyle name="Normal 2 4 7 6 2 2 7" xfId="58521"/>
    <cellStyle name="Normal 2 4 7 6 2 3" xfId="23385"/>
    <cellStyle name="Normal 2 4 7 6 2 3 2" xfId="23386"/>
    <cellStyle name="Normal 2 4 7 6 2 3 2 2" xfId="58522"/>
    <cellStyle name="Normal 2 4 7 6 2 3 3" xfId="23387"/>
    <cellStyle name="Normal 2 4 7 6 2 3 3 2" xfId="58523"/>
    <cellStyle name="Normal 2 4 7 6 2 3 4" xfId="58524"/>
    <cellStyle name="Normal 2 4 7 6 2 4" xfId="23388"/>
    <cellStyle name="Normal 2 4 7 6 2 4 2" xfId="23389"/>
    <cellStyle name="Normal 2 4 7 6 2 4 2 2" xfId="58525"/>
    <cellStyle name="Normal 2 4 7 6 2 4 3" xfId="58526"/>
    <cellStyle name="Normal 2 4 7 6 2 5" xfId="23390"/>
    <cellStyle name="Normal 2 4 7 6 2 5 2" xfId="58527"/>
    <cellStyle name="Normal 2 4 7 6 2 6" xfId="23391"/>
    <cellStyle name="Normal 2 4 7 6 2 6 2" xfId="58528"/>
    <cellStyle name="Normal 2 4 7 6 2 7" xfId="58529"/>
    <cellStyle name="Normal 2 4 7 6 2 7 2" xfId="58530"/>
    <cellStyle name="Normal 2 4 7 6 2 8" xfId="58531"/>
    <cellStyle name="Normal 2 4 7 6 2 9" xfId="58532"/>
    <cellStyle name="Normal 2 4 7 6 3" xfId="23392"/>
    <cellStyle name="Normal 2 4 7 6 3 2" xfId="23393"/>
    <cellStyle name="Normal 2 4 7 6 3 2 2" xfId="23394"/>
    <cellStyle name="Normal 2 4 7 6 3 2 2 2" xfId="58533"/>
    <cellStyle name="Normal 2 4 7 6 3 2 3" xfId="23395"/>
    <cellStyle name="Normal 2 4 7 6 3 2 3 2" xfId="58534"/>
    <cellStyle name="Normal 2 4 7 6 3 2 4" xfId="58535"/>
    <cellStyle name="Normal 2 4 7 6 3 3" xfId="23396"/>
    <cellStyle name="Normal 2 4 7 6 3 3 2" xfId="58536"/>
    <cellStyle name="Normal 2 4 7 6 3 4" xfId="23397"/>
    <cellStyle name="Normal 2 4 7 6 3 4 2" xfId="58537"/>
    <cellStyle name="Normal 2 4 7 6 3 5" xfId="23398"/>
    <cellStyle name="Normal 2 4 7 6 3 5 2" xfId="58538"/>
    <cellStyle name="Normal 2 4 7 6 3 6" xfId="58539"/>
    <cellStyle name="Normal 2 4 7 6 3 6 2" xfId="58540"/>
    <cellStyle name="Normal 2 4 7 6 3 7" xfId="58541"/>
    <cellStyle name="Normal 2 4 7 6 4" xfId="23399"/>
    <cellStyle name="Normal 2 4 7 6 4 2" xfId="23400"/>
    <cellStyle name="Normal 2 4 7 6 4 2 2" xfId="58542"/>
    <cellStyle name="Normal 2 4 7 6 4 3" xfId="23401"/>
    <cellStyle name="Normal 2 4 7 6 4 3 2" xfId="58543"/>
    <cellStyle name="Normal 2 4 7 6 4 4" xfId="58544"/>
    <cellStyle name="Normal 2 4 7 6 5" xfId="23402"/>
    <cellStyle name="Normal 2 4 7 6 5 2" xfId="23403"/>
    <cellStyle name="Normal 2 4 7 6 5 2 2" xfId="58545"/>
    <cellStyle name="Normal 2 4 7 6 5 3" xfId="58546"/>
    <cellStyle name="Normal 2 4 7 6 6" xfId="23404"/>
    <cellStyle name="Normal 2 4 7 6 6 2" xfId="58547"/>
    <cellStyle name="Normal 2 4 7 6 7" xfId="23405"/>
    <cellStyle name="Normal 2 4 7 6 7 2" xfId="58548"/>
    <cellStyle name="Normal 2 4 7 6 8" xfId="58549"/>
    <cellStyle name="Normal 2 4 7 6 8 2" xfId="58550"/>
    <cellStyle name="Normal 2 4 7 6 9" xfId="58551"/>
    <cellStyle name="Normal 2 4 7 7" xfId="23406"/>
    <cellStyle name="Normal 2 4 7 7 10" xfId="58552"/>
    <cellStyle name="Normal 2 4 7 7 11" xfId="58553"/>
    <cellStyle name="Normal 2 4 7 7 2" xfId="23407"/>
    <cellStyle name="Normal 2 4 7 7 2 10" xfId="58554"/>
    <cellStyle name="Normal 2 4 7 7 2 2" xfId="23408"/>
    <cellStyle name="Normal 2 4 7 7 2 2 2" xfId="23409"/>
    <cellStyle name="Normal 2 4 7 7 2 2 2 2" xfId="23410"/>
    <cellStyle name="Normal 2 4 7 7 2 2 2 2 2" xfId="58555"/>
    <cellStyle name="Normal 2 4 7 7 2 2 2 3" xfId="23411"/>
    <cellStyle name="Normal 2 4 7 7 2 2 2 3 2" xfId="58556"/>
    <cellStyle name="Normal 2 4 7 7 2 2 2 4" xfId="58557"/>
    <cellStyle name="Normal 2 4 7 7 2 2 3" xfId="23412"/>
    <cellStyle name="Normal 2 4 7 7 2 2 3 2" xfId="58558"/>
    <cellStyle name="Normal 2 4 7 7 2 2 4" xfId="23413"/>
    <cellStyle name="Normal 2 4 7 7 2 2 4 2" xfId="58559"/>
    <cellStyle name="Normal 2 4 7 7 2 2 5" xfId="23414"/>
    <cellStyle name="Normal 2 4 7 7 2 2 5 2" xfId="58560"/>
    <cellStyle name="Normal 2 4 7 7 2 2 6" xfId="58561"/>
    <cellStyle name="Normal 2 4 7 7 2 2 6 2" xfId="58562"/>
    <cellStyle name="Normal 2 4 7 7 2 2 7" xfId="58563"/>
    <cellStyle name="Normal 2 4 7 7 2 3" xfId="23415"/>
    <cellStyle name="Normal 2 4 7 7 2 3 2" xfId="23416"/>
    <cellStyle name="Normal 2 4 7 7 2 3 2 2" xfId="58564"/>
    <cellStyle name="Normal 2 4 7 7 2 3 3" xfId="23417"/>
    <cellStyle name="Normal 2 4 7 7 2 3 3 2" xfId="58565"/>
    <cellStyle name="Normal 2 4 7 7 2 3 4" xfId="58566"/>
    <cellStyle name="Normal 2 4 7 7 2 4" xfId="23418"/>
    <cellStyle name="Normal 2 4 7 7 2 4 2" xfId="23419"/>
    <cellStyle name="Normal 2 4 7 7 2 4 2 2" xfId="58567"/>
    <cellStyle name="Normal 2 4 7 7 2 4 3" xfId="58568"/>
    <cellStyle name="Normal 2 4 7 7 2 5" xfId="23420"/>
    <cellStyle name="Normal 2 4 7 7 2 5 2" xfId="58569"/>
    <cellStyle name="Normal 2 4 7 7 2 6" xfId="23421"/>
    <cellStyle name="Normal 2 4 7 7 2 6 2" xfId="58570"/>
    <cellStyle name="Normal 2 4 7 7 2 7" xfId="58571"/>
    <cellStyle name="Normal 2 4 7 7 2 7 2" xfId="58572"/>
    <cellStyle name="Normal 2 4 7 7 2 8" xfId="58573"/>
    <cellStyle name="Normal 2 4 7 7 2 9" xfId="58574"/>
    <cellStyle name="Normal 2 4 7 7 3" xfId="23422"/>
    <cellStyle name="Normal 2 4 7 7 3 2" xfId="23423"/>
    <cellStyle name="Normal 2 4 7 7 3 2 2" xfId="23424"/>
    <cellStyle name="Normal 2 4 7 7 3 2 2 2" xfId="58575"/>
    <cellStyle name="Normal 2 4 7 7 3 2 3" xfId="23425"/>
    <cellStyle name="Normal 2 4 7 7 3 2 3 2" xfId="58576"/>
    <cellStyle name="Normal 2 4 7 7 3 2 4" xfId="58577"/>
    <cellStyle name="Normal 2 4 7 7 3 3" xfId="23426"/>
    <cellStyle name="Normal 2 4 7 7 3 3 2" xfId="58578"/>
    <cellStyle name="Normal 2 4 7 7 3 4" xfId="23427"/>
    <cellStyle name="Normal 2 4 7 7 3 4 2" xfId="58579"/>
    <cellStyle name="Normal 2 4 7 7 3 5" xfId="23428"/>
    <cellStyle name="Normal 2 4 7 7 3 5 2" xfId="58580"/>
    <cellStyle name="Normal 2 4 7 7 3 6" xfId="58581"/>
    <cellStyle name="Normal 2 4 7 7 3 6 2" xfId="58582"/>
    <cellStyle name="Normal 2 4 7 7 3 7" xfId="58583"/>
    <cellStyle name="Normal 2 4 7 7 4" xfId="23429"/>
    <cellStyle name="Normal 2 4 7 7 4 2" xfId="23430"/>
    <cellStyle name="Normal 2 4 7 7 4 2 2" xfId="58584"/>
    <cellStyle name="Normal 2 4 7 7 4 3" xfId="23431"/>
    <cellStyle name="Normal 2 4 7 7 4 3 2" xfId="58585"/>
    <cellStyle name="Normal 2 4 7 7 4 4" xfId="58586"/>
    <cellStyle name="Normal 2 4 7 7 5" xfId="23432"/>
    <cellStyle name="Normal 2 4 7 7 5 2" xfId="23433"/>
    <cellStyle name="Normal 2 4 7 7 5 2 2" xfId="58587"/>
    <cellStyle name="Normal 2 4 7 7 5 3" xfId="58588"/>
    <cellStyle name="Normal 2 4 7 7 6" xfId="23434"/>
    <cellStyle name="Normal 2 4 7 7 6 2" xfId="58589"/>
    <cellStyle name="Normal 2 4 7 7 7" xfId="23435"/>
    <cellStyle name="Normal 2 4 7 7 7 2" xfId="58590"/>
    <cellStyle name="Normal 2 4 7 7 8" xfId="58591"/>
    <cellStyle name="Normal 2 4 7 7 8 2" xfId="58592"/>
    <cellStyle name="Normal 2 4 7 7 9" xfId="58593"/>
    <cellStyle name="Normal 2 4 7 8" xfId="23436"/>
    <cellStyle name="Normal 2 4 7 8 10" xfId="58594"/>
    <cellStyle name="Normal 2 4 7 8 11" xfId="58595"/>
    <cellStyle name="Normal 2 4 7 8 2" xfId="23437"/>
    <cellStyle name="Normal 2 4 7 8 2 10" xfId="58596"/>
    <cellStyle name="Normal 2 4 7 8 2 2" xfId="23438"/>
    <cellStyle name="Normal 2 4 7 8 2 2 2" xfId="23439"/>
    <cellStyle name="Normal 2 4 7 8 2 2 2 2" xfId="23440"/>
    <cellStyle name="Normal 2 4 7 8 2 2 2 2 2" xfId="58597"/>
    <cellStyle name="Normal 2 4 7 8 2 2 2 3" xfId="23441"/>
    <cellStyle name="Normal 2 4 7 8 2 2 2 3 2" xfId="58598"/>
    <cellStyle name="Normal 2 4 7 8 2 2 2 4" xfId="58599"/>
    <cellStyle name="Normal 2 4 7 8 2 2 3" xfId="23442"/>
    <cellStyle name="Normal 2 4 7 8 2 2 3 2" xfId="58600"/>
    <cellStyle name="Normal 2 4 7 8 2 2 4" xfId="23443"/>
    <cellStyle name="Normal 2 4 7 8 2 2 4 2" xfId="58601"/>
    <cellStyle name="Normal 2 4 7 8 2 2 5" xfId="23444"/>
    <cellStyle name="Normal 2 4 7 8 2 2 5 2" xfId="58602"/>
    <cellStyle name="Normal 2 4 7 8 2 2 6" xfId="58603"/>
    <cellStyle name="Normal 2 4 7 8 2 2 6 2" xfId="58604"/>
    <cellStyle name="Normal 2 4 7 8 2 2 7" xfId="58605"/>
    <cellStyle name="Normal 2 4 7 8 2 3" xfId="23445"/>
    <cellStyle name="Normal 2 4 7 8 2 3 2" xfId="23446"/>
    <cellStyle name="Normal 2 4 7 8 2 3 2 2" xfId="58606"/>
    <cellStyle name="Normal 2 4 7 8 2 3 3" xfId="23447"/>
    <cellStyle name="Normal 2 4 7 8 2 3 3 2" xfId="58607"/>
    <cellStyle name="Normal 2 4 7 8 2 3 4" xfId="58608"/>
    <cellStyle name="Normal 2 4 7 8 2 4" xfId="23448"/>
    <cellStyle name="Normal 2 4 7 8 2 4 2" xfId="23449"/>
    <cellStyle name="Normal 2 4 7 8 2 4 2 2" xfId="58609"/>
    <cellStyle name="Normal 2 4 7 8 2 4 3" xfId="58610"/>
    <cellStyle name="Normal 2 4 7 8 2 5" xfId="23450"/>
    <cellStyle name="Normal 2 4 7 8 2 5 2" xfId="58611"/>
    <cellStyle name="Normal 2 4 7 8 2 6" xfId="23451"/>
    <cellStyle name="Normal 2 4 7 8 2 6 2" xfId="58612"/>
    <cellStyle name="Normal 2 4 7 8 2 7" xfId="58613"/>
    <cellStyle name="Normal 2 4 7 8 2 7 2" xfId="58614"/>
    <cellStyle name="Normal 2 4 7 8 2 8" xfId="58615"/>
    <cellStyle name="Normal 2 4 7 8 2 9" xfId="58616"/>
    <cellStyle name="Normal 2 4 7 8 3" xfId="23452"/>
    <cellStyle name="Normal 2 4 7 8 3 2" xfId="23453"/>
    <cellStyle name="Normal 2 4 7 8 3 2 2" xfId="23454"/>
    <cellStyle name="Normal 2 4 7 8 3 2 2 2" xfId="58617"/>
    <cellStyle name="Normal 2 4 7 8 3 2 3" xfId="23455"/>
    <cellStyle name="Normal 2 4 7 8 3 2 3 2" xfId="58618"/>
    <cellStyle name="Normal 2 4 7 8 3 2 4" xfId="58619"/>
    <cellStyle name="Normal 2 4 7 8 3 3" xfId="23456"/>
    <cellStyle name="Normal 2 4 7 8 3 3 2" xfId="58620"/>
    <cellStyle name="Normal 2 4 7 8 3 4" xfId="23457"/>
    <cellStyle name="Normal 2 4 7 8 3 4 2" xfId="58621"/>
    <cellStyle name="Normal 2 4 7 8 3 5" xfId="23458"/>
    <cellStyle name="Normal 2 4 7 8 3 5 2" xfId="58622"/>
    <cellStyle name="Normal 2 4 7 8 3 6" xfId="58623"/>
    <cellStyle name="Normal 2 4 7 8 3 6 2" xfId="58624"/>
    <cellStyle name="Normal 2 4 7 8 3 7" xfId="58625"/>
    <cellStyle name="Normal 2 4 7 8 4" xfId="23459"/>
    <cellStyle name="Normal 2 4 7 8 4 2" xfId="23460"/>
    <cellStyle name="Normal 2 4 7 8 4 2 2" xfId="58626"/>
    <cellStyle name="Normal 2 4 7 8 4 3" xfId="23461"/>
    <cellStyle name="Normal 2 4 7 8 4 3 2" xfId="58627"/>
    <cellStyle name="Normal 2 4 7 8 4 4" xfId="58628"/>
    <cellStyle name="Normal 2 4 7 8 5" xfId="23462"/>
    <cellStyle name="Normal 2 4 7 8 5 2" xfId="23463"/>
    <cellStyle name="Normal 2 4 7 8 5 2 2" xfId="58629"/>
    <cellStyle name="Normal 2 4 7 8 5 3" xfId="58630"/>
    <cellStyle name="Normal 2 4 7 8 6" xfId="23464"/>
    <cellStyle name="Normal 2 4 7 8 6 2" xfId="58631"/>
    <cellStyle name="Normal 2 4 7 8 7" xfId="23465"/>
    <cellStyle name="Normal 2 4 7 8 7 2" xfId="58632"/>
    <cellStyle name="Normal 2 4 7 8 8" xfId="58633"/>
    <cellStyle name="Normal 2 4 7 8 8 2" xfId="58634"/>
    <cellStyle name="Normal 2 4 7 8 9" xfId="58635"/>
    <cellStyle name="Normal 2 4 7 9" xfId="23466"/>
    <cellStyle name="Normal 2 4 7 9 10" xfId="58636"/>
    <cellStyle name="Normal 2 4 7 9 11" xfId="58637"/>
    <cellStyle name="Normal 2 4 7 9 2" xfId="23467"/>
    <cellStyle name="Normal 2 4 7 9 2 10" xfId="58638"/>
    <cellStyle name="Normal 2 4 7 9 2 2" xfId="23468"/>
    <cellStyle name="Normal 2 4 7 9 2 2 2" xfId="23469"/>
    <cellStyle name="Normal 2 4 7 9 2 2 2 2" xfId="23470"/>
    <cellStyle name="Normal 2 4 7 9 2 2 2 2 2" xfId="58639"/>
    <cellStyle name="Normal 2 4 7 9 2 2 2 3" xfId="23471"/>
    <cellStyle name="Normal 2 4 7 9 2 2 2 3 2" xfId="58640"/>
    <cellStyle name="Normal 2 4 7 9 2 2 2 4" xfId="58641"/>
    <cellStyle name="Normal 2 4 7 9 2 2 3" xfId="23472"/>
    <cellStyle name="Normal 2 4 7 9 2 2 3 2" xfId="58642"/>
    <cellStyle name="Normal 2 4 7 9 2 2 4" xfId="23473"/>
    <cellStyle name="Normal 2 4 7 9 2 2 4 2" xfId="58643"/>
    <cellStyle name="Normal 2 4 7 9 2 2 5" xfId="23474"/>
    <cellStyle name="Normal 2 4 7 9 2 2 5 2" xfId="58644"/>
    <cellStyle name="Normal 2 4 7 9 2 2 6" xfId="58645"/>
    <cellStyle name="Normal 2 4 7 9 2 2 6 2" xfId="58646"/>
    <cellStyle name="Normal 2 4 7 9 2 2 7" xfId="58647"/>
    <cellStyle name="Normal 2 4 7 9 2 3" xfId="23475"/>
    <cellStyle name="Normal 2 4 7 9 2 3 2" xfId="23476"/>
    <cellStyle name="Normal 2 4 7 9 2 3 2 2" xfId="58648"/>
    <cellStyle name="Normal 2 4 7 9 2 3 3" xfId="23477"/>
    <cellStyle name="Normal 2 4 7 9 2 3 3 2" xfId="58649"/>
    <cellStyle name="Normal 2 4 7 9 2 3 4" xfId="58650"/>
    <cellStyle name="Normal 2 4 7 9 2 4" xfId="23478"/>
    <cellStyle name="Normal 2 4 7 9 2 4 2" xfId="23479"/>
    <cellStyle name="Normal 2 4 7 9 2 4 2 2" xfId="58651"/>
    <cellStyle name="Normal 2 4 7 9 2 4 3" xfId="58652"/>
    <cellStyle name="Normal 2 4 7 9 2 5" xfId="23480"/>
    <cellStyle name="Normal 2 4 7 9 2 5 2" xfId="58653"/>
    <cellStyle name="Normal 2 4 7 9 2 6" xfId="23481"/>
    <cellStyle name="Normal 2 4 7 9 2 6 2" xfId="58654"/>
    <cellStyle name="Normal 2 4 7 9 2 7" xfId="58655"/>
    <cellStyle name="Normal 2 4 7 9 2 7 2" xfId="58656"/>
    <cellStyle name="Normal 2 4 7 9 2 8" xfId="58657"/>
    <cellStyle name="Normal 2 4 7 9 2 9" xfId="58658"/>
    <cellStyle name="Normal 2 4 7 9 3" xfId="23482"/>
    <cellStyle name="Normal 2 4 7 9 3 2" xfId="23483"/>
    <cellStyle name="Normal 2 4 7 9 3 2 2" xfId="23484"/>
    <cellStyle name="Normal 2 4 7 9 3 2 2 2" xfId="58659"/>
    <cellStyle name="Normal 2 4 7 9 3 2 3" xfId="23485"/>
    <cellStyle name="Normal 2 4 7 9 3 2 3 2" xfId="58660"/>
    <cellStyle name="Normal 2 4 7 9 3 2 4" xfId="58661"/>
    <cellStyle name="Normal 2 4 7 9 3 3" xfId="23486"/>
    <cellStyle name="Normal 2 4 7 9 3 3 2" xfId="58662"/>
    <cellStyle name="Normal 2 4 7 9 3 4" xfId="23487"/>
    <cellStyle name="Normal 2 4 7 9 3 4 2" xfId="58663"/>
    <cellStyle name="Normal 2 4 7 9 3 5" xfId="23488"/>
    <cellStyle name="Normal 2 4 7 9 3 5 2" xfId="58664"/>
    <cellStyle name="Normal 2 4 7 9 3 6" xfId="58665"/>
    <cellStyle name="Normal 2 4 7 9 3 6 2" xfId="58666"/>
    <cellStyle name="Normal 2 4 7 9 3 7" xfId="58667"/>
    <cellStyle name="Normal 2 4 7 9 4" xfId="23489"/>
    <cellStyle name="Normal 2 4 7 9 4 2" xfId="23490"/>
    <cellStyle name="Normal 2 4 7 9 4 2 2" xfId="58668"/>
    <cellStyle name="Normal 2 4 7 9 4 3" xfId="23491"/>
    <cellStyle name="Normal 2 4 7 9 4 3 2" xfId="58669"/>
    <cellStyle name="Normal 2 4 7 9 4 4" xfId="58670"/>
    <cellStyle name="Normal 2 4 7 9 5" xfId="23492"/>
    <cellStyle name="Normal 2 4 7 9 5 2" xfId="23493"/>
    <cellStyle name="Normal 2 4 7 9 5 2 2" xfId="58671"/>
    <cellStyle name="Normal 2 4 7 9 5 3" xfId="58672"/>
    <cellStyle name="Normal 2 4 7 9 6" xfId="23494"/>
    <cellStyle name="Normal 2 4 7 9 6 2" xfId="58673"/>
    <cellStyle name="Normal 2 4 7 9 7" xfId="23495"/>
    <cellStyle name="Normal 2 4 7 9 7 2" xfId="58674"/>
    <cellStyle name="Normal 2 4 7 9 8" xfId="58675"/>
    <cellStyle name="Normal 2 4 7 9 8 2" xfId="58676"/>
    <cellStyle name="Normal 2 4 7 9 9" xfId="58677"/>
    <cellStyle name="Normal 2 4 8" xfId="23496"/>
    <cellStyle name="Normal 2 4 8 10" xfId="23497"/>
    <cellStyle name="Normal 2 4 8 10 10" xfId="58678"/>
    <cellStyle name="Normal 2 4 8 10 11" xfId="58679"/>
    <cellStyle name="Normal 2 4 8 10 2" xfId="23498"/>
    <cellStyle name="Normal 2 4 8 10 2 10" xfId="58680"/>
    <cellStyle name="Normal 2 4 8 10 2 2" xfId="23499"/>
    <cellStyle name="Normal 2 4 8 10 2 2 2" xfId="23500"/>
    <cellStyle name="Normal 2 4 8 10 2 2 2 2" xfId="23501"/>
    <cellStyle name="Normal 2 4 8 10 2 2 2 2 2" xfId="58681"/>
    <cellStyle name="Normal 2 4 8 10 2 2 2 3" xfId="23502"/>
    <cellStyle name="Normal 2 4 8 10 2 2 2 3 2" xfId="58682"/>
    <cellStyle name="Normal 2 4 8 10 2 2 2 4" xfId="58683"/>
    <cellStyle name="Normal 2 4 8 10 2 2 3" xfId="23503"/>
    <cellStyle name="Normal 2 4 8 10 2 2 3 2" xfId="58684"/>
    <cellStyle name="Normal 2 4 8 10 2 2 4" xfId="23504"/>
    <cellStyle name="Normal 2 4 8 10 2 2 4 2" xfId="58685"/>
    <cellStyle name="Normal 2 4 8 10 2 2 5" xfId="23505"/>
    <cellStyle name="Normal 2 4 8 10 2 2 5 2" xfId="58686"/>
    <cellStyle name="Normal 2 4 8 10 2 2 6" xfId="58687"/>
    <cellStyle name="Normal 2 4 8 10 2 2 6 2" xfId="58688"/>
    <cellStyle name="Normal 2 4 8 10 2 2 7" xfId="58689"/>
    <cellStyle name="Normal 2 4 8 10 2 3" xfId="23506"/>
    <cellStyle name="Normal 2 4 8 10 2 3 2" xfId="23507"/>
    <cellStyle name="Normal 2 4 8 10 2 3 2 2" xfId="58690"/>
    <cellStyle name="Normal 2 4 8 10 2 3 3" xfId="23508"/>
    <cellStyle name="Normal 2 4 8 10 2 3 3 2" xfId="58691"/>
    <cellStyle name="Normal 2 4 8 10 2 3 4" xfId="58692"/>
    <cellStyle name="Normal 2 4 8 10 2 4" xfId="23509"/>
    <cellStyle name="Normal 2 4 8 10 2 4 2" xfId="23510"/>
    <cellStyle name="Normal 2 4 8 10 2 4 2 2" xfId="58693"/>
    <cellStyle name="Normal 2 4 8 10 2 4 3" xfId="58694"/>
    <cellStyle name="Normal 2 4 8 10 2 5" xfId="23511"/>
    <cellStyle name="Normal 2 4 8 10 2 5 2" xfId="58695"/>
    <cellStyle name="Normal 2 4 8 10 2 6" xfId="23512"/>
    <cellStyle name="Normal 2 4 8 10 2 6 2" xfId="58696"/>
    <cellStyle name="Normal 2 4 8 10 2 7" xfId="58697"/>
    <cellStyle name="Normal 2 4 8 10 2 7 2" xfId="58698"/>
    <cellStyle name="Normal 2 4 8 10 2 8" xfId="58699"/>
    <cellStyle name="Normal 2 4 8 10 2 9" xfId="58700"/>
    <cellStyle name="Normal 2 4 8 10 3" xfId="23513"/>
    <cellStyle name="Normal 2 4 8 10 3 2" xfId="23514"/>
    <cellStyle name="Normal 2 4 8 10 3 2 2" xfId="23515"/>
    <cellStyle name="Normal 2 4 8 10 3 2 2 2" xfId="58701"/>
    <cellStyle name="Normal 2 4 8 10 3 2 3" xfId="23516"/>
    <cellStyle name="Normal 2 4 8 10 3 2 3 2" xfId="58702"/>
    <cellStyle name="Normal 2 4 8 10 3 2 4" xfId="58703"/>
    <cellStyle name="Normal 2 4 8 10 3 3" xfId="23517"/>
    <cellStyle name="Normal 2 4 8 10 3 3 2" xfId="58704"/>
    <cellStyle name="Normal 2 4 8 10 3 4" xfId="23518"/>
    <cellStyle name="Normal 2 4 8 10 3 4 2" xfId="58705"/>
    <cellStyle name="Normal 2 4 8 10 3 5" xfId="23519"/>
    <cellStyle name="Normal 2 4 8 10 3 5 2" xfId="58706"/>
    <cellStyle name="Normal 2 4 8 10 3 6" xfId="58707"/>
    <cellStyle name="Normal 2 4 8 10 3 6 2" xfId="58708"/>
    <cellStyle name="Normal 2 4 8 10 3 7" xfId="58709"/>
    <cellStyle name="Normal 2 4 8 10 4" xfId="23520"/>
    <cellStyle name="Normal 2 4 8 10 4 2" xfId="23521"/>
    <cellStyle name="Normal 2 4 8 10 4 2 2" xfId="58710"/>
    <cellStyle name="Normal 2 4 8 10 4 3" xfId="23522"/>
    <cellStyle name="Normal 2 4 8 10 4 3 2" xfId="58711"/>
    <cellStyle name="Normal 2 4 8 10 4 4" xfId="58712"/>
    <cellStyle name="Normal 2 4 8 10 5" xfId="23523"/>
    <cellStyle name="Normal 2 4 8 10 5 2" xfId="23524"/>
    <cellStyle name="Normal 2 4 8 10 5 2 2" xfId="58713"/>
    <cellStyle name="Normal 2 4 8 10 5 3" xfId="58714"/>
    <cellStyle name="Normal 2 4 8 10 6" xfId="23525"/>
    <cellStyle name="Normal 2 4 8 10 6 2" xfId="58715"/>
    <cellStyle name="Normal 2 4 8 10 7" xfId="23526"/>
    <cellStyle name="Normal 2 4 8 10 7 2" xfId="58716"/>
    <cellStyle name="Normal 2 4 8 10 8" xfId="58717"/>
    <cellStyle name="Normal 2 4 8 10 8 2" xfId="58718"/>
    <cellStyle name="Normal 2 4 8 10 9" xfId="58719"/>
    <cellStyle name="Normal 2 4 8 11" xfId="23527"/>
    <cellStyle name="Normal 2 4 8 11 10" xfId="58720"/>
    <cellStyle name="Normal 2 4 8 11 11" xfId="58721"/>
    <cellStyle name="Normal 2 4 8 11 2" xfId="23528"/>
    <cellStyle name="Normal 2 4 8 11 2 10" xfId="58722"/>
    <cellStyle name="Normal 2 4 8 11 2 2" xfId="23529"/>
    <cellStyle name="Normal 2 4 8 11 2 2 2" xfId="23530"/>
    <cellStyle name="Normal 2 4 8 11 2 2 2 2" xfId="23531"/>
    <cellStyle name="Normal 2 4 8 11 2 2 2 2 2" xfId="58723"/>
    <cellStyle name="Normal 2 4 8 11 2 2 2 3" xfId="23532"/>
    <cellStyle name="Normal 2 4 8 11 2 2 2 3 2" xfId="58724"/>
    <cellStyle name="Normal 2 4 8 11 2 2 2 4" xfId="58725"/>
    <cellStyle name="Normal 2 4 8 11 2 2 3" xfId="23533"/>
    <cellStyle name="Normal 2 4 8 11 2 2 3 2" xfId="58726"/>
    <cellStyle name="Normal 2 4 8 11 2 2 4" xfId="23534"/>
    <cellStyle name="Normal 2 4 8 11 2 2 4 2" xfId="58727"/>
    <cellStyle name="Normal 2 4 8 11 2 2 5" xfId="23535"/>
    <cellStyle name="Normal 2 4 8 11 2 2 5 2" xfId="58728"/>
    <cellStyle name="Normal 2 4 8 11 2 2 6" xfId="58729"/>
    <cellStyle name="Normal 2 4 8 11 2 2 6 2" xfId="58730"/>
    <cellStyle name="Normal 2 4 8 11 2 2 7" xfId="58731"/>
    <cellStyle name="Normal 2 4 8 11 2 3" xfId="23536"/>
    <cellStyle name="Normal 2 4 8 11 2 3 2" xfId="23537"/>
    <cellStyle name="Normal 2 4 8 11 2 3 2 2" xfId="58732"/>
    <cellStyle name="Normal 2 4 8 11 2 3 3" xfId="23538"/>
    <cellStyle name="Normal 2 4 8 11 2 3 3 2" xfId="58733"/>
    <cellStyle name="Normal 2 4 8 11 2 3 4" xfId="58734"/>
    <cellStyle name="Normal 2 4 8 11 2 4" xfId="23539"/>
    <cellStyle name="Normal 2 4 8 11 2 4 2" xfId="23540"/>
    <cellStyle name="Normal 2 4 8 11 2 4 2 2" xfId="58735"/>
    <cellStyle name="Normal 2 4 8 11 2 4 3" xfId="58736"/>
    <cellStyle name="Normal 2 4 8 11 2 5" xfId="23541"/>
    <cellStyle name="Normal 2 4 8 11 2 5 2" xfId="58737"/>
    <cellStyle name="Normal 2 4 8 11 2 6" xfId="23542"/>
    <cellStyle name="Normal 2 4 8 11 2 6 2" xfId="58738"/>
    <cellStyle name="Normal 2 4 8 11 2 7" xfId="58739"/>
    <cellStyle name="Normal 2 4 8 11 2 7 2" xfId="58740"/>
    <cellStyle name="Normal 2 4 8 11 2 8" xfId="58741"/>
    <cellStyle name="Normal 2 4 8 11 2 9" xfId="58742"/>
    <cellStyle name="Normal 2 4 8 11 3" xfId="23543"/>
    <cellStyle name="Normal 2 4 8 11 3 2" xfId="23544"/>
    <cellStyle name="Normal 2 4 8 11 3 2 2" xfId="23545"/>
    <cellStyle name="Normal 2 4 8 11 3 2 2 2" xfId="58743"/>
    <cellStyle name="Normal 2 4 8 11 3 2 3" xfId="23546"/>
    <cellStyle name="Normal 2 4 8 11 3 2 3 2" xfId="58744"/>
    <cellStyle name="Normal 2 4 8 11 3 2 4" xfId="58745"/>
    <cellStyle name="Normal 2 4 8 11 3 3" xfId="23547"/>
    <cellStyle name="Normal 2 4 8 11 3 3 2" xfId="58746"/>
    <cellStyle name="Normal 2 4 8 11 3 4" xfId="23548"/>
    <cellStyle name="Normal 2 4 8 11 3 4 2" xfId="58747"/>
    <cellStyle name="Normal 2 4 8 11 3 5" xfId="23549"/>
    <cellStyle name="Normal 2 4 8 11 3 5 2" xfId="58748"/>
    <cellStyle name="Normal 2 4 8 11 3 6" xfId="58749"/>
    <cellStyle name="Normal 2 4 8 11 3 6 2" xfId="58750"/>
    <cellStyle name="Normal 2 4 8 11 3 7" xfId="58751"/>
    <cellStyle name="Normal 2 4 8 11 4" xfId="23550"/>
    <cellStyle name="Normal 2 4 8 11 4 2" xfId="23551"/>
    <cellStyle name="Normal 2 4 8 11 4 2 2" xfId="58752"/>
    <cellStyle name="Normal 2 4 8 11 4 3" xfId="23552"/>
    <cellStyle name="Normal 2 4 8 11 4 3 2" xfId="58753"/>
    <cellStyle name="Normal 2 4 8 11 4 4" xfId="58754"/>
    <cellStyle name="Normal 2 4 8 11 5" xfId="23553"/>
    <cellStyle name="Normal 2 4 8 11 5 2" xfId="23554"/>
    <cellStyle name="Normal 2 4 8 11 5 2 2" xfId="58755"/>
    <cellStyle name="Normal 2 4 8 11 5 3" xfId="58756"/>
    <cellStyle name="Normal 2 4 8 11 6" xfId="23555"/>
    <cellStyle name="Normal 2 4 8 11 6 2" xfId="58757"/>
    <cellStyle name="Normal 2 4 8 11 7" xfId="23556"/>
    <cellStyle name="Normal 2 4 8 11 7 2" xfId="58758"/>
    <cellStyle name="Normal 2 4 8 11 8" xfId="58759"/>
    <cellStyle name="Normal 2 4 8 11 8 2" xfId="58760"/>
    <cellStyle name="Normal 2 4 8 11 9" xfId="58761"/>
    <cellStyle name="Normal 2 4 8 12" xfId="23557"/>
    <cellStyle name="Normal 2 4 8 12 10" xfId="58762"/>
    <cellStyle name="Normal 2 4 8 12 11" xfId="58763"/>
    <cellStyle name="Normal 2 4 8 12 2" xfId="23558"/>
    <cellStyle name="Normal 2 4 8 12 2 10" xfId="58764"/>
    <cellStyle name="Normal 2 4 8 12 2 2" xfId="23559"/>
    <cellStyle name="Normal 2 4 8 12 2 2 2" xfId="23560"/>
    <cellStyle name="Normal 2 4 8 12 2 2 2 2" xfId="23561"/>
    <cellStyle name="Normal 2 4 8 12 2 2 2 2 2" xfId="58765"/>
    <cellStyle name="Normal 2 4 8 12 2 2 2 3" xfId="23562"/>
    <cellStyle name="Normal 2 4 8 12 2 2 2 3 2" xfId="58766"/>
    <cellStyle name="Normal 2 4 8 12 2 2 2 4" xfId="58767"/>
    <cellStyle name="Normal 2 4 8 12 2 2 3" xfId="23563"/>
    <cellStyle name="Normal 2 4 8 12 2 2 3 2" xfId="58768"/>
    <cellStyle name="Normal 2 4 8 12 2 2 4" xfId="23564"/>
    <cellStyle name="Normal 2 4 8 12 2 2 4 2" xfId="58769"/>
    <cellStyle name="Normal 2 4 8 12 2 2 5" xfId="23565"/>
    <cellStyle name="Normal 2 4 8 12 2 2 5 2" xfId="58770"/>
    <cellStyle name="Normal 2 4 8 12 2 2 6" xfId="58771"/>
    <cellStyle name="Normal 2 4 8 12 2 2 6 2" xfId="58772"/>
    <cellStyle name="Normal 2 4 8 12 2 2 7" xfId="58773"/>
    <cellStyle name="Normal 2 4 8 12 2 3" xfId="23566"/>
    <cellStyle name="Normal 2 4 8 12 2 3 2" xfId="23567"/>
    <cellStyle name="Normal 2 4 8 12 2 3 2 2" xfId="58774"/>
    <cellStyle name="Normal 2 4 8 12 2 3 3" xfId="23568"/>
    <cellStyle name="Normal 2 4 8 12 2 3 3 2" xfId="58775"/>
    <cellStyle name="Normal 2 4 8 12 2 3 4" xfId="58776"/>
    <cellStyle name="Normal 2 4 8 12 2 4" xfId="23569"/>
    <cellStyle name="Normal 2 4 8 12 2 4 2" xfId="23570"/>
    <cellStyle name="Normal 2 4 8 12 2 4 2 2" xfId="58777"/>
    <cellStyle name="Normal 2 4 8 12 2 4 3" xfId="58778"/>
    <cellStyle name="Normal 2 4 8 12 2 5" xfId="23571"/>
    <cellStyle name="Normal 2 4 8 12 2 5 2" xfId="58779"/>
    <cellStyle name="Normal 2 4 8 12 2 6" xfId="23572"/>
    <cellStyle name="Normal 2 4 8 12 2 6 2" xfId="58780"/>
    <cellStyle name="Normal 2 4 8 12 2 7" xfId="58781"/>
    <cellStyle name="Normal 2 4 8 12 2 7 2" xfId="58782"/>
    <cellStyle name="Normal 2 4 8 12 2 8" xfId="58783"/>
    <cellStyle name="Normal 2 4 8 12 2 9" xfId="58784"/>
    <cellStyle name="Normal 2 4 8 12 3" xfId="23573"/>
    <cellStyle name="Normal 2 4 8 12 3 2" xfId="23574"/>
    <cellStyle name="Normal 2 4 8 12 3 2 2" xfId="23575"/>
    <cellStyle name="Normal 2 4 8 12 3 2 2 2" xfId="58785"/>
    <cellStyle name="Normal 2 4 8 12 3 2 3" xfId="23576"/>
    <cellStyle name="Normal 2 4 8 12 3 2 3 2" xfId="58786"/>
    <cellStyle name="Normal 2 4 8 12 3 2 4" xfId="58787"/>
    <cellStyle name="Normal 2 4 8 12 3 3" xfId="23577"/>
    <cellStyle name="Normal 2 4 8 12 3 3 2" xfId="58788"/>
    <cellStyle name="Normal 2 4 8 12 3 4" xfId="23578"/>
    <cellStyle name="Normal 2 4 8 12 3 4 2" xfId="58789"/>
    <cellStyle name="Normal 2 4 8 12 3 5" xfId="23579"/>
    <cellStyle name="Normal 2 4 8 12 3 5 2" xfId="58790"/>
    <cellStyle name="Normal 2 4 8 12 3 6" xfId="58791"/>
    <cellStyle name="Normal 2 4 8 12 3 6 2" xfId="58792"/>
    <cellStyle name="Normal 2 4 8 12 3 7" xfId="58793"/>
    <cellStyle name="Normal 2 4 8 12 4" xfId="23580"/>
    <cellStyle name="Normal 2 4 8 12 4 2" xfId="23581"/>
    <cellStyle name="Normal 2 4 8 12 4 2 2" xfId="58794"/>
    <cellStyle name="Normal 2 4 8 12 4 3" xfId="23582"/>
    <cellStyle name="Normal 2 4 8 12 4 3 2" xfId="58795"/>
    <cellStyle name="Normal 2 4 8 12 4 4" xfId="58796"/>
    <cellStyle name="Normal 2 4 8 12 5" xfId="23583"/>
    <cellStyle name="Normal 2 4 8 12 5 2" xfId="23584"/>
    <cellStyle name="Normal 2 4 8 12 5 2 2" xfId="58797"/>
    <cellStyle name="Normal 2 4 8 12 5 3" xfId="58798"/>
    <cellStyle name="Normal 2 4 8 12 6" xfId="23585"/>
    <cellStyle name="Normal 2 4 8 12 6 2" xfId="58799"/>
    <cellStyle name="Normal 2 4 8 12 7" xfId="23586"/>
    <cellStyle name="Normal 2 4 8 12 7 2" xfId="58800"/>
    <cellStyle name="Normal 2 4 8 12 8" xfId="58801"/>
    <cellStyle name="Normal 2 4 8 12 8 2" xfId="58802"/>
    <cellStyle name="Normal 2 4 8 12 9" xfId="58803"/>
    <cellStyle name="Normal 2 4 8 13" xfId="23587"/>
    <cellStyle name="Normal 2 4 8 13 10" xfId="58804"/>
    <cellStyle name="Normal 2 4 8 13 11" xfId="58805"/>
    <cellStyle name="Normal 2 4 8 13 2" xfId="23588"/>
    <cellStyle name="Normal 2 4 8 13 2 10" xfId="58806"/>
    <cellStyle name="Normal 2 4 8 13 2 2" xfId="23589"/>
    <cellStyle name="Normal 2 4 8 13 2 2 2" xfId="23590"/>
    <cellStyle name="Normal 2 4 8 13 2 2 2 2" xfId="23591"/>
    <cellStyle name="Normal 2 4 8 13 2 2 2 2 2" xfId="58807"/>
    <cellStyle name="Normal 2 4 8 13 2 2 2 3" xfId="23592"/>
    <cellStyle name="Normal 2 4 8 13 2 2 2 3 2" xfId="58808"/>
    <cellStyle name="Normal 2 4 8 13 2 2 2 4" xfId="58809"/>
    <cellStyle name="Normal 2 4 8 13 2 2 3" xfId="23593"/>
    <cellStyle name="Normal 2 4 8 13 2 2 3 2" xfId="58810"/>
    <cellStyle name="Normal 2 4 8 13 2 2 4" xfId="23594"/>
    <cellStyle name="Normal 2 4 8 13 2 2 4 2" xfId="58811"/>
    <cellStyle name="Normal 2 4 8 13 2 2 5" xfId="23595"/>
    <cellStyle name="Normal 2 4 8 13 2 2 5 2" xfId="58812"/>
    <cellStyle name="Normal 2 4 8 13 2 2 6" xfId="58813"/>
    <cellStyle name="Normal 2 4 8 13 2 2 6 2" xfId="58814"/>
    <cellStyle name="Normal 2 4 8 13 2 2 7" xfId="58815"/>
    <cellStyle name="Normal 2 4 8 13 2 3" xfId="23596"/>
    <cellStyle name="Normal 2 4 8 13 2 3 2" xfId="23597"/>
    <cellStyle name="Normal 2 4 8 13 2 3 2 2" xfId="58816"/>
    <cellStyle name="Normal 2 4 8 13 2 3 3" xfId="23598"/>
    <cellStyle name="Normal 2 4 8 13 2 3 3 2" xfId="58817"/>
    <cellStyle name="Normal 2 4 8 13 2 3 4" xfId="58818"/>
    <cellStyle name="Normal 2 4 8 13 2 4" xfId="23599"/>
    <cellStyle name="Normal 2 4 8 13 2 4 2" xfId="23600"/>
    <cellStyle name="Normal 2 4 8 13 2 4 2 2" xfId="58819"/>
    <cellStyle name="Normal 2 4 8 13 2 4 3" xfId="58820"/>
    <cellStyle name="Normal 2 4 8 13 2 5" xfId="23601"/>
    <cellStyle name="Normal 2 4 8 13 2 5 2" xfId="58821"/>
    <cellStyle name="Normal 2 4 8 13 2 6" xfId="23602"/>
    <cellStyle name="Normal 2 4 8 13 2 6 2" xfId="58822"/>
    <cellStyle name="Normal 2 4 8 13 2 7" xfId="58823"/>
    <cellStyle name="Normal 2 4 8 13 2 7 2" xfId="58824"/>
    <cellStyle name="Normal 2 4 8 13 2 8" xfId="58825"/>
    <cellStyle name="Normal 2 4 8 13 2 9" xfId="58826"/>
    <cellStyle name="Normal 2 4 8 13 3" xfId="23603"/>
    <cellStyle name="Normal 2 4 8 13 3 2" xfId="23604"/>
    <cellStyle name="Normal 2 4 8 13 3 2 2" xfId="23605"/>
    <cellStyle name="Normal 2 4 8 13 3 2 2 2" xfId="58827"/>
    <cellStyle name="Normal 2 4 8 13 3 2 3" xfId="23606"/>
    <cellStyle name="Normal 2 4 8 13 3 2 3 2" xfId="58828"/>
    <cellStyle name="Normal 2 4 8 13 3 2 4" xfId="58829"/>
    <cellStyle name="Normal 2 4 8 13 3 3" xfId="23607"/>
    <cellStyle name="Normal 2 4 8 13 3 3 2" xfId="58830"/>
    <cellStyle name="Normal 2 4 8 13 3 4" xfId="23608"/>
    <cellStyle name="Normal 2 4 8 13 3 4 2" xfId="58831"/>
    <cellStyle name="Normal 2 4 8 13 3 5" xfId="23609"/>
    <cellStyle name="Normal 2 4 8 13 3 5 2" xfId="58832"/>
    <cellStyle name="Normal 2 4 8 13 3 6" xfId="58833"/>
    <cellStyle name="Normal 2 4 8 13 3 6 2" xfId="58834"/>
    <cellStyle name="Normal 2 4 8 13 3 7" xfId="58835"/>
    <cellStyle name="Normal 2 4 8 13 4" xfId="23610"/>
    <cellStyle name="Normal 2 4 8 13 4 2" xfId="23611"/>
    <cellStyle name="Normal 2 4 8 13 4 2 2" xfId="58836"/>
    <cellStyle name="Normal 2 4 8 13 4 3" xfId="23612"/>
    <cellStyle name="Normal 2 4 8 13 4 3 2" xfId="58837"/>
    <cellStyle name="Normal 2 4 8 13 4 4" xfId="58838"/>
    <cellStyle name="Normal 2 4 8 13 5" xfId="23613"/>
    <cellStyle name="Normal 2 4 8 13 5 2" xfId="23614"/>
    <cellStyle name="Normal 2 4 8 13 5 2 2" xfId="58839"/>
    <cellStyle name="Normal 2 4 8 13 5 3" xfId="58840"/>
    <cellStyle name="Normal 2 4 8 13 6" xfId="23615"/>
    <cellStyle name="Normal 2 4 8 13 6 2" xfId="58841"/>
    <cellStyle name="Normal 2 4 8 13 7" xfId="23616"/>
    <cellStyle name="Normal 2 4 8 13 7 2" xfId="58842"/>
    <cellStyle name="Normal 2 4 8 13 8" xfId="58843"/>
    <cellStyle name="Normal 2 4 8 13 8 2" xfId="58844"/>
    <cellStyle name="Normal 2 4 8 13 9" xfId="58845"/>
    <cellStyle name="Normal 2 4 8 14" xfId="23617"/>
    <cellStyle name="Normal 2 4 8 14 10" xfId="58846"/>
    <cellStyle name="Normal 2 4 8 14 11" xfId="58847"/>
    <cellStyle name="Normal 2 4 8 14 2" xfId="23618"/>
    <cellStyle name="Normal 2 4 8 14 2 10" xfId="58848"/>
    <cellStyle name="Normal 2 4 8 14 2 2" xfId="23619"/>
    <cellStyle name="Normal 2 4 8 14 2 2 2" xfId="23620"/>
    <cellStyle name="Normal 2 4 8 14 2 2 2 2" xfId="23621"/>
    <cellStyle name="Normal 2 4 8 14 2 2 2 2 2" xfId="58849"/>
    <cellStyle name="Normal 2 4 8 14 2 2 2 3" xfId="23622"/>
    <cellStyle name="Normal 2 4 8 14 2 2 2 3 2" xfId="58850"/>
    <cellStyle name="Normal 2 4 8 14 2 2 2 4" xfId="58851"/>
    <cellStyle name="Normal 2 4 8 14 2 2 3" xfId="23623"/>
    <cellStyle name="Normal 2 4 8 14 2 2 3 2" xfId="58852"/>
    <cellStyle name="Normal 2 4 8 14 2 2 4" xfId="23624"/>
    <cellStyle name="Normal 2 4 8 14 2 2 4 2" xfId="58853"/>
    <cellStyle name="Normal 2 4 8 14 2 2 5" xfId="23625"/>
    <cellStyle name="Normal 2 4 8 14 2 2 5 2" xfId="58854"/>
    <cellStyle name="Normal 2 4 8 14 2 2 6" xfId="58855"/>
    <cellStyle name="Normal 2 4 8 14 2 2 6 2" xfId="58856"/>
    <cellStyle name="Normal 2 4 8 14 2 2 7" xfId="58857"/>
    <cellStyle name="Normal 2 4 8 14 2 3" xfId="23626"/>
    <cellStyle name="Normal 2 4 8 14 2 3 2" xfId="23627"/>
    <cellStyle name="Normal 2 4 8 14 2 3 2 2" xfId="58858"/>
    <cellStyle name="Normal 2 4 8 14 2 3 3" xfId="23628"/>
    <cellStyle name="Normal 2 4 8 14 2 3 3 2" xfId="58859"/>
    <cellStyle name="Normal 2 4 8 14 2 3 4" xfId="58860"/>
    <cellStyle name="Normal 2 4 8 14 2 4" xfId="23629"/>
    <cellStyle name="Normal 2 4 8 14 2 4 2" xfId="23630"/>
    <cellStyle name="Normal 2 4 8 14 2 4 2 2" xfId="58861"/>
    <cellStyle name="Normal 2 4 8 14 2 4 3" xfId="58862"/>
    <cellStyle name="Normal 2 4 8 14 2 5" xfId="23631"/>
    <cellStyle name="Normal 2 4 8 14 2 5 2" xfId="58863"/>
    <cellStyle name="Normal 2 4 8 14 2 6" xfId="23632"/>
    <cellStyle name="Normal 2 4 8 14 2 6 2" xfId="58864"/>
    <cellStyle name="Normal 2 4 8 14 2 7" xfId="58865"/>
    <cellStyle name="Normal 2 4 8 14 2 7 2" xfId="58866"/>
    <cellStyle name="Normal 2 4 8 14 2 8" xfId="58867"/>
    <cellStyle name="Normal 2 4 8 14 2 9" xfId="58868"/>
    <cellStyle name="Normal 2 4 8 14 3" xfId="23633"/>
    <cellStyle name="Normal 2 4 8 14 3 2" xfId="23634"/>
    <cellStyle name="Normal 2 4 8 14 3 2 2" xfId="23635"/>
    <cellStyle name="Normal 2 4 8 14 3 2 2 2" xfId="58869"/>
    <cellStyle name="Normal 2 4 8 14 3 2 3" xfId="23636"/>
    <cellStyle name="Normal 2 4 8 14 3 2 3 2" xfId="58870"/>
    <cellStyle name="Normal 2 4 8 14 3 2 4" xfId="58871"/>
    <cellStyle name="Normal 2 4 8 14 3 3" xfId="23637"/>
    <cellStyle name="Normal 2 4 8 14 3 3 2" xfId="58872"/>
    <cellStyle name="Normal 2 4 8 14 3 4" xfId="23638"/>
    <cellStyle name="Normal 2 4 8 14 3 4 2" xfId="58873"/>
    <cellStyle name="Normal 2 4 8 14 3 5" xfId="23639"/>
    <cellStyle name="Normal 2 4 8 14 3 5 2" xfId="58874"/>
    <cellStyle name="Normal 2 4 8 14 3 6" xfId="58875"/>
    <cellStyle name="Normal 2 4 8 14 3 6 2" xfId="58876"/>
    <cellStyle name="Normal 2 4 8 14 3 7" xfId="58877"/>
    <cellStyle name="Normal 2 4 8 14 4" xfId="23640"/>
    <cellStyle name="Normal 2 4 8 14 4 2" xfId="23641"/>
    <cellStyle name="Normal 2 4 8 14 4 2 2" xfId="58878"/>
    <cellStyle name="Normal 2 4 8 14 4 3" xfId="23642"/>
    <cellStyle name="Normal 2 4 8 14 4 3 2" xfId="58879"/>
    <cellStyle name="Normal 2 4 8 14 4 4" xfId="58880"/>
    <cellStyle name="Normal 2 4 8 14 5" xfId="23643"/>
    <cellStyle name="Normal 2 4 8 14 5 2" xfId="23644"/>
    <cellStyle name="Normal 2 4 8 14 5 2 2" xfId="58881"/>
    <cellStyle name="Normal 2 4 8 14 5 3" xfId="58882"/>
    <cellStyle name="Normal 2 4 8 14 6" xfId="23645"/>
    <cellStyle name="Normal 2 4 8 14 6 2" xfId="58883"/>
    <cellStyle name="Normal 2 4 8 14 7" xfId="23646"/>
    <cellStyle name="Normal 2 4 8 14 7 2" xfId="58884"/>
    <cellStyle name="Normal 2 4 8 14 8" xfId="58885"/>
    <cellStyle name="Normal 2 4 8 14 8 2" xfId="58886"/>
    <cellStyle name="Normal 2 4 8 14 9" xfId="58887"/>
    <cellStyle name="Normal 2 4 8 15" xfId="23647"/>
    <cellStyle name="Normal 2 4 8 15 10" xfId="58888"/>
    <cellStyle name="Normal 2 4 8 15 11" xfId="58889"/>
    <cellStyle name="Normal 2 4 8 15 2" xfId="23648"/>
    <cellStyle name="Normal 2 4 8 15 2 10" xfId="58890"/>
    <cellStyle name="Normal 2 4 8 15 2 2" xfId="23649"/>
    <cellStyle name="Normal 2 4 8 15 2 2 2" xfId="23650"/>
    <cellStyle name="Normal 2 4 8 15 2 2 2 2" xfId="23651"/>
    <cellStyle name="Normal 2 4 8 15 2 2 2 2 2" xfId="58891"/>
    <cellStyle name="Normal 2 4 8 15 2 2 2 3" xfId="23652"/>
    <cellStyle name="Normal 2 4 8 15 2 2 2 3 2" xfId="58892"/>
    <cellStyle name="Normal 2 4 8 15 2 2 2 4" xfId="58893"/>
    <cellStyle name="Normal 2 4 8 15 2 2 3" xfId="23653"/>
    <cellStyle name="Normal 2 4 8 15 2 2 3 2" xfId="58894"/>
    <cellStyle name="Normal 2 4 8 15 2 2 4" xfId="23654"/>
    <cellStyle name="Normal 2 4 8 15 2 2 4 2" xfId="58895"/>
    <cellStyle name="Normal 2 4 8 15 2 2 5" xfId="23655"/>
    <cellStyle name="Normal 2 4 8 15 2 2 5 2" xfId="58896"/>
    <cellStyle name="Normal 2 4 8 15 2 2 6" xfId="58897"/>
    <cellStyle name="Normal 2 4 8 15 2 2 6 2" xfId="58898"/>
    <cellStyle name="Normal 2 4 8 15 2 2 7" xfId="58899"/>
    <cellStyle name="Normal 2 4 8 15 2 3" xfId="23656"/>
    <cellStyle name="Normal 2 4 8 15 2 3 2" xfId="23657"/>
    <cellStyle name="Normal 2 4 8 15 2 3 2 2" xfId="58900"/>
    <cellStyle name="Normal 2 4 8 15 2 3 3" xfId="23658"/>
    <cellStyle name="Normal 2 4 8 15 2 3 3 2" xfId="58901"/>
    <cellStyle name="Normal 2 4 8 15 2 3 4" xfId="58902"/>
    <cellStyle name="Normal 2 4 8 15 2 4" xfId="23659"/>
    <cellStyle name="Normal 2 4 8 15 2 4 2" xfId="23660"/>
    <cellStyle name="Normal 2 4 8 15 2 4 2 2" xfId="58903"/>
    <cellStyle name="Normal 2 4 8 15 2 4 3" xfId="58904"/>
    <cellStyle name="Normal 2 4 8 15 2 5" xfId="23661"/>
    <cellStyle name="Normal 2 4 8 15 2 5 2" xfId="58905"/>
    <cellStyle name="Normal 2 4 8 15 2 6" xfId="23662"/>
    <cellStyle name="Normal 2 4 8 15 2 6 2" xfId="58906"/>
    <cellStyle name="Normal 2 4 8 15 2 7" xfId="58907"/>
    <cellStyle name="Normal 2 4 8 15 2 7 2" xfId="58908"/>
    <cellStyle name="Normal 2 4 8 15 2 8" xfId="58909"/>
    <cellStyle name="Normal 2 4 8 15 2 9" xfId="58910"/>
    <cellStyle name="Normal 2 4 8 15 3" xfId="23663"/>
    <cellStyle name="Normal 2 4 8 15 3 2" xfId="23664"/>
    <cellStyle name="Normal 2 4 8 15 3 2 2" xfId="23665"/>
    <cellStyle name="Normal 2 4 8 15 3 2 2 2" xfId="58911"/>
    <cellStyle name="Normal 2 4 8 15 3 2 3" xfId="23666"/>
    <cellStyle name="Normal 2 4 8 15 3 2 3 2" xfId="58912"/>
    <cellStyle name="Normal 2 4 8 15 3 2 4" xfId="58913"/>
    <cellStyle name="Normal 2 4 8 15 3 3" xfId="23667"/>
    <cellStyle name="Normal 2 4 8 15 3 3 2" xfId="58914"/>
    <cellStyle name="Normal 2 4 8 15 3 4" xfId="23668"/>
    <cellStyle name="Normal 2 4 8 15 3 4 2" xfId="58915"/>
    <cellStyle name="Normal 2 4 8 15 3 5" xfId="23669"/>
    <cellStyle name="Normal 2 4 8 15 3 5 2" xfId="58916"/>
    <cellStyle name="Normal 2 4 8 15 3 6" xfId="58917"/>
    <cellStyle name="Normal 2 4 8 15 3 6 2" xfId="58918"/>
    <cellStyle name="Normal 2 4 8 15 3 7" xfId="58919"/>
    <cellStyle name="Normal 2 4 8 15 4" xfId="23670"/>
    <cellStyle name="Normal 2 4 8 15 4 2" xfId="23671"/>
    <cellStyle name="Normal 2 4 8 15 4 2 2" xfId="58920"/>
    <cellStyle name="Normal 2 4 8 15 4 3" xfId="23672"/>
    <cellStyle name="Normal 2 4 8 15 4 3 2" xfId="58921"/>
    <cellStyle name="Normal 2 4 8 15 4 4" xfId="58922"/>
    <cellStyle name="Normal 2 4 8 15 5" xfId="23673"/>
    <cellStyle name="Normal 2 4 8 15 5 2" xfId="23674"/>
    <cellStyle name="Normal 2 4 8 15 5 2 2" xfId="58923"/>
    <cellStyle name="Normal 2 4 8 15 5 3" xfId="58924"/>
    <cellStyle name="Normal 2 4 8 15 6" xfId="23675"/>
    <cellStyle name="Normal 2 4 8 15 6 2" xfId="58925"/>
    <cellStyle name="Normal 2 4 8 15 7" xfId="23676"/>
    <cellStyle name="Normal 2 4 8 15 7 2" xfId="58926"/>
    <cellStyle name="Normal 2 4 8 15 8" xfId="58927"/>
    <cellStyle name="Normal 2 4 8 15 8 2" xfId="58928"/>
    <cellStyle name="Normal 2 4 8 15 9" xfId="58929"/>
    <cellStyle name="Normal 2 4 8 16" xfId="23677"/>
    <cellStyle name="Normal 2 4 8 16 10" xfId="58930"/>
    <cellStyle name="Normal 2 4 8 16 11" xfId="58931"/>
    <cellStyle name="Normal 2 4 8 16 2" xfId="23678"/>
    <cellStyle name="Normal 2 4 8 16 2 10" xfId="58932"/>
    <cellStyle name="Normal 2 4 8 16 2 2" xfId="23679"/>
    <cellStyle name="Normal 2 4 8 16 2 2 2" xfId="23680"/>
    <cellStyle name="Normal 2 4 8 16 2 2 2 2" xfId="23681"/>
    <cellStyle name="Normal 2 4 8 16 2 2 2 2 2" xfId="58933"/>
    <cellStyle name="Normal 2 4 8 16 2 2 2 3" xfId="23682"/>
    <cellStyle name="Normal 2 4 8 16 2 2 2 3 2" xfId="58934"/>
    <cellStyle name="Normal 2 4 8 16 2 2 2 4" xfId="58935"/>
    <cellStyle name="Normal 2 4 8 16 2 2 3" xfId="23683"/>
    <cellStyle name="Normal 2 4 8 16 2 2 3 2" xfId="58936"/>
    <cellStyle name="Normal 2 4 8 16 2 2 4" xfId="23684"/>
    <cellStyle name="Normal 2 4 8 16 2 2 4 2" xfId="58937"/>
    <cellStyle name="Normal 2 4 8 16 2 2 5" xfId="23685"/>
    <cellStyle name="Normal 2 4 8 16 2 2 5 2" xfId="58938"/>
    <cellStyle name="Normal 2 4 8 16 2 2 6" xfId="58939"/>
    <cellStyle name="Normal 2 4 8 16 2 2 6 2" xfId="58940"/>
    <cellStyle name="Normal 2 4 8 16 2 2 7" xfId="58941"/>
    <cellStyle name="Normal 2 4 8 16 2 3" xfId="23686"/>
    <cellStyle name="Normal 2 4 8 16 2 3 2" xfId="23687"/>
    <cellStyle name="Normal 2 4 8 16 2 3 2 2" xfId="58942"/>
    <cellStyle name="Normal 2 4 8 16 2 3 3" xfId="23688"/>
    <cellStyle name="Normal 2 4 8 16 2 3 3 2" xfId="58943"/>
    <cellStyle name="Normal 2 4 8 16 2 3 4" xfId="58944"/>
    <cellStyle name="Normal 2 4 8 16 2 4" xfId="23689"/>
    <cellStyle name="Normal 2 4 8 16 2 4 2" xfId="23690"/>
    <cellStyle name="Normal 2 4 8 16 2 4 2 2" xfId="58945"/>
    <cellStyle name="Normal 2 4 8 16 2 4 3" xfId="58946"/>
    <cellStyle name="Normal 2 4 8 16 2 5" xfId="23691"/>
    <cellStyle name="Normal 2 4 8 16 2 5 2" xfId="58947"/>
    <cellStyle name="Normal 2 4 8 16 2 6" xfId="23692"/>
    <cellStyle name="Normal 2 4 8 16 2 6 2" xfId="58948"/>
    <cellStyle name="Normal 2 4 8 16 2 7" xfId="58949"/>
    <cellStyle name="Normal 2 4 8 16 2 7 2" xfId="58950"/>
    <cellStyle name="Normal 2 4 8 16 2 8" xfId="58951"/>
    <cellStyle name="Normal 2 4 8 16 2 9" xfId="58952"/>
    <cellStyle name="Normal 2 4 8 16 3" xfId="23693"/>
    <cellStyle name="Normal 2 4 8 16 3 2" xfId="23694"/>
    <cellStyle name="Normal 2 4 8 16 3 2 2" xfId="23695"/>
    <cellStyle name="Normal 2 4 8 16 3 2 2 2" xfId="58953"/>
    <cellStyle name="Normal 2 4 8 16 3 2 3" xfId="23696"/>
    <cellStyle name="Normal 2 4 8 16 3 2 3 2" xfId="58954"/>
    <cellStyle name="Normal 2 4 8 16 3 2 4" xfId="58955"/>
    <cellStyle name="Normal 2 4 8 16 3 3" xfId="23697"/>
    <cellStyle name="Normal 2 4 8 16 3 3 2" xfId="58956"/>
    <cellStyle name="Normal 2 4 8 16 3 4" xfId="23698"/>
    <cellStyle name="Normal 2 4 8 16 3 4 2" xfId="58957"/>
    <cellStyle name="Normal 2 4 8 16 3 5" xfId="23699"/>
    <cellStyle name="Normal 2 4 8 16 3 5 2" xfId="58958"/>
    <cellStyle name="Normal 2 4 8 16 3 6" xfId="58959"/>
    <cellStyle name="Normal 2 4 8 16 3 6 2" xfId="58960"/>
    <cellStyle name="Normal 2 4 8 16 3 7" xfId="58961"/>
    <cellStyle name="Normal 2 4 8 16 4" xfId="23700"/>
    <cellStyle name="Normal 2 4 8 16 4 2" xfId="23701"/>
    <cellStyle name="Normal 2 4 8 16 4 2 2" xfId="58962"/>
    <cellStyle name="Normal 2 4 8 16 4 3" xfId="23702"/>
    <cellStyle name="Normal 2 4 8 16 4 3 2" xfId="58963"/>
    <cellStyle name="Normal 2 4 8 16 4 4" xfId="58964"/>
    <cellStyle name="Normal 2 4 8 16 5" xfId="23703"/>
    <cellStyle name="Normal 2 4 8 16 5 2" xfId="23704"/>
    <cellStyle name="Normal 2 4 8 16 5 2 2" xfId="58965"/>
    <cellStyle name="Normal 2 4 8 16 5 3" xfId="58966"/>
    <cellStyle name="Normal 2 4 8 16 6" xfId="23705"/>
    <cellStyle name="Normal 2 4 8 16 6 2" xfId="58967"/>
    <cellStyle name="Normal 2 4 8 16 7" xfId="23706"/>
    <cellStyle name="Normal 2 4 8 16 7 2" xfId="58968"/>
    <cellStyle name="Normal 2 4 8 16 8" xfId="58969"/>
    <cellStyle name="Normal 2 4 8 16 8 2" xfId="58970"/>
    <cellStyle name="Normal 2 4 8 16 9" xfId="58971"/>
    <cellStyle name="Normal 2 4 8 17" xfId="23707"/>
    <cellStyle name="Normal 2 4 8 17 10" xfId="58972"/>
    <cellStyle name="Normal 2 4 8 17 11" xfId="58973"/>
    <cellStyle name="Normal 2 4 8 17 2" xfId="23708"/>
    <cellStyle name="Normal 2 4 8 17 2 10" xfId="58974"/>
    <cellStyle name="Normal 2 4 8 17 2 2" xfId="23709"/>
    <cellStyle name="Normal 2 4 8 17 2 2 2" xfId="23710"/>
    <cellStyle name="Normal 2 4 8 17 2 2 2 2" xfId="23711"/>
    <cellStyle name="Normal 2 4 8 17 2 2 2 2 2" xfId="58975"/>
    <cellStyle name="Normal 2 4 8 17 2 2 2 3" xfId="23712"/>
    <cellStyle name="Normal 2 4 8 17 2 2 2 3 2" xfId="58976"/>
    <cellStyle name="Normal 2 4 8 17 2 2 2 4" xfId="58977"/>
    <cellStyle name="Normal 2 4 8 17 2 2 3" xfId="23713"/>
    <cellStyle name="Normal 2 4 8 17 2 2 3 2" xfId="58978"/>
    <cellStyle name="Normal 2 4 8 17 2 2 4" xfId="23714"/>
    <cellStyle name="Normal 2 4 8 17 2 2 4 2" xfId="58979"/>
    <cellStyle name="Normal 2 4 8 17 2 2 5" xfId="23715"/>
    <cellStyle name="Normal 2 4 8 17 2 2 5 2" xfId="58980"/>
    <cellStyle name="Normal 2 4 8 17 2 2 6" xfId="58981"/>
    <cellStyle name="Normal 2 4 8 17 2 2 6 2" xfId="58982"/>
    <cellStyle name="Normal 2 4 8 17 2 2 7" xfId="58983"/>
    <cellStyle name="Normal 2 4 8 17 2 3" xfId="23716"/>
    <cellStyle name="Normal 2 4 8 17 2 3 2" xfId="23717"/>
    <cellStyle name="Normal 2 4 8 17 2 3 2 2" xfId="58984"/>
    <cellStyle name="Normal 2 4 8 17 2 3 3" xfId="23718"/>
    <cellStyle name="Normal 2 4 8 17 2 3 3 2" xfId="58985"/>
    <cellStyle name="Normal 2 4 8 17 2 3 4" xfId="58986"/>
    <cellStyle name="Normal 2 4 8 17 2 4" xfId="23719"/>
    <cellStyle name="Normal 2 4 8 17 2 4 2" xfId="23720"/>
    <cellStyle name="Normal 2 4 8 17 2 4 2 2" xfId="58987"/>
    <cellStyle name="Normal 2 4 8 17 2 4 3" xfId="58988"/>
    <cellStyle name="Normal 2 4 8 17 2 5" xfId="23721"/>
    <cellStyle name="Normal 2 4 8 17 2 5 2" xfId="58989"/>
    <cellStyle name="Normal 2 4 8 17 2 6" xfId="23722"/>
    <cellStyle name="Normal 2 4 8 17 2 6 2" xfId="58990"/>
    <cellStyle name="Normal 2 4 8 17 2 7" xfId="58991"/>
    <cellStyle name="Normal 2 4 8 17 2 7 2" xfId="58992"/>
    <cellStyle name="Normal 2 4 8 17 2 8" xfId="58993"/>
    <cellStyle name="Normal 2 4 8 17 2 9" xfId="58994"/>
    <cellStyle name="Normal 2 4 8 17 3" xfId="23723"/>
    <cellStyle name="Normal 2 4 8 17 3 2" xfId="23724"/>
    <cellStyle name="Normal 2 4 8 17 3 2 2" xfId="23725"/>
    <cellStyle name="Normal 2 4 8 17 3 2 2 2" xfId="58995"/>
    <cellStyle name="Normal 2 4 8 17 3 2 3" xfId="23726"/>
    <cellStyle name="Normal 2 4 8 17 3 2 3 2" xfId="58996"/>
    <cellStyle name="Normal 2 4 8 17 3 2 4" xfId="58997"/>
    <cellStyle name="Normal 2 4 8 17 3 3" xfId="23727"/>
    <cellStyle name="Normal 2 4 8 17 3 3 2" xfId="58998"/>
    <cellStyle name="Normal 2 4 8 17 3 4" xfId="23728"/>
    <cellStyle name="Normal 2 4 8 17 3 4 2" xfId="58999"/>
    <cellStyle name="Normal 2 4 8 17 3 5" xfId="23729"/>
    <cellStyle name="Normal 2 4 8 17 3 5 2" xfId="59000"/>
    <cellStyle name="Normal 2 4 8 17 3 6" xfId="59001"/>
    <cellStyle name="Normal 2 4 8 17 3 6 2" xfId="59002"/>
    <cellStyle name="Normal 2 4 8 17 3 7" xfId="59003"/>
    <cellStyle name="Normal 2 4 8 17 4" xfId="23730"/>
    <cellStyle name="Normal 2 4 8 17 4 2" xfId="23731"/>
    <cellStyle name="Normal 2 4 8 17 4 2 2" xfId="59004"/>
    <cellStyle name="Normal 2 4 8 17 4 3" xfId="23732"/>
    <cellStyle name="Normal 2 4 8 17 4 3 2" xfId="59005"/>
    <cellStyle name="Normal 2 4 8 17 4 4" xfId="59006"/>
    <cellStyle name="Normal 2 4 8 17 5" xfId="23733"/>
    <cellStyle name="Normal 2 4 8 17 5 2" xfId="23734"/>
    <cellStyle name="Normal 2 4 8 17 5 2 2" xfId="59007"/>
    <cellStyle name="Normal 2 4 8 17 5 3" xfId="59008"/>
    <cellStyle name="Normal 2 4 8 17 6" xfId="23735"/>
    <cellStyle name="Normal 2 4 8 17 6 2" xfId="59009"/>
    <cellStyle name="Normal 2 4 8 17 7" xfId="23736"/>
    <cellStyle name="Normal 2 4 8 17 7 2" xfId="59010"/>
    <cellStyle name="Normal 2 4 8 17 8" xfId="59011"/>
    <cellStyle name="Normal 2 4 8 17 8 2" xfId="59012"/>
    <cellStyle name="Normal 2 4 8 17 9" xfId="59013"/>
    <cellStyle name="Normal 2 4 8 18" xfId="23737"/>
    <cellStyle name="Normal 2 4 8 18 10" xfId="59014"/>
    <cellStyle name="Normal 2 4 8 18 11" xfId="59015"/>
    <cellStyle name="Normal 2 4 8 18 2" xfId="23738"/>
    <cellStyle name="Normal 2 4 8 18 2 10" xfId="59016"/>
    <cellStyle name="Normal 2 4 8 18 2 2" xfId="23739"/>
    <cellStyle name="Normal 2 4 8 18 2 2 2" xfId="23740"/>
    <cellStyle name="Normal 2 4 8 18 2 2 2 2" xfId="23741"/>
    <cellStyle name="Normal 2 4 8 18 2 2 2 2 2" xfId="59017"/>
    <cellStyle name="Normal 2 4 8 18 2 2 2 3" xfId="23742"/>
    <cellStyle name="Normal 2 4 8 18 2 2 2 3 2" xfId="59018"/>
    <cellStyle name="Normal 2 4 8 18 2 2 2 4" xfId="59019"/>
    <cellStyle name="Normal 2 4 8 18 2 2 3" xfId="23743"/>
    <cellStyle name="Normal 2 4 8 18 2 2 3 2" xfId="59020"/>
    <cellStyle name="Normal 2 4 8 18 2 2 4" xfId="23744"/>
    <cellStyle name="Normal 2 4 8 18 2 2 4 2" xfId="59021"/>
    <cellStyle name="Normal 2 4 8 18 2 2 5" xfId="23745"/>
    <cellStyle name="Normal 2 4 8 18 2 2 5 2" xfId="59022"/>
    <cellStyle name="Normal 2 4 8 18 2 2 6" xfId="59023"/>
    <cellStyle name="Normal 2 4 8 18 2 2 6 2" xfId="59024"/>
    <cellStyle name="Normal 2 4 8 18 2 2 7" xfId="59025"/>
    <cellStyle name="Normal 2 4 8 18 2 3" xfId="23746"/>
    <cellStyle name="Normal 2 4 8 18 2 3 2" xfId="23747"/>
    <cellStyle name="Normal 2 4 8 18 2 3 2 2" xfId="59026"/>
    <cellStyle name="Normal 2 4 8 18 2 3 3" xfId="23748"/>
    <cellStyle name="Normal 2 4 8 18 2 3 3 2" xfId="59027"/>
    <cellStyle name="Normal 2 4 8 18 2 3 4" xfId="59028"/>
    <cellStyle name="Normal 2 4 8 18 2 4" xfId="23749"/>
    <cellStyle name="Normal 2 4 8 18 2 4 2" xfId="23750"/>
    <cellStyle name="Normal 2 4 8 18 2 4 2 2" xfId="59029"/>
    <cellStyle name="Normal 2 4 8 18 2 4 3" xfId="59030"/>
    <cellStyle name="Normal 2 4 8 18 2 5" xfId="23751"/>
    <cellStyle name="Normal 2 4 8 18 2 5 2" xfId="59031"/>
    <cellStyle name="Normal 2 4 8 18 2 6" xfId="23752"/>
    <cellStyle name="Normal 2 4 8 18 2 6 2" xfId="59032"/>
    <cellStyle name="Normal 2 4 8 18 2 7" xfId="59033"/>
    <cellStyle name="Normal 2 4 8 18 2 7 2" xfId="59034"/>
    <cellStyle name="Normal 2 4 8 18 2 8" xfId="59035"/>
    <cellStyle name="Normal 2 4 8 18 2 9" xfId="59036"/>
    <cellStyle name="Normal 2 4 8 18 3" xfId="23753"/>
    <cellStyle name="Normal 2 4 8 18 3 2" xfId="23754"/>
    <cellStyle name="Normal 2 4 8 18 3 2 2" xfId="23755"/>
    <cellStyle name="Normal 2 4 8 18 3 2 2 2" xfId="59037"/>
    <cellStyle name="Normal 2 4 8 18 3 2 3" xfId="23756"/>
    <cellStyle name="Normal 2 4 8 18 3 2 3 2" xfId="59038"/>
    <cellStyle name="Normal 2 4 8 18 3 2 4" xfId="59039"/>
    <cellStyle name="Normal 2 4 8 18 3 3" xfId="23757"/>
    <cellStyle name="Normal 2 4 8 18 3 3 2" xfId="59040"/>
    <cellStyle name="Normal 2 4 8 18 3 4" xfId="23758"/>
    <cellStyle name="Normal 2 4 8 18 3 4 2" xfId="59041"/>
    <cellStyle name="Normal 2 4 8 18 3 5" xfId="23759"/>
    <cellStyle name="Normal 2 4 8 18 3 5 2" xfId="59042"/>
    <cellStyle name="Normal 2 4 8 18 3 6" xfId="59043"/>
    <cellStyle name="Normal 2 4 8 18 3 6 2" xfId="59044"/>
    <cellStyle name="Normal 2 4 8 18 3 7" xfId="59045"/>
    <cellStyle name="Normal 2 4 8 18 4" xfId="23760"/>
    <cellStyle name="Normal 2 4 8 18 4 2" xfId="23761"/>
    <cellStyle name="Normal 2 4 8 18 4 2 2" xfId="59046"/>
    <cellStyle name="Normal 2 4 8 18 4 3" xfId="23762"/>
    <cellStyle name="Normal 2 4 8 18 4 3 2" xfId="59047"/>
    <cellStyle name="Normal 2 4 8 18 4 4" xfId="59048"/>
    <cellStyle name="Normal 2 4 8 18 5" xfId="23763"/>
    <cellStyle name="Normal 2 4 8 18 5 2" xfId="23764"/>
    <cellStyle name="Normal 2 4 8 18 5 2 2" xfId="59049"/>
    <cellStyle name="Normal 2 4 8 18 5 3" xfId="59050"/>
    <cellStyle name="Normal 2 4 8 18 6" xfId="23765"/>
    <cellStyle name="Normal 2 4 8 18 6 2" xfId="59051"/>
    <cellStyle name="Normal 2 4 8 18 7" xfId="23766"/>
    <cellStyle name="Normal 2 4 8 18 7 2" xfId="59052"/>
    <cellStyle name="Normal 2 4 8 18 8" xfId="59053"/>
    <cellStyle name="Normal 2 4 8 18 8 2" xfId="59054"/>
    <cellStyle name="Normal 2 4 8 18 9" xfId="59055"/>
    <cellStyle name="Normal 2 4 8 19" xfId="23767"/>
    <cellStyle name="Normal 2 4 8 19 10" xfId="59056"/>
    <cellStyle name="Normal 2 4 8 19 11" xfId="59057"/>
    <cellStyle name="Normal 2 4 8 19 2" xfId="23768"/>
    <cellStyle name="Normal 2 4 8 19 2 10" xfId="59058"/>
    <cellStyle name="Normal 2 4 8 19 2 2" xfId="23769"/>
    <cellStyle name="Normal 2 4 8 19 2 2 2" xfId="23770"/>
    <cellStyle name="Normal 2 4 8 19 2 2 2 2" xfId="23771"/>
    <cellStyle name="Normal 2 4 8 19 2 2 2 2 2" xfId="59059"/>
    <cellStyle name="Normal 2 4 8 19 2 2 2 3" xfId="23772"/>
    <cellStyle name="Normal 2 4 8 19 2 2 2 3 2" xfId="59060"/>
    <cellStyle name="Normal 2 4 8 19 2 2 2 4" xfId="59061"/>
    <cellStyle name="Normal 2 4 8 19 2 2 3" xfId="23773"/>
    <cellStyle name="Normal 2 4 8 19 2 2 3 2" xfId="59062"/>
    <cellStyle name="Normal 2 4 8 19 2 2 4" xfId="23774"/>
    <cellStyle name="Normal 2 4 8 19 2 2 4 2" xfId="59063"/>
    <cellStyle name="Normal 2 4 8 19 2 2 5" xfId="23775"/>
    <cellStyle name="Normal 2 4 8 19 2 2 5 2" xfId="59064"/>
    <cellStyle name="Normal 2 4 8 19 2 2 6" xfId="59065"/>
    <cellStyle name="Normal 2 4 8 19 2 2 6 2" xfId="59066"/>
    <cellStyle name="Normal 2 4 8 19 2 2 7" xfId="59067"/>
    <cellStyle name="Normal 2 4 8 19 2 3" xfId="23776"/>
    <cellStyle name="Normal 2 4 8 19 2 3 2" xfId="23777"/>
    <cellStyle name="Normal 2 4 8 19 2 3 2 2" xfId="59068"/>
    <cellStyle name="Normal 2 4 8 19 2 3 3" xfId="23778"/>
    <cellStyle name="Normal 2 4 8 19 2 3 3 2" xfId="59069"/>
    <cellStyle name="Normal 2 4 8 19 2 3 4" xfId="59070"/>
    <cellStyle name="Normal 2 4 8 19 2 4" xfId="23779"/>
    <cellStyle name="Normal 2 4 8 19 2 4 2" xfId="23780"/>
    <cellStyle name="Normal 2 4 8 19 2 4 2 2" xfId="59071"/>
    <cellStyle name="Normal 2 4 8 19 2 4 3" xfId="59072"/>
    <cellStyle name="Normal 2 4 8 19 2 5" xfId="23781"/>
    <cellStyle name="Normal 2 4 8 19 2 5 2" xfId="59073"/>
    <cellStyle name="Normal 2 4 8 19 2 6" xfId="23782"/>
    <cellStyle name="Normal 2 4 8 19 2 6 2" xfId="59074"/>
    <cellStyle name="Normal 2 4 8 19 2 7" xfId="59075"/>
    <cellStyle name="Normal 2 4 8 19 2 7 2" xfId="59076"/>
    <cellStyle name="Normal 2 4 8 19 2 8" xfId="59077"/>
    <cellStyle name="Normal 2 4 8 19 2 9" xfId="59078"/>
    <cellStyle name="Normal 2 4 8 19 3" xfId="23783"/>
    <cellStyle name="Normal 2 4 8 19 3 2" xfId="23784"/>
    <cellStyle name="Normal 2 4 8 19 3 2 2" xfId="23785"/>
    <cellStyle name="Normal 2 4 8 19 3 2 2 2" xfId="59079"/>
    <cellStyle name="Normal 2 4 8 19 3 2 3" xfId="23786"/>
    <cellStyle name="Normal 2 4 8 19 3 2 3 2" xfId="59080"/>
    <cellStyle name="Normal 2 4 8 19 3 2 4" xfId="59081"/>
    <cellStyle name="Normal 2 4 8 19 3 3" xfId="23787"/>
    <cellStyle name="Normal 2 4 8 19 3 3 2" xfId="59082"/>
    <cellStyle name="Normal 2 4 8 19 3 4" xfId="23788"/>
    <cellStyle name="Normal 2 4 8 19 3 4 2" xfId="59083"/>
    <cellStyle name="Normal 2 4 8 19 3 5" xfId="23789"/>
    <cellStyle name="Normal 2 4 8 19 3 5 2" xfId="59084"/>
    <cellStyle name="Normal 2 4 8 19 3 6" xfId="59085"/>
    <cellStyle name="Normal 2 4 8 19 3 6 2" xfId="59086"/>
    <cellStyle name="Normal 2 4 8 19 3 7" xfId="59087"/>
    <cellStyle name="Normal 2 4 8 19 4" xfId="23790"/>
    <cellStyle name="Normal 2 4 8 19 4 2" xfId="23791"/>
    <cellStyle name="Normal 2 4 8 19 4 2 2" xfId="59088"/>
    <cellStyle name="Normal 2 4 8 19 4 3" xfId="23792"/>
    <cellStyle name="Normal 2 4 8 19 4 3 2" xfId="59089"/>
    <cellStyle name="Normal 2 4 8 19 4 4" xfId="59090"/>
    <cellStyle name="Normal 2 4 8 19 5" xfId="23793"/>
    <cellStyle name="Normal 2 4 8 19 5 2" xfId="23794"/>
    <cellStyle name="Normal 2 4 8 19 5 2 2" xfId="59091"/>
    <cellStyle name="Normal 2 4 8 19 5 3" xfId="59092"/>
    <cellStyle name="Normal 2 4 8 19 6" xfId="23795"/>
    <cellStyle name="Normal 2 4 8 19 6 2" xfId="59093"/>
    <cellStyle name="Normal 2 4 8 19 7" xfId="23796"/>
    <cellStyle name="Normal 2 4 8 19 7 2" xfId="59094"/>
    <cellStyle name="Normal 2 4 8 19 8" xfId="59095"/>
    <cellStyle name="Normal 2 4 8 19 8 2" xfId="59096"/>
    <cellStyle name="Normal 2 4 8 19 9" xfId="59097"/>
    <cellStyle name="Normal 2 4 8 2" xfId="23797"/>
    <cellStyle name="Normal 2 4 8 2 10" xfId="59098"/>
    <cellStyle name="Normal 2 4 8 2 11" xfId="59099"/>
    <cellStyle name="Normal 2 4 8 2 2" xfId="23798"/>
    <cellStyle name="Normal 2 4 8 2 2 10" xfId="59100"/>
    <cellStyle name="Normal 2 4 8 2 2 2" xfId="23799"/>
    <cellStyle name="Normal 2 4 8 2 2 2 2" xfId="23800"/>
    <cellStyle name="Normal 2 4 8 2 2 2 2 2" xfId="23801"/>
    <cellStyle name="Normal 2 4 8 2 2 2 2 2 2" xfId="59101"/>
    <cellStyle name="Normal 2 4 8 2 2 2 2 3" xfId="23802"/>
    <cellStyle name="Normal 2 4 8 2 2 2 2 3 2" xfId="59102"/>
    <cellStyle name="Normal 2 4 8 2 2 2 2 4" xfId="59103"/>
    <cellStyle name="Normal 2 4 8 2 2 2 3" xfId="23803"/>
    <cellStyle name="Normal 2 4 8 2 2 2 3 2" xfId="59104"/>
    <cellStyle name="Normal 2 4 8 2 2 2 4" xfId="23804"/>
    <cellStyle name="Normal 2 4 8 2 2 2 4 2" xfId="59105"/>
    <cellStyle name="Normal 2 4 8 2 2 2 5" xfId="23805"/>
    <cellStyle name="Normal 2 4 8 2 2 2 5 2" xfId="59106"/>
    <cellStyle name="Normal 2 4 8 2 2 2 6" xfId="59107"/>
    <cellStyle name="Normal 2 4 8 2 2 2 6 2" xfId="59108"/>
    <cellStyle name="Normal 2 4 8 2 2 2 7" xfId="59109"/>
    <cellStyle name="Normal 2 4 8 2 2 3" xfId="23806"/>
    <cellStyle name="Normal 2 4 8 2 2 3 2" xfId="23807"/>
    <cellStyle name="Normal 2 4 8 2 2 3 2 2" xfId="59110"/>
    <cellStyle name="Normal 2 4 8 2 2 3 3" xfId="23808"/>
    <cellStyle name="Normal 2 4 8 2 2 3 3 2" xfId="59111"/>
    <cellStyle name="Normal 2 4 8 2 2 3 4" xfId="59112"/>
    <cellStyle name="Normal 2 4 8 2 2 4" xfId="23809"/>
    <cellStyle name="Normal 2 4 8 2 2 4 2" xfId="23810"/>
    <cellStyle name="Normal 2 4 8 2 2 4 2 2" xfId="59113"/>
    <cellStyle name="Normal 2 4 8 2 2 4 3" xfId="59114"/>
    <cellStyle name="Normal 2 4 8 2 2 5" xfId="23811"/>
    <cellStyle name="Normal 2 4 8 2 2 5 2" xfId="59115"/>
    <cellStyle name="Normal 2 4 8 2 2 6" xfId="23812"/>
    <cellStyle name="Normal 2 4 8 2 2 6 2" xfId="59116"/>
    <cellStyle name="Normal 2 4 8 2 2 7" xfId="59117"/>
    <cellStyle name="Normal 2 4 8 2 2 7 2" xfId="59118"/>
    <cellStyle name="Normal 2 4 8 2 2 8" xfId="59119"/>
    <cellStyle name="Normal 2 4 8 2 2 9" xfId="59120"/>
    <cellStyle name="Normal 2 4 8 2 3" xfId="23813"/>
    <cellStyle name="Normal 2 4 8 2 3 2" xfId="23814"/>
    <cellStyle name="Normal 2 4 8 2 3 2 2" xfId="23815"/>
    <cellStyle name="Normal 2 4 8 2 3 2 2 2" xfId="59121"/>
    <cellStyle name="Normal 2 4 8 2 3 2 3" xfId="23816"/>
    <cellStyle name="Normal 2 4 8 2 3 2 3 2" xfId="59122"/>
    <cellStyle name="Normal 2 4 8 2 3 2 4" xfId="59123"/>
    <cellStyle name="Normal 2 4 8 2 3 3" xfId="23817"/>
    <cellStyle name="Normal 2 4 8 2 3 3 2" xfId="59124"/>
    <cellStyle name="Normal 2 4 8 2 3 4" xfId="23818"/>
    <cellStyle name="Normal 2 4 8 2 3 4 2" xfId="59125"/>
    <cellStyle name="Normal 2 4 8 2 3 5" xfId="23819"/>
    <cellStyle name="Normal 2 4 8 2 3 5 2" xfId="59126"/>
    <cellStyle name="Normal 2 4 8 2 3 6" xfId="59127"/>
    <cellStyle name="Normal 2 4 8 2 3 6 2" xfId="59128"/>
    <cellStyle name="Normal 2 4 8 2 3 7" xfId="59129"/>
    <cellStyle name="Normal 2 4 8 2 4" xfId="23820"/>
    <cellStyle name="Normal 2 4 8 2 4 2" xfId="23821"/>
    <cellStyle name="Normal 2 4 8 2 4 2 2" xfId="59130"/>
    <cellStyle name="Normal 2 4 8 2 4 3" xfId="23822"/>
    <cellStyle name="Normal 2 4 8 2 4 3 2" xfId="59131"/>
    <cellStyle name="Normal 2 4 8 2 4 4" xfId="59132"/>
    <cellStyle name="Normal 2 4 8 2 5" xfId="23823"/>
    <cellStyle name="Normal 2 4 8 2 5 2" xfId="23824"/>
    <cellStyle name="Normal 2 4 8 2 5 2 2" xfId="59133"/>
    <cellStyle name="Normal 2 4 8 2 5 3" xfId="59134"/>
    <cellStyle name="Normal 2 4 8 2 6" xfId="23825"/>
    <cellStyle name="Normal 2 4 8 2 6 2" xfId="59135"/>
    <cellStyle name="Normal 2 4 8 2 7" xfId="23826"/>
    <cellStyle name="Normal 2 4 8 2 7 2" xfId="59136"/>
    <cellStyle name="Normal 2 4 8 2 8" xfId="59137"/>
    <cellStyle name="Normal 2 4 8 2 8 2" xfId="59138"/>
    <cellStyle name="Normal 2 4 8 2 9" xfId="59139"/>
    <cellStyle name="Normal 2 4 8 20" xfId="23827"/>
    <cellStyle name="Normal 2 4 8 20 10" xfId="59140"/>
    <cellStyle name="Normal 2 4 8 20 11" xfId="59141"/>
    <cellStyle name="Normal 2 4 8 20 2" xfId="23828"/>
    <cellStyle name="Normal 2 4 8 20 2 10" xfId="59142"/>
    <cellStyle name="Normal 2 4 8 20 2 2" xfId="23829"/>
    <cellStyle name="Normal 2 4 8 20 2 2 2" xfId="23830"/>
    <cellStyle name="Normal 2 4 8 20 2 2 2 2" xfId="23831"/>
    <cellStyle name="Normal 2 4 8 20 2 2 2 2 2" xfId="59143"/>
    <cellStyle name="Normal 2 4 8 20 2 2 2 3" xfId="23832"/>
    <cellStyle name="Normal 2 4 8 20 2 2 2 3 2" xfId="59144"/>
    <cellStyle name="Normal 2 4 8 20 2 2 2 4" xfId="59145"/>
    <cellStyle name="Normal 2 4 8 20 2 2 3" xfId="23833"/>
    <cellStyle name="Normal 2 4 8 20 2 2 3 2" xfId="59146"/>
    <cellStyle name="Normal 2 4 8 20 2 2 4" xfId="23834"/>
    <cellStyle name="Normal 2 4 8 20 2 2 4 2" xfId="59147"/>
    <cellStyle name="Normal 2 4 8 20 2 2 5" xfId="23835"/>
    <cellStyle name="Normal 2 4 8 20 2 2 5 2" xfId="59148"/>
    <cellStyle name="Normal 2 4 8 20 2 2 6" xfId="59149"/>
    <cellStyle name="Normal 2 4 8 20 2 2 6 2" xfId="59150"/>
    <cellStyle name="Normal 2 4 8 20 2 2 7" xfId="59151"/>
    <cellStyle name="Normal 2 4 8 20 2 3" xfId="23836"/>
    <cellStyle name="Normal 2 4 8 20 2 3 2" xfId="23837"/>
    <cellStyle name="Normal 2 4 8 20 2 3 2 2" xfId="59152"/>
    <cellStyle name="Normal 2 4 8 20 2 3 3" xfId="23838"/>
    <cellStyle name="Normal 2 4 8 20 2 3 3 2" xfId="59153"/>
    <cellStyle name="Normal 2 4 8 20 2 3 4" xfId="59154"/>
    <cellStyle name="Normal 2 4 8 20 2 4" xfId="23839"/>
    <cellStyle name="Normal 2 4 8 20 2 4 2" xfId="23840"/>
    <cellStyle name="Normal 2 4 8 20 2 4 2 2" xfId="59155"/>
    <cellStyle name="Normal 2 4 8 20 2 4 3" xfId="59156"/>
    <cellStyle name="Normal 2 4 8 20 2 5" xfId="23841"/>
    <cellStyle name="Normal 2 4 8 20 2 5 2" xfId="59157"/>
    <cellStyle name="Normal 2 4 8 20 2 6" xfId="23842"/>
    <cellStyle name="Normal 2 4 8 20 2 6 2" xfId="59158"/>
    <cellStyle name="Normal 2 4 8 20 2 7" xfId="59159"/>
    <cellStyle name="Normal 2 4 8 20 2 7 2" xfId="59160"/>
    <cellStyle name="Normal 2 4 8 20 2 8" xfId="59161"/>
    <cellStyle name="Normal 2 4 8 20 2 9" xfId="59162"/>
    <cellStyle name="Normal 2 4 8 20 3" xfId="23843"/>
    <cellStyle name="Normal 2 4 8 20 3 2" xfId="23844"/>
    <cellStyle name="Normal 2 4 8 20 3 2 2" xfId="23845"/>
    <cellStyle name="Normal 2 4 8 20 3 2 2 2" xfId="59163"/>
    <cellStyle name="Normal 2 4 8 20 3 2 3" xfId="23846"/>
    <cellStyle name="Normal 2 4 8 20 3 2 3 2" xfId="59164"/>
    <cellStyle name="Normal 2 4 8 20 3 2 4" xfId="59165"/>
    <cellStyle name="Normal 2 4 8 20 3 3" xfId="23847"/>
    <cellStyle name="Normal 2 4 8 20 3 3 2" xfId="59166"/>
    <cellStyle name="Normal 2 4 8 20 3 4" xfId="23848"/>
    <cellStyle name="Normal 2 4 8 20 3 4 2" xfId="59167"/>
    <cellStyle name="Normal 2 4 8 20 3 5" xfId="23849"/>
    <cellStyle name="Normal 2 4 8 20 3 5 2" xfId="59168"/>
    <cellStyle name="Normal 2 4 8 20 3 6" xfId="59169"/>
    <cellStyle name="Normal 2 4 8 20 3 6 2" xfId="59170"/>
    <cellStyle name="Normal 2 4 8 20 3 7" xfId="59171"/>
    <cellStyle name="Normal 2 4 8 20 4" xfId="23850"/>
    <cellStyle name="Normal 2 4 8 20 4 2" xfId="23851"/>
    <cellStyle name="Normal 2 4 8 20 4 2 2" xfId="59172"/>
    <cellStyle name="Normal 2 4 8 20 4 3" xfId="23852"/>
    <cellStyle name="Normal 2 4 8 20 4 3 2" xfId="59173"/>
    <cellStyle name="Normal 2 4 8 20 4 4" xfId="59174"/>
    <cellStyle name="Normal 2 4 8 20 5" xfId="23853"/>
    <cellStyle name="Normal 2 4 8 20 5 2" xfId="23854"/>
    <cellStyle name="Normal 2 4 8 20 5 2 2" xfId="59175"/>
    <cellStyle name="Normal 2 4 8 20 5 3" xfId="59176"/>
    <cellStyle name="Normal 2 4 8 20 6" xfId="23855"/>
    <cellStyle name="Normal 2 4 8 20 6 2" xfId="59177"/>
    <cellStyle name="Normal 2 4 8 20 7" xfId="23856"/>
    <cellStyle name="Normal 2 4 8 20 7 2" xfId="59178"/>
    <cellStyle name="Normal 2 4 8 20 8" xfId="59179"/>
    <cellStyle name="Normal 2 4 8 20 8 2" xfId="59180"/>
    <cellStyle name="Normal 2 4 8 20 9" xfId="59181"/>
    <cellStyle name="Normal 2 4 8 21" xfId="23857"/>
    <cellStyle name="Normal 2 4 8 21 10" xfId="59182"/>
    <cellStyle name="Normal 2 4 8 21 11" xfId="59183"/>
    <cellStyle name="Normal 2 4 8 21 2" xfId="23858"/>
    <cellStyle name="Normal 2 4 8 21 2 10" xfId="59184"/>
    <cellStyle name="Normal 2 4 8 21 2 2" xfId="23859"/>
    <cellStyle name="Normal 2 4 8 21 2 2 2" xfId="23860"/>
    <cellStyle name="Normal 2 4 8 21 2 2 2 2" xfId="23861"/>
    <cellStyle name="Normal 2 4 8 21 2 2 2 2 2" xfId="59185"/>
    <cellStyle name="Normal 2 4 8 21 2 2 2 3" xfId="23862"/>
    <cellStyle name="Normal 2 4 8 21 2 2 2 3 2" xfId="59186"/>
    <cellStyle name="Normal 2 4 8 21 2 2 2 4" xfId="59187"/>
    <cellStyle name="Normal 2 4 8 21 2 2 3" xfId="23863"/>
    <cellStyle name="Normal 2 4 8 21 2 2 3 2" xfId="59188"/>
    <cellStyle name="Normal 2 4 8 21 2 2 4" xfId="23864"/>
    <cellStyle name="Normal 2 4 8 21 2 2 4 2" xfId="59189"/>
    <cellStyle name="Normal 2 4 8 21 2 2 5" xfId="23865"/>
    <cellStyle name="Normal 2 4 8 21 2 2 5 2" xfId="59190"/>
    <cellStyle name="Normal 2 4 8 21 2 2 6" xfId="59191"/>
    <cellStyle name="Normal 2 4 8 21 2 2 6 2" xfId="59192"/>
    <cellStyle name="Normal 2 4 8 21 2 2 7" xfId="59193"/>
    <cellStyle name="Normal 2 4 8 21 2 3" xfId="23866"/>
    <cellStyle name="Normal 2 4 8 21 2 3 2" xfId="23867"/>
    <cellStyle name="Normal 2 4 8 21 2 3 2 2" xfId="59194"/>
    <cellStyle name="Normal 2 4 8 21 2 3 3" xfId="23868"/>
    <cellStyle name="Normal 2 4 8 21 2 3 3 2" xfId="59195"/>
    <cellStyle name="Normal 2 4 8 21 2 3 4" xfId="59196"/>
    <cellStyle name="Normal 2 4 8 21 2 4" xfId="23869"/>
    <cellStyle name="Normal 2 4 8 21 2 4 2" xfId="23870"/>
    <cellStyle name="Normal 2 4 8 21 2 4 2 2" xfId="59197"/>
    <cellStyle name="Normal 2 4 8 21 2 4 3" xfId="59198"/>
    <cellStyle name="Normal 2 4 8 21 2 5" xfId="23871"/>
    <cellStyle name="Normal 2 4 8 21 2 5 2" xfId="59199"/>
    <cellStyle name="Normal 2 4 8 21 2 6" xfId="23872"/>
    <cellStyle name="Normal 2 4 8 21 2 6 2" xfId="59200"/>
    <cellStyle name="Normal 2 4 8 21 2 7" xfId="59201"/>
    <cellStyle name="Normal 2 4 8 21 2 7 2" xfId="59202"/>
    <cellStyle name="Normal 2 4 8 21 2 8" xfId="59203"/>
    <cellStyle name="Normal 2 4 8 21 2 9" xfId="59204"/>
    <cellStyle name="Normal 2 4 8 21 3" xfId="23873"/>
    <cellStyle name="Normal 2 4 8 21 3 2" xfId="23874"/>
    <cellStyle name="Normal 2 4 8 21 3 2 2" xfId="23875"/>
    <cellStyle name="Normal 2 4 8 21 3 2 2 2" xfId="59205"/>
    <cellStyle name="Normal 2 4 8 21 3 2 3" xfId="23876"/>
    <cellStyle name="Normal 2 4 8 21 3 2 3 2" xfId="59206"/>
    <cellStyle name="Normal 2 4 8 21 3 2 4" xfId="59207"/>
    <cellStyle name="Normal 2 4 8 21 3 3" xfId="23877"/>
    <cellStyle name="Normal 2 4 8 21 3 3 2" xfId="59208"/>
    <cellStyle name="Normal 2 4 8 21 3 4" xfId="23878"/>
    <cellStyle name="Normal 2 4 8 21 3 4 2" xfId="59209"/>
    <cellStyle name="Normal 2 4 8 21 3 5" xfId="23879"/>
    <cellStyle name="Normal 2 4 8 21 3 5 2" xfId="59210"/>
    <cellStyle name="Normal 2 4 8 21 3 6" xfId="59211"/>
    <cellStyle name="Normal 2 4 8 21 3 6 2" xfId="59212"/>
    <cellStyle name="Normal 2 4 8 21 3 7" xfId="59213"/>
    <cellStyle name="Normal 2 4 8 21 4" xfId="23880"/>
    <cellStyle name="Normal 2 4 8 21 4 2" xfId="23881"/>
    <cellStyle name="Normal 2 4 8 21 4 2 2" xfId="59214"/>
    <cellStyle name="Normal 2 4 8 21 4 3" xfId="23882"/>
    <cellStyle name="Normal 2 4 8 21 4 3 2" xfId="59215"/>
    <cellStyle name="Normal 2 4 8 21 4 4" xfId="59216"/>
    <cellStyle name="Normal 2 4 8 21 5" xfId="23883"/>
    <cellStyle name="Normal 2 4 8 21 5 2" xfId="23884"/>
    <cellStyle name="Normal 2 4 8 21 5 2 2" xfId="59217"/>
    <cellStyle name="Normal 2 4 8 21 5 3" xfId="59218"/>
    <cellStyle name="Normal 2 4 8 21 6" xfId="23885"/>
    <cellStyle name="Normal 2 4 8 21 6 2" xfId="59219"/>
    <cellStyle name="Normal 2 4 8 21 7" xfId="23886"/>
    <cellStyle name="Normal 2 4 8 21 7 2" xfId="59220"/>
    <cellStyle name="Normal 2 4 8 21 8" xfId="59221"/>
    <cellStyle name="Normal 2 4 8 21 8 2" xfId="59222"/>
    <cellStyle name="Normal 2 4 8 21 9" xfId="59223"/>
    <cellStyle name="Normal 2 4 8 22" xfId="23887"/>
    <cellStyle name="Normal 2 4 8 22 10" xfId="59224"/>
    <cellStyle name="Normal 2 4 8 22 11" xfId="59225"/>
    <cellStyle name="Normal 2 4 8 22 2" xfId="23888"/>
    <cellStyle name="Normal 2 4 8 22 2 10" xfId="59226"/>
    <cellStyle name="Normal 2 4 8 22 2 2" xfId="23889"/>
    <cellStyle name="Normal 2 4 8 22 2 2 2" xfId="23890"/>
    <cellStyle name="Normal 2 4 8 22 2 2 2 2" xfId="23891"/>
    <cellStyle name="Normal 2 4 8 22 2 2 2 2 2" xfId="59227"/>
    <cellStyle name="Normal 2 4 8 22 2 2 2 3" xfId="23892"/>
    <cellStyle name="Normal 2 4 8 22 2 2 2 3 2" xfId="59228"/>
    <cellStyle name="Normal 2 4 8 22 2 2 2 4" xfId="59229"/>
    <cellStyle name="Normal 2 4 8 22 2 2 3" xfId="23893"/>
    <cellStyle name="Normal 2 4 8 22 2 2 3 2" xfId="59230"/>
    <cellStyle name="Normal 2 4 8 22 2 2 4" xfId="23894"/>
    <cellStyle name="Normal 2 4 8 22 2 2 4 2" xfId="59231"/>
    <cellStyle name="Normal 2 4 8 22 2 2 5" xfId="23895"/>
    <cellStyle name="Normal 2 4 8 22 2 2 5 2" xfId="59232"/>
    <cellStyle name="Normal 2 4 8 22 2 2 6" xfId="59233"/>
    <cellStyle name="Normal 2 4 8 22 2 2 6 2" xfId="59234"/>
    <cellStyle name="Normal 2 4 8 22 2 2 7" xfId="59235"/>
    <cellStyle name="Normal 2 4 8 22 2 3" xfId="23896"/>
    <cellStyle name="Normal 2 4 8 22 2 3 2" xfId="23897"/>
    <cellStyle name="Normal 2 4 8 22 2 3 2 2" xfId="59236"/>
    <cellStyle name="Normal 2 4 8 22 2 3 3" xfId="23898"/>
    <cellStyle name="Normal 2 4 8 22 2 3 3 2" xfId="59237"/>
    <cellStyle name="Normal 2 4 8 22 2 3 4" xfId="59238"/>
    <cellStyle name="Normal 2 4 8 22 2 4" xfId="23899"/>
    <cellStyle name="Normal 2 4 8 22 2 4 2" xfId="23900"/>
    <cellStyle name="Normal 2 4 8 22 2 4 2 2" xfId="59239"/>
    <cellStyle name="Normal 2 4 8 22 2 4 3" xfId="59240"/>
    <cellStyle name="Normal 2 4 8 22 2 5" xfId="23901"/>
    <cellStyle name="Normal 2 4 8 22 2 5 2" xfId="59241"/>
    <cellStyle name="Normal 2 4 8 22 2 6" xfId="23902"/>
    <cellStyle name="Normal 2 4 8 22 2 6 2" xfId="59242"/>
    <cellStyle name="Normal 2 4 8 22 2 7" xfId="59243"/>
    <cellStyle name="Normal 2 4 8 22 2 7 2" xfId="59244"/>
    <cellStyle name="Normal 2 4 8 22 2 8" xfId="59245"/>
    <cellStyle name="Normal 2 4 8 22 2 9" xfId="59246"/>
    <cellStyle name="Normal 2 4 8 22 3" xfId="23903"/>
    <cellStyle name="Normal 2 4 8 22 3 2" xfId="23904"/>
    <cellStyle name="Normal 2 4 8 22 3 2 2" xfId="23905"/>
    <cellStyle name="Normal 2 4 8 22 3 2 2 2" xfId="59247"/>
    <cellStyle name="Normal 2 4 8 22 3 2 3" xfId="23906"/>
    <cellStyle name="Normal 2 4 8 22 3 2 3 2" xfId="59248"/>
    <cellStyle name="Normal 2 4 8 22 3 2 4" xfId="59249"/>
    <cellStyle name="Normal 2 4 8 22 3 3" xfId="23907"/>
    <cellStyle name="Normal 2 4 8 22 3 3 2" xfId="59250"/>
    <cellStyle name="Normal 2 4 8 22 3 4" xfId="23908"/>
    <cellStyle name="Normal 2 4 8 22 3 4 2" xfId="59251"/>
    <cellStyle name="Normal 2 4 8 22 3 5" xfId="23909"/>
    <cellStyle name="Normal 2 4 8 22 3 5 2" xfId="59252"/>
    <cellStyle name="Normal 2 4 8 22 3 6" xfId="59253"/>
    <cellStyle name="Normal 2 4 8 22 3 6 2" xfId="59254"/>
    <cellStyle name="Normal 2 4 8 22 3 7" xfId="59255"/>
    <cellStyle name="Normal 2 4 8 22 4" xfId="23910"/>
    <cellStyle name="Normal 2 4 8 22 4 2" xfId="23911"/>
    <cellStyle name="Normal 2 4 8 22 4 2 2" xfId="59256"/>
    <cellStyle name="Normal 2 4 8 22 4 3" xfId="23912"/>
    <cellStyle name="Normal 2 4 8 22 4 3 2" xfId="59257"/>
    <cellStyle name="Normal 2 4 8 22 4 4" xfId="59258"/>
    <cellStyle name="Normal 2 4 8 22 5" xfId="23913"/>
    <cellStyle name="Normal 2 4 8 22 5 2" xfId="23914"/>
    <cellStyle name="Normal 2 4 8 22 5 2 2" xfId="59259"/>
    <cellStyle name="Normal 2 4 8 22 5 3" xfId="59260"/>
    <cellStyle name="Normal 2 4 8 22 6" xfId="23915"/>
    <cellStyle name="Normal 2 4 8 22 6 2" xfId="59261"/>
    <cellStyle name="Normal 2 4 8 22 7" xfId="23916"/>
    <cellStyle name="Normal 2 4 8 22 7 2" xfId="59262"/>
    <cellStyle name="Normal 2 4 8 22 8" xfId="59263"/>
    <cellStyle name="Normal 2 4 8 22 8 2" xfId="59264"/>
    <cellStyle name="Normal 2 4 8 22 9" xfId="59265"/>
    <cellStyle name="Normal 2 4 8 23" xfId="23917"/>
    <cellStyle name="Normal 2 4 8 23 10" xfId="59266"/>
    <cellStyle name="Normal 2 4 8 23 11" xfId="59267"/>
    <cellStyle name="Normal 2 4 8 23 2" xfId="23918"/>
    <cellStyle name="Normal 2 4 8 23 2 10" xfId="59268"/>
    <cellStyle name="Normal 2 4 8 23 2 2" xfId="23919"/>
    <cellStyle name="Normal 2 4 8 23 2 2 2" xfId="23920"/>
    <cellStyle name="Normal 2 4 8 23 2 2 2 2" xfId="23921"/>
    <cellStyle name="Normal 2 4 8 23 2 2 2 2 2" xfId="59269"/>
    <cellStyle name="Normal 2 4 8 23 2 2 2 3" xfId="23922"/>
    <cellStyle name="Normal 2 4 8 23 2 2 2 3 2" xfId="59270"/>
    <cellStyle name="Normal 2 4 8 23 2 2 2 4" xfId="59271"/>
    <cellStyle name="Normal 2 4 8 23 2 2 3" xfId="23923"/>
    <cellStyle name="Normal 2 4 8 23 2 2 3 2" xfId="59272"/>
    <cellStyle name="Normal 2 4 8 23 2 2 4" xfId="23924"/>
    <cellStyle name="Normal 2 4 8 23 2 2 4 2" xfId="59273"/>
    <cellStyle name="Normal 2 4 8 23 2 2 5" xfId="23925"/>
    <cellStyle name="Normal 2 4 8 23 2 2 5 2" xfId="59274"/>
    <cellStyle name="Normal 2 4 8 23 2 2 6" xfId="59275"/>
    <cellStyle name="Normal 2 4 8 23 2 2 6 2" xfId="59276"/>
    <cellStyle name="Normal 2 4 8 23 2 2 7" xfId="59277"/>
    <cellStyle name="Normal 2 4 8 23 2 3" xfId="23926"/>
    <cellStyle name="Normal 2 4 8 23 2 3 2" xfId="23927"/>
    <cellStyle name="Normal 2 4 8 23 2 3 2 2" xfId="59278"/>
    <cellStyle name="Normal 2 4 8 23 2 3 3" xfId="23928"/>
    <cellStyle name="Normal 2 4 8 23 2 3 3 2" xfId="59279"/>
    <cellStyle name="Normal 2 4 8 23 2 3 4" xfId="59280"/>
    <cellStyle name="Normal 2 4 8 23 2 4" xfId="23929"/>
    <cellStyle name="Normal 2 4 8 23 2 4 2" xfId="23930"/>
    <cellStyle name="Normal 2 4 8 23 2 4 2 2" xfId="59281"/>
    <cellStyle name="Normal 2 4 8 23 2 4 3" xfId="59282"/>
    <cellStyle name="Normal 2 4 8 23 2 5" xfId="23931"/>
    <cellStyle name="Normal 2 4 8 23 2 5 2" xfId="59283"/>
    <cellStyle name="Normal 2 4 8 23 2 6" xfId="23932"/>
    <cellStyle name="Normal 2 4 8 23 2 6 2" xfId="59284"/>
    <cellStyle name="Normal 2 4 8 23 2 7" xfId="59285"/>
    <cellStyle name="Normal 2 4 8 23 2 7 2" xfId="59286"/>
    <cellStyle name="Normal 2 4 8 23 2 8" xfId="59287"/>
    <cellStyle name="Normal 2 4 8 23 2 9" xfId="59288"/>
    <cellStyle name="Normal 2 4 8 23 3" xfId="23933"/>
    <cellStyle name="Normal 2 4 8 23 3 2" xfId="23934"/>
    <cellStyle name="Normal 2 4 8 23 3 2 2" xfId="23935"/>
    <cellStyle name="Normal 2 4 8 23 3 2 2 2" xfId="59289"/>
    <cellStyle name="Normal 2 4 8 23 3 2 3" xfId="23936"/>
    <cellStyle name="Normal 2 4 8 23 3 2 3 2" xfId="59290"/>
    <cellStyle name="Normal 2 4 8 23 3 2 4" xfId="59291"/>
    <cellStyle name="Normal 2 4 8 23 3 3" xfId="23937"/>
    <cellStyle name="Normal 2 4 8 23 3 3 2" xfId="59292"/>
    <cellStyle name="Normal 2 4 8 23 3 4" xfId="23938"/>
    <cellStyle name="Normal 2 4 8 23 3 4 2" xfId="59293"/>
    <cellStyle name="Normal 2 4 8 23 3 5" xfId="23939"/>
    <cellStyle name="Normal 2 4 8 23 3 5 2" xfId="59294"/>
    <cellStyle name="Normal 2 4 8 23 3 6" xfId="59295"/>
    <cellStyle name="Normal 2 4 8 23 3 6 2" xfId="59296"/>
    <cellStyle name="Normal 2 4 8 23 3 7" xfId="59297"/>
    <cellStyle name="Normal 2 4 8 23 4" xfId="23940"/>
    <cellStyle name="Normal 2 4 8 23 4 2" xfId="23941"/>
    <cellStyle name="Normal 2 4 8 23 4 2 2" xfId="59298"/>
    <cellStyle name="Normal 2 4 8 23 4 3" xfId="23942"/>
    <cellStyle name="Normal 2 4 8 23 4 3 2" xfId="59299"/>
    <cellStyle name="Normal 2 4 8 23 4 4" xfId="59300"/>
    <cellStyle name="Normal 2 4 8 23 5" xfId="23943"/>
    <cellStyle name="Normal 2 4 8 23 5 2" xfId="23944"/>
    <cellStyle name="Normal 2 4 8 23 5 2 2" xfId="59301"/>
    <cellStyle name="Normal 2 4 8 23 5 3" xfId="59302"/>
    <cellStyle name="Normal 2 4 8 23 6" xfId="23945"/>
    <cellStyle name="Normal 2 4 8 23 6 2" xfId="59303"/>
    <cellStyle name="Normal 2 4 8 23 7" xfId="23946"/>
    <cellStyle name="Normal 2 4 8 23 7 2" xfId="59304"/>
    <cellStyle name="Normal 2 4 8 23 8" xfId="59305"/>
    <cellStyle name="Normal 2 4 8 23 8 2" xfId="59306"/>
    <cellStyle name="Normal 2 4 8 23 9" xfId="59307"/>
    <cellStyle name="Normal 2 4 8 24" xfId="23947"/>
    <cellStyle name="Normal 2 4 8 24 10" xfId="59308"/>
    <cellStyle name="Normal 2 4 8 24 11" xfId="59309"/>
    <cellStyle name="Normal 2 4 8 24 2" xfId="23948"/>
    <cellStyle name="Normal 2 4 8 24 2 10" xfId="59310"/>
    <cellStyle name="Normal 2 4 8 24 2 2" xfId="23949"/>
    <cellStyle name="Normal 2 4 8 24 2 2 2" xfId="23950"/>
    <cellStyle name="Normal 2 4 8 24 2 2 2 2" xfId="23951"/>
    <cellStyle name="Normal 2 4 8 24 2 2 2 2 2" xfId="59311"/>
    <cellStyle name="Normal 2 4 8 24 2 2 2 3" xfId="23952"/>
    <cellStyle name="Normal 2 4 8 24 2 2 2 3 2" xfId="59312"/>
    <cellStyle name="Normal 2 4 8 24 2 2 2 4" xfId="59313"/>
    <cellStyle name="Normal 2 4 8 24 2 2 3" xfId="23953"/>
    <cellStyle name="Normal 2 4 8 24 2 2 3 2" xfId="59314"/>
    <cellStyle name="Normal 2 4 8 24 2 2 4" xfId="23954"/>
    <cellStyle name="Normal 2 4 8 24 2 2 4 2" xfId="59315"/>
    <cellStyle name="Normal 2 4 8 24 2 2 5" xfId="23955"/>
    <cellStyle name="Normal 2 4 8 24 2 2 5 2" xfId="59316"/>
    <cellStyle name="Normal 2 4 8 24 2 2 6" xfId="59317"/>
    <cellStyle name="Normal 2 4 8 24 2 2 6 2" xfId="59318"/>
    <cellStyle name="Normal 2 4 8 24 2 2 7" xfId="59319"/>
    <cellStyle name="Normal 2 4 8 24 2 3" xfId="23956"/>
    <cellStyle name="Normal 2 4 8 24 2 3 2" xfId="23957"/>
    <cellStyle name="Normal 2 4 8 24 2 3 2 2" xfId="59320"/>
    <cellStyle name="Normal 2 4 8 24 2 3 3" xfId="23958"/>
    <cellStyle name="Normal 2 4 8 24 2 3 3 2" xfId="59321"/>
    <cellStyle name="Normal 2 4 8 24 2 3 4" xfId="59322"/>
    <cellStyle name="Normal 2 4 8 24 2 4" xfId="23959"/>
    <cellStyle name="Normal 2 4 8 24 2 4 2" xfId="23960"/>
    <cellStyle name="Normal 2 4 8 24 2 4 2 2" xfId="59323"/>
    <cellStyle name="Normal 2 4 8 24 2 4 3" xfId="59324"/>
    <cellStyle name="Normal 2 4 8 24 2 5" xfId="23961"/>
    <cellStyle name="Normal 2 4 8 24 2 5 2" xfId="59325"/>
    <cellStyle name="Normal 2 4 8 24 2 6" xfId="23962"/>
    <cellStyle name="Normal 2 4 8 24 2 6 2" xfId="59326"/>
    <cellStyle name="Normal 2 4 8 24 2 7" xfId="59327"/>
    <cellStyle name="Normal 2 4 8 24 2 7 2" xfId="59328"/>
    <cellStyle name="Normal 2 4 8 24 2 8" xfId="59329"/>
    <cellStyle name="Normal 2 4 8 24 2 9" xfId="59330"/>
    <cellStyle name="Normal 2 4 8 24 3" xfId="23963"/>
    <cellStyle name="Normal 2 4 8 24 3 2" xfId="23964"/>
    <cellStyle name="Normal 2 4 8 24 3 2 2" xfId="23965"/>
    <cellStyle name="Normal 2 4 8 24 3 2 2 2" xfId="59331"/>
    <cellStyle name="Normal 2 4 8 24 3 2 3" xfId="23966"/>
    <cellStyle name="Normal 2 4 8 24 3 2 3 2" xfId="59332"/>
    <cellStyle name="Normal 2 4 8 24 3 2 4" xfId="59333"/>
    <cellStyle name="Normal 2 4 8 24 3 3" xfId="23967"/>
    <cellStyle name="Normal 2 4 8 24 3 3 2" xfId="59334"/>
    <cellStyle name="Normal 2 4 8 24 3 4" xfId="23968"/>
    <cellStyle name="Normal 2 4 8 24 3 4 2" xfId="59335"/>
    <cellStyle name="Normal 2 4 8 24 3 5" xfId="23969"/>
    <cellStyle name="Normal 2 4 8 24 3 5 2" xfId="59336"/>
    <cellStyle name="Normal 2 4 8 24 3 6" xfId="59337"/>
    <cellStyle name="Normal 2 4 8 24 3 6 2" xfId="59338"/>
    <cellStyle name="Normal 2 4 8 24 3 7" xfId="59339"/>
    <cellStyle name="Normal 2 4 8 24 4" xfId="23970"/>
    <cellStyle name="Normal 2 4 8 24 4 2" xfId="23971"/>
    <cellStyle name="Normal 2 4 8 24 4 2 2" xfId="59340"/>
    <cellStyle name="Normal 2 4 8 24 4 3" xfId="23972"/>
    <cellStyle name="Normal 2 4 8 24 4 3 2" xfId="59341"/>
    <cellStyle name="Normal 2 4 8 24 4 4" xfId="59342"/>
    <cellStyle name="Normal 2 4 8 24 5" xfId="23973"/>
    <cellStyle name="Normal 2 4 8 24 5 2" xfId="23974"/>
    <cellStyle name="Normal 2 4 8 24 5 2 2" xfId="59343"/>
    <cellStyle name="Normal 2 4 8 24 5 3" xfId="59344"/>
    <cellStyle name="Normal 2 4 8 24 6" xfId="23975"/>
    <cellStyle name="Normal 2 4 8 24 6 2" xfId="59345"/>
    <cellStyle name="Normal 2 4 8 24 7" xfId="23976"/>
    <cellStyle name="Normal 2 4 8 24 7 2" xfId="59346"/>
    <cellStyle name="Normal 2 4 8 24 8" xfId="59347"/>
    <cellStyle name="Normal 2 4 8 24 8 2" xfId="59348"/>
    <cellStyle name="Normal 2 4 8 24 9" xfId="59349"/>
    <cellStyle name="Normal 2 4 8 25" xfId="23977"/>
    <cellStyle name="Normal 2 4 8 25 10" xfId="59350"/>
    <cellStyle name="Normal 2 4 8 25 11" xfId="59351"/>
    <cellStyle name="Normal 2 4 8 25 2" xfId="23978"/>
    <cellStyle name="Normal 2 4 8 25 2 10" xfId="59352"/>
    <cellStyle name="Normal 2 4 8 25 2 2" xfId="23979"/>
    <cellStyle name="Normal 2 4 8 25 2 2 2" xfId="23980"/>
    <cellStyle name="Normal 2 4 8 25 2 2 2 2" xfId="23981"/>
    <cellStyle name="Normal 2 4 8 25 2 2 2 2 2" xfId="59353"/>
    <cellStyle name="Normal 2 4 8 25 2 2 2 3" xfId="23982"/>
    <cellStyle name="Normal 2 4 8 25 2 2 2 3 2" xfId="59354"/>
    <cellStyle name="Normal 2 4 8 25 2 2 2 4" xfId="59355"/>
    <cellStyle name="Normal 2 4 8 25 2 2 3" xfId="23983"/>
    <cellStyle name="Normal 2 4 8 25 2 2 3 2" xfId="59356"/>
    <cellStyle name="Normal 2 4 8 25 2 2 4" xfId="23984"/>
    <cellStyle name="Normal 2 4 8 25 2 2 4 2" xfId="59357"/>
    <cellStyle name="Normal 2 4 8 25 2 2 5" xfId="23985"/>
    <cellStyle name="Normal 2 4 8 25 2 2 5 2" xfId="59358"/>
    <cellStyle name="Normal 2 4 8 25 2 2 6" xfId="59359"/>
    <cellStyle name="Normal 2 4 8 25 2 2 6 2" xfId="59360"/>
    <cellStyle name="Normal 2 4 8 25 2 2 7" xfId="59361"/>
    <cellStyle name="Normal 2 4 8 25 2 3" xfId="23986"/>
    <cellStyle name="Normal 2 4 8 25 2 3 2" xfId="23987"/>
    <cellStyle name="Normal 2 4 8 25 2 3 2 2" xfId="59362"/>
    <cellStyle name="Normal 2 4 8 25 2 3 3" xfId="23988"/>
    <cellStyle name="Normal 2 4 8 25 2 3 3 2" xfId="59363"/>
    <cellStyle name="Normal 2 4 8 25 2 3 4" xfId="59364"/>
    <cellStyle name="Normal 2 4 8 25 2 4" xfId="23989"/>
    <cellStyle name="Normal 2 4 8 25 2 4 2" xfId="23990"/>
    <cellStyle name="Normal 2 4 8 25 2 4 2 2" xfId="59365"/>
    <cellStyle name="Normal 2 4 8 25 2 4 3" xfId="59366"/>
    <cellStyle name="Normal 2 4 8 25 2 5" xfId="23991"/>
    <cellStyle name="Normal 2 4 8 25 2 5 2" xfId="59367"/>
    <cellStyle name="Normal 2 4 8 25 2 6" xfId="23992"/>
    <cellStyle name="Normal 2 4 8 25 2 6 2" xfId="59368"/>
    <cellStyle name="Normal 2 4 8 25 2 7" xfId="59369"/>
    <cellStyle name="Normal 2 4 8 25 2 7 2" xfId="59370"/>
    <cellStyle name="Normal 2 4 8 25 2 8" xfId="59371"/>
    <cellStyle name="Normal 2 4 8 25 2 9" xfId="59372"/>
    <cellStyle name="Normal 2 4 8 25 3" xfId="23993"/>
    <cellStyle name="Normal 2 4 8 25 3 2" xfId="23994"/>
    <cellStyle name="Normal 2 4 8 25 3 2 2" xfId="23995"/>
    <cellStyle name="Normal 2 4 8 25 3 2 2 2" xfId="59373"/>
    <cellStyle name="Normal 2 4 8 25 3 2 3" xfId="23996"/>
    <cellStyle name="Normal 2 4 8 25 3 2 3 2" xfId="59374"/>
    <cellStyle name="Normal 2 4 8 25 3 2 4" xfId="59375"/>
    <cellStyle name="Normal 2 4 8 25 3 3" xfId="23997"/>
    <cellStyle name="Normal 2 4 8 25 3 3 2" xfId="59376"/>
    <cellStyle name="Normal 2 4 8 25 3 4" xfId="23998"/>
    <cellStyle name="Normal 2 4 8 25 3 4 2" xfId="59377"/>
    <cellStyle name="Normal 2 4 8 25 3 5" xfId="23999"/>
    <cellStyle name="Normal 2 4 8 25 3 5 2" xfId="59378"/>
    <cellStyle name="Normal 2 4 8 25 3 6" xfId="59379"/>
    <cellStyle name="Normal 2 4 8 25 3 6 2" xfId="59380"/>
    <cellStyle name="Normal 2 4 8 25 3 7" xfId="59381"/>
    <cellStyle name="Normal 2 4 8 25 4" xfId="24000"/>
    <cellStyle name="Normal 2 4 8 25 4 2" xfId="24001"/>
    <cellStyle name="Normal 2 4 8 25 4 2 2" xfId="59382"/>
    <cellStyle name="Normal 2 4 8 25 4 3" xfId="24002"/>
    <cellStyle name="Normal 2 4 8 25 4 3 2" xfId="59383"/>
    <cellStyle name="Normal 2 4 8 25 4 4" xfId="59384"/>
    <cellStyle name="Normal 2 4 8 25 5" xfId="24003"/>
    <cellStyle name="Normal 2 4 8 25 5 2" xfId="24004"/>
    <cellStyle name="Normal 2 4 8 25 5 2 2" xfId="59385"/>
    <cellStyle name="Normal 2 4 8 25 5 3" xfId="59386"/>
    <cellStyle name="Normal 2 4 8 25 6" xfId="24005"/>
    <cellStyle name="Normal 2 4 8 25 6 2" xfId="59387"/>
    <cellStyle name="Normal 2 4 8 25 7" xfId="24006"/>
    <cellStyle name="Normal 2 4 8 25 7 2" xfId="59388"/>
    <cellStyle name="Normal 2 4 8 25 8" xfId="59389"/>
    <cellStyle name="Normal 2 4 8 25 8 2" xfId="59390"/>
    <cellStyle name="Normal 2 4 8 25 9" xfId="59391"/>
    <cellStyle name="Normal 2 4 8 26" xfId="24007"/>
    <cellStyle name="Normal 2 4 8 26 10" xfId="59392"/>
    <cellStyle name="Normal 2 4 8 26 11" xfId="59393"/>
    <cellStyle name="Normal 2 4 8 26 2" xfId="24008"/>
    <cellStyle name="Normal 2 4 8 26 2 10" xfId="59394"/>
    <cellStyle name="Normal 2 4 8 26 2 2" xfId="24009"/>
    <cellStyle name="Normal 2 4 8 26 2 2 2" xfId="24010"/>
    <cellStyle name="Normal 2 4 8 26 2 2 2 2" xfId="24011"/>
    <cellStyle name="Normal 2 4 8 26 2 2 2 2 2" xfId="59395"/>
    <cellStyle name="Normal 2 4 8 26 2 2 2 3" xfId="24012"/>
    <cellStyle name="Normal 2 4 8 26 2 2 2 3 2" xfId="59396"/>
    <cellStyle name="Normal 2 4 8 26 2 2 2 4" xfId="59397"/>
    <cellStyle name="Normal 2 4 8 26 2 2 3" xfId="24013"/>
    <cellStyle name="Normal 2 4 8 26 2 2 3 2" xfId="59398"/>
    <cellStyle name="Normal 2 4 8 26 2 2 4" xfId="24014"/>
    <cellStyle name="Normal 2 4 8 26 2 2 4 2" xfId="59399"/>
    <cellStyle name="Normal 2 4 8 26 2 2 5" xfId="24015"/>
    <cellStyle name="Normal 2 4 8 26 2 2 5 2" xfId="59400"/>
    <cellStyle name="Normal 2 4 8 26 2 2 6" xfId="59401"/>
    <cellStyle name="Normal 2 4 8 26 2 2 6 2" xfId="59402"/>
    <cellStyle name="Normal 2 4 8 26 2 2 7" xfId="59403"/>
    <cellStyle name="Normal 2 4 8 26 2 3" xfId="24016"/>
    <cellStyle name="Normal 2 4 8 26 2 3 2" xfId="24017"/>
    <cellStyle name="Normal 2 4 8 26 2 3 2 2" xfId="59404"/>
    <cellStyle name="Normal 2 4 8 26 2 3 3" xfId="24018"/>
    <cellStyle name="Normal 2 4 8 26 2 3 3 2" xfId="59405"/>
    <cellStyle name="Normal 2 4 8 26 2 3 4" xfId="59406"/>
    <cellStyle name="Normal 2 4 8 26 2 4" xfId="24019"/>
    <cellStyle name="Normal 2 4 8 26 2 4 2" xfId="24020"/>
    <cellStyle name="Normal 2 4 8 26 2 4 2 2" xfId="59407"/>
    <cellStyle name="Normal 2 4 8 26 2 4 3" xfId="59408"/>
    <cellStyle name="Normal 2 4 8 26 2 5" xfId="24021"/>
    <cellStyle name="Normal 2 4 8 26 2 5 2" xfId="59409"/>
    <cellStyle name="Normal 2 4 8 26 2 6" xfId="24022"/>
    <cellStyle name="Normal 2 4 8 26 2 6 2" xfId="59410"/>
    <cellStyle name="Normal 2 4 8 26 2 7" xfId="59411"/>
    <cellStyle name="Normal 2 4 8 26 2 7 2" xfId="59412"/>
    <cellStyle name="Normal 2 4 8 26 2 8" xfId="59413"/>
    <cellStyle name="Normal 2 4 8 26 2 9" xfId="59414"/>
    <cellStyle name="Normal 2 4 8 26 3" xfId="24023"/>
    <cellStyle name="Normal 2 4 8 26 3 2" xfId="24024"/>
    <cellStyle name="Normal 2 4 8 26 3 2 2" xfId="24025"/>
    <cellStyle name="Normal 2 4 8 26 3 2 2 2" xfId="59415"/>
    <cellStyle name="Normal 2 4 8 26 3 2 3" xfId="24026"/>
    <cellStyle name="Normal 2 4 8 26 3 2 3 2" xfId="59416"/>
    <cellStyle name="Normal 2 4 8 26 3 2 4" xfId="59417"/>
    <cellStyle name="Normal 2 4 8 26 3 3" xfId="24027"/>
    <cellStyle name="Normal 2 4 8 26 3 3 2" xfId="59418"/>
    <cellStyle name="Normal 2 4 8 26 3 4" xfId="24028"/>
    <cellStyle name="Normal 2 4 8 26 3 4 2" xfId="59419"/>
    <cellStyle name="Normal 2 4 8 26 3 5" xfId="24029"/>
    <cellStyle name="Normal 2 4 8 26 3 5 2" xfId="59420"/>
    <cellStyle name="Normal 2 4 8 26 3 6" xfId="59421"/>
    <cellStyle name="Normal 2 4 8 26 3 6 2" xfId="59422"/>
    <cellStyle name="Normal 2 4 8 26 3 7" xfId="59423"/>
    <cellStyle name="Normal 2 4 8 26 4" xfId="24030"/>
    <cellStyle name="Normal 2 4 8 26 4 2" xfId="24031"/>
    <cellStyle name="Normal 2 4 8 26 4 2 2" xfId="59424"/>
    <cellStyle name="Normal 2 4 8 26 4 3" xfId="24032"/>
    <cellStyle name="Normal 2 4 8 26 4 3 2" xfId="59425"/>
    <cellStyle name="Normal 2 4 8 26 4 4" xfId="59426"/>
    <cellStyle name="Normal 2 4 8 26 5" xfId="24033"/>
    <cellStyle name="Normal 2 4 8 26 5 2" xfId="24034"/>
    <cellStyle name="Normal 2 4 8 26 5 2 2" xfId="59427"/>
    <cellStyle name="Normal 2 4 8 26 5 3" xfId="59428"/>
    <cellStyle name="Normal 2 4 8 26 6" xfId="24035"/>
    <cellStyle name="Normal 2 4 8 26 6 2" xfId="59429"/>
    <cellStyle name="Normal 2 4 8 26 7" xfId="24036"/>
    <cellStyle name="Normal 2 4 8 26 7 2" xfId="59430"/>
    <cellStyle name="Normal 2 4 8 26 8" xfId="59431"/>
    <cellStyle name="Normal 2 4 8 26 8 2" xfId="59432"/>
    <cellStyle name="Normal 2 4 8 26 9" xfId="59433"/>
    <cellStyle name="Normal 2 4 8 27" xfId="24037"/>
    <cellStyle name="Normal 2 4 8 27 10" xfId="59434"/>
    <cellStyle name="Normal 2 4 8 27 11" xfId="59435"/>
    <cellStyle name="Normal 2 4 8 27 2" xfId="24038"/>
    <cellStyle name="Normal 2 4 8 27 2 10" xfId="59436"/>
    <cellStyle name="Normal 2 4 8 27 2 2" xfId="24039"/>
    <cellStyle name="Normal 2 4 8 27 2 2 2" xfId="24040"/>
    <cellStyle name="Normal 2 4 8 27 2 2 2 2" xfId="24041"/>
    <cellStyle name="Normal 2 4 8 27 2 2 2 2 2" xfId="59437"/>
    <cellStyle name="Normal 2 4 8 27 2 2 2 3" xfId="24042"/>
    <cellStyle name="Normal 2 4 8 27 2 2 2 3 2" xfId="59438"/>
    <cellStyle name="Normal 2 4 8 27 2 2 2 4" xfId="59439"/>
    <cellStyle name="Normal 2 4 8 27 2 2 3" xfId="24043"/>
    <cellStyle name="Normal 2 4 8 27 2 2 3 2" xfId="59440"/>
    <cellStyle name="Normal 2 4 8 27 2 2 4" xfId="24044"/>
    <cellStyle name="Normal 2 4 8 27 2 2 4 2" xfId="59441"/>
    <cellStyle name="Normal 2 4 8 27 2 2 5" xfId="24045"/>
    <cellStyle name="Normal 2 4 8 27 2 2 5 2" xfId="59442"/>
    <cellStyle name="Normal 2 4 8 27 2 2 6" xfId="59443"/>
    <cellStyle name="Normal 2 4 8 27 2 2 6 2" xfId="59444"/>
    <cellStyle name="Normal 2 4 8 27 2 2 7" xfId="59445"/>
    <cellStyle name="Normal 2 4 8 27 2 3" xfId="24046"/>
    <cellStyle name="Normal 2 4 8 27 2 3 2" xfId="24047"/>
    <cellStyle name="Normal 2 4 8 27 2 3 2 2" xfId="59446"/>
    <cellStyle name="Normal 2 4 8 27 2 3 3" xfId="24048"/>
    <cellStyle name="Normal 2 4 8 27 2 3 3 2" xfId="59447"/>
    <cellStyle name="Normal 2 4 8 27 2 3 4" xfId="59448"/>
    <cellStyle name="Normal 2 4 8 27 2 4" xfId="24049"/>
    <cellStyle name="Normal 2 4 8 27 2 4 2" xfId="24050"/>
    <cellStyle name="Normal 2 4 8 27 2 4 2 2" xfId="59449"/>
    <cellStyle name="Normal 2 4 8 27 2 4 3" xfId="59450"/>
    <cellStyle name="Normal 2 4 8 27 2 5" xfId="24051"/>
    <cellStyle name="Normal 2 4 8 27 2 5 2" xfId="59451"/>
    <cellStyle name="Normal 2 4 8 27 2 6" xfId="24052"/>
    <cellStyle name="Normal 2 4 8 27 2 6 2" xfId="59452"/>
    <cellStyle name="Normal 2 4 8 27 2 7" xfId="59453"/>
    <cellStyle name="Normal 2 4 8 27 2 7 2" xfId="59454"/>
    <cellStyle name="Normal 2 4 8 27 2 8" xfId="59455"/>
    <cellStyle name="Normal 2 4 8 27 2 9" xfId="59456"/>
    <cellStyle name="Normal 2 4 8 27 3" xfId="24053"/>
    <cellStyle name="Normal 2 4 8 27 3 2" xfId="24054"/>
    <cellStyle name="Normal 2 4 8 27 3 2 2" xfId="24055"/>
    <cellStyle name="Normal 2 4 8 27 3 2 2 2" xfId="59457"/>
    <cellStyle name="Normal 2 4 8 27 3 2 3" xfId="24056"/>
    <cellStyle name="Normal 2 4 8 27 3 2 3 2" xfId="59458"/>
    <cellStyle name="Normal 2 4 8 27 3 2 4" xfId="59459"/>
    <cellStyle name="Normal 2 4 8 27 3 3" xfId="24057"/>
    <cellStyle name="Normal 2 4 8 27 3 3 2" xfId="59460"/>
    <cellStyle name="Normal 2 4 8 27 3 4" xfId="24058"/>
    <cellStyle name="Normal 2 4 8 27 3 4 2" xfId="59461"/>
    <cellStyle name="Normal 2 4 8 27 3 5" xfId="24059"/>
    <cellStyle name="Normal 2 4 8 27 3 5 2" xfId="59462"/>
    <cellStyle name="Normal 2 4 8 27 3 6" xfId="59463"/>
    <cellStyle name="Normal 2 4 8 27 3 6 2" xfId="59464"/>
    <cellStyle name="Normal 2 4 8 27 3 7" xfId="59465"/>
    <cellStyle name="Normal 2 4 8 27 4" xfId="24060"/>
    <cellStyle name="Normal 2 4 8 27 4 2" xfId="24061"/>
    <cellStyle name="Normal 2 4 8 27 4 2 2" xfId="59466"/>
    <cellStyle name="Normal 2 4 8 27 4 3" xfId="24062"/>
    <cellStyle name="Normal 2 4 8 27 4 3 2" xfId="59467"/>
    <cellStyle name="Normal 2 4 8 27 4 4" xfId="59468"/>
    <cellStyle name="Normal 2 4 8 27 5" xfId="24063"/>
    <cellStyle name="Normal 2 4 8 27 5 2" xfId="24064"/>
    <cellStyle name="Normal 2 4 8 27 5 2 2" xfId="59469"/>
    <cellStyle name="Normal 2 4 8 27 5 3" xfId="59470"/>
    <cellStyle name="Normal 2 4 8 27 6" xfId="24065"/>
    <cellStyle name="Normal 2 4 8 27 6 2" xfId="59471"/>
    <cellStyle name="Normal 2 4 8 27 7" xfId="24066"/>
    <cellStyle name="Normal 2 4 8 27 7 2" xfId="59472"/>
    <cellStyle name="Normal 2 4 8 27 8" xfId="59473"/>
    <cellStyle name="Normal 2 4 8 27 8 2" xfId="59474"/>
    <cellStyle name="Normal 2 4 8 27 9" xfId="59475"/>
    <cellStyle name="Normal 2 4 8 28" xfId="24067"/>
    <cellStyle name="Normal 2 4 8 28 10" xfId="59476"/>
    <cellStyle name="Normal 2 4 8 28 11" xfId="59477"/>
    <cellStyle name="Normal 2 4 8 28 2" xfId="24068"/>
    <cellStyle name="Normal 2 4 8 28 2 10" xfId="59478"/>
    <cellStyle name="Normal 2 4 8 28 2 2" xfId="24069"/>
    <cellStyle name="Normal 2 4 8 28 2 2 2" xfId="24070"/>
    <cellStyle name="Normal 2 4 8 28 2 2 2 2" xfId="24071"/>
    <cellStyle name="Normal 2 4 8 28 2 2 2 2 2" xfId="59479"/>
    <cellStyle name="Normal 2 4 8 28 2 2 2 3" xfId="24072"/>
    <cellStyle name="Normal 2 4 8 28 2 2 2 3 2" xfId="59480"/>
    <cellStyle name="Normal 2 4 8 28 2 2 2 4" xfId="59481"/>
    <cellStyle name="Normal 2 4 8 28 2 2 3" xfId="24073"/>
    <cellStyle name="Normal 2 4 8 28 2 2 3 2" xfId="59482"/>
    <cellStyle name="Normal 2 4 8 28 2 2 4" xfId="24074"/>
    <cellStyle name="Normal 2 4 8 28 2 2 4 2" xfId="59483"/>
    <cellStyle name="Normal 2 4 8 28 2 2 5" xfId="24075"/>
    <cellStyle name="Normal 2 4 8 28 2 2 5 2" xfId="59484"/>
    <cellStyle name="Normal 2 4 8 28 2 2 6" xfId="59485"/>
    <cellStyle name="Normal 2 4 8 28 2 2 6 2" xfId="59486"/>
    <cellStyle name="Normal 2 4 8 28 2 2 7" xfId="59487"/>
    <cellStyle name="Normal 2 4 8 28 2 3" xfId="24076"/>
    <cellStyle name="Normal 2 4 8 28 2 3 2" xfId="24077"/>
    <cellStyle name="Normal 2 4 8 28 2 3 2 2" xfId="59488"/>
    <cellStyle name="Normal 2 4 8 28 2 3 3" xfId="24078"/>
    <cellStyle name="Normal 2 4 8 28 2 3 3 2" xfId="59489"/>
    <cellStyle name="Normal 2 4 8 28 2 3 4" xfId="59490"/>
    <cellStyle name="Normal 2 4 8 28 2 4" xfId="24079"/>
    <cellStyle name="Normal 2 4 8 28 2 4 2" xfId="24080"/>
    <cellStyle name="Normal 2 4 8 28 2 4 2 2" xfId="59491"/>
    <cellStyle name="Normal 2 4 8 28 2 4 3" xfId="59492"/>
    <cellStyle name="Normal 2 4 8 28 2 5" xfId="24081"/>
    <cellStyle name="Normal 2 4 8 28 2 5 2" xfId="59493"/>
    <cellStyle name="Normal 2 4 8 28 2 6" xfId="24082"/>
    <cellStyle name="Normal 2 4 8 28 2 6 2" xfId="59494"/>
    <cellStyle name="Normal 2 4 8 28 2 7" xfId="59495"/>
    <cellStyle name="Normal 2 4 8 28 2 7 2" xfId="59496"/>
    <cellStyle name="Normal 2 4 8 28 2 8" xfId="59497"/>
    <cellStyle name="Normal 2 4 8 28 2 9" xfId="59498"/>
    <cellStyle name="Normal 2 4 8 28 3" xfId="24083"/>
    <cellStyle name="Normal 2 4 8 28 3 2" xfId="24084"/>
    <cellStyle name="Normal 2 4 8 28 3 2 2" xfId="24085"/>
    <cellStyle name="Normal 2 4 8 28 3 2 2 2" xfId="59499"/>
    <cellStyle name="Normal 2 4 8 28 3 2 3" xfId="24086"/>
    <cellStyle name="Normal 2 4 8 28 3 2 3 2" xfId="59500"/>
    <cellStyle name="Normal 2 4 8 28 3 2 4" xfId="59501"/>
    <cellStyle name="Normal 2 4 8 28 3 3" xfId="24087"/>
    <cellStyle name="Normal 2 4 8 28 3 3 2" xfId="59502"/>
    <cellStyle name="Normal 2 4 8 28 3 4" xfId="24088"/>
    <cellStyle name="Normal 2 4 8 28 3 4 2" xfId="59503"/>
    <cellStyle name="Normal 2 4 8 28 3 5" xfId="24089"/>
    <cellStyle name="Normal 2 4 8 28 3 5 2" xfId="59504"/>
    <cellStyle name="Normal 2 4 8 28 3 6" xfId="59505"/>
    <cellStyle name="Normal 2 4 8 28 3 6 2" xfId="59506"/>
    <cellStyle name="Normal 2 4 8 28 3 7" xfId="59507"/>
    <cellStyle name="Normal 2 4 8 28 4" xfId="24090"/>
    <cellStyle name="Normal 2 4 8 28 4 2" xfId="24091"/>
    <cellStyle name="Normal 2 4 8 28 4 2 2" xfId="59508"/>
    <cellStyle name="Normal 2 4 8 28 4 3" xfId="24092"/>
    <cellStyle name="Normal 2 4 8 28 4 3 2" xfId="59509"/>
    <cellStyle name="Normal 2 4 8 28 4 4" xfId="59510"/>
    <cellStyle name="Normal 2 4 8 28 5" xfId="24093"/>
    <cellStyle name="Normal 2 4 8 28 5 2" xfId="24094"/>
    <cellStyle name="Normal 2 4 8 28 5 2 2" xfId="59511"/>
    <cellStyle name="Normal 2 4 8 28 5 3" xfId="59512"/>
    <cellStyle name="Normal 2 4 8 28 6" xfId="24095"/>
    <cellStyle name="Normal 2 4 8 28 6 2" xfId="59513"/>
    <cellStyle name="Normal 2 4 8 28 7" xfId="24096"/>
    <cellStyle name="Normal 2 4 8 28 7 2" xfId="59514"/>
    <cellStyle name="Normal 2 4 8 28 8" xfId="59515"/>
    <cellStyle name="Normal 2 4 8 28 8 2" xfId="59516"/>
    <cellStyle name="Normal 2 4 8 28 9" xfId="59517"/>
    <cellStyle name="Normal 2 4 8 29" xfId="24097"/>
    <cellStyle name="Normal 2 4 8 29 10" xfId="59518"/>
    <cellStyle name="Normal 2 4 8 29 11" xfId="59519"/>
    <cellStyle name="Normal 2 4 8 29 2" xfId="24098"/>
    <cellStyle name="Normal 2 4 8 29 2 10" xfId="59520"/>
    <cellStyle name="Normal 2 4 8 29 2 2" xfId="24099"/>
    <cellStyle name="Normal 2 4 8 29 2 2 2" xfId="24100"/>
    <cellStyle name="Normal 2 4 8 29 2 2 2 2" xfId="24101"/>
    <cellStyle name="Normal 2 4 8 29 2 2 2 2 2" xfId="59521"/>
    <cellStyle name="Normal 2 4 8 29 2 2 2 3" xfId="24102"/>
    <cellStyle name="Normal 2 4 8 29 2 2 2 3 2" xfId="59522"/>
    <cellStyle name="Normal 2 4 8 29 2 2 2 4" xfId="59523"/>
    <cellStyle name="Normal 2 4 8 29 2 2 3" xfId="24103"/>
    <cellStyle name="Normal 2 4 8 29 2 2 3 2" xfId="59524"/>
    <cellStyle name="Normal 2 4 8 29 2 2 4" xfId="24104"/>
    <cellStyle name="Normal 2 4 8 29 2 2 4 2" xfId="59525"/>
    <cellStyle name="Normal 2 4 8 29 2 2 5" xfId="24105"/>
    <cellStyle name="Normal 2 4 8 29 2 2 5 2" xfId="59526"/>
    <cellStyle name="Normal 2 4 8 29 2 2 6" xfId="59527"/>
    <cellStyle name="Normal 2 4 8 29 2 2 6 2" xfId="59528"/>
    <cellStyle name="Normal 2 4 8 29 2 2 7" xfId="59529"/>
    <cellStyle name="Normal 2 4 8 29 2 3" xfId="24106"/>
    <cellStyle name="Normal 2 4 8 29 2 3 2" xfId="24107"/>
    <cellStyle name="Normal 2 4 8 29 2 3 2 2" xfId="59530"/>
    <cellStyle name="Normal 2 4 8 29 2 3 3" xfId="24108"/>
    <cellStyle name="Normal 2 4 8 29 2 3 3 2" xfId="59531"/>
    <cellStyle name="Normal 2 4 8 29 2 3 4" xfId="59532"/>
    <cellStyle name="Normal 2 4 8 29 2 4" xfId="24109"/>
    <cellStyle name="Normal 2 4 8 29 2 4 2" xfId="24110"/>
    <cellStyle name="Normal 2 4 8 29 2 4 2 2" xfId="59533"/>
    <cellStyle name="Normal 2 4 8 29 2 4 3" xfId="59534"/>
    <cellStyle name="Normal 2 4 8 29 2 5" xfId="24111"/>
    <cellStyle name="Normal 2 4 8 29 2 5 2" xfId="59535"/>
    <cellStyle name="Normal 2 4 8 29 2 6" xfId="24112"/>
    <cellStyle name="Normal 2 4 8 29 2 6 2" xfId="59536"/>
    <cellStyle name="Normal 2 4 8 29 2 7" xfId="59537"/>
    <cellStyle name="Normal 2 4 8 29 2 7 2" xfId="59538"/>
    <cellStyle name="Normal 2 4 8 29 2 8" xfId="59539"/>
    <cellStyle name="Normal 2 4 8 29 2 9" xfId="59540"/>
    <cellStyle name="Normal 2 4 8 29 3" xfId="24113"/>
    <cellStyle name="Normal 2 4 8 29 3 2" xfId="24114"/>
    <cellStyle name="Normal 2 4 8 29 3 2 2" xfId="24115"/>
    <cellStyle name="Normal 2 4 8 29 3 2 2 2" xfId="59541"/>
    <cellStyle name="Normal 2 4 8 29 3 2 3" xfId="24116"/>
    <cellStyle name="Normal 2 4 8 29 3 2 3 2" xfId="59542"/>
    <cellStyle name="Normal 2 4 8 29 3 2 4" xfId="59543"/>
    <cellStyle name="Normal 2 4 8 29 3 3" xfId="24117"/>
    <cellStyle name="Normal 2 4 8 29 3 3 2" xfId="59544"/>
    <cellStyle name="Normal 2 4 8 29 3 4" xfId="24118"/>
    <cellStyle name="Normal 2 4 8 29 3 4 2" xfId="59545"/>
    <cellStyle name="Normal 2 4 8 29 3 5" xfId="24119"/>
    <cellStyle name="Normal 2 4 8 29 3 5 2" xfId="59546"/>
    <cellStyle name="Normal 2 4 8 29 3 6" xfId="59547"/>
    <cellStyle name="Normal 2 4 8 29 3 6 2" xfId="59548"/>
    <cellStyle name="Normal 2 4 8 29 3 7" xfId="59549"/>
    <cellStyle name="Normal 2 4 8 29 4" xfId="24120"/>
    <cellStyle name="Normal 2 4 8 29 4 2" xfId="24121"/>
    <cellStyle name="Normal 2 4 8 29 4 2 2" xfId="59550"/>
    <cellStyle name="Normal 2 4 8 29 4 3" xfId="24122"/>
    <cellStyle name="Normal 2 4 8 29 4 3 2" xfId="59551"/>
    <cellStyle name="Normal 2 4 8 29 4 4" xfId="59552"/>
    <cellStyle name="Normal 2 4 8 29 5" xfId="24123"/>
    <cellStyle name="Normal 2 4 8 29 5 2" xfId="24124"/>
    <cellStyle name="Normal 2 4 8 29 5 2 2" xfId="59553"/>
    <cellStyle name="Normal 2 4 8 29 5 3" xfId="59554"/>
    <cellStyle name="Normal 2 4 8 29 6" xfId="24125"/>
    <cellStyle name="Normal 2 4 8 29 6 2" xfId="59555"/>
    <cellStyle name="Normal 2 4 8 29 7" xfId="24126"/>
    <cellStyle name="Normal 2 4 8 29 7 2" xfId="59556"/>
    <cellStyle name="Normal 2 4 8 29 8" xfId="59557"/>
    <cellStyle name="Normal 2 4 8 29 8 2" xfId="59558"/>
    <cellStyle name="Normal 2 4 8 29 9" xfId="59559"/>
    <cellStyle name="Normal 2 4 8 3" xfId="24127"/>
    <cellStyle name="Normal 2 4 8 3 10" xfId="59560"/>
    <cellStyle name="Normal 2 4 8 3 11" xfId="59561"/>
    <cellStyle name="Normal 2 4 8 3 2" xfId="24128"/>
    <cellStyle name="Normal 2 4 8 3 2 10" xfId="59562"/>
    <cellStyle name="Normal 2 4 8 3 2 2" xfId="24129"/>
    <cellStyle name="Normal 2 4 8 3 2 2 2" xfId="24130"/>
    <cellStyle name="Normal 2 4 8 3 2 2 2 2" xfId="24131"/>
    <cellStyle name="Normal 2 4 8 3 2 2 2 2 2" xfId="59563"/>
    <cellStyle name="Normal 2 4 8 3 2 2 2 3" xfId="24132"/>
    <cellStyle name="Normal 2 4 8 3 2 2 2 3 2" xfId="59564"/>
    <cellStyle name="Normal 2 4 8 3 2 2 2 4" xfId="59565"/>
    <cellStyle name="Normal 2 4 8 3 2 2 3" xfId="24133"/>
    <cellStyle name="Normal 2 4 8 3 2 2 3 2" xfId="59566"/>
    <cellStyle name="Normal 2 4 8 3 2 2 4" xfId="24134"/>
    <cellStyle name="Normal 2 4 8 3 2 2 4 2" xfId="59567"/>
    <cellStyle name="Normal 2 4 8 3 2 2 5" xfId="24135"/>
    <cellStyle name="Normal 2 4 8 3 2 2 5 2" xfId="59568"/>
    <cellStyle name="Normal 2 4 8 3 2 2 6" xfId="59569"/>
    <cellStyle name="Normal 2 4 8 3 2 2 6 2" xfId="59570"/>
    <cellStyle name="Normal 2 4 8 3 2 2 7" xfId="59571"/>
    <cellStyle name="Normal 2 4 8 3 2 3" xfId="24136"/>
    <cellStyle name="Normal 2 4 8 3 2 3 2" xfId="24137"/>
    <cellStyle name="Normal 2 4 8 3 2 3 2 2" xfId="59572"/>
    <cellStyle name="Normal 2 4 8 3 2 3 3" xfId="24138"/>
    <cellStyle name="Normal 2 4 8 3 2 3 3 2" xfId="59573"/>
    <cellStyle name="Normal 2 4 8 3 2 3 4" xfId="59574"/>
    <cellStyle name="Normal 2 4 8 3 2 4" xfId="24139"/>
    <cellStyle name="Normal 2 4 8 3 2 4 2" xfId="24140"/>
    <cellStyle name="Normal 2 4 8 3 2 4 2 2" xfId="59575"/>
    <cellStyle name="Normal 2 4 8 3 2 4 3" xfId="59576"/>
    <cellStyle name="Normal 2 4 8 3 2 5" xfId="24141"/>
    <cellStyle name="Normal 2 4 8 3 2 5 2" xfId="59577"/>
    <cellStyle name="Normal 2 4 8 3 2 6" xfId="24142"/>
    <cellStyle name="Normal 2 4 8 3 2 6 2" xfId="59578"/>
    <cellStyle name="Normal 2 4 8 3 2 7" xfId="59579"/>
    <cellStyle name="Normal 2 4 8 3 2 7 2" xfId="59580"/>
    <cellStyle name="Normal 2 4 8 3 2 8" xfId="59581"/>
    <cellStyle name="Normal 2 4 8 3 2 9" xfId="59582"/>
    <cellStyle name="Normal 2 4 8 3 3" xfId="24143"/>
    <cellStyle name="Normal 2 4 8 3 3 2" xfId="24144"/>
    <cellStyle name="Normal 2 4 8 3 3 2 2" xfId="24145"/>
    <cellStyle name="Normal 2 4 8 3 3 2 2 2" xfId="59583"/>
    <cellStyle name="Normal 2 4 8 3 3 2 3" xfId="24146"/>
    <cellStyle name="Normal 2 4 8 3 3 2 3 2" xfId="59584"/>
    <cellStyle name="Normal 2 4 8 3 3 2 4" xfId="59585"/>
    <cellStyle name="Normal 2 4 8 3 3 3" xfId="24147"/>
    <cellStyle name="Normal 2 4 8 3 3 3 2" xfId="59586"/>
    <cellStyle name="Normal 2 4 8 3 3 4" xfId="24148"/>
    <cellStyle name="Normal 2 4 8 3 3 4 2" xfId="59587"/>
    <cellStyle name="Normal 2 4 8 3 3 5" xfId="24149"/>
    <cellStyle name="Normal 2 4 8 3 3 5 2" xfId="59588"/>
    <cellStyle name="Normal 2 4 8 3 3 6" xfId="59589"/>
    <cellStyle name="Normal 2 4 8 3 3 6 2" xfId="59590"/>
    <cellStyle name="Normal 2 4 8 3 3 7" xfId="59591"/>
    <cellStyle name="Normal 2 4 8 3 4" xfId="24150"/>
    <cellStyle name="Normal 2 4 8 3 4 2" xfId="24151"/>
    <cellStyle name="Normal 2 4 8 3 4 2 2" xfId="59592"/>
    <cellStyle name="Normal 2 4 8 3 4 3" xfId="24152"/>
    <cellStyle name="Normal 2 4 8 3 4 3 2" xfId="59593"/>
    <cellStyle name="Normal 2 4 8 3 4 4" xfId="59594"/>
    <cellStyle name="Normal 2 4 8 3 5" xfId="24153"/>
    <cellStyle name="Normal 2 4 8 3 5 2" xfId="24154"/>
    <cellStyle name="Normal 2 4 8 3 5 2 2" xfId="59595"/>
    <cellStyle name="Normal 2 4 8 3 5 3" xfId="59596"/>
    <cellStyle name="Normal 2 4 8 3 6" xfId="24155"/>
    <cellStyle name="Normal 2 4 8 3 6 2" xfId="59597"/>
    <cellStyle name="Normal 2 4 8 3 7" xfId="24156"/>
    <cellStyle name="Normal 2 4 8 3 7 2" xfId="59598"/>
    <cellStyle name="Normal 2 4 8 3 8" xfId="59599"/>
    <cellStyle name="Normal 2 4 8 3 8 2" xfId="59600"/>
    <cellStyle name="Normal 2 4 8 3 9" xfId="59601"/>
    <cellStyle name="Normal 2 4 8 30" xfId="24157"/>
    <cellStyle name="Normal 2 4 8 30 10" xfId="59602"/>
    <cellStyle name="Normal 2 4 8 30 11" xfId="59603"/>
    <cellStyle name="Normal 2 4 8 30 2" xfId="24158"/>
    <cellStyle name="Normal 2 4 8 30 2 10" xfId="59604"/>
    <cellStyle name="Normal 2 4 8 30 2 2" xfId="24159"/>
    <cellStyle name="Normal 2 4 8 30 2 2 2" xfId="24160"/>
    <cellStyle name="Normal 2 4 8 30 2 2 2 2" xfId="24161"/>
    <cellStyle name="Normal 2 4 8 30 2 2 2 2 2" xfId="59605"/>
    <cellStyle name="Normal 2 4 8 30 2 2 2 3" xfId="24162"/>
    <cellStyle name="Normal 2 4 8 30 2 2 2 3 2" xfId="59606"/>
    <cellStyle name="Normal 2 4 8 30 2 2 2 4" xfId="59607"/>
    <cellStyle name="Normal 2 4 8 30 2 2 3" xfId="24163"/>
    <cellStyle name="Normal 2 4 8 30 2 2 3 2" xfId="59608"/>
    <cellStyle name="Normal 2 4 8 30 2 2 4" xfId="24164"/>
    <cellStyle name="Normal 2 4 8 30 2 2 4 2" xfId="59609"/>
    <cellStyle name="Normal 2 4 8 30 2 2 5" xfId="24165"/>
    <cellStyle name="Normal 2 4 8 30 2 2 5 2" xfId="59610"/>
    <cellStyle name="Normal 2 4 8 30 2 2 6" xfId="59611"/>
    <cellStyle name="Normal 2 4 8 30 2 2 6 2" xfId="59612"/>
    <cellStyle name="Normal 2 4 8 30 2 2 7" xfId="59613"/>
    <cellStyle name="Normal 2 4 8 30 2 3" xfId="24166"/>
    <cellStyle name="Normal 2 4 8 30 2 3 2" xfId="24167"/>
    <cellStyle name="Normal 2 4 8 30 2 3 2 2" xfId="59614"/>
    <cellStyle name="Normal 2 4 8 30 2 3 3" xfId="24168"/>
    <cellStyle name="Normal 2 4 8 30 2 3 3 2" xfId="59615"/>
    <cellStyle name="Normal 2 4 8 30 2 3 4" xfId="59616"/>
    <cellStyle name="Normal 2 4 8 30 2 4" xfId="24169"/>
    <cellStyle name="Normal 2 4 8 30 2 4 2" xfId="24170"/>
    <cellStyle name="Normal 2 4 8 30 2 4 2 2" xfId="59617"/>
    <cellStyle name="Normal 2 4 8 30 2 4 3" xfId="59618"/>
    <cellStyle name="Normal 2 4 8 30 2 5" xfId="24171"/>
    <cellStyle name="Normal 2 4 8 30 2 5 2" xfId="59619"/>
    <cellStyle name="Normal 2 4 8 30 2 6" xfId="24172"/>
    <cellStyle name="Normal 2 4 8 30 2 6 2" xfId="59620"/>
    <cellStyle name="Normal 2 4 8 30 2 7" xfId="59621"/>
    <cellStyle name="Normal 2 4 8 30 2 7 2" xfId="59622"/>
    <cellStyle name="Normal 2 4 8 30 2 8" xfId="59623"/>
    <cellStyle name="Normal 2 4 8 30 2 9" xfId="59624"/>
    <cellStyle name="Normal 2 4 8 30 3" xfId="24173"/>
    <cellStyle name="Normal 2 4 8 30 3 2" xfId="24174"/>
    <cellStyle name="Normal 2 4 8 30 3 2 2" xfId="24175"/>
    <cellStyle name="Normal 2 4 8 30 3 2 2 2" xfId="59625"/>
    <cellStyle name="Normal 2 4 8 30 3 2 3" xfId="24176"/>
    <cellStyle name="Normal 2 4 8 30 3 2 3 2" xfId="59626"/>
    <cellStyle name="Normal 2 4 8 30 3 2 4" xfId="59627"/>
    <cellStyle name="Normal 2 4 8 30 3 3" xfId="24177"/>
    <cellStyle name="Normal 2 4 8 30 3 3 2" xfId="59628"/>
    <cellStyle name="Normal 2 4 8 30 3 4" xfId="24178"/>
    <cellStyle name="Normal 2 4 8 30 3 4 2" xfId="59629"/>
    <cellStyle name="Normal 2 4 8 30 3 5" xfId="24179"/>
    <cellStyle name="Normal 2 4 8 30 3 5 2" xfId="59630"/>
    <cellStyle name="Normal 2 4 8 30 3 6" xfId="59631"/>
    <cellStyle name="Normal 2 4 8 30 3 6 2" xfId="59632"/>
    <cellStyle name="Normal 2 4 8 30 3 7" xfId="59633"/>
    <cellStyle name="Normal 2 4 8 30 4" xfId="24180"/>
    <cellStyle name="Normal 2 4 8 30 4 2" xfId="24181"/>
    <cellStyle name="Normal 2 4 8 30 4 2 2" xfId="59634"/>
    <cellStyle name="Normal 2 4 8 30 4 3" xfId="24182"/>
    <cellStyle name="Normal 2 4 8 30 4 3 2" xfId="59635"/>
    <cellStyle name="Normal 2 4 8 30 4 4" xfId="59636"/>
    <cellStyle name="Normal 2 4 8 30 5" xfId="24183"/>
    <cellStyle name="Normal 2 4 8 30 5 2" xfId="24184"/>
    <cellStyle name="Normal 2 4 8 30 5 2 2" xfId="59637"/>
    <cellStyle name="Normal 2 4 8 30 5 3" xfId="59638"/>
    <cellStyle name="Normal 2 4 8 30 6" xfId="24185"/>
    <cellStyle name="Normal 2 4 8 30 6 2" xfId="59639"/>
    <cellStyle name="Normal 2 4 8 30 7" xfId="24186"/>
    <cellStyle name="Normal 2 4 8 30 7 2" xfId="59640"/>
    <cellStyle name="Normal 2 4 8 30 8" xfId="59641"/>
    <cellStyle name="Normal 2 4 8 30 8 2" xfId="59642"/>
    <cellStyle name="Normal 2 4 8 30 9" xfId="59643"/>
    <cellStyle name="Normal 2 4 8 31" xfId="24187"/>
    <cellStyle name="Normal 2 4 8 31 10" xfId="59644"/>
    <cellStyle name="Normal 2 4 8 31 2" xfId="24188"/>
    <cellStyle name="Normal 2 4 8 31 2 2" xfId="24189"/>
    <cellStyle name="Normal 2 4 8 31 2 2 2" xfId="24190"/>
    <cellStyle name="Normal 2 4 8 31 2 2 2 2" xfId="59645"/>
    <cellStyle name="Normal 2 4 8 31 2 2 3" xfId="24191"/>
    <cellStyle name="Normal 2 4 8 31 2 2 3 2" xfId="59646"/>
    <cellStyle name="Normal 2 4 8 31 2 2 4" xfId="59647"/>
    <cellStyle name="Normal 2 4 8 31 2 3" xfId="24192"/>
    <cellStyle name="Normal 2 4 8 31 2 3 2" xfId="59648"/>
    <cellStyle name="Normal 2 4 8 31 2 4" xfId="24193"/>
    <cellStyle name="Normal 2 4 8 31 2 4 2" xfId="59649"/>
    <cellStyle name="Normal 2 4 8 31 2 5" xfId="24194"/>
    <cellStyle name="Normal 2 4 8 31 2 5 2" xfId="59650"/>
    <cellStyle name="Normal 2 4 8 31 2 6" xfId="59651"/>
    <cellStyle name="Normal 2 4 8 31 2 6 2" xfId="59652"/>
    <cellStyle name="Normal 2 4 8 31 2 7" xfId="59653"/>
    <cellStyle name="Normal 2 4 8 31 3" xfId="24195"/>
    <cellStyle name="Normal 2 4 8 31 3 2" xfId="24196"/>
    <cellStyle name="Normal 2 4 8 31 3 2 2" xfId="59654"/>
    <cellStyle name="Normal 2 4 8 31 3 3" xfId="24197"/>
    <cellStyle name="Normal 2 4 8 31 3 3 2" xfId="59655"/>
    <cellStyle name="Normal 2 4 8 31 3 4" xfId="59656"/>
    <cellStyle name="Normal 2 4 8 31 4" xfId="24198"/>
    <cellStyle name="Normal 2 4 8 31 4 2" xfId="24199"/>
    <cellStyle name="Normal 2 4 8 31 4 2 2" xfId="59657"/>
    <cellStyle name="Normal 2 4 8 31 4 3" xfId="59658"/>
    <cellStyle name="Normal 2 4 8 31 5" xfId="24200"/>
    <cellStyle name="Normal 2 4 8 31 5 2" xfId="59659"/>
    <cellStyle name="Normal 2 4 8 31 6" xfId="24201"/>
    <cellStyle name="Normal 2 4 8 31 6 2" xfId="59660"/>
    <cellStyle name="Normal 2 4 8 31 7" xfId="59661"/>
    <cellStyle name="Normal 2 4 8 31 7 2" xfId="59662"/>
    <cellStyle name="Normal 2 4 8 31 8" xfId="59663"/>
    <cellStyle name="Normal 2 4 8 31 9" xfId="59664"/>
    <cellStyle name="Normal 2 4 8 32" xfId="24202"/>
    <cellStyle name="Normal 2 4 8 32 2" xfId="24203"/>
    <cellStyle name="Normal 2 4 8 32 2 2" xfId="24204"/>
    <cellStyle name="Normal 2 4 8 32 2 2 2" xfId="59665"/>
    <cellStyle name="Normal 2 4 8 32 2 3" xfId="24205"/>
    <cellStyle name="Normal 2 4 8 32 2 3 2" xfId="59666"/>
    <cellStyle name="Normal 2 4 8 32 2 4" xfId="59667"/>
    <cellStyle name="Normal 2 4 8 32 3" xfId="24206"/>
    <cellStyle name="Normal 2 4 8 32 3 2" xfId="59668"/>
    <cellStyle name="Normal 2 4 8 32 4" xfId="24207"/>
    <cellStyle name="Normal 2 4 8 32 4 2" xfId="59669"/>
    <cellStyle name="Normal 2 4 8 32 5" xfId="24208"/>
    <cellStyle name="Normal 2 4 8 32 5 2" xfId="59670"/>
    <cellStyle name="Normal 2 4 8 32 6" xfId="59671"/>
    <cellStyle name="Normal 2 4 8 32 6 2" xfId="59672"/>
    <cellStyle name="Normal 2 4 8 32 7" xfId="59673"/>
    <cellStyle name="Normal 2 4 8 33" xfId="24209"/>
    <cellStyle name="Normal 2 4 8 33 2" xfId="24210"/>
    <cellStyle name="Normal 2 4 8 33 2 2" xfId="59674"/>
    <cellStyle name="Normal 2 4 8 33 3" xfId="24211"/>
    <cellStyle name="Normal 2 4 8 33 3 2" xfId="59675"/>
    <cellStyle name="Normal 2 4 8 33 4" xfId="59676"/>
    <cellStyle name="Normal 2 4 8 34" xfId="24212"/>
    <cellStyle name="Normal 2 4 8 34 2" xfId="24213"/>
    <cellStyle name="Normal 2 4 8 34 2 2" xfId="59677"/>
    <cellStyle name="Normal 2 4 8 34 3" xfId="59678"/>
    <cellStyle name="Normal 2 4 8 35" xfId="24214"/>
    <cellStyle name="Normal 2 4 8 35 2" xfId="59679"/>
    <cellStyle name="Normal 2 4 8 36" xfId="24215"/>
    <cellStyle name="Normal 2 4 8 36 2" xfId="59680"/>
    <cellStyle name="Normal 2 4 8 37" xfId="59681"/>
    <cellStyle name="Normal 2 4 8 37 2" xfId="59682"/>
    <cellStyle name="Normal 2 4 8 38" xfId="59683"/>
    <cellStyle name="Normal 2 4 8 39" xfId="59684"/>
    <cellStyle name="Normal 2 4 8 4" xfId="24216"/>
    <cellStyle name="Normal 2 4 8 4 10" xfId="59685"/>
    <cellStyle name="Normal 2 4 8 4 11" xfId="59686"/>
    <cellStyle name="Normal 2 4 8 4 2" xfId="24217"/>
    <cellStyle name="Normal 2 4 8 4 2 10" xfId="59687"/>
    <cellStyle name="Normal 2 4 8 4 2 2" xfId="24218"/>
    <cellStyle name="Normal 2 4 8 4 2 2 2" xfId="24219"/>
    <cellStyle name="Normal 2 4 8 4 2 2 2 2" xfId="24220"/>
    <cellStyle name="Normal 2 4 8 4 2 2 2 2 2" xfId="59688"/>
    <cellStyle name="Normal 2 4 8 4 2 2 2 3" xfId="24221"/>
    <cellStyle name="Normal 2 4 8 4 2 2 2 3 2" xfId="59689"/>
    <cellStyle name="Normal 2 4 8 4 2 2 2 4" xfId="59690"/>
    <cellStyle name="Normal 2 4 8 4 2 2 3" xfId="24222"/>
    <cellStyle name="Normal 2 4 8 4 2 2 3 2" xfId="59691"/>
    <cellStyle name="Normal 2 4 8 4 2 2 4" xfId="24223"/>
    <cellStyle name="Normal 2 4 8 4 2 2 4 2" xfId="59692"/>
    <cellStyle name="Normal 2 4 8 4 2 2 5" xfId="24224"/>
    <cellStyle name="Normal 2 4 8 4 2 2 5 2" xfId="59693"/>
    <cellStyle name="Normal 2 4 8 4 2 2 6" xfId="59694"/>
    <cellStyle name="Normal 2 4 8 4 2 2 6 2" xfId="59695"/>
    <cellStyle name="Normal 2 4 8 4 2 2 7" xfId="59696"/>
    <cellStyle name="Normal 2 4 8 4 2 3" xfId="24225"/>
    <cellStyle name="Normal 2 4 8 4 2 3 2" xfId="24226"/>
    <cellStyle name="Normal 2 4 8 4 2 3 2 2" xfId="59697"/>
    <cellStyle name="Normal 2 4 8 4 2 3 3" xfId="24227"/>
    <cellStyle name="Normal 2 4 8 4 2 3 3 2" xfId="59698"/>
    <cellStyle name="Normal 2 4 8 4 2 3 4" xfId="59699"/>
    <cellStyle name="Normal 2 4 8 4 2 4" xfId="24228"/>
    <cellStyle name="Normal 2 4 8 4 2 4 2" xfId="24229"/>
    <cellStyle name="Normal 2 4 8 4 2 4 2 2" xfId="59700"/>
    <cellStyle name="Normal 2 4 8 4 2 4 3" xfId="59701"/>
    <cellStyle name="Normal 2 4 8 4 2 5" xfId="24230"/>
    <cellStyle name="Normal 2 4 8 4 2 5 2" xfId="59702"/>
    <cellStyle name="Normal 2 4 8 4 2 6" xfId="24231"/>
    <cellStyle name="Normal 2 4 8 4 2 6 2" xfId="59703"/>
    <cellStyle name="Normal 2 4 8 4 2 7" xfId="59704"/>
    <cellStyle name="Normal 2 4 8 4 2 7 2" xfId="59705"/>
    <cellStyle name="Normal 2 4 8 4 2 8" xfId="59706"/>
    <cellStyle name="Normal 2 4 8 4 2 9" xfId="59707"/>
    <cellStyle name="Normal 2 4 8 4 3" xfId="24232"/>
    <cellStyle name="Normal 2 4 8 4 3 2" xfId="24233"/>
    <cellStyle name="Normal 2 4 8 4 3 2 2" xfId="24234"/>
    <cellStyle name="Normal 2 4 8 4 3 2 2 2" xfId="59708"/>
    <cellStyle name="Normal 2 4 8 4 3 2 3" xfId="24235"/>
    <cellStyle name="Normal 2 4 8 4 3 2 3 2" xfId="59709"/>
    <cellStyle name="Normal 2 4 8 4 3 2 4" xfId="59710"/>
    <cellStyle name="Normal 2 4 8 4 3 3" xfId="24236"/>
    <cellStyle name="Normal 2 4 8 4 3 3 2" xfId="59711"/>
    <cellStyle name="Normal 2 4 8 4 3 4" xfId="24237"/>
    <cellStyle name="Normal 2 4 8 4 3 4 2" xfId="59712"/>
    <cellStyle name="Normal 2 4 8 4 3 5" xfId="24238"/>
    <cellStyle name="Normal 2 4 8 4 3 5 2" xfId="59713"/>
    <cellStyle name="Normal 2 4 8 4 3 6" xfId="59714"/>
    <cellStyle name="Normal 2 4 8 4 3 6 2" xfId="59715"/>
    <cellStyle name="Normal 2 4 8 4 3 7" xfId="59716"/>
    <cellStyle name="Normal 2 4 8 4 4" xfId="24239"/>
    <cellStyle name="Normal 2 4 8 4 4 2" xfId="24240"/>
    <cellStyle name="Normal 2 4 8 4 4 2 2" xfId="59717"/>
    <cellStyle name="Normal 2 4 8 4 4 3" xfId="24241"/>
    <cellStyle name="Normal 2 4 8 4 4 3 2" xfId="59718"/>
    <cellStyle name="Normal 2 4 8 4 4 4" xfId="59719"/>
    <cellStyle name="Normal 2 4 8 4 5" xfId="24242"/>
    <cellStyle name="Normal 2 4 8 4 5 2" xfId="24243"/>
    <cellStyle name="Normal 2 4 8 4 5 2 2" xfId="59720"/>
    <cellStyle name="Normal 2 4 8 4 5 3" xfId="59721"/>
    <cellStyle name="Normal 2 4 8 4 6" xfId="24244"/>
    <cellStyle name="Normal 2 4 8 4 6 2" xfId="59722"/>
    <cellStyle name="Normal 2 4 8 4 7" xfId="24245"/>
    <cellStyle name="Normal 2 4 8 4 7 2" xfId="59723"/>
    <cellStyle name="Normal 2 4 8 4 8" xfId="59724"/>
    <cellStyle name="Normal 2 4 8 4 8 2" xfId="59725"/>
    <cellStyle name="Normal 2 4 8 4 9" xfId="59726"/>
    <cellStyle name="Normal 2 4 8 40" xfId="59727"/>
    <cellStyle name="Normal 2 4 8 5" xfId="24246"/>
    <cellStyle name="Normal 2 4 8 5 10" xfId="59728"/>
    <cellStyle name="Normal 2 4 8 5 11" xfId="59729"/>
    <cellStyle name="Normal 2 4 8 5 2" xfId="24247"/>
    <cellStyle name="Normal 2 4 8 5 2 10" xfId="59730"/>
    <cellStyle name="Normal 2 4 8 5 2 2" xfId="24248"/>
    <cellStyle name="Normal 2 4 8 5 2 2 2" xfId="24249"/>
    <cellStyle name="Normal 2 4 8 5 2 2 2 2" xfId="24250"/>
    <cellStyle name="Normal 2 4 8 5 2 2 2 2 2" xfId="59731"/>
    <cellStyle name="Normal 2 4 8 5 2 2 2 3" xfId="24251"/>
    <cellStyle name="Normal 2 4 8 5 2 2 2 3 2" xfId="59732"/>
    <cellStyle name="Normal 2 4 8 5 2 2 2 4" xfId="59733"/>
    <cellStyle name="Normal 2 4 8 5 2 2 3" xfId="24252"/>
    <cellStyle name="Normal 2 4 8 5 2 2 3 2" xfId="59734"/>
    <cellStyle name="Normal 2 4 8 5 2 2 4" xfId="24253"/>
    <cellStyle name="Normal 2 4 8 5 2 2 4 2" xfId="59735"/>
    <cellStyle name="Normal 2 4 8 5 2 2 5" xfId="24254"/>
    <cellStyle name="Normal 2 4 8 5 2 2 5 2" xfId="59736"/>
    <cellStyle name="Normal 2 4 8 5 2 2 6" xfId="59737"/>
    <cellStyle name="Normal 2 4 8 5 2 2 6 2" xfId="59738"/>
    <cellStyle name="Normal 2 4 8 5 2 2 7" xfId="59739"/>
    <cellStyle name="Normal 2 4 8 5 2 3" xfId="24255"/>
    <cellStyle name="Normal 2 4 8 5 2 3 2" xfId="24256"/>
    <cellStyle name="Normal 2 4 8 5 2 3 2 2" xfId="59740"/>
    <cellStyle name="Normal 2 4 8 5 2 3 3" xfId="24257"/>
    <cellStyle name="Normal 2 4 8 5 2 3 3 2" xfId="59741"/>
    <cellStyle name="Normal 2 4 8 5 2 3 4" xfId="59742"/>
    <cellStyle name="Normal 2 4 8 5 2 4" xfId="24258"/>
    <cellStyle name="Normal 2 4 8 5 2 4 2" xfId="24259"/>
    <cellStyle name="Normal 2 4 8 5 2 4 2 2" xfId="59743"/>
    <cellStyle name="Normal 2 4 8 5 2 4 3" xfId="59744"/>
    <cellStyle name="Normal 2 4 8 5 2 5" xfId="24260"/>
    <cellStyle name="Normal 2 4 8 5 2 5 2" xfId="59745"/>
    <cellStyle name="Normal 2 4 8 5 2 6" xfId="24261"/>
    <cellStyle name="Normal 2 4 8 5 2 6 2" xfId="59746"/>
    <cellStyle name="Normal 2 4 8 5 2 7" xfId="59747"/>
    <cellStyle name="Normal 2 4 8 5 2 7 2" xfId="59748"/>
    <cellStyle name="Normal 2 4 8 5 2 8" xfId="59749"/>
    <cellStyle name="Normal 2 4 8 5 2 9" xfId="59750"/>
    <cellStyle name="Normal 2 4 8 5 3" xfId="24262"/>
    <cellStyle name="Normal 2 4 8 5 3 2" xfId="24263"/>
    <cellStyle name="Normal 2 4 8 5 3 2 2" xfId="24264"/>
    <cellStyle name="Normal 2 4 8 5 3 2 2 2" xfId="59751"/>
    <cellStyle name="Normal 2 4 8 5 3 2 3" xfId="24265"/>
    <cellStyle name="Normal 2 4 8 5 3 2 3 2" xfId="59752"/>
    <cellStyle name="Normal 2 4 8 5 3 2 4" xfId="59753"/>
    <cellStyle name="Normal 2 4 8 5 3 3" xfId="24266"/>
    <cellStyle name="Normal 2 4 8 5 3 3 2" xfId="59754"/>
    <cellStyle name="Normal 2 4 8 5 3 4" xfId="24267"/>
    <cellStyle name="Normal 2 4 8 5 3 4 2" xfId="59755"/>
    <cellStyle name="Normal 2 4 8 5 3 5" xfId="24268"/>
    <cellStyle name="Normal 2 4 8 5 3 5 2" xfId="59756"/>
    <cellStyle name="Normal 2 4 8 5 3 6" xfId="59757"/>
    <cellStyle name="Normal 2 4 8 5 3 6 2" xfId="59758"/>
    <cellStyle name="Normal 2 4 8 5 3 7" xfId="59759"/>
    <cellStyle name="Normal 2 4 8 5 4" xfId="24269"/>
    <cellStyle name="Normal 2 4 8 5 4 2" xfId="24270"/>
    <cellStyle name="Normal 2 4 8 5 4 2 2" xfId="59760"/>
    <cellStyle name="Normal 2 4 8 5 4 3" xfId="24271"/>
    <cellStyle name="Normal 2 4 8 5 4 3 2" xfId="59761"/>
    <cellStyle name="Normal 2 4 8 5 4 4" xfId="59762"/>
    <cellStyle name="Normal 2 4 8 5 5" xfId="24272"/>
    <cellStyle name="Normal 2 4 8 5 5 2" xfId="24273"/>
    <cellStyle name="Normal 2 4 8 5 5 2 2" xfId="59763"/>
    <cellStyle name="Normal 2 4 8 5 5 3" xfId="59764"/>
    <cellStyle name="Normal 2 4 8 5 6" xfId="24274"/>
    <cellStyle name="Normal 2 4 8 5 6 2" xfId="59765"/>
    <cellStyle name="Normal 2 4 8 5 7" xfId="24275"/>
    <cellStyle name="Normal 2 4 8 5 7 2" xfId="59766"/>
    <cellStyle name="Normal 2 4 8 5 8" xfId="59767"/>
    <cellStyle name="Normal 2 4 8 5 8 2" xfId="59768"/>
    <cellStyle name="Normal 2 4 8 5 9" xfId="59769"/>
    <cellStyle name="Normal 2 4 8 6" xfId="24276"/>
    <cellStyle name="Normal 2 4 8 6 10" xfId="59770"/>
    <cellStyle name="Normal 2 4 8 6 11" xfId="59771"/>
    <cellStyle name="Normal 2 4 8 6 2" xfId="24277"/>
    <cellStyle name="Normal 2 4 8 6 2 10" xfId="59772"/>
    <cellStyle name="Normal 2 4 8 6 2 2" xfId="24278"/>
    <cellStyle name="Normal 2 4 8 6 2 2 2" xfId="24279"/>
    <cellStyle name="Normal 2 4 8 6 2 2 2 2" xfId="24280"/>
    <cellStyle name="Normal 2 4 8 6 2 2 2 2 2" xfId="59773"/>
    <cellStyle name="Normal 2 4 8 6 2 2 2 3" xfId="24281"/>
    <cellStyle name="Normal 2 4 8 6 2 2 2 3 2" xfId="59774"/>
    <cellStyle name="Normal 2 4 8 6 2 2 2 4" xfId="59775"/>
    <cellStyle name="Normal 2 4 8 6 2 2 3" xfId="24282"/>
    <cellStyle name="Normal 2 4 8 6 2 2 3 2" xfId="59776"/>
    <cellStyle name="Normal 2 4 8 6 2 2 4" xfId="24283"/>
    <cellStyle name="Normal 2 4 8 6 2 2 4 2" xfId="59777"/>
    <cellStyle name="Normal 2 4 8 6 2 2 5" xfId="24284"/>
    <cellStyle name="Normal 2 4 8 6 2 2 5 2" xfId="59778"/>
    <cellStyle name="Normal 2 4 8 6 2 2 6" xfId="59779"/>
    <cellStyle name="Normal 2 4 8 6 2 2 6 2" xfId="59780"/>
    <cellStyle name="Normal 2 4 8 6 2 2 7" xfId="59781"/>
    <cellStyle name="Normal 2 4 8 6 2 3" xfId="24285"/>
    <cellStyle name="Normal 2 4 8 6 2 3 2" xfId="24286"/>
    <cellStyle name="Normal 2 4 8 6 2 3 2 2" xfId="59782"/>
    <cellStyle name="Normal 2 4 8 6 2 3 3" xfId="24287"/>
    <cellStyle name="Normal 2 4 8 6 2 3 3 2" xfId="59783"/>
    <cellStyle name="Normal 2 4 8 6 2 3 4" xfId="59784"/>
    <cellStyle name="Normal 2 4 8 6 2 4" xfId="24288"/>
    <cellStyle name="Normal 2 4 8 6 2 4 2" xfId="24289"/>
    <cellStyle name="Normal 2 4 8 6 2 4 2 2" xfId="59785"/>
    <cellStyle name="Normal 2 4 8 6 2 4 3" xfId="59786"/>
    <cellStyle name="Normal 2 4 8 6 2 5" xfId="24290"/>
    <cellStyle name="Normal 2 4 8 6 2 5 2" xfId="59787"/>
    <cellStyle name="Normal 2 4 8 6 2 6" xfId="24291"/>
    <cellStyle name="Normal 2 4 8 6 2 6 2" xfId="59788"/>
    <cellStyle name="Normal 2 4 8 6 2 7" xfId="59789"/>
    <cellStyle name="Normal 2 4 8 6 2 7 2" xfId="59790"/>
    <cellStyle name="Normal 2 4 8 6 2 8" xfId="59791"/>
    <cellStyle name="Normal 2 4 8 6 2 9" xfId="59792"/>
    <cellStyle name="Normal 2 4 8 6 3" xfId="24292"/>
    <cellStyle name="Normal 2 4 8 6 3 2" xfId="24293"/>
    <cellStyle name="Normal 2 4 8 6 3 2 2" xfId="24294"/>
    <cellStyle name="Normal 2 4 8 6 3 2 2 2" xfId="59793"/>
    <cellStyle name="Normal 2 4 8 6 3 2 3" xfId="24295"/>
    <cellStyle name="Normal 2 4 8 6 3 2 3 2" xfId="59794"/>
    <cellStyle name="Normal 2 4 8 6 3 2 4" xfId="59795"/>
    <cellStyle name="Normal 2 4 8 6 3 3" xfId="24296"/>
    <cellStyle name="Normal 2 4 8 6 3 3 2" xfId="59796"/>
    <cellStyle name="Normal 2 4 8 6 3 4" xfId="24297"/>
    <cellStyle name="Normal 2 4 8 6 3 4 2" xfId="59797"/>
    <cellStyle name="Normal 2 4 8 6 3 5" xfId="24298"/>
    <cellStyle name="Normal 2 4 8 6 3 5 2" xfId="59798"/>
    <cellStyle name="Normal 2 4 8 6 3 6" xfId="59799"/>
    <cellStyle name="Normal 2 4 8 6 3 6 2" xfId="59800"/>
    <cellStyle name="Normal 2 4 8 6 3 7" xfId="59801"/>
    <cellStyle name="Normal 2 4 8 6 4" xfId="24299"/>
    <cellStyle name="Normal 2 4 8 6 4 2" xfId="24300"/>
    <cellStyle name="Normal 2 4 8 6 4 2 2" xfId="59802"/>
    <cellStyle name="Normal 2 4 8 6 4 3" xfId="24301"/>
    <cellStyle name="Normal 2 4 8 6 4 3 2" xfId="59803"/>
    <cellStyle name="Normal 2 4 8 6 4 4" xfId="59804"/>
    <cellStyle name="Normal 2 4 8 6 5" xfId="24302"/>
    <cellStyle name="Normal 2 4 8 6 5 2" xfId="24303"/>
    <cellStyle name="Normal 2 4 8 6 5 2 2" xfId="59805"/>
    <cellStyle name="Normal 2 4 8 6 5 3" xfId="59806"/>
    <cellStyle name="Normal 2 4 8 6 6" xfId="24304"/>
    <cellStyle name="Normal 2 4 8 6 6 2" xfId="59807"/>
    <cellStyle name="Normal 2 4 8 6 7" xfId="24305"/>
    <cellStyle name="Normal 2 4 8 6 7 2" xfId="59808"/>
    <cellStyle name="Normal 2 4 8 6 8" xfId="59809"/>
    <cellStyle name="Normal 2 4 8 6 8 2" xfId="59810"/>
    <cellStyle name="Normal 2 4 8 6 9" xfId="59811"/>
    <cellStyle name="Normal 2 4 8 7" xfId="24306"/>
    <cellStyle name="Normal 2 4 8 7 10" xfId="59812"/>
    <cellStyle name="Normal 2 4 8 7 11" xfId="59813"/>
    <cellStyle name="Normal 2 4 8 7 2" xfId="24307"/>
    <cellStyle name="Normal 2 4 8 7 2 10" xfId="59814"/>
    <cellStyle name="Normal 2 4 8 7 2 2" xfId="24308"/>
    <cellStyle name="Normal 2 4 8 7 2 2 2" xfId="24309"/>
    <cellStyle name="Normal 2 4 8 7 2 2 2 2" xfId="24310"/>
    <cellStyle name="Normal 2 4 8 7 2 2 2 2 2" xfId="59815"/>
    <cellStyle name="Normal 2 4 8 7 2 2 2 3" xfId="24311"/>
    <cellStyle name="Normal 2 4 8 7 2 2 2 3 2" xfId="59816"/>
    <cellStyle name="Normal 2 4 8 7 2 2 2 4" xfId="59817"/>
    <cellStyle name="Normal 2 4 8 7 2 2 3" xfId="24312"/>
    <cellStyle name="Normal 2 4 8 7 2 2 3 2" xfId="59818"/>
    <cellStyle name="Normal 2 4 8 7 2 2 4" xfId="24313"/>
    <cellStyle name="Normal 2 4 8 7 2 2 4 2" xfId="59819"/>
    <cellStyle name="Normal 2 4 8 7 2 2 5" xfId="24314"/>
    <cellStyle name="Normal 2 4 8 7 2 2 5 2" xfId="59820"/>
    <cellStyle name="Normal 2 4 8 7 2 2 6" xfId="59821"/>
    <cellStyle name="Normal 2 4 8 7 2 2 6 2" xfId="59822"/>
    <cellStyle name="Normal 2 4 8 7 2 2 7" xfId="59823"/>
    <cellStyle name="Normal 2 4 8 7 2 3" xfId="24315"/>
    <cellStyle name="Normal 2 4 8 7 2 3 2" xfId="24316"/>
    <cellStyle name="Normal 2 4 8 7 2 3 2 2" xfId="59824"/>
    <cellStyle name="Normal 2 4 8 7 2 3 3" xfId="24317"/>
    <cellStyle name="Normal 2 4 8 7 2 3 3 2" xfId="59825"/>
    <cellStyle name="Normal 2 4 8 7 2 3 4" xfId="59826"/>
    <cellStyle name="Normal 2 4 8 7 2 4" xfId="24318"/>
    <cellStyle name="Normal 2 4 8 7 2 4 2" xfId="24319"/>
    <cellStyle name="Normal 2 4 8 7 2 4 2 2" xfId="59827"/>
    <cellStyle name="Normal 2 4 8 7 2 4 3" xfId="59828"/>
    <cellStyle name="Normal 2 4 8 7 2 5" xfId="24320"/>
    <cellStyle name="Normal 2 4 8 7 2 5 2" xfId="59829"/>
    <cellStyle name="Normal 2 4 8 7 2 6" xfId="24321"/>
    <cellStyle name="Normal 2 4 8 7 2 6 2" xfId="59830"/>
    <cellStyle name="Normal 2 4 8 7 2 7" xfId="59831"/>
    <cellStyle name="Normal 2 4 8 7 2 7 2" xfId="59832"/>
    <cellStyle name="Normal 2 4 8 7 2 8" xfId="59833"/>
    <cellStyle name="Normal 2 4 8 7 2 9" xfId="59834"/>
    <cellStyle name="Normal 2 4 8 7 3" xfId="24322"/>
    <cellStyle name="Normal 2 4 8 7 3 2" xfId="24323"/>
    <cellStyle name="Normal 2 4 8 7 3 2 2" xfId="24324"/>
    <cellStyle name="Normal 2 4 8 7 3 2 2 2" xfId="59835"/>
    <cellStyle name="Normal 2 4 8 7 3 2 3" xfId="24325"/>
    <cellStyle name="Normal 2 4 8 7 3 2 3 2" xfId="59836"/>
    <cellStyle name="Normal 2 4 8 7 3 2 4" xfId="59837"/>
    <cellStyle name="Normal 2 4 8 7 3 3" xfId="24326"/>
    <cellStyle name="Normal 2 4 8 7 3 3 2" xfId="59838"/>
    <cellStyle name="Normal 2 4 8 7 3 4" xfId="24327"/>
    <cellStyle name="Normal 2 4 8 7 3 4 2" xfId="59839"/>
    <cellStyle name="Normal 2 4 8 7 3 5" xfId="24328"/>
    <cellStyle name="Normal 2 4 8 7 3 5 2" xfId="59840"/>
    <cellStyle name="Normal 2 4 8 7 3 6" xfId="59841"/>
    <cellStyle name="Normal 2 4 8 7 3 6 2" xfId="59842"/>
    <cellStyle name="Normal 2 4 8 7 3 7" xfId="59843"/>
    <cellStyle name="Normal 2 4 8 7 4" xfId="24329"/>
    <cellStyle name="Normal 2 4 8 7 4 2" xfId="24330"/>
    <cellStyle name="Normal 2 4 8 7 4 2 2" xfId="59844"/>
    <cellStyle name="Normal 2 4 8 7 4 3" xfId="24331"/>
    <cellStyle name="Normal 2 4 8 7 4 3 2" xfId="59845"/>
    <cellStyle name="Normal 2 4 8 7 4 4" xfId="59846"/>
    <cellStyle name="Normal 2 4 8 7 5" xfId="24332"/>
    <cellStyle name="Normal 2 4 8 7 5 2" xfId="24333"/>
    <cellStyle name="Normal 2 4 8 7 5 2 2" xfId="59847"/>
    <cellStyle name="Normal 2 4 8 7 5 3" xfId="59848"/>
    <cellStyle name="Normal 2 4 8 7 6" xfId="24334"/>
    <cellStyle name="Normal 2 4 8 7 6 2" xfId="59849"/>
    <cellStyle name="Normal 2 4 8 7 7" xfId="24335"/>
    <cellStyle name="Normal 2 4 8 7 7 2" xfId="59850"/>
    <cellStyle name="Normal 2 4 8 7 8" xfId="59851"/>
    <cellStyle name="Normal 2 4 8 7 8 2" xfId="59852"/>
    <cellStyle name="Normal 2 4 8 7 9" xfId="59853"/>
    <cellStyle name="Normal 2 4 8 8" xfId="24336"/>
    <cellStyle name="Normal 2 4 8 8 10" xfId="59854"/>
    <cellStyle name="Normal 2 4 8 8 11" xfId="59855"/>
    <cellStyle name="Normal 2 4 8 8 2" xfId="24337"/>
    <cellStyle name="Normal 2 4 8 8 2 10" xfId="59856"/>
    <cellStyle name="Normal 2 4 8 8 2 2" xfId="24338"/>
    <cellStyle name="Normal 2 4 8 8 2 2 2" xfId="24339"/>
    <cellStyle name="Normal 2 4 8 8 2 2 2 2" xfId="24340"/>
    <cellStyle name="Normal 2 4 8 8 2 2 2 2 2" xfId="59857"/>
    <cellStyle name="Normal 2 4 8 8 2 2 2 3" xfId="24341"/>
    <cellStyle name="Normal 2 4 8 8 2 2 2 3 2" xfId="59858"/>
    <cellStyle name="Normal 2 4 8 8 2 2 2 4" xfId="59859"/>
    <cellStyle name="Normal 2 4 8 8 2 2 3" xfId="24342"/>
    <cellStyle name="Normal 2 4 8 8 2 2 3 2" xfId="59860"/>
    <cellStyle name="Normal 2 4 8 8 2 2 4" xfId="24343"/>
    <cellStyle name="Normal 2 4 8 8 2 2 4 2" xfId="59861"/>
    <cellStyle name="Normal 2 4 8 8 2 2 5" xfId="24344"/>
    <cellStyle name="Normal 2 4 8 8 2 2 5 2" xfId="59862"/>
    <cellStyle name="Normal 2 4 8 8 2 2 6" xfId="59863"/>
    <cellStyle name="Normal 2 4 8 8 2 2 6 2" xfId="59864"/>
    <cellStyle name="Normal 2 4 8 8 2 2 7" xfId="59865"/>
    <cellStyle name="Normal 2 4 8 8 2 3" xfId="24345"/>
    <cellStyle name="Normal 2 4 8 8 2 3 2" xfId="24346"/>
    <cellStyle name="Normal 2 4 8 8 2 3 2 2" xfId="59866"/>
    <cellStyle name="Normal 2 4 8 8 2 3 3" xfId="24347"/>
    <cellStyle name="Normal 2 4 8 8 2 3 3 2" xfId="59867"/>
    <cellStyle name="Normal 2 4 8 8 2 3 4" xfId="59868"/>
    <cellStyle name="Normal 2 4 8 8 2 4" xfId="24348"/>
    <cellStyle name="Normal 2 4 8 8 2 4 2" xfId="24349"/>
    <cellStyle name="Normal 2 4 8 8 2 4 2 2" xfId="59869"/>
    <cellStyle name="Normal 2 4 8 8 2 4 3" xfId="59870"/>
    <cellStyle name="Normal 2 4 8 8 2 5" xfId="24350"/>
    <cellStyle name="Normal 2 4 8 8 2 5 2" xfId="59871"/>
    <cellStyle name="Normal 2 4 8 8 2 6" xfId="24351"/>
    <cellStyle name="Normal 2 4 8 8 2 6 2" xfId="59872"/>
    <cellStyle name="Normal 2 4 8 8 2 7" xfId="59873"/>
    <cellStyle name="Normal 2 4 8 8 2 7 2" xfId="59874"/>
    <cellStyle name="Normal 2 4 8 8 2 8" xfId="59875"/>
    <cellStyle name="Normal 2 4 8 8 2 9" xfId="59876"/>
    <cellStyle name="Normal 2 4 8 8 3" xfId="24352"/>
    <cellStyle name="Normal 2 4 8 8 3 2" xfId="24353"/>
    <cellStyle name="Normal 2 4 8 8 3 2 2" xfId="24354"/>
    <cellStyle name="Normal 2 4 8 8 3 2 2 2" xfId="59877"/>
    <cellStyle name="Normal 2 4 8 8 3 2 3" xfId="24355"/>
    <cellStyle name="Normal 2 4 8 8 3 2 3 2" xfId="59878"/>
    <cellStyle name="Normal 2 4 8 8 3 2 4" xfId="59879"/>
    <cellStyle name="Normal 2 4 8 8 3 3" xfId="24356"/>
    <cellStyle name="Normal 2 4 8 8 3 3 2" xfId="59880"/>
    <cellStyle name="Normal 2 4 8 8 3 4" xfId="24357"/>
    <cellStyle name="Normal 2 4 8 8 3 4 2" xfId="59881"/>
    <cellStyle name="Normal 2 4 8 8 3 5" xfId="24358"/>
    <cellStyle name="Normal 2 4 8 8 3 5 2" xfId="59882"/>
    <cellStyle name="Normal 2 4 8 8 3 6" xfId="59883"/>
    <cellStyle name="Normal 2 4 8 8 3 6 2" xfId="59884"/>
    <cellStyle name="Normal 2 4 8 8 3 7" xfId="59885"/>
    <cellStyle name="Normal 2 4 8 8 4" xfId="24359"/>
    <cellStyle name="Normal 2 4 8 8 4 2" xfId="24360"/>
    <cellStyle name="Normal 2 4 8 8 4 2 2" xfId="59886"/>
    <cellStyle name="Normal 2 4 8 8 4 3" xfId="24361"/>
    <cellStyle name="Normal 2 4 8 8 4 3 2" xfId="59887"/>
    <cellStyle name="Normal 2 4 8 8 4 4" xfId="59888"/>
    <cellStyle name="Normal 2 4 8 8 5" xfId="24362"/>
    <cellStyle name="Normal 2 4 8 8 5 2" xfId="24363"/>
    <cellStyle name="Normal 2 4 8 8 5 2 2" xfId="59889"/>
    <cellStyle name="Normal 2 4 8 8 5 3" xfId="59890"/>
    <cellStyle name="Normal 2 4 8 8 6" xfId="24364"/>
    <cellStyle name="Normal 2 4 8 8 6 2" xfId="59891"/>
    <cellStyle name="Normal 2 4 8 8 7" xfId="24365"/>
    <cellStyle name="Normal 2 4 8 8 7 2" xfId="59892"/>
    <cellStyle name="Normal 2 4 8 8 8" xfId="59893"/>
    <cellStyle name="Normal 2 4 8 8 8 2" xfId="59894"/>
    <cellStyle name="Normal 2 4 8 8 9" xfId="59895"/>
    <cellStyle name="Normal 2 4 8 9" xfId="24366"/>
    <cellStyle name="Normal 2 4 8 9 10" xfId="59896"/>
    <cellStyle name="Normal 2 4 8 9 11" xfId="59897"/>
    <cellStyle name="Normal 2 4 8 9 2" xfId="24367"/>
    <cellStyle name="Normal 2 4 8 9 2 10" xfId="59898"/>
    <cellStyle name="Normal 2 4 8 9 2 2" xfId="24368"/>
    <cellStyle name="Normal 2 4 8 9 2 2 2" xfId="24369"/>
    <cellStyle name="Normal 2 4 8 9 2 2 2 2" xfId="24370"/>
    <cellStyle name="Normal 2 4 8 9 2 2 2 2 2" xfId="59899"/>
    <cellStyle name="Normal 2 4 8 9 2 2 2 3" xfId="24371"/>
    <cellStyle name="Normal 2 4 8 9 2 2 2 3 2" xfId="59900"/>
    <cellStyle name="Normal 2 4 8 9 2 2 2 4" xfId="59901"/>
    <cellStyle name="Normal 2 4 8 9 2 2 3" xfId="24372"/>
    <cellStyle name="Normal 2 4 8 9 2 2 3 2" xfId="59902"/>
    <cellStyle name="Normal 2 4 8 9 2 2 4" xfId="24373"/>
    <cellStyle name="Normal 2 4 8 9 2 2 4 2" xfId="59903"/>
    <cellStyle name="Normal 2 4 8 9 2 2 5" xfId="24374"/>
    <cellStyle name="Normal 2 4 8 9 2 2 5 2" xfId="59904"/>
    <cellStyle name="Normal 2 4 8 9 2 2 6" xfId="59905"/>
    <cellStyle name="Normal 2 4 8 9 2 2 6 2" xfId="59906"/>
    <cellStyle name="Normal 2 4 8 9 2 2 7" xfId="59907"/>
    <cellStyle name="Normal 2 4 8 9 2 3" xfId="24375"/>
    <cellStyle name="Normal 2 4 8 9 2 3 2" xfId="24376"/>
    <cellStyle name="Normal 2 4 8 9 2 3 2 2" xfId="59908"/>
    <cellStyle name="Normal 2 4 8 9 2 3 3" xfId="24377"/>
    <cellStyle name="Normal 2 4 8 9 2 3 3 2" xfId="59909"/>
    <cellStyle name="Normal 2 4 8 9 2 3 4" xfId="59910"/>
    <cellStyle name="Normal 2 4 8 9 2 4" xfId="24378"/>
    <cellStyle name="Normal 2 4 8 9 2 4 2" xfId="24379"/>
    <cellStyle name="Normal 2 4 8 9 2 4 2 2" xfId="59911"/>
    <cellStyle name="Normal 2 4 8 9 2 4 3" xfId="59912"/>
    <cellStyle name="Normal 2 4 8 9 2 5" xfId="24380"/>
    <cellStyle name="Normal 2 4 8 9 2 5 2" xfId="59913"/>
    <cellStyle name="Normal 2 4 8 9 2 6" xfId="24381"/>
    <cellStyle name="Normal 2 4 8 9 2 6 2" xfId="59914"/>
    <cellStyle name="Normal 2 4 8 9 2 7" xfId="59915"/>
    <cellStyle name="Normal 2 4 8 9 2 7 2" xfId="59916"/>
    <cellStyle name="Normal 2 4 8 9 2 8" xfId="59917"/>
    <cellStyle name="Normal 2 4 8 9 2 9" xfId="59918"/>
    <cellStyle name="Normal 2 4 8 9 3" xfId="24382"/>
    <cellStyle name="Normal 2 4 8 9 3 2" xfId="24383"/>
    <cellStyle name="Normal 2 4 8 9 3 2 2" xfId="24384"/>
    <cellStyle name="Normal 2 4 8 9 3 2 2 2" xfId="59919"/>
    <cellStyle name="Normal 2 4 8 9 3 2 3" xfId="24385"/>
    <cellStyle name="Normal 2 4 8 9 3 2 3 2" xfId="59920"/>
    <cellStyle name="Normal 2 4 8 9 3 2 4" xfId="59921"/>
    <cellStyle name="Normal 2 4 8 9 3 3" xfId="24386"/>
    <cellStyle name="Normal 2 4 8 9 3 3 2" xfId="59922"/>
    <cellStyle name="Normal 2 4 8 9 3 4" xfId="24387"/>
    <cellStyle name="Normal 2 4 8 9 3 4 2" xfId="59923"/>
    <cellStyle name="Normal 2 4 8 9 3 5" xfId="24388"/>
    <cellStyle name="Normal 2 4 8 9 3 5 2" xfId="59924"/>
    <cellStyle name="Normal 2 4 8 9 3 6" xfId="59925"/>
    <cellStyle name="Normal 2 4 8 9 3 6 2" xfId="59926"/>
    <cellStyle name="Normal 2 4 8 9 3 7" xfId="59927"/>
    <cellStyle name="Normal 2 4 8 9 4" xfId="24389"/>
    <cellStyle name="Normal 2 4 8 9 4 2" xfId="24390"/>
    <cellStyle name="Normal 2 4 8 9 4 2 2" xfId="59928"/>
    <cellStyle name="Normal 2 4 8 9 4 3" xfId="24391"/>
    <cellStyle name="Normal 2 4 8 9 4 3 2" xfId="59929"/>
    <cellStyle name="Normal 2 4 8 9 4 4" xfId="59930"/>
    <cellStyle name="Normal 2 4 8 9 5" xfId="24392"/>
    <cellStyle name="Normal 2 4 8 9 5 2" xfId="24393"/>
    <cellStyle name="Normal 2 4 8 9 5 2 2" xfId="59931"/>
    <cellStyle name="Normal 2 4 8 9 5 3" xfId="59932"/>
    <cellStyle name="Normal 2 4 8 9 6" xfId="24394"/>
    <cellStyle name="Normal 2 4 8 9 6 2" xfId="59933"/>
    <cellStyle name="Normal 2 4 8 9 7" xfId="24395"/>
    <cellStyle name="Normal 2 4 8 9 7 2" xfId="59934"/>
    <cellStyle name="Normal 2 4 8 9 8" xfId="59935"/>
    <cellStyle name="Normal 2 4 8 9 8 2" xfId="59936"/>
    <cellStyle name="Normal 2 4 8 9 9" xfId="59937"/>
    <cellStyle name="Normal 2 4 9" xfId="24396"/>
    <cellStyle name="Normal 2 4 9 10" xfId="24397"/>
    <cellStyle name="Normal 2 4 9 10 10" xfId="59938"/>
    <cellStyle name="Normal 2 4 9 10 11" xfId="59939"/>
    <cellStyle name="Normal 2 4 9 10 2" xfId="24398"/>
    <cellStyle name="Normal 2 4 9 10 2 10" xfId="59940"/>
    <cellStyle name="Normal 2 4 9 10 2 2" xfId="24399"/>
    <cellStyle name="Normal 2 4 9 10 2 2 2" xfId="24400"/>
    <cellStyle name="Normal 2 4 9 10 2 2 2 2" xfId="24401"/>
    <cellStyle name="Normal 2 4 9 10 2 2 2 2 2" xfId="59941"/>
    <cellStyle name="Normal 2 4 9 10 2 2 2 3" xfId="24402"/>
    <cellStyle name="Normal 2 4 9 10 2 2 2 3 2" xfId="59942"/>
    <cellStyle name="Normal 2 4 9 10 2 2 2 4" xfId="59943"/>
    <cellStyle name="Normal 2 4 9 10 2 2 3" xfId="24403"/>
    <cellStyle name="Normal 2 4 9 10 2 2 3 2" xfId="59944"/>
    <cellStyle name="Normal 2 4 9 10 2 2 4" xfId="24404"/>
    <cellStyle name="Normal 2 4 9 10 2 2 4 2" xfId="59945"/>
    <cellStyle name="Normal 2 4 9 10 2 2 5" xfId="24405"/>
    <cellStyle name="Normal 2 4 9 10 2 2 5 2" xfId="59946"/>
    <cellStyle name="Normal 2 4 9 10 2 2 6" xfId="59947"/>
    <cellStyle name="Normal 2 4 9 10 2 2 6 2" xfId="59948"/>
    <cellStyle name="Normal 2 4 9 10 2 2 7" xfId="59949"/>
    <cellStyle name="Normal 2 4 9 10 2 3" xfId="24406"/>
    <cellStyle name="Normal 2 4 9 10 2 3 2" xfId="24407"/>
    <cellStyle name="Normal 2 4 9 10 2 3 2 2" xfId="59950"/>
    <cellStyle name="Normal 2 4 9 10 2 3 3" xfId="24408"/>
    <cellStyle name="Normal 2 4 9 10 2 3 3 2" xfId="59951"/>
    <cellStyle name="Normal 2 4 9 10 2 3 4" xfId="59952"/>
    <cellStyle name="Normal 2 4 9 10 2 4" xfId="24409"/>
    <cellStyle name="Normal 2 4 9 10 2 4 2" xfId="24410"/>
    <cellStyle name="Normal 2 4 9 10 2 4 2 2" xfId="59953"/>
    <cellStyle name="Normal 2 4 9 10 2 4 3" xfId="59954"/>
    <cellStyle name="Normal 2 4 9 10 2 5" xfId="24411"/>
    <cellStyle name="Normal 2 4 9 10 2 5 2" xfId="59955"/>
    <cellStyle name="Normal 2 4 9 10 2 6" xfId="24412"/>
    <cellStyle name="Normal 2 4 9 10 2 6 2" xfId="59956"/>
    <cellStyle name="Normal 2 4 9 10 2 7" xfId="59957"/>
    <cellStyle name="Normal 2 4 9 10 2 7 2" xfId="59958"/>
    <cellStyle name="Normal 2 4 9 10 2 8" xfId="59959"/>
    <cellStyle name="Normal 2 4 9 10 2 9" xfId="59960"/>
    <cellStyle name="Normal 2 4 9 10 3" xfId="24413"/>
    <cellStyle name="Normal 2 4 9 10 3 2" xfId="24414"/>
    <cellStyle name="Normal 2 4 9 10 3 2 2" xfId="24415"/>
    <cellStyle name="Normal 2 4 9 10 3 2 2 2" xfId="59961"/>
    <cellStyle name="Normal 2 4 9 10 3 2 3" xfId="24416"/>
    <cellStyle name="Normal 2 4 9 10 3 2 3 2" xfId="59962"/>
    <cellStyle name="Normal 2 4 9 10 3 2 4" xfId="59963"/>
    <cellStyle name="Normal 2 4 9 10 3 3" xfId="24417"/>
    <cellStyle name="Normal 2 4 9 10 3 3 2" xfId="59964"/>
    <cellStyle name="Normal 2 4 9 10 3 4" xfId="24418"/>
    <cellStyle name="Normal 2 4 9 10 3 4 2" xfId="59965"/>
    <cellStyle name="Normal 2 4 9 10 3 5" xfId="24419"/>
    <cellStyle name="Normal 2 4 9 10 3 5 2" xfId="59966"/>
    <cellStyle name="Normal 2 4 9 10 3 6" xfId="59967"/>
    <cellStyle name="Normal 2 4 9 10 3 6 2" xfId="59968"/>
    <cellStyle name="Normal 2 4 9 10 3 7" xfId="59969"/>
    <cellStyle name="Normal 2 4 9 10 4" xfId="24420"/>
    <cellStyle name="Normal 2 4 9 10 4 2" xfId="24421"/>
    <cellStyle name="Normal 2 4 9 10 4 2 2" xfId="59970"/>
    <cellStyle name="Normal 2 4 9 10 4 3" xfId="24422"/>
    <cellStyle name="Normal 2 4 9 10 4 3 2" xfId="59971"/>
    <cellStyle name="Normal 2 4 9 10 4 4" xfId="59972"/>
    <cellStyle name="Normal 2 4 9 10 5" xfId="24423"/>
    <cellStyle name="Normal 2 4 9 10 5 2" xfId="24424"/>
    <cellStyle name="Normal 2 4 9 10 5 2 2" xfId="59973"/>
    <cellStyle name="Normal 2 4 9 10 5 3" xfId="59974"/>
    <cellStyle name="Normal 2 4 9 10 6" xfId="24425"/>
    <cellStyle name="Normal 2 4 9 10 6 2" xfId="59975"/>
    <cellStyle name="Normal 2 4 9 10 7" xfId="24426"/>
    <cellStyle name="Normal 2 4 9 10 7 2" xfId="59976"/>
    <cellStyle name="Normal 2 4 9 10 8" xfId="59977"/>
    <cellStyle name="Normal 2 4 9 10 8 2" xfId="59978"/>
    <cellStyle name="Normal 2 4 9 10 9" xfId="59979"/>
    <cellStyle name="Normal 2 4 9 11" xfId="24427"/>
    <cellStyle name="Normal 2 4 9 11 10" xfId="59980"/>
    <cellStyle name="Normal 2 4 9 11 11" xfId="59981"/>
    <cellStyle name="Normal 2 4 9 11 2" xfId="24428"/>
    <cellStyle name="Normal 2 4 9 11 2 10" xfId="59982"/>
    <cellStyle name="Normal 2 4 9 11 2 2" xfId="24429"/>
    <cellStyle name="Normal 2 4 9 11 2 2 2" xfId="24430"/>
    <cellStyle name="Normal 2 4 9 11 2 2 2 2" xfId="24431"/>
    <cellStyle name="Normal 2 4 9 11 2 2 2 2 2" xfId="59983"/>
    <cellStyle name="Normal 2 4 9 11 2 2 2 3" xfId="24432"/>
    <cellStyle name="Normal 2 4 9 11 2 2 2 3 2" xfId="59984"/>
    <cellStyle name="Normal 2 4 9 11 2 2 2 4" xfId="59985"/>
    <cellStyle name="Normal 2 4 9 11 2 2 3" xfId="24433"/>
    <cellStyle name="Normal 2 4 9 11 2 2 3 2" xfId="59986"/>
    <cellStyle name="Normal 2 4 9 11 2 2 4" xfId="24434"/>
    <cellStyle name="Normal 2 4 9 11 2 2 4 2" xfId="59987"/>
    <cellStyle name="Normal 2 4 9 11 2 2 5" xfId="24435"/>
    <cellStyle name="Normal 2 4 9 11 2 2 5 2" xfId="59988"/>
    <cellStyle name="Normal 2 4 9 11 2 2 6" xfId="59989"/>
    <cellStyle name="Normal 2 4 9 11 2 2 6 2" xfId="59990"/>
    <cellStyle name="Normal 2 4 9 11 2 2 7" xfId="59991"/>
    <cellStyle name="Normal 2 4 9 11 2 3" xfId="24436"/>
    <cellStyle name="Normal 2 4 9 11 2 3 2" xfId="24437"/>
    <cellStyle name="Normal 2 4 9 11 2 3 2 2" xfId="59992"/>
    <cellStyle name="Normal 2 4 9 11 2 3 3" xfId="24438"/>
    <cellStyle name="Normal 2 4 9 11 2 3 3 2" xfId="59993"/>
    <cellStyle name="Normal 2 4 9 11 2 3 4" xfId="59994"/>
    <cellStyle name="Normal 2 4 9 11 2 4" xfId="24439"/>
    <cellStyle name="Normal 2 4 9 11 2 4 2" xfId="24440"/>
    <cellStyle name="Normal 2 4 9 11 2 4 2 2" xfId="59995"/>
    <cellStyle name="Normal 2 4 9 11 2 4 3" xfId="59996"/>
    <cellStyle name="Normal 2 4 9 11 2 5" xfId="24441"/>
    <cellStyle name="Normal 2 4 9 11 2 5 2" xfId="59997"/>
    <cellStyle name="Normal 2 4 9 11 2 6" xfId="24442"/>
    <cellStyle name="Normal 2 4 9 11 2 6 2" xfId="59998"/>
    <cellStyle name="Normal 2 4 9 11 2 7" xfId="59999"/>
    <cellStyle name="Normal 2 4 9 11 2 7 2" xfId="60000"/>
    <cellStyle name="Normal 2 4 9 11 2 8" xfId="60001"/>
    <cellStyle name="Normal 2 4 9 11 2 9" xfId="60002"/>
    <cellStyle name="Normal 2 4 9 11 3" xfId="24443"/>
    <cellStyle name="Normal 2 4 9 11 3 2" xfId="24444"/>
    <cellStyle name="Normal 2 4 9 11 3 2 2" xfId="24445"/>
    <cellStyle name="Normal 2 4 9 11 3 2 2 2" xfId="60003"/>
    <cellStyle name="Normal 2 4 9 11 3 2 3" xfId="24446"/>
    <cellStyle name="Normal 2 4 9 11 3 2 3 2" xfId="60004"/>
    <cellStyle name="Normal 2 4 9 11 3 2 4" xfId="60005"/>
    <cellStyle name="Normal 2 4 9 11 3 3" xfId="24447"/>
    <cellStyle name="Normal 2 4 9 11 3 3 2" xfId="60006"/>
    <cellStyle name="Normal 2 4 9 11 3 4" xfId="24448"/>
    <cellStyle name="Normal 2 4 9 11 3 4 2" xfId="60007"/>
    <cellStyle name="Normal 2 4 9 11 3 5" xfId="24449"/>
    <cellStyle name="Normal 2 4 9 11 3 5 2" xfId="60008"/>
    <cellStyle name="Normal 2 4 9 11 3 6" xfId="60009"/>
    <cellStyle name="Normal 2 4 9 11 3 6 2" xfId="60010"/>
    <cellStyle name="Normal 2 4 9 11 3 7" xfId="60011"/>
    <cellStyle name="Normal 2 4 9 11 4" xfId="24450"/>
    <cellStyle name="Normal 2 4 9 11 4 2" xfId="24451"/>
    <cellStyle name="Normal 2 4 9 11 4 2 2" xfId="60012"/>
    <cellStyle name="Normal 2 4 9 11 4 3" xfId="24452"/>
    <cellStyle name="Normal 2 4 9 11 4 3 2" xfId="60013"/>
    <cellStyle name="Normal 2 4 9 11 4 4" xfId="60014"/>
    <cellStyle name="Normal 2 4 9 11 5" xfId="24453"/>
    <cellStyle name="Normal 2 4 9 11 5 2" xfId="24454"/>
    <cellStyle name="Normal 2 4 9 11 5 2 2" xfId="60015"/>
    <cellStyle name="Normal 2 4 9 11 5 3" xfId="60016"/>
    <cellStyle name="Normal 2 4 9 11 6" xfId="24455"/>
    <cellStyle name="Normal 2 4 9 11 6 2" xfId="60017"/>
    <cellStyle name="Normal 2 4 9 11 7" xfId="24456"/>
    <cellStyle name="Normal 2 4 9 11 7 2" xfId="60018"/>
    <cellStyle name="Normal 2 4 9 11 8" xfId="60019"/>
    <cellStyle name="Normal 2 4 9 11 8 2" xfId="60020"/>
    <cellStyle name="Normal 2 4 9 11 9" xfId="60021"/>
    <cellStyle name="Normal 2 4 9 12" xfId="24457"/>
    <cellStyle name="Normal 2 4 9 12 10" xfId="60022"/>
    <cellStyle name="Normal 2 4 9 12 11" xfId="60023"/>
    <cellStyle name="Normal 2 4 9 12 2" xfId="24458"/>
    <cellStyle name="Normal 2 4 9 12 2 10" xfId="60024"/>
    <cellStyle name="Normal 2 4 9 12 2 2" xfId="24459"/>
    <cellStyle name="Normal 2 4 9 12 2 2 2" xfId="24460"/>
    <cellStyle name="Normal 2 4 9 12 2 2 2 2" xfId="24461"/>
    <cellStyle name="Normal 2 4 9 12 2 2 2 2 2" xfId="60025"/>
    <cellStyle name="Normal 2 4 9 12 2 2 2 3" xfId="24462"/>
    <cellStyle name="Normal 2 4 9 12 2 2 2 3 2" xfId="60026"/>
    <cellStyle name="Normal 2 4 9 12 2 2 2 4" xfId="60027"/>
    <cellStyle name="Normal 2 4 9 12 2 2 3" xfId="24463"/>
    <cellStyle name="Normal 2 4 9 12 2 2 3 2" xfId="60028"/>
    <cellStyle name="Normal 2 4 9 12 2 2 4" xfId="24464"/>
    <cellStyle name="Normal 2 4 9 12 2 2 4 2" xfId="60029"/>
    <cellStyle name="Normal 2 4 9 12 2 2 5" xfId="24465"/>
    <cellStyle name="Normal 2 4 9 12 2 2 5 2" xfId="60030"/>
    <cellStyle name="Normal 2 4 9 12 2 2 6" xfId="60031"/>
    <cellStyle name="Normal 2 4 9 12 2 2 6 2" xfId="60032"/>
    <cellStyle name="Normal 2 4 9 12 2 2 7" xfId="60033"/>
    <cellStyle name="Normal 2 4 9 12 2 3" xfId="24466"/>
    <cellStyle name="Normal 2 4 9 12 2 3 2" xfId="24467"/>
    <cellStyle name="Normal 2 4 9 12 2 3 2 2" xfId="60034"/>
    <cellStyle name="Normal 2 4 9 12 2 3 3" xfId="24468"/>
    <cellStyle name="Normal 2 4 9 12 2 3 3 2" xfId="60035"/>
    <cellStyle name="Normal 2 4 9 12 2 3 4" xfId="60036"/>
    <cellStyle name="Normal 2 4 9 12 2 4" xfId="24469"/>
    <cellStyle name="Normal 2 4 9 12 2 4 2" xfId="24470"/>
    <cellStyle name="Normal 2 4 9 12 2 4 2 2" xfId="60037"/>
    <cellStyle name="Normal 2 4 9 12 2 4 3" xfId="60038"/>
    <cellStyle name="Normal 2 4 9 12 2 5" xfId="24471"/>
    <cellStyle name="Normal 2 4 9 12 2 5 2" xfId="60039"/>
    <cellStyle name="Normal 2 4 9 12 2 6" xfId="24472"/>
    <cellStyle name="Normal 2 4 9 12 2 6 2" xfId="60040"/>
    <cellStyle name="Normal 2 4 9 12 2 7" xfId="60041"/>
    <cellStyle name="Normal 2 4 9 12 2 7 2" xfId="60042"/>
    <cellStyle name="Normal 2 4 9 12 2 8" xfId="60043"/>
    <cellStyle name="Normal 2 4 9 12 2 9" xfId="60044"/>
    <cellStyle name="Normal 2 4 9 12 3" xfId="24473"/>
    <cellStyle name="Normal 2 4 9 12 3 2" xfId="24474"/>
    <cellStyle name="Normal 2 4 9 12 3 2 2" xfId="24475"/>
    <cellStyle name="Normal 2 4 9 12 3 2 2 2" xfId="60045"/>
    <cellStyle name="Normal 2 4 9 12 3 2 3" xfId="24476"/>
    <cellStyle name="Normal 2 4 9 12 3 2 3 2" xfId="60046"/>
    <cellStyle name="Normal 2 4 9 12 3 2 4" xfId="60047"/>
    <cellStyle name="Normal 2 4 9 12 3 3" xfId="24477"/>
    <cellStyle name="Normal 2 4 9 12 3 3 2" xfId="60048"/>
    <cellStyle name="Normal 2 4 9 12 3 4" xfId="24478"/>
    <cellStyle name="Normal 2 4 9 12 3 4 2" xfId="60049"/>
    <cellStyle name="Normal 2 4 9 12 3 5" xfId="24479"/>
    <cellStyle name="Normal 2 4 9 12 3 5 2" xfId="60050"/>
    <cellStyle name="Normal 2 4 9 12 3 6" xfId="60051"/>
    <cellStyle name="Normal 2 4 9 12 3 6 2" xfId="60052"/>
    <cellStyle name="Normal 2 4 9 12 3 7" xfId="60053"/>
    <cellStyle name="Normal 2 4 9 12 4" xfId="24480"/>
    <cellStyle name="Normal 2 4 9 12 4 2" xfId="24481"/>
    <cellStyle name="Normal 2 4 9 12 4 2 2" xfId="60054"/>
    <cellStyle name="Normal 2 4 9 12 4 3" xfId="24482"/>
    <cellStyle name="Normal 2 4 9 12 4 3 2" xfId="60055"/>
    <cellStyle name="Normal 2 4 9 12 4 4" xfId="60056"/>
    <cellStyle name="Normal 2 4 9 12 5" xfId="24483"/>
    <cellStyle name="Normal 2 4 9 12 5 2" xfId="24484"/>
    <cellStyle name="Normal 2 4 9 12 5 2 2" xfId="60057"/>
    <cellStyle name="Normal 2 4 9 12 5 3" xfId="60058"/>
    <cellStyle name="Normal 2 4 9 12 6" xfId="24485"/>
    <cellStyle name="Normal 2 4 9 12 6 2" xfId="60059"/>
    <cellStyle name="Normal 2 4 9 12 7" xfId="24486"/>
    <cellStyle name="Normal 2 4 9 12 7 2" xfId="60060"/>
    <cellStyle name="Normal 2 4 9 12 8" xfId="60061"/>
    <cellStyle name="Normal 2 4 9 12 8 2" xfId="60062"/>
    <cellStyle name="Normal 2 4 9 12 9" xfId="60063"/>
    <cellStyle name="Normal 2 4 9 13" xfId="24487"/>
    <cellStyle name="Normal 2 4 9 13 10" xfId="60064"/>
    <cellStyle name="Normal 2 4 9 13 11" xfId="60065"/>
    <cellStyle name="Normal 2 4 9 13 2" xfId="24488"/>
    <cellStyle name="Normal 2 4 9 13 2 10" xfId="60066"/>
    <cellStyle name="Normal 2 4 9 13 2 2" xfId="24489"/>
    <cellStyle name="Normal 2 4 9 13 2 2 2" xfId="24490"/>
    <cellStyle name="Normal 2 4 9 13 2 2 2 2" xfId="24491"/>
    <cellStyle name="Normal 2 4 9 13 2 2 2 2 2" xfId="60067"/>
    <cellStyle name="Normal 2 4 9 13 2 2 2 3" xfId="24492"/>
    <cellStyle name="Normal 2 4 9 13 2 2 2 3 2" xfId="60068"/>
    <cellStyle name="Normal 2 4 9 13 2 2 2 4" xfId="60069"/>
    <cellStyle name="Normal 2 4 9 13 2 2 3" xfId="24493"/>
    <cellStyle name="Normal 2 4 9 13 2 2 3 2" xfId="60070"/>
    <cellStyle name="Normal 2 4 9 13 2 2 4" xfId="24494"/>
    <cellStyle name="Normal 2 4 9 13 2 2 4 2" xfId="60071"/>
    <cellStyle name="Normal 2 4 9 13 2 2 5" xfId="24495"/>
    <cellStyle name="Normal 2 4 9 13 2 2 5 2" xfId="60072"/>
    <cellStyle name="Normal 2 4 9 13 2 2 6" xfId="60073"/>
    <cellStyle name="Normal 2 4 9 13 2 2 6 2" xfId="60074"/>
    <cellStyle name="Normal 2 4 9 13 2 2 7" xfId="60075"/>
    <cellStyle name="Normal 2 4 9 13 2 3" xfId="24496"/>
    <cellStyle name="Normal 2 4 9 13 2 3 2" xfId="24497"/>
    <cellStyle name="Normal 2 4 9 13 2 3 2 2" xfId="60076"/>
    <cellStyle name="Normal 2 4 9 13 2 3 3" xfId="24498"/>
    <cellStyle name="Normal 2 4 9 13 2 3 3 2" xfId="60077"/>
    <cellStyle name="Normal 2 4 9 13 2 3 4" xfId="60078"/>
    <cellStyle name="Normal 2 4 9 13 2 4" xfId="24499"/>
    <cellStyle name="Normal 2 4 9 13 2 4 2" xfId="24500"/>
    <cellStyle name="Normal 2 4 9 13 2 4 2 2" xfId="60079"/>
    <cellStyle name="Normal 2 4 9 13 2 4 3" xfId="60080"/>
    <cellStyle name="Normal 2 4 9 13 2 5" xfId="24501"/>
    <cellStyle name="Normal 2 4 9 13 2 5 2" xfId="60081"/>
    <cellStyle name="Normal 2 4 9 13 2 6" xfId="24502"/>
    <cellStyle name="Normal 2 4 9 13 2 6 2" xfId="60082"/>
    <cellStyle name="Normal 2 4 9 13 2 7" xfId="60083"/>
    <cellStyle name="Normal 2 4 9 13 2 7 2" xfId="60084"/>
    <cellStyle name="Normal 2 4 9 13 2 8" xfId="60085"/>
    <cellStyle name="Normal 2 4 9 13 2 9" xfId="60086"/>
    <cellStyle name="Normal 2 4 9 13 3" xfId="24503"/>
    <cellStyle name="Normal 2 4 9 13 3 2" xfId="24504"/>
    <cellStyle name="Normal 2 4 9 13 3 2 2" xfId="24505"/>
    <cellStyle name="Normal 2 4 9 13 3 2 2 2" xfId="60087"/>
    <cellStyle name="Normal 2 4 9 13 3 2 3" xfId="24506"/>
    <cellStyle name="Normal 2 4 9 13 3 2 3 2" xfId="60088"/>
    <cellStyle name="Normal 2 4 9 13 3 2 4" xfId="60089"/>
    <cellStyle name="Normal 2 4 9 13 3 3" xfId="24507"/>
    <cellStyle name="Normal 2 4 9 13 3 3 2" xfId="60090"/>
    <cellStyle name="Normal 2 4 9 13 3 4" xfId="24508"/>
    <cellStyle name="Normal 2 4 9 13 3 4 2" xfId="60091"/>
    <cellStyle name="Normal 2 4 9 13 3 5" xfId="24509"/>
    <cellStyle name="Normal 2 4 9 13 3 5 2" xfId="60092"/>
    <cellStyle name="Normal 2 4 9 13 3 6" xfId="60093"/>
    <cellStyle name="Normal 2 4 9 13 3 6 2" xfId="60094"/>
    <cellStyle name="Normal 2 4 9 13 3 7" xfId="60095"/>
    <cellStyle name="Normal 2 4 9 13 4" xfId="24510"/>
    <cellStyle name="Normal 2 4 9 13 4 2" xfId="24511"/>
    <cellStyle name="Normal 2 4 9 13 4 2 2" xfId="60096"/>
    <cellStyle name="Normal 2 4 9 13 4 3" xfId="24512"/>
    <cellStyle name="Normal 2 4 9 13 4 3 2" xfId="60097"/>
    <cellStyle name="Normal 2 4 9 13 4 4" xfId="60098"/>
    <cellStyle name="Normal 2 4 9 13 5" xfId="24513"/>
    <cellStyle name="Normal 2 4 9 13 5 2" xfId="24514"/>
    <cellStyle name="Normal 2 4 9 13 5 2 2" xfId="60099"/>
    <cellStyle name="Normal 2 4 9 13 5 3" xfId="60100"/>
    <cellStyle name="Normal 2 4 9 13 6" xfId="24515"/>
    <cellStyle name="Normal 2 4 9 13 6 2" xfId="60101"/>
    <cellStyle name="Normal 2 4 9 13 7" xfId="24516"/>
    <cellStyle name="Normal 2 4 9 13 7 2" xfId="60102"/>
    <cellStyle name="Normal 2 4 9 13 8" xfId="60103"/>
    <cellStyle name="Normal 2 4 9 13 8 2" xfId="60104"/>
    <cellStyle name="Normal 2 4 9 13 9" xfId="60105"/>
    <cellStyle name="Normal 2 4 9 14" xfId="24517"/>
    <cellStyle name="Normal 2 4 9 14 10" xfId="60106"/>
    <cellStyle name="Normal 2 4 9 14 11" xfId="60107"/>
    <cellStyle name="Normal 2 4 9 14 2" xfId="24518"/>
    <cellStyle name="Normal 2 4 9 14 2 10" xfId="60108"/>
    <cellStyle name="Normal 2 4 9 14 2 2" xfId="24519"/>
    <cellStyle name="Normal 2 4 9 14 2 2 2" xfId="24520"/>
    <cellStyle name="Normal 2 4 9 14 2 2 2 2" xfId="24521"/>
    <cellStyle name="Normal 2 4 9 14 2 2 2 2 2" xfId="60109"/>
    <cellStyle name="Normal 2 4 9 14 2 2 2 3" xfId="24522"/>
    <cellStyle name="Normal 2 4 9 14 2 2 2 3 2" xfId="60110"/>
    <cellStyle name="Normal 2 4 9 14 2 2 2 4" xfId="60111"/>
    <cellStyle name="Normal 2 4 9 14 2 2 3" xfId="24523"/>
    <cellStyle name="Normal 2 4 9 14 2 2 3 2" xfId="60112"/>
    <cellStyle name="Normal 2 4 9 14 2 2 4" xfId="24524"/>
    <cellStyle name="Normal 2 4 9 14 2 2 4 2" xfId="60113"/>
    <cellStyle name="Normal 2 4 9 14 2 2 5" xfId="24525"/>
    <cellStyle name="Normal 2 4 9 14 2 2 5 2" xfId="60114"/>
    <cellStyle name="Normal 2 4 9 14 2 2 6" xfId="60115"/>
    <cellStyle name="Normal 2 4 9 14 2 2 6 2" xfId="60116"/>
    <cellStyle name="Normal 2 4 9 14 2 2 7" xfId="60117"/>
    <cellStyle name="Normal 2 4 9 14 2 3" xfId="24526"/>
    <cellStyle name="Normal 2 4 9 14 2 3 2" xfId="24527"/>
    <cellStyle name="Normal 2 4 9 14 2 3 2 2" xfId="60118"/>
    <cellStyle name="Normal 2 4 9 14 2 3 3" xfId="24528"/>
    <cellStyle name="Normal 2 4 9 14 2 3 3 2" xfId="60119"/>
    <cellStyle name="Normal 2 4 9 14 2 3 4" xfId="60120"/>
    <cellStyle name="Normal 2 4 9 14 2 4" xfId="24529"/>
    <cellStyle name="Normal 2 4 9 14 2 4 2" xfId="24530"/>
    <cellStyle name="Normal 2 4 9 14 2 4 2 2" xfId="60121"/>
    <cellStyle name="Normal 2 4 9 14 2 4 3" xfId="60122"/>
    <cellStyle name="Normal 2 4 9 14 2 5" xfId="24531"/>
    <cellStyle name="Normal 2 4 9 14 2 5 2" xfId="60123"/>
    <cellStyle name="Normal 2 4 9 14 2 6" xfId="24532"/>
    <cellStyle name="Normal 2 4 9 14 2 6 2" xfId="60124"/>
    <cellStyle name="Normal 2 4 9 14 2 7" xfId="60125"/>
    <cellStyle name="Normal 2 4 9 14 2 7 2" xfId="60126"/>
    <cellStyle name="Normal 2 4 9 14 2 8" xfId="60127"/>
    <cellStyle name="Normal 2 4 9 14 2 9" xfId="60128"/>
    <cellStyle name="Normal 2 4 9 14 3" xfId="24533"/>
    <cellStyle name="Normal 2 4 9 14 3 2" xfId="24534"/>
    <cellStyle name="Normal 2 4 9 14 3 2 2" xfId="24535"/>
    <cellStyle name="Normal 2 4 9 14 3 2 2 2" xfId="60129"/>
    <cellStyle name="Normal 2 4 9 14 3 2 3" xfId="24536"/>
    <cellStyle name="Normal 2 4 9 14 3 2 3 2" xfId="60130"/>
    <cellStyle name="Normal 2 4 9 14 3 2 4" xfId="60131"/>
    <cellStyle name="Normal 2 4 9 14 3 3" xfId="24537"/>
    <cellStyle name="Normal 2 4 9 14 3 3 2" xfId="60132"/>
    <cellStyle name="Normal 2 4 9 14 3 4" xfId="24538"/>
    <cellStyle name="Normal 2 4 9 14 3 4 2" xfId="60133"/>
    <cellStyle name="Normal 2 4 9 14 3 5" xfId="24539"/>
    <cellStyle name="Normal 2 4 9 14 3 5 2" xfId="60134"/>
    <cellStyle name="Normal 2 4 9 14 3 6" xfId="60135"/>
    <cellStyle name="Normal 2 4 9 14 3 6 2" xfId="60136"/>
    <cellStyle name="Normal 2 4 9 14 3 7" xfId="60137"/>
    <cellStyle name="Normal 2 4 9 14 4" xfId="24540"/>
    <cellStyle name="Normal 2 4 9 14 4 2" xfId="24541"/>
    <cellStyle name="Normal 2 4 9 14 4 2 2" xfId="60138"/>
    <cellStyle name="Normal 2 4 9 14 4 3" xfId="24542"/>
    <cellStyle name="Normal 2 4 9 14 4 3 2" xfId="60139"/>
    <cellStyle name="Normal 2 4 9 14 4 4" xfId="60140"/>
    <cellStyle name="Normal 2 4 9 14 5" xfId="24543"/>
    <cellStyle name="Normal 2 4 9 14 5 2" xfId="24544"/>
    <cellStyle name="Normal 2 4 9 14 5 2 2" xfId="60141"/>
    <cellStyle name="Normal 2 4 9 14 5 3" xfId="60142"/>
    <cellStyle name="Normal 2 4 9 14 6" xfId="24545"/>
    <cellStyle name="Normal 2 4 9 14 6 2" xfId="60143"/>
    <cellStyle name="Normal 2 4 9 14 7" xfId="24546"/>
    <cellStyle name="Normal 2 4 9 14 7 2" xfId="60144"/>
    <cellStyle name="Normal 2 4 9 14 8" xfId="60145"/>
    <cellStyle name="Normal 2 4 9 14 8 2" xfId="60146"/>
    <cellStyle name="Normal 2 4 9 14 9" xfId="60147"/>
    <cellStyle name="Normal 2 4 9 15" xfId="24547"/>
    <cellStyle name="Normal 2 4 9 15 10" xfId="60148"/>
    <cellStyle name="Normal 2 4 9 15 11" xfId="60149"/>
    <cellStyle name="Normal 2 4 9 15 2" xfId="24548"/>
    <cellStyle name="Normal 2 4 9 15 2 10" xfId="60150"/>
    <cellStyle name="Normal 2 4 9 15 2 2" xfId="24549"/>
    <cellStyle name="Normal 2 4 9 15 2 2 2" xfId="24550"/>
    <cellStyle name="Normal 2 4 9 15 2 2 2 2" xfId="24551"/>
    <cellStyle name="Normal 2 4 9 15 2 2 2 2 2" xfId="60151"/>
    <cellStyle name="Normal 2 4 9 15 2 2 2 3" xfId="24552"/>
    <cellStyle name="Normal 2 4 9 15 2 2 2 3 2" xfId="60152"/>
    <cellStyle name="Normal 2 4 9 15 2 2 2 4" xfId="60153"/>
    <cellStyle name="Normal 2 4 9 15 2 2 3" xfId="24553"/>
    <cellStyle name="Normal 2 4 9 15 2 2 3 2" xfId="60154"/>
    <cellStyle name="Normal 2 4 9 15 2 2 4" xfId="24554"/>
    <cellStyle name="Normal 2 4 9 15 2 2 4 2" xfId="60155"/>
    <cellStyle name="Normal 2 4 9 15 2 2 5" xfId="24555"/>
    <cellStyle name="Normal 2 4 9 15 2 2 5 2" xfId="60156"/>
    <cellStyle name="Normal 2 4 9 15 2 2 6" xfId="60157"/>
    <cellStyle name="Normal 2 4 9 15 2 2 6 2" xfId="60158"/>
    <cellStyle name="Normal 2 4 9 15 2 2 7" xfId="60159"/>
    <cellStyle name="Normal 2 4 9 15 2 3" xfId="24556"/>
    <cellStyle name="Normal 2 4 9 15 2 3 2" xfId="24557"/>
    <cellStyle name="Normal 2 4 9 15 2 3 2 2" xfId="60160"/>
    <cellStyle name="Normal 2 4 9 15 2 3 3" xfId="24558"/>
    <cellStyle name="Normal 2 4 9 15 2 3 3 2" xfId="60161"/>
    <cellStyle name="Normal 2 4 9 15 2 3 4" xfId="60162"/>
    <cellStyle name="Normal 2 4 9 15 2 4" xfId="24559"/>
    <cellStyle name="Normal 2 4 9 15 2 4 2" xfId="24560"/>
    <cellStyle name="Normal 2 4 9 15 2 4 2 2" xfId="60163"/>
    <cellStyle name="Normal 2 4 9 15 2 4 3" xfId="60164"/>
    <cellStyle name="Normal 2 4 9 15 2 5" xfId="24561"/>
    <cellStyle name="Normal 2 4 9 15 2 5 2" xfId="60165"/>
    <cellStyle name="Normal 2 4 9 15 2 6" xfId="24562"/>
    <cellStyle name="Normal 2 4 9 15 2 6 2" xfId="60166"/>
    <cellStyle name="Normal 2 4 9 15 2 7" xfId="60167"/>
    <cellStyle name="Normal 2 4 9 15 2 7 2" xfId="60168"/>
    <cellStyle name="Normal 2 4 9 15 2 8" xfId="60169"/>
    <cellStyle name="Normal 2 4 9 15 2 9" xfId="60170"/>
    <cellStyle name="Normal 2 4 9 15 3" xfId="24563"/>
    <cellStyle name="Normal 2 4 9 15 3 2" xfId="24564"/>
    <cellStyle name="Normal 2 4 9 15 3 2 2" xfId="24565"/>
    <cellStyle name="Normal 2 4 9 15 3 2 2 2" xfId="60171"/>
    <cellStyle name="Normal 2 4 9 15 3 2 3" xfId="24566"/>
    <cellStyle name="Normal 2 4 9 15 3 2 3 2" xfId="60172"/>
    <cellStyle name="Normal 2 4 9 15 3 2 4" xfId="60173"/>
    <cellStyle name="Normal 2 4 9 15 3 3" xfId="24567"/>
    <cellStyle name="Normal 2 4 9 15 3 3 2" xfId="60174"/>
    <cellStyle name="Normal 2 4 9 15 3 4" xfId="24568"/>
    <cellStyle name="Normal 2 4 9 15 3 4 2" xfId="60175"/>
    <cellStyle name="Normal 2 4 9 15 3 5" xfId="24569"/>
    <cellStyle name="Normal 2 4 9 15 3 5 2" xfId="60176"/>
    <cellStyle name="Normal 2 4 9 15 3 6" xfId="60177"/>
    <cellStyle name="Normal 2 4 9 15 3 6 2" xfId="60178"/>
    <cellStyle name="Normal 2 4 9 15 3 7" xfId="60179"/>
    <cellStyle name="Normal 2 4 9 15 4" xfId="24570"/>
    <cellStyle name="Normal 2 4 9 15 4 2" xfId="24571"/>
    <cellStyle name="Normal 2 4 9 15 4 2 2" xfId="60180"/>
    <cellStyle name="Normal 2 4 9 15 4 3" xfId="24572"/>
    <cellStyle name="Normal 2 4 9 15 4 3 2" xfId="60181"/>
    <cellStyle name="Normal 2 4 9 15 4 4" xfId="60182"/>
    <cellStyle name="Normal 2 4 9 15 5" xfId="24573"/>
    <cellStyle name="Normal 2 4 9 15 5 2" xfId="24574"/>
    <cellStyle name="Normal 2 4 9 15 5 2 2" xfId="60183"/>
    <cellStyle name="Normal 2 4 9 15 5 3" xfId="60184"/>
    <cellStyle name="Normal 2 4 9 15 6" xfId="24575"/>
    <cellStyle name="Normal 2 4 9 15 6 2" xfId="60185"/>
    <cellStyle name="Normal 2 4 9 15 7" xfId="24576"/>
    <cellStyle name="Normal 2 4 9 15 7 2" xfId="60186"/>
    <cellStyle name="Normal 2 4 9 15 8" xfId="60187"/>
    <cellStyle name="Normal 2 4 9 15 8 2" xfId="60188"/>
    <cellStyle name="Normal 2 4 9 15 9" xfId="60189"/>
    <cellStyle name="Normal 2 4 9 16" xfId="24577"/>
    <cellStyle name="Normal 2 4 9 16 10" xfId="60190"/>
    <cellStyle name="Normal 2 4 9 16 11" xfId="60191"/>
    <cellStyle name="Normal 2 4 9 16 2" xfId="24578"/>
    <cellStyle name="Normal 2 4 9 16 2 10" xfId="60192"/>
    <cellStyle name="Normal 2 4 9 16 2 2" xfId="24579"/>
    <cellStyle name="Normal 2 4 9 16 2 2 2" xfId="24580"/>
    <cellStyle name="Normal 2 4 9 16 2 2 2 2" xfId="24581"/>
    <cellStyle name="Normal 2 4 9 16 2 2 2 2 2" xfId="60193"/>
    <cellStyle name="Normal 2 4 9 16 2 2 2 3" xfId="24582"/>
    <cellStyle name="Normal 2 4 9 16 2 2 2 3 2" xfId="60194"/>
    <cellStyle name="Normal 2 4 9 16 2 2 2 4" xfId="60195"/>
    <cellStyle name="Normal 2 4 9 16 2 2 3" xfId="24583"/>
    <cellStyle name="Normal 2 4 9 16 2 2 3 2" xfId="60196"/>
    <cellStyle name="Normal 2 4 9 16 2 2 4" xfId="24584"/>
    <cellStyle name="Normal 2 4 9 16 2 2 4 2" xfId="60197"/>
    <cellStyle name="Normal 2 4 9 16 2 2 5" xfId="24585"/>
    <cellStyle name="Normal 2 4 9 16 2 2 5 2" xfId="60198"/>
    <cellStyle name="Normal 2 4 9 16 2 2 6" xfId="60199"/>
    <cellStyle name="Normal 2 4 9 16 2 2 6 2" xfId="60200"/>
    <cellStyle name="Normal 2 4 9 16 2 2 7" xfId="60201"/>
    <cellStyle name="Normal 2 4 9 16 2 3" xfId="24586"/>
    <cellStyle name="Normal 2 4 9 16 2 3 2" xfId="24587"/>
    <cellStyle name="Normal 2 4 9 16 2 3 2 2" xfId="60202"/>
    <cellStyle name="Normal 2 4 9 16 2 3 3" xfId="24588"/>
    <cellStyle name="Normal 2 4 9 16 2 3 3 2" xfId="60203"/>
    <cellStyle name="Normal 2 4 9 16 2 3 4" xfId="60204"/>
    <cellStyle name="Normal 2 4 9 16 2 4" xfId="24589"/>
    <cellStyle name="Normal 2 4 9 16 2 4 2" xfId="24590"/>
    <cellStyle name="Normal 2 4 9 16 2 4 2 2" xfId="60205"/>
    <cellStyle name="Normal 2 4 9 16 2 4 3" xfId="60206"/>
    <cellStyle name="Normal 2 4 9 16 2 5" xfId="24591"/>
    <cellStyle name="Normal 2 4 9 16 2 5 2" xfId="60207"/>
    <cellStyle name="Normal 2 4 9 16 2 6" xfId="24592"/>
    <cellStyle name="Normal 2 4 9 16 2 6 2" xfId="60208"/>
    <cellStyle name="Normal 2 4 9 16 2 7" xfId="60209"/>
    <cellStyle name="Normal 2 4 9 16 2 7 2" xfId="60210"/>
    <cellStyle name="Normal 2 4 9 16 2 8" xfId="60211"/>
    <cellStyle name="Normal 2 4 9 16 2 9" xfId="60212"/>
    <cellStyle name="Normal 2 4 9 16 3" xfId="24593"/>
    <cellStyle name="Normal 2 4 9 16 3 2" xfId="24594"/>
    <cellStyle name="Normal 2 4 9 16 3 2 2" xfId="24595"/>
    <cellStyle name="Normal 2 4 9 16 3 2 2 2" xfId="60213"/>
    <cellStyle name="Normal 2 4 9 16 3 2 3" xfId="24596"/>
    <cellStyle name="Normal 2 4 9 16 3 2 3 2" xfId="60214"/>
    <cellStyle name="Normal 2 4 9 16 3 2 4" xfId="60215"/>
    <cellStyle name="Normal 2 4 9 16 3 3" xfId="24597"/>
    <cellStyle name="Normal 2 4 9 16 3 3 2" xfId="60216"/>
    <cellStyle name="Normal 2 4 9 16 3 4" xfId="24598"/>
    <cellStyle name="Normal 2 4 9 16 3 4 2" xfId="60217"/>
    <cellStyle name="Normal 2 4 9 16 3 5" xfId="24599"/>
    <cellStyle name="Normal 2 4 9 16 3 5 2" xfId="60218"/>
    <cellStyle name="Normal 2 4 9 16 3 6" xfId="60219"/>
    <cellStyle name="Normal 2 4 9 16 3 6 2" xfId="60220"/>
    <cellStyle name="Normal 2 4 9 16 3 7" xfId="60221"/>
    <cellStyle name="Normal 2 4 9 16 4" xfId="24600"/>
    <cellStyle name="Normal 2 4 9 16 4 2" xfId="24601"/>
    <cellStyle name="Normal 2 4 9 16 4 2 2" xfId="60222"/>
    <cellStyle name="Normal 2 4 9 16 4 3" xfId="24602"/>
    <cellStyle name="Normal 2 4 9 16 4 3 2" xfId="60223"/>
    <cellStyle name="Normal 2 4 9 16 4 4" xfId="60224"/>
    <cellStyle name="Normal 2 4 9 16 5" xfId="24603"/>
    <cellStyle name="Normal 2 4 9 16 5 2" xfId="24604"/>
    <cellStyle name="Normal 2 4 9 16 5 2 2" xfId="60225"/>
    <cellStyle name="Normal 2 4 9 16 5 3" xfId="60226"/>
    <cellStyle name="Normal 2 4 9 16 6" xfId="24605"/>
    <cellStyle name="Normal 2 4 9 16 6 2" xfId="60227"/>
    <cellStyle name="Normal 2 4 9 16 7" xfId="24606"/>
    <cellStyle name="Normal 2 4 9 16 7 2" xfId="60228"/>
    <cellStyle name="Normal 2 4 9 16 8" xfId="60229"/>
    <cellStyle name="Normal 2 4 9 16 8 2" xfId="60230"/>
    <cellStyle name="Normal 2 4 9 16 9" xfId="60231"/>
    <cellStyle name="Normal 2 4 9 17" xfId="24607"/>
    <cellStyle name="Normal 2 4 9 17 10" xfId="60232"/>
    <cellStyle name="Normal 2 4 9 17 11" xfId="60233"/>
    <cellStyle name="Normal 2 4 9 17 2" xfId="24608"/>
    <cellStyle name="Normal 2 4 9 17 2 10" xfId="60234"/>
    <cellStyle name="Normal 2 4 9 17 2 2" xfId="24609"/>
    <cellStyle name="Normal 2 4 9 17 2 2 2" xfId="24610"/>
    <cellStyle name="Normal 2 4 9 17 2 2 2 2" xfId="24611"/>
    <cellStyle name="Normal 2 4 9 17 2 2 2 2 2" xfId="60235"/>
    <cellStyle name="Normal 2 4 9 17 2 2 2 3" xfId="24612"/>
    <cellStyle name="Normal 2 4 9 17 2 2 2 3 2" xfId="60236"/>
    <cellStyle name="Normal 2 4 9 17 2 2 2 4" xfId="60237"/>
    <cellStyle name="Normal 2 4 9 17 2 2 3" xfId="24613"/>
    <cellStyle name="Normal 2 4 9 17 2 2 3 2" xfId="60238"/>
    <cellStyle name="Normal 2 4 9 17 2 2 4" xfId="24614"/>
    <cellStyle name="Normal 2 4 9 17 2 2 4 2" xfId="60239"/>
    <cellStyle name="Normal 2 4 9 17 2 2 5" xfId="24615"/>
    <cellStyle name="Normal 2 4 9 17 2 2 5 2" xfId="60240"/>
    <cellStyle name="Normal 2 4 9 17 2 2 6" xfId="60241"/>
    <cellStyle name="Normal 2 4 9 17 2 2 6 2" xfId="60242"/>
    <cellStyle name="Normal 2 4 9 17 2 2 7" xfId="60243"/>
    <cellStyle name="Normal 2 4 9 17 2 3" xfId="24616"/>
    <cellStyle name="Normal 2 4 9 17 2 3 2" xfId="24617"/>
    <cellStyle name="Normal 2 4 9 17 2 3 2 2" xfId="60244"/>
    <cellStyle name="Normal 2 4 9 17 2 3 3" xfId="24618"/>
    <cellStyle name="Normal 2 4 9 17 2 3 3 2" xfId="60245"/>
    <cellStyle name="Normal 2 4 9 17 2 3 4" xfId="60246"/>
    <cellStyle name="Normal 2 4 9 17 2 4" xfId="24619"/>
    <cellStyle name="Normal 2 4 9 17 2 4 2" xfId="24620"/>
    <cellStyle name="Normal 2 4 9 17 2 4 2 2" xfId="60247"/>
    <cellStyle name="Normal 2 4 9 17 2 4 3" xfId="60248"/>
    <cellStyle name="Normal 2 4 9 17 2 5" xfId="24621"/>
    <cellStyle name="Normal 2 4 9 17 2 5 2" xfId="60249"/>
    <cellStyle name="Normal 2 4 9 17 2 6" xfId="24622"/>
    <cellStyle name="Normal 2 4 9 17 2 6 2" xfId="60250"/>
    <cellStyle name="Normal 2 4 9 17 2 7" xfId="60251"/>
    <cellStyle name="Normal 2 4 9 17 2 7 2" xfId="60252"/>
    <cellStyle name="Normal 2 4 9 17 2 8" xfId="60253"/>
    <cellStyle name="Normal 2 4 9 17 2 9" xfId="60254"/>
    <cellStyle name="Normal 2 4 9 17 3" xfId="24623"/>
    <cellStyle name="Normal 2 4 9 17 3 2" xfId="24624"/>
    <cellStyle name="Normal 2 4 9 17 3 2 2" xfId="24625"/>
    <cellStyle name="Normal 2 4 9 17 3 2 2 2" xfId="60255"/>
    <cellStyle name="Normal 2 4 9 17 3 2 3" xfId="24626"/>
    <cellStyle name="Normal 2 4 9 17 3 2 3 2" xfId="60256"/>
    <cellStyle name="Normal 2 4 9 17 3 2 4" xfId="60257"/>
    <cellStyle name="Normal 2 4 9 17 3 3" xfId="24627"/>
    <cellStyle name="Normal 2 4 9 17 3 3 2" xfId="60258"/>
    <cellStyle name="Normal 2 4 9 17 3 4" xfId="24628"/>
    <cellStyle name="Normal 2 4 9 17 3 4 2" xfId="60259"/>
    <cellStyle name="Normal 2 4 9 17 3 5" xfId="24629"/>
    <cellStyle name="Normal 2 4 9 17 3 5 2" xfId="60260"/>
    <cellStyle name="Normal 2 4 9 17 3 6" xfId="60261"/>
    <cellStyle name="Normal 2 4 9 17 3 6 2" xfId="60262"/>
    <cellStyle name="Normal 2 4 9 17 3 7" xfId="60263"/>
    <cellStyle name="Normal 2 4 9 17 4" xfId="24630"/>
    <cellStyle name="Normal 2 4 9 17 4 2" xfId="24631"/>
    <cellStyle name="Normal 2 4 9 17 4 2 2" xfId="60264"/>
    <cellStyle name="Normal 2 4 9 17 4 3" xfId="24632"/>
    <cellStyle name="Normal 2 4 9 17 4 3 2" xfId="60265"/>
    <cellStyle name="Normal 2 4 9 17 4 4" xfId="60266"/>
    <cellStyle name="Normal 2 4 9 17 5" xfId="24633"/>
    <cellStyle name="Normal 2 4 9 17 5 2" xfId="24634"/>
    <cellStyle name="Normal 2 4 9 17 5 2 2" xfId="60267"/>
    <cellStyle name="Normal 2 4 9 17 5 3" xfId="60268"/>
    <cellStyle name="Normal 2 4 9 17 6" xfId="24635"/>
    <cellStyle name="Normal 2 4 9 17 6 2" xfId="60269"/>
    <cellStyle name="Normal 2 4 9 17 7" xfId="24636"/>
    <cellStyle name="Normal 2 4 9 17 7 2" xfId="60270"/>
    <cellStyle name="Normal 2 4 9 17 8" xfId="60271"/>
    <cellStyle name="Normal 2 4 9 17 8 2" xfId="60272"/>
    <cellStyle name="Normal 2 4 9 17 9" xfId="60273"/>
    <cellStyle name="Normal 2 4 9 18" xfId="24637"/>
    <cellStyle name="Normal 2 4 9 18 10" xfId="60274"/>
    <cellStyle name="Normal 2 4 9 18 11" xfId="60275"/>
    <cellStyle name="Normal 2 4 9 18 2" xfId="24638"/>
    <cellStyle name="Normal 2 4 9 18 2 10" xfId="60276"/>
    <cellStyle name="Normal 2 4 9 18 2 2" xfId="24639"/>
    <cellStyle name="Normal 2 4 9 18 2 2 2" xfId="24640"/>
    <cellStyle name="Normal 2 4 9 18 2 2 2 2" xfId="24641"/>
    <cellStyle name="Normal 2 4 9 18 2 2 2 2 2" xfId="60277"/>
    <cellStyle name="Normal 2 4 9 18 2 2 2 3" xfId="24642"/>
    <cellStyle name="Normal 2 4 9 18 2 2 2 3 2" xfId="60278"/>
    <cellStyle name="Normal 2 4 9 18 2 2 2 4" xfId="60279"/>
    <cellStyle name="Normal 2 4 9 18 2 2 3" xfId="24643"/>
    <cellStyle name="Normal 2 4 9 18 2 2 3 2" xfId="60280"/>
    <cellStyle name="Normal 2 4 9 18 2 2 4" xfId="24644"/>
    <cellStyle name="Normal 2 4 9 18 2 2 4 2" xfId="60281"/>
    <cellStyle name="Normal 2 4 9 18 2 2 5" xfId="24645"/>
    <cellStyle name="Normal 2 4 9 18 2 2 5 2" xfId="60282"/>
    <cellStyle name="Normal 2 4 9 18 2 2 6" xfId="60283"/>
    <cellStyle name="Normal 2 4 9 18 2 2 6 2" xfId="60284"/>
    <cellStyle name="Normal 2 4 9 18 2 2 7" xfId="60285"/>
    <cellStyle name="Normal 2 4 9 18 2 3" xfId="24646"/>
    <cellStyle name="Normal 2 4 9 18 2 3 2" xfId="24647"/>
    <cellStyle name="Normal 2 4 9 18 2 3 2 2" xfId="60286"/>
    <cellStyle name="Normal 2 4 9 18 2 3 3" xfId="24648"/>
    <cellStyle name="Normal 2 4 9 18 2 3 3 2" xfId="60287"/>
    <cellStyle name="Normal 2 4 9 18 2 3 4" xfId="60288"/>
    <cellStyle name="Normal 2 4 9 18 2 4" xfId="24649"/>
    <cellStyle name="Normal 2 4 9 18 2 4 2" xfId="24650"/>
    <cellStyle name="Normal 2 4 9 18 2 4 2 2" xfId="60289"/>
    <cellStyle name="Normal 2 4 9 18 2 4 3" xfId="60290"/>
    <cellStyle name="Normal 2 4 9 18 2 5" xfId="24651"/>
    <cellStyle name="Normal 2 4 9 18 2 5 2" xfId="60291"/>
    <cellStyle name="Normal 2 4 9 18 2 6" xfId="24652"/>
    <cellStyle name="Normal 2 4 9 18 2 6 2" xfId="60292"/>
    <cellStyle name="Normal 2 4 9 18 2 7" xfId="60293"/>
    <cellStyle name="Normal 2 4 9 18 2 7 2" xfId="60294"/>
    <cellStyle name="Normal 2 4 9 18 2 8" xfId="60295"/>
    <cellStyle name="Normal 2 4 9 18 2 9" xfId="60296"/>
    <cellStyle name="Normal 2 4 9 18 3" xfId="24653"/>
    <cellStyle name="Normal 2 4 9 18 3 2" xfId="24654"/>
    <cellStyle name="Normal 2 4 9 18 3 2 2" xfId="24655"/>
    <cellStyle name="Normal 2 4 9 18 3 2 2 2" xfId="60297"/>
    <cellStyle name="Normal 2 4 9 18 3 2 3" xfId="24656"/>
    <cellStyle name="Normal 2 4 9 18 3 2 3 2" xfId="60298"/>
    <cellStyle name="Normal 2 4 9 18 3 2 4" xfId="60299"/>
    <cellStyle name="Normal 2 4 9 18 3 3" xfId="24657"/>
    <cellStyle name="Normal 2 4 9 18 3 3 2" xfId="60300"/>
    <cellStyle name="Normal 2 4 9 18 3 4" xfId="24658"/>
    <cellStyle name="Normal 2 4 9 18 3 4 2" xfId="60301"/>
    <cellStyle name="Normal 2 4 9 18 3 5" xfId="24659"/>
    <cellStyle name="Normal 2 4 9 18 3 5 2" xfId="60302"/>
    <cellStyle name="Normal 2 4 9 18 3 6" xfId="60303"/>
    <cellStyle name="Normal 2 4 9 18 3 6 2" xfId="60304"/>
    <cellStyle name="Normal 2 4 9 18 3 7" xfId="60305"/>
    <cellStyle name="Normal 2 4 9 18 4" xfId="24660"/>
    <cellStyle name="Normal 2 4 9 18 4 2" xfId="24661"/>
    <cellStyle name="Normal 2 4 9 18 4 2 2" xfId="60306"/>
    <cellStyle name="Normal 2 4 9 18 4 3" xfId="24662"/>
    <cellStyle name="Normal 2 4 9 18 4 3 2" xfId="60307"/>
    <cellStyle name="Normal 2 4 9 18 4 4" xfId="60308"/>
    <cellStyle name="Normal 2 4 9 18 5" xfId="24663"/>
    <cellStyle name="Normal 2 4 9 18 5 2" xfId="24664"/>
    <cellStyle name="Normal 2 4 9 18 5 2 2" xfId="60309"/>
    <cellStyle name="Normal 2 4 9 18 5 3" xfId="60310"/>
    <cellStyle name="Normal 2 4 9 18 6" xfId="24665"/>
    <cellStyle name="Normal 2 4 9 18 6 2" xfId="60311"/>
    <cellStyle name="Normal 2 4 9 18 7" xfId="24666"/>
    <cellStyle name="Normal 2 4 9 18 7 2" xfId="60312"/>
    <cellStyle name="Normal 2 4 9 18 8" xfId="60313"/>
    <cellStyle name="Normal 2 4 9 18 8 2" xfId="60314"/>
    <cellStyle name="Normal 2 4 9 18 9" xfId="60315"/>
    <cellStyle name="Normal 2 4 9 19" xfId="24667"/>
    <cellStyle name="Normal 2 4 9 19 10" xfId="60316"/>
    <cellStyle name="Normal 2 4 9 19 11" xfId="60317"/>
    <cellStyle name="Normal 2 4 9 19 2" xfId="24668"/>
    <cellStyle name="Normal 2 4 9 19 2 10" xfId="60318"/>
    <cellStyle name="Normal 2 4 9 19 2 2" xfId="24669"/>
    <cellStyle name="Normal 2 4 9 19 2 2 2" xfId="24670"/>
    <cellStyle name="Normal 2 4 9 19 2 2 2 2" xfId="24671"/>
    <cellStyle name="Normal 2 4 9 19 2 2 2 2 2" xfId="60319"/>
    <cellStyle name="Normal 2 4 9 19 2 2 2 3" xfId="24672"/>
    <cellStyle name="Normal 2 4 9 19 2 2 2 3 2" xfId="60320"/>
    <cellStyle name="Normal 2 4 9 19 2 2 2 4" xfId="60321"/>
    <cellStyle name="Normal 2 4 9 19 2 2 3" xfId="24673"/>
    <cellStyle name="Normal 2 4 9 19 2 2 3 2" xfId="60322"/>
    <cellStyle name="Normal 2 4 9 19 2 2 4" xfId="24674"/>
    <cellStyle name="Normal 2 4 9 19 2 2 4 2" xfId="60323"/>
    <cellStyle name="Normal 2 4 9 19 2 2 5" xfId="24675"/>
    <cellStyle name="Normal 2 4 9 19 2 2 5 2" xfId="60324"/>
    <cellStyle name="Normal 2 4 9 19 2 2 6" xfId="60325"/>
    <cellStyle name="Normal 2 4 9 19 2 2 6 2" xfId="60326"/>
    <cellStyle name="Normal 2 4 9 19 2 2 7" xfId="60327"/>
    <cellStyle name="Normal 2 4 9 19 2 3" xfId="24676"/>
    <cellStyle name="Normal 2 4 9 19 2 3 2" xfId="24677"/>
    <cellStyle name="Normal 2 4 9 19 2 3 2 2" xfId="60328"/>
    <cellStyle name="Normal 2 4 9 19 2 3 3" xfId="24678"/>
    <cellStyle name="Normal 2 4 9 19 2 3 3 2" xfId="60329"/>
    <cellStyle name="Normal 2 4 9 19 2 3 4" xfId="60330"/>
    <cellStyle name="Normal 2 4 9 19 2 4" xfId="24679"/>
    <cellStyle name="Normal 2 4 9 19 2 4 2" xfId="24680"/>
    <cellStyle name="Normal 2 4 9 19 2 4 2 2" xfId="60331"/>
    <cellStyle name="Normal 2 4 9 19 2 4 3" xfId="60332"/>
    <cellStyle name="Normal 2 4 9 19 2 5" xfId="24681"/>
    <cellStyle name="Normal 2 4 9 19 2 5 2" xfId="60333"/>
    <cellStyle name="Normal 2 4 9 19 2 6" xfId="24682"/>
    <cellStyle name="Normal 2 4 9 19 2 6 2" xfId="60334"/>
    <cellStyle name="Normal 2 4 9 19 2 7" xfId="60335"/>
    <cellStyle name="Normal 2 4 9 19 2 7 2" xfId="60336"/>
    <cellStyle name="Normal 2 4 9 19 2 8" xfId="60337"/>
    <cellStyle name="Normal 2 4 9 19 2 9" xfId="60338"/>
    <cellStyle name="Normal 2 4 9 19 3" xfId="24683"/>
    <cellStyle name="Normal 2 4 9 19 3 2" xfId="24684"/>
    <cellStyle name="Normal 2 4 9 19 3 2 2" xfId="24685"/>
    <cellStyle name="Normal 2 4 9 19 3 2 2 2" xfId="60339"/>
    <cellStyle name="Normal 2 4 9 19 3 2 3" xfId="24686"/>
    <cellStyle name="Normal 2 4 9 19 3 2 3 2" xfId="60340"/>
    <cellStyle name="Normal 2 4 9 19 3 2 4" xfId="60341"/>
    <cellStyle name="Normal 2 4 9 19 3 3" xfId="24687"/>
    <cellStyle name="Normal 2 4 9 19 3 3 2" xfId="60342"/>
    <cellStyle name="Normal 2 4 9 19 3 4" xfId="24688"/>
    <cellStyle name="Normal 2 4 9 19 3 4 2" xfId="60343"/>
    <cellStyle name="Normal 2 4 9 19 3 5" xfId="24689"/>
    <cellStyle name="Normal 2 4 9 19 3 5 2" xfId="60344"/>
    <cellStyle name="Normal 2 4 9 19 3 6" xfId="60345"/>
    <cellStyle name="Normal 2 4 9 19 3 6 2" xfId="60346"/>
    <cellStyle name="Normal 2 4 9 19 3 7" xfId="60347"/>
    <cellStyle name="Normal 2 4 9 19 4" xfId="24690"/>
    <cellStyle name="Normal 2 4 9 19 4 2" xfId="24691"/>
    <cellStyle name="Normal 2 4 9 19 4 2 2" xfId="60348"/>
    <cellStyle name="Normal 2 4 9 19 4 3" xfId="24692"/>
    <cellStyle name="Normal 2 4 9 19 4 3 2" xfId="60349"/>
    <cellStyle name="Normal 2 4 9 19 4 4" xfId="60350"/>
    <cellStyle name="Normal 2 4 9 19 5" xfId="24693"/>
    <cellStyle name="Normal 2 4 9 19 5 2" xfId="24694"/>
    <cellStyle name="Normal 2 4 9 19 5 2 2" xfId="60351"/>
    <cellStyle name="Normal 2 4 9 19 5 3" xfId="60352"/>
    <cellStyle name="Normal 2 4 9 19 6" xfId="24695"/>
    <cellStyle name="Normal 2 4 9 19 6 2" xfId="60353"/>
    <cellStyle name="Normal 2 4 9 19 7" xfId="24696"/>
    <cellStyle name="Normal 2 4 9 19 7 2" xfId="60354"/>
    <cellStyle name="Normal 2 4 9 19 8" xfId="60355"/>
    <cellStyle name="Normal 2 4 9 19 8 2" xfId="60356"/>
    <cellStyle name="Normal 2 4 9 19 9" xfId="60357"/>
    <cellStyle name="Normal 2 4 9 2" xfId="24697"/>
    <cellStyle name="Normal 2 4 9 2 10" xfId="60358"/>
    <cellStyle name="Normal 2 4 9 2 11" xfId="60359"/>
    <cellStyle name="Normal 2 4 9 2 2" xfId="24698"/>
    <cellStyle name="Normal 2 4 9 2 2 10" xfId="60360"/>
    <cellStyle name="Normal 2 4 9 2 2 2" xfId="24699"/>
    <cellStyle name="Normal 2 4 9 2 2 2 2" xfId="24700"/>
    <cellStyle name="Normal 2 4 9 2 2 2 2 2" xfId="24701"/>
    <cellStyle name="Normal 2 4 9 2 2 2 2 2 2" xfId="60361"/>
    <cellStyle name="Normal 2 4 9 2 2 2 2 3" xfId="24702"/>
    <cellStyle name="Normal 2 4 9 2 2 2 2 3 2" xfId="60362"/>
    <cellStyle name="Normal 2 4 9 2 2 2 2 4" xfId="60363"/>
    <cellStyle name="Normal 2 4 9 2 2 2 3" xfId="24703"/>
    <cellStyle name="Normal 2 4 9 2 2 2 3 2" xfId="60364"/>
    <cellStyle name="Normal 2 4 9 2 2 2 4" xfId="24704"/>
    <cellStyle name="Normal 2 4 9 2 2 2 4 2" xfId="60365"/>
    <cellStyle name="Normal 2 4 9 2 2 2 5" xfId="24705"/>
    <cellStyle name="Normal 2 4 9 2 2 2 5 2" xfId="60366"/>
    <cellStyle name="Normal 2 4 9 2 2 2 6" xfId="60367"/>
    <cellStyle name="Normal 2 4 9 2 2 2 6 2" xfId="60368"/>
    <cellStyle name="Normal 2 4 9 2 2 2 7" xfId="60369"/>
    <cellStyle name="Normal 2 4 9 2 2 3" xfId="24706"/>
    <cellStyle name="Normal 2 4 9 2 2 3 2" xfId="24707"/>
    <cellStyle name="Normal 2 4 9 2 2 3 2 2" xfId="60370"/>
    <cellStyle name="Normal 2 4 9 2 2 3 3" xfId="24708"/>
    <cellStyle name="Normal 2 4 9 2 2 3 3 2" xfId="60371"/>
    <cellStyle name="Normal 2 4 9 2 2 3 4" xfId="60372"/>
    <cellStyle name="Normal 2 4 9 2 2 4" xfId="24709"/>
    <cellStyle name="Normal 2 4 9 2 2 4 2" xfId="24710"/>
    <cellStyle name="Normal 2 4 9 2 2 4 2 2" xfId="60373"/>
    <cellStyle name="Normal 2 4 9 2 2 4 3" xfId="60374"/>
    <cellStyle name="Normal 2 4 9 2 2 5" xfId="24711"/>
    <cellStyle name="Normal 2 4 9 2 2 5 2" xfId="60375"/>
    <cellStyle name="Normal 2 4 9 2 2 6" xfId="24712"/>
    <cellStyle name="Normal 2 4 9 2 2 6 2" xfId="60376"/>
    <cellStyle name="Normal 2 4 9 2 2 7" xfId="60377"/>
    <cellStyle name="Normal 2 4 9 2 2 7 2" xfId="60378"/>
    <cellStyle name="Normal 2 4 9 2 2 8" xfId="60379"/>
    <cellStyle name="Normal 2 4 9 2 2 9" xfId="60380"/>
    <cellStyle name="Normal 2 4 9 2 3" xfId="24713"/>
    <cellStyle name="Normal 2 4 9 2 3 2" xfId="24714"/>
    <cellStyle name="Normal 2 4 9 2 3 2 2" xfId="24715"/>
    <cellStyle name="Normal 2 4 9 2 3 2 2 2" xfId="60381"/>
    <cellStyle name="Normal 2 4 9 2 3 2 3" xfId="24716"/>
    <cellStyle name="Normal 2 4 9 2 3 2 3 2" xfId="60382"/>
    <cellStyle name="Normal 2 4 9 2 3 2 4" xfId="60383"/>
    <cellStyle name="Normal 2 4 9 2 3 3" xfId="24717"/>
    <cellStyle name="Normal 2 4 9 2 3 3 2" xfId="60384"/>
    <cellStyle name="Normal 2 4 9 2 3 4" xfId="24718"/>
    <cellStyle name="Normal 2 4 9 2 3 4 2" xfId="60385"/>
    <cellStyle name="Normal 2 4 9 2 3 5" xfId="24719"/>
    <cellStyle name="Normal 2 4 9 2 3 5 2" xfId="60386"/>
    <cellStyle name="Normal 2 4 9 2 3 6" xfId="60387"/>
    <cellStyle name="Normal 2 4 9 2 3 6 2" xfId="60388"/>
    <cellStyle name="Normal 2 4 9 2 3 7" xfId="60389"/>
    <cellStyle name="Normal 2 4 9 2 4" xfId="24720"/>
    <cellStyle name="Normal 2 4 9 2 4 2" xfId="24721"/>
    <cellStyle name="Normal 2 4 9 2 4 2 2" xfId="60390"/>
    <cellStyle name="Normal 2 4 9 2 4 3" xfId="24722"/>
    <cellStyle name="Normal 2 4 9 2 4 3 2" xfId="60391"/>
    <cellStyle name="Normal 2 4 9 2 4 4" xfId="60392"/>
    <cellStyle name="Normal 2 4 9 2 5" xfId="24723"/>
    <cellStyle name="Normal 2 4 9 2 5 2" xfId="24724"/>
    <cellStyle name="Normal 2 4 9 2 5 2 2" xfId="60393"/>
    <cellStyle name="Normal 2 4 9 2 5 3" xfId="60394"/>
    <cellStyle name="Normal 2 4 9 2 6" xfId="24725"/>
    <cellStyle name="Normal 2 4 9 2 6 2" xfId="60395"/>
    <cellStyle name="Normal 2 4 9 2 7" xfId="24726"/>
    <cellStyle name="Normal 2 4 9 2 7 2" xfId="60396"/>
    <cellStyle name="Normal 2 4 9 2 8" xfId="60397"/>
    <cellStyle name="Normal 2 4 9 2 8 2" xfId="60398"/>
    <cellStyle name="Normal 2 4 9 2 9" xfId="60399"/>
    <cellStyle name="Normal 2 4 9 20" xfId="24727"/>
    <cellStyle name="Normal 2 4 9 20 10" xfId="60400"/>
    <cellStyle name="Normal 2 4 9 20 11" xfId="60401"/>
    <cellStyle name="Normal 2 4 9 20 2" xfId="24728"/>
    <cellStyle name="Normal 2 4 9 20 2 10" xfId="60402"/>
    <cellStyle name="Normal 2 4 9 20 2 2" xfId="24729"/>
    <cellStyle name="Normal 2 4 9 20 2 2 2" xfId="24730"/>
    <cellStyle name="Normal 2 4 9 20 2 2 2 2" xfId="24731"/>
    <cellStyle name="Normal 2 4 9 20 2 2 2 2 2" xfId="60403"/>
    <cellStyle name="Normal 2 4 9 20 2 2 2 3" xfId="24732"/>
    <cellStyle name="Normal 2 4 9 20 2 2 2 3 2" xfId="60404"/>
    <cellStyle name="Normal 2 4 9 20 2 2 2 4" xfId="60405"/>
    <cellStyle name="Normal 2 4 9 20 2 2 3" xfId="24733"/>
    <cellStyle name="Normal 2 4 9 20 2 2 3 2" xfId="60406"/>
    <cellStyle name="Normal 2 4 9 20 2 2 4" xfId="24734"/>
    <cellStyle name="Normal 2 4 9 20 2 2 4 2" xfId="60407"/>
    <cellStyle name="Normal 2 4 9 20 2 2 5" xfId="24735"/>
    <cellStyle name="Normal 2 4 9 20 2 2 5 2" xfId="60408"/>
    <cellStyle name="Normal 2 4 9 20 2 2 6" xfId="60409"/>
    <cellStyle name="Normal 2 4 9 20 2 2 6 2" xfId="60410"/>
    <cellStyle name="Normal 2 4 9 20 2 2 7" xfId="60411"/>
    <cellStyle name="Normal 2 4 9 20 2 3" xfId="24736"/>
    <cellStyle name="Normal 2 4 9 20 2 3 2" xfId="24737"/>
    <cellStyle name="Normal 2 4 9 20 2 3 2 2" xfId="60412"/>
    <cellStyle name="Normal 2 4 9 20 2 3 3" xfId="24738"/>
    <cellStyle name="Normal 2 4 9 20 2 3 3 2" xfId="60413"/>
    <cellStyle name="Normal 2 4 9 20 2 3 4" xfId="60414"/>
    <cellStyle name="Normal 2 4 9 20 2 4" xfId="24739"/>
    <cellStyle name="Normal 2 4 9 20 2 4 2" xfId="24740"/>
    <cellStyle name="Normal 2 4 9 20 2 4 2 2" xfId="60415"/>
    <cellStyle name="Normal 2 4 9 20 2 4 3" xfId="60416"/>
    <cellStyle name="Normal 2 4 9 20 2 5" xfId="24741"/>
    <cellStyle name="Normal 2 4 9 20 2 5 2" xfId="60417"/>
    <cellStyle name="Normal 2 4 9 20 2 6" xfId="24742"/>
    <cellStyle name="Normal 2 4 9 20 2 6 2" xfId="60418"/>
    <cellStyle name="Normal 2 4 9 20 2 7" xfId="60419"/>
    <cellStyle name="Normal 2 4 9 20 2 7 2" xfId="60420"/>
    <cellStyle name="Normal 2 4 9 20 2 8" xfId="60421"/>
    <cellStyle name="Normal 2 4 9 20 2 9" xfId="60422"/>
    <cellStyle name="Normal 2 4 9 20 3" xfId="24743"/>
    <cellStyle name="Normal 2 4 9 20 3 2" xfId="24744"/>
    <cellStyle name="Normal 2 4 9 20 3 2 2" xfId="24745"/>
    <cellStyle name="Normal 2 4 9 20 3 2 2 2" xfId="60423"/>
    <cellStyle name="Normal 2 4 9 20 3 2 3" xfId="24746"/>
    <cellStyle name="Normal 2 4 9 20 3 2 3 2" xfId="60424"/>
    <cellStyle name="Normal 2 4 9 20 3 2 4" xfId="60425"/>
    <cellStyle name="Normal 2 4 9 20 3 3" xfId="24747"/>
    <cellStyle name="Normal 2 4 9 20 3 3 2" xfId="60426"/>
    <cellStyle name="Normal 2 4 9 20 3 4" xfId="24748"/>
    <cellStyle name="Normal 2 4 9 20 3 4 2" xfId="60427"/>
    <cellStyle name="Normal 2 4 9 20 3 5" xfId="24749"/>
    <cellStyle name="Normal 2 4 9 20 3 5 2" xfId="60428"/>
    <cellStyle name="Normal 2 4 9 20 3 6" xfId="60429"/>
    <cellStyle name="Normal 2 4 9 20 3 6 2" xfId="60430"/>
    <cellStyle name="Normal 2 4 9 20 3 7" xfId="60431"/>
    <cellStyle name="Normal 2 4 9 20 4" xfId="24750"/>
    <cellStyle name="Normal 2 4 9 20 4 2" xfId="24751"/>
    <cellStyle name="Normal 2 4 9 20 4 2 2" xfId="60432"/>
    <cellStyle name="Normal 2 4 9 20 4 3" xfId="24752"/>
    <cellStyle name="Normal 2 4 9 20 4 3 2" xfId="60433"/>
    <cellStyle name="Normal 2 4 9 20 4 4" xfId="60434"/>
    <cellStyle name="Normal 2 4 9 20 5" xfId="24753"/>
    <cellStyle name="Normal 2 4 9 20 5 2" xfId="24754"/>
    <cellStyle name="Normal 2 4 9 20 5 2 2" xfId="60435"/>
    <cellStyle name="Normal 2 4 9 20 5 3" xfId="60436"/>
    <cellStyle name="Normal 2 4 9 20 6" xfId="24755"/>
    <cellStyle name="Normal 2 4 9 20 6 2" xfId="60437"/>
    <cellStyle name="Normal 2 4 9 20 7" xfId="24756"/>
    <cellStyle name="Normal 2 4 9 20 7 2" xfId="60438"/>
    <cellStyle name="Normal 2 4 9 20 8" xfId="60439"/>
    <cellStyle name="Normal 2 4 9 20 8 2" xfId="60440"/>
    <cellStyle name="Normal 2 4 9 20 9" xfId="60441"/>
    <cellStyle name="Normal 2 4 9 21" xfId="24757"/>
    <cellStyle name="Normal 2 4 9 21 10" xfId="60442"/>
    <cellStyle name="Normal 2 4 9 21 11" xfId="60443"/>
    <cellStyle name="Normal 2 4 9 21 2" xfId="24758"/>
    <cellStyle name="Normal 2 4 9 21 2 10" xfId="60444"/>
    <cellStyle name="Normal 2 4 9 21 2 2" xfId="24759"/>
    <cellStyle name="Normal 2 4 9 21 2 2 2" xfId="24760"/>
    <cellStyle name="Normal 2 4 9 21 2 2 2 2" xfId="24761"/>
    <cellStyle name="Normal 2 4 9 21 2 2 2 2 2" xfId="60445"/>
    <cellStyle name="Normal 2 4 9 21 2 2 2 3" xfId="24762"/>
    <cellStyle name="Normal 2 4 9 21 2 2 2 3 2" xfId="60446"/>
    <cellStyle name="Normal 2 4 9 21 2 2 2 4" xfId="60447"/>
    <cellStyle name="Normal 2 4 9 21 2 2 3" xfId="24763"/>
    <cellStyle name="Normal 2 4 9 21 2 2 3 2" xfId="60448"/>
    <cellStyle name="Normal 2 4 9 21 2 2 4" xfId="24764"/>
    <cellStyle name="Normal 2 4 9 21 2 2 4 2" xfId="60449"/>
    <cellStyle name="Normal 2 4 9 21 2 2 5" xfId="24765"/>
    <cellStyle name="Normal 2 4 9 21 2 2 5 2" xfId="60450"/>
    <cellStyle name="Normal 2 4 9 21 2 2 6" xfId="60451"/>
    <cellStyle name="Normal 2 4 9 21 2 2 6 2" xfId="60452"/>
    <cellStyle name="Normal 2 4 9 21 2 2 7" xfId="60453"/>
    <cellStyle name="Normal 2 4 9 21 2 3" xfId="24766"/>
    <cellStyle name="Normal 2 4 9 21 2 3 2" xfId="24767"/>
    <cellStyle name="Normal 2 4 9 21 2 3 2 2" xfId="60454"/>
    <cellStyle name="Normal 2 4 9 21 2 3 3" xfId="24768"/>
    <cellStyle name="Normal 2 4 9 21 2 3 3 2" xfId="60455"/>
    <cellStyle name="Normal 2 4 9 21 2 3 4" xfId="60456"/>
    <cellStyle name="Normal 2 4 9 21 2 4" xfId="24769"/>
    <cellStyle name="Normal 2 4 9 21 2 4 2" xfId="24770"/>
    <cellStyle name="Normal 2 4 9 21 2 4 2 2" xfId="60457"/>
    <cellStyle name="Normal 2 4 9 21 2 4 3" xfId="60458"/>
    <cellStyle name="Normal 2 4 9 21 2 5" xfId="24771"/>
    <cellStyle name="Normal 2 4 9 21 2 5 2" xfId="60459"/>
    <cellStyle name="Normal 2 4 9 21 2 6" xfId="24772"/>
    <cellStyle name="Normal 2 4 9 21 2 6 2" xfId="60460"/>
    <cellStyle name="Normal 2 4 9 21 2 7" xfId="60461"/>
    <cellStyle name="Normal 2 4 9 21 2 7 2" xfId="60462"/>
    <cellStyle name="Normal 2 4 9 21 2 8" xfId="60463"/>
    <cellStyle name="Normal 2 4 9 21 2 9" xfId="60464"/>
    <cellStyle name="Normal 2 4 9 21 3" xfId="24773"/>
    <cellStyle name="Normal 2 4 9 21 3 2" xfId="24774"/>
    <cellStyle name="Normal 2 4 9 21 3 2 2" xfId="24775"/>
    <cellStyle name="Normal 2 4 9 21 3 2 2 2" xfId="60465"/>
    <cellStyle name="Normal 2 4 9 21 3 2 3" xfId="24776"/>
    <cellStyle name="Normal 2 4 9 21 3 2 3 2" xfId="60466"/>
    <cellStyle name="Normal 2 4 9 21 3 2 4" xfId="60467"/>
    <cellStyle name="Normal 2 4 9 21 3 3" xfId="24777"/>
    <cellStyle name="Normal 2 4 9 21 3 3 2" xfId="60468"/>
    <cellStyle name="Normal 2 4 9 21 3 4" xfId="24778"/>
    <cellStyle name="Normal 2 4 9 21 3 4 2" xfId="60469"/>
    <cellStyle name="Normal 2 4 9 21 3 5" xfId="24779"/>
    <cellStyle name="Normal 2 4 9 21 3 5 2" xfId="60470"/>
    <cellStyle name="Normal 2 4 9 21 3 6" xfId="60471"/>
    <cellStyle name="Normal 2 4 9 21 3 6 2" xfId="60472"/>
    <cellStyle name="Normal 2 4 9 21 3 7" xfId="60473"/>
    <cellStyle name="Normal 2 4 9 21 4" xfId="24780"/>
    <cellStyle name="Normal 2 4 9 21 4 2" xfId="24781"/>
    <cellStyle name="Normal 2 4 9 21 4 2 2" xfId="60474"/>
    <cellStyle name="Normal 2 4 9 21 4 3" xfId="24782"/>
    <cellStyle name="Normal 2 4 9 21 4 3 2" xfId="60475"/>
    <cellStyle name="Normal 2 4 9 21 4 4" xfId="60476"/>
    <cellStyle name="Normal 2 4 9 21 5" xfId="24783"/>
    <cellStyle name="Normal 2 4 9 21 5 2" xfId="24784"/>
    <cellStyle name="Normal 2 4 9 21 5 2 2" xfId="60477"/>
    <cellStyle name="Normal 2 4 9 21 5 3" xfId="60478"/>
    <cellStyle name="Normal 2 4 9 21 6" xfId="24785"/>
    <cellStyle name="Normal 2 4 9 21 6 2" xfId="60479"/>
    <cellStyle name="Normal 2 4 9 21 7" xfId="24786"/>
    <cellStyle name="Normal 2 4 9 21 7 2" xfId="60480"/>
    <cellStyle name="Normal 2 4 9 21 8" xfId="60481"/>
    <cellStyle name="Normal 2 4 9 21 8 2" xfId="60482"/>
    <cellStyle name="Normal 2 4 9 21 9" xfId="60483"/>
    <cellStyle name="Normal 2 4 9 22" xfId="24787"/>
    <cellStyle name="Normal 2 4 9 22 10" xfId="60484"/>
    <cellStyle name="Normal 2 4 9 22 11" xfId="60485"/>
    <cellStyle name="Normal 2 4 9 22 2" xfId="24788"/>
    <cellStyle name="Normal 2 4 9 22 2 10" xfId="60486"/>
    <cellStyle name="Normal 2 4 9 22 2 2" xfId="24789"/>
    <cellStyle name="Normal 2 4 9 22 2 2 2" xfId="24790"/>
    <cellStyle name="Normal 2 4 9 22 2 2 2 2" xfId="24791"/>
    <cellStyle name="Normal 2 4 9 22 2 2 2 2 2" xfId="60487"/>
    <cellStyle name="Normal 2 4 9 22 2 2 2 3" xfId="24792"/>
    <cellStyle name="Normal 2 4 9 22 2 2 2 3 2" xfId="60488"/>
    <cellStyle name="Normal 2 4 9 22 2 2 2 4" xfId="60489"/>
    <cellStyle name="Normal 2 4 9 22 2 2 3" xfId="24793"/>
    <cellStyle name="Normal 2 4 9 22 2 2 3 2" xfId="60490"/>
    <cellStyle name="Normal 2 4 9 22 2 2 4" xfId="24794"/>
    <cellStyle name="Normal 2 4 9 22 2 2 4 2" xfId="60491"/>
    <cellStyle name="Normal 2 4 9 22 2 2 5" xfId="24795"/>
    <cellStyle name="Normal 2 4 9 22 2 2 5 2" xfId="60492"/>
    <cellStyle name="Normal 2 4 9 22 2 2 6" xfId="60493"/>
    <cellStyle name="Normal 2 4 9 22 2 2 6 2" xfId="60494"/>
    <cellStyle name="Normal 2 4 9 22 2 2 7" xfId="60495"/>
    <cellStyle name="Normal 2 4 9 22 2 3" xfId="24796"/>
    <cellStyle name="Normal 2 4 9 22 2 3 2" xfId="24797"/>
    <cellStyle name="Normal 2 4 9 22 2 3 2 2" xfId="60496"/>
    <cellStyle name="Normal 2 4 9 22 2 3 3" xfId="24798"/>
    <cellStyle name="Normal 2 4 9 22 2 3 3 2" xfId="60497"/>
    <cellStyle name="Normal 2 4 9 22 2 3 4" xfId="60498"/>
    <cellStyle name="Normal 2 4 9 22 2 4" xfId="24799"/>
    <cellStyle name="Normal 2 4 9 22 2 4 2" xfId="24800"/>
    <cellStyle name="Normal 2 4 9 22 2 4 2 2" xfId="60499"/>
    <cellStyle name="Normal 2 4 9 22 2 4 3" xfId="60500"/>
    <cellStyle name="Normal 2 4 9 22 2 5" xfId="24801"/>
    <cellStyle name="Normal 2 4 9 22 2 5 2" xfId="60501"/>
    <cellStyle name="Normal 2 4 9 22 2 6" xfId="24802"/>
    <cellStyle name="Normal 2 4 9 22 2 6 2" xfId="60502"/>
    <cellStyle name="Normal 2 4 9 22 2 7" xfId="60503"/>
    <cellStyle name="Normal 2 4 9 22 2 7 2" xfId="60504"/>
    <cellStyle name="Normal 2 4 9 22 2 8" xfId="60505"/>
    <cellStyle name="Normal 2 4 9 22 2 9" xfId="60506"/>
    <cellStyle name="Normal 2 4 9 22 3" xfId="24803"/>
    <cellStyle name="Normal 2 4 9 22 3 2" xfId="24804"/>
    <cellStyle name="Normal 2 4 9 22 3 2 2" xfId="24805"/>
    <cellStyle name="Normal 2 4 9 22 3 2 2 2" xfId="60507"/>
    <cellStyle name="Normal 2 4 9 22 3 2 3" xfId="24806"/>
    <cellStyle name="Normal 2 4 9 22 3 2 3 2" xfId="60508"/>
    <cellStyle name="Normal 2 4 9 22 3 2 4" xfId="60509"/>
    <cellStyle name="Normal 2 4 9 22 3 3" xfId="24807"/>
    <cellStyle name="Normal 2 4 9 22 3 3 2" xfId="60510"/>
    <cellStyle name="Normal 2 4 9 22 3 4" xfId="24808"/>
    <cellStyle name="Normal 2 4 9 22 3 4 2" xfId="60511"/>
    <cellStyle name="Normal 2 4 9 22 3 5" xfId="24809"/>
    <cellStyle name="Normal 2 4 9 22 3 5 2" xfId="60512"/>
    <cellStyle name="Normal 2 4 9 22 3 6" xfId="60513"/>
    <cellStyle name="Normal 2 4 9 22 3 6 2" xfId="60514"/>
    <cellStyle name="Normal 2 4 9 22 3 7" xfId="60515"/>
    <cellStyle name="Normal 2 4 9 22 4" xfId="24810"/>
    <cellStyle name="Normal 2 4 9 22 4 2" xfId="24811"/>
    <cellStyle name="Normal 2 4 9 22 4 2 2" xfId="60516"/>
    <cellStyle name="Normal 2 4 9 22 4 3" xfId="24812"/>
    <cellStyle name="Normal 2 4 9 22 4 3 2" xfId="60517"/>
    <cellStyle name="Normal 2 4 9 22 4 4" xfId="60518"/>
    <cellStyle name="Normal 2 4 9 22 5" xfId="24813"/>
    <cellStyle name="Normal 2 4 9 22 5 2" xfId="24814"/>
    <cellStyle name="Normal 2 4 9 22 5 2 2" xfId="60519"/>
    <cellStyle name="Normal 2 4 9 22 5 3" xfId="60520"/>
    <cellStyle name="Normal 2 4 9 22 6" xfId="24815"/>
    <cellStyle name="Normal 2 4 9 22 6 2" xfId="60521"/>
    <cellStyle name="Normal 2 4 9 22 7" xfId="24816"/>
    <cellStyle name="Normal 2 4 9 22 7 2" xfId="60522"/>
    <cellStyle name="Normal 2 4 9 22 8" xfId="60523"/>
    <cellStyle name="Normal 2 4 9 22 8 2" xfId="60524"/>
    <cellStyle name="Normal 2 4 9 22 9" xfId="60525"/>
    <cellStyle name="Normal 2 4 9 23" xfId="24817"/>
    <cellStyle name="Normal 2 4 9 23 10" xfId="60526"/>
    <cellStyle name="Normal 2 4 9 23 11" xfId="60527"/>
    <cellStyle name="Normal 2 4 9 23 2" xfId="24818"/>
    <cellStyle name="Normal 2 4 9 23 2 10" xfId="60528"/>
    <cellStyle name="Normal 2 4 9 23 2 2" xfId="24819"/>
    <cellStyle name="Normal 2 4 9 23 2 2 2" xfId="24820"/>
    <cellStyle name="Normal 2 4 9 23 2 2 2 2" xfId="24821"/>
    <cellStyle name="Normal 2 4 9 23 2 2 2 2 2" xfId="60529"/>
    <cellStyle name="Normal 2 4 9 23 2 2 2 3" xfId="24822"/>
    <cellStyle name="Normal 2 4 9 23 2 2 2 3 2" xfId="60530"/>
    <cellStyle name="Normal 2 4 9 23 2 2 2 4" xfId="60531"/>
    <cellStyle name="Normal 2 4 9 23 2 2 3" xfId="24823"/>
    <cellStyle name="Normal 2 4 9 23 2 2 3 2" xfId="60532"/>
    <cellStyle name="Normal 2 4 9 23 2 2 4" xfId="24824"/>
    <cellStyle name="Normal 2 4 9 23 2 2 4 2" xfId="60533"/>
    <cellStyle name="Normal 2 4 9 23 2 2 5" xfId="24825"/>
    <cellStyle name="Normal 2 4 9 23 2 2 5 2" xfId="60534"/>
    <cellStyle name="Normal 2 4 9 23 2 2 6" xfId="60535"/>
    <cellStyle name="Normal 2 4 9 23 2 2 6 2" xfId="60536"/>
    <cellStyle name="Normal 2 4 9 23 2 2 7" xfId="60537"/>
    <cellStyle name="Normal 2 4 9 23 2 3" xfId="24826"/>
    <cellStyle name="Normal 2 4 9 23 2 3 2" xfId="24827"/>
    <cellStyle name="Normal 2 4 9 23 2 3 2 2" xfId="60538"/>
    <cellStyle name="Normal 2 4 9 23 2 3 3" xfId="24828"/>
    <cellStyle name="Normal 2 4 9 23 2 3 3 2" xfId="60539"/>
    <cellStyle name="Normal 2 4 9 23 2 3 4" xfId="60540"/>
    <cellStyle name="Normal 2 4 9 23 2 4" xfId="24829"/>
    <cellStyle name="Normal 2 4 9 23 2 4 2" xfId="24830"/>
    <cellStyle name="Normal 2 4 9 23 2 4 2 2" xfId="60541"/>
    <cellStyle name="Normal 2 4 9 23 2 4 3" xfId="60542"/>
    <cellStyle name="Normal 2 4 9 23 2 5" xfId="24831"/>
    <cellStyle name="Normal 2 4 9 23 2 5 2" xfId="60543"/>
    <cellStyle name="Normal 2 4 9 23 2 6" xfId="24832"/>
    <cellStyle name="Normal 2 4 9 23 2 6 2" xfId="60544"/>
    <cellStyle name="Normal 2 4 9 23 2 7" xfId="60545"/>
    <cellStyle name="Normal 2 4 9 23 2 7 2" xfId="60546"/>
    <cellStyle name="Normal 2 4 9 23 2 8" xfId="60547"/>
    <cellStyle name="Normal 2 4 9 23 2 9" xfId="60548"/>
    <cellStyle name="Normal 2 4 9 23 3" xfId="24833"/>
    <cellStyle name="Normal 2 4 9 23 3 2" xfId="24834"/>
    <cellStyle name="Normal 2 4 9 23 3 2 2" xfId="24835"/>
    <cellStyle name="Normal 2 4 9 23 3 2 2 2" xfId="60549"/>
    <cellStyle name="Normal 2 4 9 23 3 2 3" xfId="24836"/>
    <cellStyle name="Normal 2 4 9 23 3 2 3 2" xfId="60550"/>
    <cellStyle name="Normal 2 4 9 23 3 2 4" xfId="60551"/>
    <cellStyle name="Normal 2 4 9 23 3 3" xfId="24837"/>
    <cellStyle name="Normal 2 4 9 23 3 3 2" xfId="60552"/>
    <cellStyle name="Normal 2 4 9 23 3 4" xfId="24838"/>
    <cellStyle name="Normal 2 4 9 23 3 4 2" xfId="60553"/>
    <cellStyle name="Normal 2 4 9 23 3 5" xfId="24839"/>
    <cellStyle name="Normal 2 4 9 23 3 5 2" xfId="60554"/>
    <cellStyle name="Normal 2 4 9 23 3 6" xfId="60555"/>
    <cellStyle name="Normal 2 4 9 23 3 6 2" xfId="60556"/>
    <cellStyle name="Normal 2 4 9 23 3 7" xfId="60557"/>
    <cellStyle name="Normal 2 4 9 23 4" xfId="24840"/>
    <cellStyle name="Normal 2 4 9 23 4 2" xfId="24841"/>
    <cellStyle name="Normal 2 4 9 23 4 2 2" xfId="60558"/>
    <cellStyle name="Normal 2 4 9 23 4 3" xfId="24842"/>
    <cellStyle name="Normal 2 4 9 23 4 3 2" xfId="60559"/>
    <cellStyle name="Normal 2 4 9 23 4 4" xfId="60560"/>
    <cellStyle name="Normal 2 4 9 23 5" xfId="24843"/>
    <cellStyle name="Normal 2 4 9 23 5 2" xfId="24844"/>
    <cellStyle name="Normal 2 4 9 23 5 2 2" xfId="60561"/>
    <cellStyle name="Normal 2 4 9 23 5 3" xfId="60562"/>
    <cellStyle name="Normal 2 4 9 23 6" xfId="24845"/>
    <cellStyle name="Normal 2 4 9 23 6 2" xfId="60563"/>
    <cellStyle name="Normal 2 4 9 23 7" xfId="24846"/>
    <cellStyle name="Normal 2 4 9 23 7 2" xfId="60564"/>
    <cellStyle name="Normal 2 4 9 23 8" xfId="60565"/>
    <cellStyle name="Normal 2 4 9 23 8 2" xfId="60566"/>
    <cellStyle name="Normal 2 4 9 23 9" xfId="60567"/>
    <cellStyle name="Normal 2 4 9 24" xfId="24847"/>
    <cellStyle name="Normal 2 4 9 24 10" xfId="60568"/>
    <cellStyle name="Normal 2 4 9 24 11" xfId="60569"/>
    <cellStyle name="Normal 2 4 9 24 2" xfId="24848"/>
    <cellStyle name="Normal 2 4 9 24 2 10" xfId="60570"/>
    <cellStyle name="Normal 2 4 9 24 2 2" xfId="24849"/>
    <cellStyle name="Normal 2 4 9 24 2 2 2" xfId="24850"/>
    <cellStyle name="Normal 2 4 9 24 2 2 2 2" xfId="24851"/>
    <cellStyle name="Normal 2 4 9 24 2 2 2 2 2" xfId="60571"/>
    <cellStyle name="Normal 2 4 9 24 2 2 2 3" xfId="24852"/>
    <cellStyle name="Normal 2 4 9 24 2 2 2 3 2" xfId="60572"/>
    <cellStyle name="Normal 2 4 9 24 2 2 2 4" xfId="60573"/>
    <cellStyle name="Normal 2 4 9 24 2 2 3" xfId="24853"/>
    <cellStyle name="Normal 2 4 9 24 2 2 3 2" xfId="60574"/>
    <cellStyle name="Normal 2 4 9 24 2 2 4" xfId="24854"/>
    <cellStyle name="Normal 2 4 9 24 2 2 4 2" xfId="60575"/>
    <cellStyle name="Normal 2 4 9 24 2 2 5" xfId="24855"/>
    <cellStyle name="Normal 2 4 9 24 2 2 5 2" xfId="60576"/>
    <cellStyle name="Normal 2 4 9 24 2 2 6" xfId="60577"/>
    <cellStyle name="Normal 2 4 9 24 2 2 6 2" xfId="60578"/>
    <cellStyle name="Normal 2 4 9 24 2 2 7" xfId="60579"/>
    <cellStyle name="Normal 2 4 9 24 2 3" xfId="24856"/>
    <cellStyle name="Normal 2 4 9 24 2 3 2" xfId="24857"/>
    <cellStyle name="Normal 2 4 9 24 2 3 2 2" xfId="60580"/>
    <cellStyle name="Normal 2 4 9 24 2 3 3" xfId="24858"/>
    <cellStyle name="Normal 2 4 9 24 2 3 3 2" xfId="60581"/>
    <cellStyle name="Normal 2 4 9 24 2 3 4" xfId="60582"/>
    <cellStyle name="Normal 2 4 9 24 2 4" xfId="24859"/>
    <cellStyle name="Normal 2 4 9 24 2 4 2" xfId="24860"/>
    <cellStyle name="Normal 2 4 9 24 2 4 2 2" xfId="60583"/>
    <cellStyle name="Normal 2 4 9 24 2 4 3" xfId="60584"/>
    <cellStyle name="Normal 2 4 9 24 2 5" xfId="24861"/>
    <cellStyle name="Normal 2 4 9 24 2 5 2" xfId="60585"/>
    <cellStyle name="Normal 2 4 9 24 2 6" xfId="24862"/>
    <cellStyle name="Normal 2 4 9 24 2 6 2" xfId="60586"/>
    <cellStyle name="Normal 2 4 9 24 2 7" xfId="60587"/>
    <cellStyle name="Normal 2 4 9 24 2 7 2" xfId="60588"/>
    <cellStyle name="Normal 2 4 9 24 2 8" xfId="60589"/>
    <cellStyle name="Normal 2 4 9 24 2 9" xfId="60590"/>
    <cellStyle name="Normal 2 4 9 24 3" xfId="24863"/>
    <cellStyle name="Normal 2 4 9 24 3 2" xfId="24864"/>
    <cellStyle name="Normal 2 4 9 24 3 2 2" xfId="24865"/>
    <cellStyle name="Normal 2 4 9 24 3 2 2 2" xfId="60591"/>
    <cellStyle name="Normal 2 4 9 24 3 2 3" xfId="24866"/>
    <cellStyle name="Normal 2 4 9 24 3 2 3 2" xfId="60592"/>
    <cellStyle name="Normal 2 4 9 24 3 2 4" xfId="60593"/>
    <cellStyle name="Normal 2 4 9 24 3 3" xfId="24867"/>
    <cellStyle name="Normal 2 4 9 24 3 3 2" xfId="60594"/>
    <cellStyle name="Normal 2 4 9 24 3 4" xfId="24868"/>
    <cellStyle name="Normal 2 4 9 24 3 4 2" xfId="60595"/>
    <cellStyle name="Normal 2 4 9 24 3 5" xfId="24869"/>
    <cellStyle name="Normal 2 4 9 24 3 5 2" xfId="60596"/>
    <cellStyle name="Normal 2 4 9 24 3 6" xfId="60597"/>
    <cellStyle name="Normal 2 4 9 24 3 6 2" xfId="60598"/>
    <cellStyle name="Normal 2 4 9 24 3 7" xfId="60599"/>
    <cellStyle name="Normal 2 4 9 24 4" xfId="24870"/>
    <cellStyle name="Normal 2 4 9 24 4 2" xfId="24871"/>
    <cellStyle name="Normal 2 4 9 24 4 2 2" xfId="60600"/>
    <cellStyle name="Normal 2 4 9 24 4 3" xfId="24872"/>
    <cellStyle name="Normal 2 4 9 24 4 3 2" xfId="60601"/>
    <cellStyle name="Normal 2 4 9 24 4 4" xfId="60602"/>
    <cellStyle name="Normal 2 4 9 24 5" xfId="24873"/>
    <cellStyle name="Normal 2 4 9 24 5 2" xfId="24874"/>
    <cellStyle name="Normal 2 4 9 24 5 2 2" xfId="60603"/>
    <cellStyle name="Normal 2 4 9 24 5 3" xfId="60604"/>
    <cellStyle name="Normal 2 4 9 24 6" xfId="24875"/>
    <cellStyle name="Normal 2 4 9 24 6 2" xfId="60605"/>
    <cellStyle name="Normal 2 4 9 24 7" xfId="24876"/>
    <cellStyle name="Normal 2 4 9 24 7 2" xfId="60606"/>
    <cellStyle name="Normal 2 4 9 24 8" xfId="60607"/>
    <cellStyle name="Normal 2 4 9 24 8 2" xfId="60608"/>
    <cellStyle name="Normal 2 4 9 24 9" xfId="60609"/>
    <cellStyle name="Normal 2 4 9 25" xfId="24877"/>
    <cellStyle name="Normal 2 4 9 25 10" xfId="60610"/>
    <cellStyle name="Normal 2 4 9 25 11" xfId="60611"/>
    <cellStyle name="Normal 2 4 9 25 2" xfId="24878"/>
    <cellStyle name="Normal 2 4 9 25 2 10" xfId="60612"/>
    <cellStyle name="Normal 2 4 9 25 2 2" xfId="24879"/>
    <cellStyle name="Normal 2 4 9 25 2 2 2" xfId="24880"/>
    <cellStyle name="Normal 2 4 9 25 2 2 2 2" xfId="24881"/>
    <cellStyle name="Normal 2 4 9 25 2 2 2 2 2" xfId="60613"/>
    <cellStyle name="Normal 2 4 9 25 2 2 2 3" xfId="24882"/>
    <cellStyle name="Normal 2 4 9 25 2 2 2 3 2" xfId="60614"/>
    <cellStyle name="Normal 2 4 9 25 2 2 2 4" xfId="60615"/>
    <cellStyle name="Normal 2 4 9 25 2 2 3" xfId="24883"/>
    <cellStyle name="Normal 2 4 9 25 2 2 3 2" xfId="60616"/>
    <cellStyle name="Normal 2 4 9 25 2 2 4" xfId="24884"/>
    <cellStyle name="Normal 2 4 9 25 2 2 4 2" xfId="60617"/>
    <cellStyle name="Normal 2 4 9 25 2 2 5" xfId="24885"/>
    <cellStyle name="Normal 2 4 9 25 2 2 5 2" xfId="60618"/>
    <cellStyle name="Normal 2 4 9 25 2 2 6" xfId="60619"/>
    <cellStyle name="Normal 2 4 9 25 2 2 6 2" xfId="60620"/>
    <cellStyle name="Normal 2 4 9 25 2 2 7" xfId="60621"/>
    <cellStyle name="Normal 2 4 9 25 2 3" xfId="24886"/>
    <cellStyle name="Normal 2 4 9 25 2 3 2" xfId="24887"/>
    <cellStyle name="Normal 2 4 9 25 2 3 2 2" xfId="60622"/>
    <cellStyle name="Normal 2 4 9 25 2 3 3" xfId="24888"/>
    <cellStyle name="Normal 2 4 9 25 2 3 3 2" xfId="60623"/>
    <cellStyle name="Normal 2 4 9 25 2 3 4" xfId="60624"/>
    <cellStyle name="Normal 2 4 9 25 2 4" xfId="24889"/>
    <cellStyle name="Normal 2 4 9 25 2 4 2" xfId="24890"/>
    <cellStyle name="Normal 2 4 9 25 2 4 2 2" xfId="60625"/>
    <cellStyle name="Normal 2 4 9 25 2 4 3" xfId="60626"/>
    <cellStyle name="Normal 2 4 9 25 2 5" xfId="24891"/>
    <cellStyle name="Normal 2 4 9 25 2 5 2" xfId="60627"/>
    <cellStyle name="Normal 2 4 9 25 2 6" xfId="24892"/>
    <cellStyle name="Normal 2 4 9 25 2 6 2" xfId="60628"/>
    <cellStyle name="Normal 2 4 9 25 2 7" xfId="60629"/>
    <cellStyle name="Normal 2 4 9 25 2 7 2" xfId="60630"/>
    <cellStyle name="Normal 2 4 9 25 2 8" xfId="60631"/>
    <cellStyle name="Normal 2 4 9 25 2 9" xfId="60632"/>
    <cellStyle name="Normal 2 4 9 25 3" xfId="24893"/>
    <cellStyle name="Normal 2 4 9 25 3 2" xfId="24894"/>
    <cellStyle name="Normal 2 4 9 25 3 2 2" xfId="24895"/>
    <cellStyle name="Normal 2 4 9 25 3 2 2 2" xfId="60633"/>
    <cellStyle name="Normal 2 4 9 25 3 2 3" xfId="24896"/>
    <cellStyle name="Normal 2 4 9 25 3 2 3 2" xfId="60634"/>
    <cellStyle name="Normal 2 4 9 25 3 2 4" xfId="60635"/>
    <cellStyle name="Normal 2 4 9 25 3 3" xfId="24897"/>
    <cellStyle name="Normal 2 4 9 25 3 3 2" xfId="60636"/>
    <cellStyle name="Normal 2 4 9 25 3 4" xfId="24898"/>
    <cellStyle name="Normal 2 4 9 25 3 4 2" xfId="60637"/>
    <cellStyle name="Normal 2 4 9 25 3 5" xfId="24899"/>
    <cellStyle name="Normal 2 4 9 25 3 5 2" xfId="60638"/>
    <cellStyle name="Normal 2 4 9 25 3 6" xfId="60639"/>
    <cellStyle name="Normal 2 4 9 25 3 6 2" xfId="60640"/>
    <cellStyle name="Normal 2 4 9 25 3 7" xfId="60641"/>
    <cellStyle name="Normal 2 4 9 25 4" xfId="24900"/>
    <cellStyle name="Normal 2 4 9 25 4 2" xfId="24901"/>
    <cellStyle name="Normal 2 4 9 25 4 2 2" xfId="60642"/>
    <cellStyle name="Normal 2 4 9 25 4 3" xfId="24902"/>
    <cellStyle name="Normal 2 4 9 25 4 3 2" xfId="60643"/>
    <cellStyle name="Normal 2 4 9 25 4 4" xfId="60644"/>
    <cellStyle name="Normal 2 4 9 25 5" xfId="24903"/>
    <cellStyle name="Normal 2 4 9 25 5 2" xfId="24904"/>
    <cellStyle name="Normal 2 4 9 25 5 2 2" xfId="60645"/>
    <cellStyle name="Normal 2 4 9 25 5 3" xfId="60646"/>
    <cellStyle name="Normal 2 4 9 25 6" xfId="24905"/>
    <cellStyle name="Normal 2 4 9 25 6 2" xfId="60647"/>
    <cellStyle name="Normal 2 4 9 25 7" xfId="24906"/>
    <cellStyle name="Normal 2 4 9 25 7 2" xfId="60648"/>
    <cellStyle name="Normal 2 4 9 25 8" xfId="60649"/>
    <cellStyle name="Normal 2 4 9 25 8 2" xfId="60650"/>
    <cellStyle name="Normal 2 4 9 25 9" xfId="60651"/>
    <cellStyle name="Normal 2 4 9 26" xfId="24907"/>
    <cellStyle name="Normal 2 4 9 26 10" xfId="60652"/>
    <cellStyle name="Normal 2 4 9 26 11" xfId="60653"/>
    <cellStyle name="Normal 2 4 9 26 2" xfId="24908"/>
    <cellStyle name="Normal 2 4 9 26 2 10" xfId="60654"/>
    <cellStyle name="Normal 2 4 9 26 2 2" xfId="24909"/>
    <cellStyle name="Normal 2 4 9 26 2 2 2" xfId="24910"/>
    <cellStyle name="Normal 2 4 9 26 2 2 2 2" xfId="24911"/>
    <cellStyle name="Normal 2 4 9 26 2 2 2 2 2" xfId="60655"/>
    <cellStyle name="Normal 2 4 9 26 2 2 2 3" xfId="24912"/>
    <cellStyle name="Normal 2 4 9 26 2 2 2 3 2" xfId="60656"/>
    <cellStyle name="Normal 2 4 9 26 2 2 2 4" xfId="60657"/>
    <cellStyle name="Normal 2 4 9 26 2 2 3" xfId="24913"/>
    <cellStyle name="Normal 2 4 9 26 2 2 3 2" xfId="60658"/>
    <cellStyle name="Normal 2 4 9 26 2 2 4" xfId="24914"/>
    <cellStyle name="Normal 2 4 9 26 2 2 4 2" xfId="60659"/>
    <cellStyle name="Normal 2 4 9 26 2 2 5" xfId="24915"/>
    <cellStyle name="Normal 2 4 9 26 2 2 5 2" xfId="60660"/>
    <cellStyle name="Normal 2 4 9 26 2 2 6" xfId="60661"/>
    <cellStyle name="Normal 2 4 9 26 2 2 6 2" xfId="60662"/>
    <cellStyle name="Normal 2 4 9 26 2 2 7" xfId="60663"/>
    <cellStyle name="Normal 2 4 9 26 2 3" xfId="24916"/>
    <cellStyle name="Normal 2 4 9 26 2 3 2" xfId="24917"/>
    <cellStyle name="Normal 2 4 9 26 2 3 2 2" xfId="60664"/>
    <cellStyle name="Normal 2 4 9 26 2 3 3" xfId="24918"/>
    <cellStyle name="Normal 2 4 9 26 2 3 3 2" xfId="60665"/>
    <cellStyle name="Normal 2 4 9 26 2 3 4" xfId="60666"/>
    <cellStyle name="Normal 2 4 9 26 2 4" xfId="24919"/>
    <cellStyle name="Normal 2 4 9 26 2 4 2" xfId="24920"/>
    <cellStyle name="Normal 2 4 9 26 2 4 2 2" xfId="60667"/>
    <cellStyle name="Normal 2 4 9 26 2 4 3" xfId="60668"/>
    <cellStyle name="Normal 2 4 9 26 2 5" xfId="24921"/>
    <cellStyle name="Normal 2 4 9 26 2 5 2" xfId="60669"/>
    <cellStyle name="Normal 2 4 9 26 2 6" xfId="24922"/>
    <cellStyle name="Normal 2 4 9 26 2 6 2" xfId="60670"/>
    <cellStyle name="Normal 2 4 9 26 2 7" xfId="60671"/>
    <cellStyle name="Normal 2 4 9 26 2 7 2" xfId="60672"/>
    <cellStyle name="Normal 2 4 9 26 2 8" xfId="60673"/>
    <cellStyle name="Normal 2 4 9 26 2 9" xfId="60674"/>
    <cellStyle name="Normal 2 4 9 26 3" xfId="24923"/>
    <cellStyle name="Normal 2 4 9 26 3 2" xfId="24924"/>
    <cellStyle name="Normal 2 4 9 26 3 2 2" xfId="24925"/>
    <cellStyle name="Normal 2 4 9 26 3 2 2 2" xfId="60675"/>
    <cellStyle name="Normal 2 4 9 26 3 2 3" xfId="24926"/>
    <cellStyle name="Normal 2 4 9 26 3 2 3 2" xfId="60676"/>
    <cellStyle name="Normal 2 4 9 26 3 2 4" xfId="60677"/>
    <cellStyle name="Normal 2 4 9 26 3 3" xfId="24927"/>
    <cellStyle name="Normal 2 4 9 26 3 3 2" xfId="60678"/>
    <cellStyle name="Normal 2 4 9 26 3 4" xfId="24928"/>
    <cellStyle name="Normal 2 4 9 26 3 4 2" xfId="60679"/>
    <cellStyle name="Normal 2 4 9 26 3 5" xfId="24929"/>
    <cellStyle name="Normal 2 4 9 26 3 5 2" xfId="60680"/>
    <cellStyle name="Normal 2 4 9 26 3 6" xfId="60681"/>
    <cellStyle name="Normal 2 4 9 26 3 6 2" xfId="60682"/>
    <cellStyle name="Normal 2 4 9 26 3 7" xfId="60683"/>
    <cellStyle name="Normal 2 4 9 26 4" xfId="24930"/>
    <cellStyle name="Normal 2 4 9 26 4 2" xfId="24931"/>
    <cellStyle name="Normal 2 4 9 26 4 2 2" xfId="60684"/>
    <cellStyle name="Normal 2 4 9 26 4 3" xfId="24932"/>
    <cellStyle name="Normal 2 4 9 26 4 3 2" xfId="60685"/>
    <cellStyle name="Normal 2 4 9 26 4 4" xfId="60686"/>
    <cellStyle name="Normal 2 4 9 26 5" xfId="24933"/>
    <cellStyle name="Normal 2 4 9 26 5 2" xfId="24934"/>
    <cellStyle name="Normal 2 4 9 26 5 2 2" xfId="60687"/>
    <cellStyle name="Normal 2 4 9 26 5 3" xfId="60688"/>
    <cellStyle name="Normal 2 4 9 26 6" xfId="24935"/>
    <cellStyle name="Normal 2 4 9 26 6 2" xfId="60689"/>
    <cellStyle name="Normal 2 4 9 26 7" xfId="24936"/>
    <cellStyle name="Normal 2 4 9 26 7 2" xfId="60690"/>
    <cellStyle name="Normal 2 4 9 26 8" xfId="60691"/>
    <cellStyle name="Normal 2 4 9 26 8 2" xfId="60692"/>
    <cellStyle name="Normal 2 4 9 26 9" xfId="60693"/>
    <cellStyle name="Normal 2 4 9 27" xfId="24937"/>
    <cellStyle name="Normal 2 4 9 27 10" xfId="60694"/>
    <cellStyle name="Normal 2 4 9 27 11" xfId="60695"/>
    <cellStyle name="Normal 2 4 9 27 2" xfId="24938"/>
    <cellStyle name="Normal 2 4 9 27 2 10" xfId="60696"/>
    <cellStyle name="Normal 2 4 9 27 2 2" xfId="24939"/>
    <cellStyle name="Normal 2 4 9 27 2 2 2" xfId="24940"/>
    <cellStyle name="Normal 2 4 9 27 2 2 2 2" xfId="24941"/>
    <cellStyle name="Normal 2 4 9 27 2 2 2 2 2" xfId="60697"/>
    <cellStyle name="Normal 2 4 9 27 2 2 2 3" xfId="24942"/>
    <cellStyle name="Normal 2 4 9 27 2 2 2 3 2" xfId="60698"/>
    <cellStyle name="Normal 2 4 9 27 2 2 2 4" xfId="60699"/>
    <cellStyle name="Normal 2 4 9 27 2 2 3" xfId="24943"/>
    <cellStyle name="Normal 2 4 9 27 2 2 3 2" xfId="60700"/>
    <cellStyle name="Normal 2 4 9 27 2 2 4" xfId="24944"/>
    <cellStyle name="Normal 2 4 9 27 2 2 4 2" xfId="60701"/>
    <cellStyle name="Normal 2 4 9 27 2 2 5" xfId="24945"/>
    <cellStyle name="Normal 2 4 9 27 2 2 5 2" xfId="60702"/>
    <cellStyle name="Normal 2 4 9 27 2 2 6" xfId="60703"/>
    <cellStyle name="Normal 2 4 9 27 2 2 6 2" xfId="60704"/>
    <cellStyle name="Normal 2 4 9 27 2 2 7" xfId="60705"/>
    <cellStyle name="Normal 2 4 9 27 2 3" xfId="24946"/>
    <cellStyle name="Normal 2 4 9 27 2 3 2" xfId="24947"/>
    <cellStyle name="Normal 2 4 9 27 2 3 2 2" xfId="60706"/>
    <cellStyle name="Normal 2 4 9 27 2 3 3" xfId="24948"/>
    <cellStyle name="Normal 2 4 9 27 2 3 3 2" xfId="60707"/>
    <cellStyle name="Normal 2 4 9 27 2 3 4" xfId="60708"/>
    <cellStyle name="Normal 2 4 9 27 2 4" xfId="24949"/>
    <cellStyle name="Normal 2 4 9 27 2 4 2" xfId="24950"/>
    <cellStyle name="Normal 2 4 9 27 2 4 2 2" xfId="60709"/>
    <cellStyle name="Normal 2 4 9 27 2 4 3" xfId="60710"/>
    <cellStyle name="Normal 2 4 9 27 2 5" xfId="24951"/>
    <cellStyle name="Normal 2 4 9 27 2 5 2" xfId="60711"/>
    <cellStyle name="Normal 2 4 9 27 2 6" xfId="24952"/>
    <cellStyle name="Normal 2 4 9 27 2 6 2" xfId="60712"/>
    <cellStyle name="Normal 2 4 9 27 2 7" xfId="60713"/>
    <cellStyle name="Normal 2 4 9 27 2 7 2" xfId="60714"/>
    <cellStyle name="Normal 2 4 9 27 2 8" xfId="60715"/>
    <cellStyle name="Normal 2 4 9 27 2 9" xfId="60716"/>
    <cellStyle name="Normal 2 4 9 27 3" xfId="24953"/>
    <cellStyle name="Normal 2 4 9 27 3 2" xfId="24954"/>
    <cellStyle name="Normal 2 4 9 27 3 2 2" xfId="24955"/>
    <cellStyle name="Normal 2 4 9 27 3 2 2 2" xfId="60717"/>
    <cellStyle name="Normal 2 4 9 27 3 2 3" xfId="24956"/>
    <cellStyle name="Normal 2 4 9 27 3 2 3 2" xfId="60718"/>
    <cellStyle name="Normal 2 4 9 27 3 2 4" xfId="60719"/>
    <cellStyle name="Normal 2 4 9 27 3 3" xfId="24957"/>
    <cellStyle name="Normal 2 4 9 27 3 3 2" xfId="60720"/>
    <cellStyle name="Normal 2 4 9 27 3 4" xfId="24958"/>
    <cellStyle name="Normal 2 4 9 27 3 4 2" xfId="60721"/>
    <cellStyle name="Normal 2 4 9 27 3 5" xfId="24959"/>
    <cellStyle name="Normal 2 4 9 27 3 5 2" xfId="60722"/>
    <cellStyle name="Normal 2 4 9 27 3 6" xfId="60723"/>
    <cellStyle name="Normal 2 4 9 27 3 6 2" xfId="60724"/>
    <cellStyle name="Normal 2 4 9 27 3 7" xfId="60725"/>
    <cellStyle name="Normal 2 4 9 27 4" xfId="24960"/>
    <cellStyle name="Normal 2 4 9 27 4 2" xfId="24961"/>
    <cellStyle name="Normal 2 4 9 27 4 2 2" xfId="60726"/>
    <cellStyle name="Normal 2 4 9 27 4 3" xfId="24962"/>
    <cellStyle name="Normal 2 4 9 27 4 3 2" xfId="60727"/>
    <cellStyle name="Normal 2 4 9 27 4 4" xfId="60728"/>
    <cellStyle name="Normal 2 4 9 27 5" xfId="24963"/>
    <cellStyle name="Normal 2 4 9 27 5 2" xfId="24964"/>
    <cellStyle name="Normal 2 4 9 27 5 2 2" xfId="60729"/>
    <cellStyle name="Normal 2 4 9 27 5 3" xfId="60730"/>
    <cellStyle name="Normal 2 4 9 27 6" xfId="24965"/>
    <cellStyle name="Normal 2 4 9 27 6 2" xfId="60731"/>
    <cellStyle name="Normal 2 4 9 27 7" xfId="24966"/>
    <cellStyle name="Normal 2 4 9 27 7 2" xfId="60732"/>
    <cellStyle name="Normal 2 4 9 27 8" xfId="60733"/>
    <cellStyle name="Normal 2 4 9 27 8 2" xfId="60734"/>
    <cellStyle name="Normal 2 4 9 27 9" xfId="60735"/>
    <cellStyle name="Normal 2 4 9 28" xfId="24967"/>
    <cellStyle name="Normal 2 4 9 28 10" xfId="60736"/>
    <cellStyle name="Normal 2 4 9 28 11" xfId="60737"/>
    <cellStyle name="Normal 2 4 9 28 2" xfId="24968"/>
    <cellStyle name="Normal 2 4 9 28 2 10" xfId="60738"/>
    <cellStyle name="Normal 2 4 9 28 2 2" xfId="24969"/>
    <cellStyle name="Normal 2 4 9 28 2 2 2" xfId="24970"/>
    <cellStyle name="Normal 2 4 9 28 2 2 2 2" xfId="24971"/>
    <cellStyle name="Normal 2 4 9 28 2 2 2 2 2" xfId="60739"/>
    <cellStyle name="Normal 2 4 9 28 2 2 2 3" xfId="24972"/>
    <cellStyle name="Normal 2 4 9 28 2 2 2 3 2" xfId="60740"/>
    <cellStyle name="Normal 2 4 9 28 2 2 2 4" xfId="60741"/>
    <cellStyle name="Normal 2 4 9 28 2 2 3" xfId="24973"/>
    <cellStyle name="Normal 2 4 9 28 2 2 3 2" xfId="60742"/>
    <cellStyle name="Normal 2 4 9 28 2 2 4" xfId="24974"/>
    <cellStyle name="Normal 2 4 9 28 2 2 4 2" xfId="60743"/>
    <cellStyle name="Normal 2 4 9 28 2 2 5" xfId="24975"/>
    <cellStyle name="Normal 2 4 9 28 2 2 5 2" xfId="60744"/>
    <cellStyle name="Normal 2 4 9 28 2 2 6" xfId="60745"/>
    <cellStyle name="Normal 2 4 9 28 2 2 6 2" xfId="60746"/>
    <cellStyle name="Normal 2 4 9 28 2 2 7" xfId="60747"/>
    <cellStyle name="Normal 2 4 9 28 2 3" xfId="24976"/>
    <cellStyle name="Normal 2 4 9 28 2 3 2" xfId="24977"/>
    <cellStyle name="Normal 2 4 9 28 2 3 2 2" xfId="60748"/>
    <cellStyle name="Normal 2 4 9 28 2 3 3" xfId="24978"/>
    <cellStyle name="Normal 2 4 9 28 2 3 3 2" xfId="60749"/>
    <cellStyle name="Normal 2 4 9 28 2 3 4" xfId="60750"/>
    <cellStyle name="Normal 2 4 9 28 2 4" xfId="24979"/>
    <cellStyle name="Normal 2 4 9 28 2 4 2" xfId="24980"/>
    <cellStyle name="Normal 2 4 9 28 2 4 2 2" xfId="60751"/>
    <cellStyle name="Normal 2 4 9 28 2 4 3" xfId="60752"/>
    <cellStyle name="Normal 2 4 9 28 2 5" xfId="24981"/>
    <cellStyle name="Normal 2 4 9 28 2 5 2" xfId="60753"/>
    <cellStyle name="Normal 2 4 9 28 2 6" xfId="24982"/>
    <cellStyle name="Normal 2 4 9 28 2 6 2" xfId="60754"/>
    <cellStyle name="Normal 2 4 9 28 2 7" xfId="60755"/>
    <cellStyle name="Normal 2 4 9 28 2 7 2" xfId="60756"/>
    <cellStyle name="Normal 2 4 9 28 2 8" xfId="60757"/>
    <cellStyle name="Normal 2 4 9 28 2 9" xfId="60758"/>
    <cellStyle name="Normal 2 4 9 28 3" xfId="24983"/>
    <cellStyle name="Normal 2 4 9 28 3 2" xfId="24984"/>
    <cellStyle name="Normal 2 4 9 28 3 2 2" xfId="24985"/>
    <cellStyle name="Normal 2 4 9 28 3 2 2 2" xfId="60759"/>
    <cellStyle name="Normal 2 4 9 28 3 2 3" xfId="24986"/>
    <cellStyle name="Normal 2 4 9 28 3 2 3 2" xfId="60760"/>
    <cellStyle name="Normal 2 4 9 28 3 2 4" xfId="60761"/>
    <cellStyle name="Normal 2 4 9 28 3 3" xfId="24987"/>
    <cellStyle name="Normal 2 4 9 28 3 3 2" xfId="60762"/>
    <cellStyle name="Normal 2 4 9 28 3 4" xfId="24988"/>
    <cellStyle name="Normal 2 4 9 28 3 4 2" xfId="60763"/>
    <cellStyle name="Normal 2 4 9 28 3 5" xfId="24989"/>
    <cellStyle name="Normal 2 4 9 28 3 5 2" xfId="60764"/>
    <cellStyle name="Normal 2 4 9 28 3 6" xfId="60765"/>
    <cellStyle name="Normal 2 4 9 28 3 6 2" xfId="60766"/>
    <cellStyle name="Normal 2 4 9 28 3 7" xfId="60767"/>
    <cellStyle name="Normal 2 4 9 28 4" xfId="24990"/>
    <cellStyle name="Normal 2 4 9 28 4 2" xfId="24991"/>
    <cellStyle name="Normal 2 4 9 28 4 2 2" xfId="60768"/>
    <cellStyle name="Normal 2 4 9 28 4 3" xfId="24992"/>
    <cellStyle name="Normal 2 4 9 28 4 3 2" xfId="60769"/>
    <cellStyle name="Normal 2 4 9 28 4 4" xfId="60770"/>
    <cellStyle name="Normal 2 4 9 28 5" xfId="24993"/>
    <cellStyle name="Normal 2 4 9 28 5 2" xfId="24994"/>
    <cellStyle name="Normal 2 4 9 28 5 2 2" xfId="60771"/>
    <cellStyle name="Normal 2 4 9 28 5 3" xfId="60772"/>
    <cellStyle name="Normal 2 4 9 28 6" xfId="24995"/>
    <cellStyle name="Normal 2 4 9 28 6 2" xfId="60773"/>
    <cellStyle name="Normal 2 4 9 28 7" xfId="24996"/>
    <cellStyle name="Normal 2 4 9 28 7 2" xfId="60774"/>
    <cellStyle name="Normal 2 4 9 28 8" xfId="60775"/>
    <cellStyle name="Normal 2 4 9 28 8 2" xfId="60776"/>
    <cellStyle name="Normal 2 4 9 28 9" xfId="60777"/>
    <cellStyle name="Normal 2 4 9 29" xfId="24997"/>
    <cellStyle name="Normal 2 4 9 29 10" xfId="60778"/>
    <cellStyle name="Normal 2 4 9 29 11" xfId="60779"/>
    <cellStyle name="Normal 2 4 9 29 2" xfId="24998"/>
    <cellStyle name="Normal 2 4 9 29 2 10" xfId="60780"/>
    <cellStyle name="Normal 2 4 9 29 2 2" xfId="24999"/>
    <cellStyle name="Normal 2 4 9 29 2 2 2" xfId="25000"/>
    <cellStyle name="Normal 2 4 9 29 2 2 2 2" xfId="25001"/>
    <cellStyle name="Normal 2 4 9 29 2 2 2 2 2" xfId="60781"/>
    <cellStyle name="Normal 2 4 9 29 2 2 2 3" xfId="25002"/>
    <cellStyle name="Normal 2 4 9 29 2 2 2 3 2" xfId="60782"/>
    <cellStyle name="Normal 2 4 9 29 2 2 2 4" xfId="60783"/>
    <cellStyle name="Normal 2 4 9 29 2 2 3" xfId="25003"/>
    <cellStyle name="Normal 2 4 9 29 2 2 3 2" xfId="60784"/>
    <cellStyle name="Normal 2 4 9 29 2 2 4" xfId="25004"/>
    <cellStyle name="Normal 2 4 9 29 2 2 4 2" xfId="60785"/>
    <cellStyle name="Normal 2 4 9 29 2 2 5" xfId="25005"/>
    <cellStyle name="Normal 2 4 9 29 2 2 5 2" xfId="60786"/>
    <cellStyle name="Normal 2 4 9 29 2 2 6" xfId="60787"/>
    <cellStyle name="Normal 2 4 9 29 2 2 6 2" xfId="60788"/>
    <cellStyle name="Normal 2 4 9 29 2 2 7" xfId="60789"/>
    <cellStyle name="Normal 2 4 9 29 2 3" xfId="25006"/>
    <cellStyle name="Normal 2 4 9 29 2 3 2" xfId="25007"/>
    <cellStyle name="Normal 2 4 9 29 2 3 2 2" xfId="60790"/>
    <cellStyle name="Normal 2 4 9 29 2 3 3" xfId="25008"/>
    <cellStyle name="Normal 2 4 9 29 2 3 3 2" xfId="60791"/>
    <cellStyle name="Normal 2 4 9 29 2 3 4" xfId="60792"/>
    <cellStyle name="Normal 2 4 9 29 2 4" xfId="25009"/>
    <cellStyle name="Normal 2 4 9 29 2 4 2" xfId="25010"/>
    <cellStyle name="Normal 2 4 9 29 2 4 2 2" xfId="60793"/>
    <cellStyle name="Normal 2 4 9 29 2 4 3" xfId="60794"/>
    <cellStyle name="Normal 2 4 9 29 2 5" xfId="25011"/>
    <cellStyle name="Normal 2 4 9 29 2 5 2" xfId="60795"/>
    <cellStyle name="Normal 2 4 9 29 2 6" xfId="25012"/>
    <cellStyle name="Normal 2 4 9 29 2 6 2" xfId="60796"/>
    <cellStyle name="Normal 2 4 9 29 2 7" xfId="60797"/>
    <cellStyle name="Normal 2 4 9 29 2 7 2" xfId="60798"/>
    <cellStyle name="Normal 2 4 9 29 2 8" xfId="60799"/>
    <cellStyle name="Normal 2 4 9 29 2 9" xfId="60800"/>
    <cellStyle name="Normal 2 4 9 29 3" xfId="25013"/>
    <cellStyle name="Normal 2 4 9 29 3 2" xfId="25014"/>
    <cellStyle name="Normal 2 4 9 29 3 2 2" xfId="25015"/>
    <cellStyle name="Normal 2 4 9 29 3 2 2 2" xfId="60801"/>
    <cellStyle name="Normal 2 4 9 29 3 2 3" xfId="25016"/>
    <cellStyle name="Normal 2 4 9 29 3 2 3 2" xfId="60802"/>
    <cellStyle name="Normal 2 4 9 29 3 2 4" xfId="60803"/>
    <cellStyle name="Normal 2 4 9 29 3 3" xfId="25017"/>
    <cellStyle name="Normal 2 4 9 29 3 3 2" xfId="60804"/>
    <cellStyle name="Normal 2 4 9 29 3 4" xfId="25018"/>
    <cellStyle name="Normal 2 4 9 29 3 4 2" xfId="60805"/>
    <cellStyle name="Normal 2 4 9 29 3 5" xfId="25019"/>
    <cellStyle name="Normal 2 4 9 29 3 5 2" xfId="60806"/>
    <cellStyle name="Normal 2 4 9 29 3 6" xfId="60807"/>
    <cellStyle name="Normal 2 4 9 29 3 6 2" xfId="60808"/>
    <cellStyle name="Normal 2 4 9 29 3 7" xfId="60809"/>
    <cellStyle name="Normal 2 4 9 29 4" xfId="25020"/>
    <cellStyle name="Normal 2 4 9 29 4 2" xfId="25021"/>
    <cellStyle name="Normal 2 4 9 29 4 2 2" xfId="60810"/>
    <cellStyle name="Normal 2 4 9 29 4 3" xfId="25022"/>
    <cellStyle name="Normal 2 4 9 29 4 3 2" xfId="60811"/>
    <cellStyle name="Normal 2 4 9 29 4 4" xfId="60812"/>
    <cellStyle name="Normal 2 4 9 29 5" xfId="25023"/>
    <cellStyle name="Normal 2 4 9 29 5 2" xfId="25024"/>
    <cellStyle name="Normal 2 4 9 29 5 2 2" xfId="60813"/>
    <cellStyle name="Normal 2 4 9 29 5 3" xfId="60814"/>
    <cellStyle name="Normal 2 4 9 29 6" xfId="25025"/>
    <cellStyle name="Normal 2 4 9 29 6 2" xfId="60815"/>
    <cellStyle name="Normal 2 4 9 29 7" xfId="25026"/>
    <cellStyle name="Normal 2 4 9 29 7 2" xfId="60816"/>
    <cellStyle name="Normal 2 4 9 29 8" xfId="60817"/>
    <cellStyle name="Normal 2 4 9 29 8 2" xfId="60818"/>
    <cellStyle name="Normal 2 4 9 29 9" xfId="60819"/>
    <cellStyle name="Normal 2 4 9 3" xfId="25027"/>
    <cellStyle name="Normal 2 4 9 3 10" xfId="60820"/>
    <cellStyle name="Normal 2 4 9 3 11" xfId="60821"/>
    <cellStyle name="Normal 2 4 9 3 2" xfId="25028"/>
    <cellStyle name="Normal 2 4 9 3 2 10" xfId="60822"/>
    <cellStyle name="Normal 2 4 9 3 2 2" xfId="25029"/>
    <cellStyle name="Normal 2 4 9 3 2 2 2" xfId="25030"/>
    <cellStyle name="Normal 2 4 9 3 2 2 2 2" xfId="25031"/>
    <cellStyle name="Normal 2 4 9 3 2 2 2 2 2" xfId="60823"/>
    <cellStyle name="Normal 2 4 9 3 2 2 2 3" xfId="25032"/>
    <cellStyle name="Normal 2 4 9 3 2 2 2 3 2" xfId="60824"/>
    <cellStyle name="Normal 2 4 9 3 2 2 2 4" xfId="60825"/>
    <cellStyle name="Normal 2 4 9 3 2 2 3" xfId="25033"/>
    <cellStyle name="Normal 2 4 9 3 2 2 3 2" xfId="60826"/>
    <cellStyle name="Normal 2 4 9 3 2 2 4" xfId="25034"/>
    <cellStyle name="Normal 2 4 9 3 2 2 4 2" xfId="60827"/>
    <cellStyle name="Normal 2 4 9 3 2 2 5" xfId="25035"/>
    <cellStyle name="Normal 2 4 9 3 2 2 5 2" xfId="60828"/>
    <cellStyle name="Normal 2 4 9 3 2 2 6" xfId="60829"/>
    <cellStyle name="Normal 2 4 9 3 2 2 6 2" xfId="60830"/>
    <cellStyle name="Normal 2 4 9 3 2 2 7" xfId="60831"/>
    <cellStyle name="Normal 2 4 9 3 2 3" xfId="25036"/>
    <cellStyle name="Normal 2 4 9 3 2 3 2" xfId="25037"/>
    <cellStyle name="Normal 2 4 9 3 2 3 2 2" xfId="60832"/>
    <cellStyle name="Normal 2 4 9 3 2 3 3" xfId="25038"/>
    <cellStyle name="Normal 2 4 9 3 2 3 3 2" xfId="60833"/>
    <cellStyle name="Normal 2 4 9 3 2 3 4" xfId="60834"/>
    <cellStyle name="Normal 2 4 9 3 2 4" xfId="25039"/>
    <cellStyle name="Normal 2 4 9 3 2 4 2" xfId="25040"/>
    <cellStyle name="Normal 2 4 9 3 2 4 2 2" xfId="60835"/>
    <cellStyle name="Normal 2 4 9 3 2 4 3" xfId="60836"/>
    <cellStyle name="Normal 2 4 9 3 2 5" xfId="25041"/>
    <cellStyle name="Normal 2 4 9 3 2 5 2" xfId="60837"/>
    <cellStyle name="Normal 2 4 9 3 2 6" xfId="25042"/>
    <cellStyle name="Normal 2 4 9 3 2 6 2" xfId="60838"/>
    <cellStyle name="Normal 2 4 9 3 2 7" xfId="60839"/>
    <cellStyle name="Normal 2 4 9 3 2 7 2" xfId="60840"/>
    <cellStyle name="Normal 2 4 9 3 2 8" xfId="60841"/>
    <cellStyle name="Normal 2 4 9 3 2 9" xfId="60842"/>
    <cellStyle name="Normal 2 4 9 3 3" xfId="25043"/>
    <cellStyle name="Normal 2 4 9 3 3 2" xfId="25044"/>
    <cellStyle name="Normal 2 4 9 3 3 2 2" xfId="25045"/>
    <cellStyle name="Normal 2 4 9 3 3 2 2 2" xfId="60843"/>
    <cellStyle name="Normal 2 4 9 3 3 2 3" xfId="25046"/>
    <cellStyle name="Normal 2 4 9 3 3 2 3 2" xfId="60844"/>
    <cellStyle name="Normal 2 4 9 3 3 2 4" xfId="60845"/>
    <cellStyle name="Normal 2 4 9 3 3 3" xfId="25047"/>
    <cellStyle name="Normal 2 4 9 3 3 3 2" xfId="60846"/>
    <cellStyle name="Normal 2 4 9 3 3 4" xfId="25048"/>
    <cellStyle name="Normal 2 4 9 3 3 4 2" xfId="60847"/>
    <cellStyle name="Normal 2 4 9 3 3 5" xfId="25049"/>
    <cellStyle name="Normal 2 4 9 3 3 5 2" xfId="60848"/>
    <cellStyle name="Normal 2 4 9 3 3 6" xfId="60849"/>
    <cellStyle name="Normal 2 4 9 3 3 6 2" xfId="60850"/>
    <cellStyle name="Normal 2 4 9 3 3 7" xfId="60851"/>
    <cellStyle name="Normal 2 4 9 3 4" xfId="25050"/>
    <cellStyle name="Normal 2 4 9 3 4 2" xfId="25051"/>
    <cellStyle name="Normal 2 4 9 3 4 2 2" xfId="60852"/>
    <cellStyle name="Normal 2 4 9 3 4 3" xfId="25052"/>
    <cellStyle name="Normal 2 4 9 3 4 3 2" xfId="60853"/>
    <cellStyle name="Normal 2 4 9 3 4 4" xfId="60854"/>
    <cellStyle name="Normal 2 4 9 3 5" xfId="25053"/>
    <cellStyle name="Normal 2 4 9 3 5 2" xfId="25054"/>
    <cellStyle name="Normal 2 4 9 3 5 2 2" xfId="60855"/>
    <cellStyle name="Normal 2 4 9 3 5 3" xfId="60856"/>
    <cellStyle name="Normal 2 4 9 3 6" xfId="25055"/>
    <cellStyle name="Normal 2 4 9 3 6 2" xfId="60857"/>
    <cellStyle name="Normal 2 4 9 3 7" xfId="25056"/>
    <cellStyle name="Normal 2 4 9 3 7 2" xfId="60858"/>
    <cellStyle name="Normal 2 4 9 3 8" xfId="60859"/>
    <cellStyle name="Normal 2 4 9 3 8 2" xfId="60860"/>
    <cellStyle name="Normal 2 4 9 3 9" xfId="60861"/>
    <cellStyle name="Normal 2 4 9 30" xfId="25057"/>
    <cellStyle name="Normal 2 4 9 30 10" xfId="60862"/>
    <cellStyle name="Normal 2 4 9 30 11" xfId="60863"/>
    <cellStyle name="Normal 2 4 9 30 2" xfId="25058"/>
    <cellStyle name="Normal 2 4 9 30 2 10" xfId="60864"/>
    <cellStyle name="Normal 2 4 9 30 2 2" xfId="25059"/>
    <cellStyle name="Normal 2 4 9 30 2 2 2" xfId="25060"/>
    <cellStyle name="Normal 2 4 9 30 2 2 2 2" xfId="25061"/>
    <cellStyle name="Normal 2 4 9 30 2 2 2 2 2" xfId="60865"/>
    <cellStyle name="Normal 2 4 9 30 2 2 2 3" xfId="25062"/>
    <cellStyle name="Normal 2 4 9 30 2 2 2 3 2" xfId="60866"/>
    <cellStyle name="Normal 2 4 9 30 2 2 2 4" xfId="60867"/>
    <cellStyle name="Normal 2 4 9 30 2 2 3" xfId="25063"/>
    <cellStyle name="Normal 2 4 9 30 2 2 3 2" xfId="60868"/>
    <cellStyle name="Normal 2 4 9 30 2 2 4" xfId="25064"/>
    <cellStyle name="Normal 2 4 9 30 2 2 4 2" xfId="60869"/>
    <cellStyle name="Normal 2 4 9 30 2 2 5" xfId="25065"/>
    <cellStyle name="Normal 2 4 9 30 2 2 5 2" xfId="60870"/>
    <cellStyle name="Normal 2 4 9 30 2 2 6" xfId="60871"/>
    <cellStyle name="Normal 2 4 9 30 2 2 6 2" xfId="60872"/>
    <cellStyle name="Normal 2 4 9 30 2 2 7" xfId="60873"/>
    <cellStyle name="Normal 2 4 9 30 2 3" xfId="25066"/>
    <cellStyle name="Normal 2 4 9 30 2 3 2" xfId="25067"/>
    <cellStyle name="Normal 2 4 9 30 2 3 2 2" xfId="60874"/>
    <cellStyle name="Normal 2 4 9 30 2 3 3" xfId="25068"/>
    <cellStyle name="Normal 2 4 9 30 2 3 3 2" xfId="60875"/>
    <cellStyle name="Normal 2 4 9 30 2 3 4" xfId="60876"/>
    <cellStyle name="Normal 2 4 9 30 2 4" xfId="25069"/>
    <cellStyle name="Normal 2 4 9 30 2 4 2" xfId="25070"/>
    <cellStyle name="Normal 2 4 9 30 2 4 2 2" xfId="60877"/>
    <cellStyle name="Normal 2 4 9 30 2 4 3" xfId="60878"/>
    <cellStyle name="Normal 2 4 9 30 2 5" xfId="25071"/>
    <cellStyle name="Normal 2 4 9 30 2 5 2" xfId="60879"/>
    <cellStyle name="Normal 2 4 9 30 2 6" xfId="25072"/>
    <cellStyle name="Normal 2 4 9 30 2 6 2" xfId="60880"/>
    <cellStyle name="Normal 2 4 9 30 2 7" xfId="60881"/>
    <cellStyle name="Normal 2 4 9 30 2 7 2" xfId="60882"/>
    <cellStyle name="Normal 2 4 9 30 2 8" xfId="60883"/>
    <cellStyle name="Normal 2 4 9 30 2 9" xfId="60884"/>
    <cellStyle name="Normal 2 4 9 30 3" xfId="25073"/>
    <cellStyle name="Normal 2 4 9 30 3 2" xfId="25074"/>
    <cellStyle name="Normal 2 4 9 30 3 2 2" xfId="25075"/>
    <cellStyle name="Normal 2 4 9 30 3 2 2 2" xfId="60885"/>
    <cellStyle name="Normal 2 4 9 30 3 2 3" xfId="25076"/>
    <cellStyle name="Normal 2 4 9 30 3 2 3 2" xfId="60886"/>
    <cellStyle name="Normal 2 4 9 30 3 2 4" xfId="60887"/>
    <cellStyle name="Normal 2 4 9 30 3 3" xfId="25077"/>
    <cellStyle name="Normal 2 4 9 30 3 3 2" xfId="60888"/>
    <cellStyle name="Normal 2 4 9 30 3 4" xfId="25078"/>
    <cellStyle name="Normal 2 4 9 30 3 4 2" xfId="60889"/>
    <cellStyle name="Normal 2 4 9 30 3 5" xfId="25079"/>
    <cellStyle name="Normal 2 4 9 30 3 5 2" xfId="60890"/>
    <cellStyle name="Normal 2 4 9 30 3 6" xfId="60891"/>
    <cellStyle name="Normal 2 4 9 30 3 6 2" xfId="60892"/>
    <cellStyle name="Normal 2 4 9 30 3 7" xfId="60893"/>
    <cellStyle name="Normal 2 4 9 30 4" xfId="25080"/>
    <cellStyle name="Normal 2 4 9 30 4 2" xfId="25081"/>
    <cellStyle name="Normal 2 4 9 30 4 2 2" xfId="60894"/>
    <cellStyle name="Normal 2 4 9 30 4 3" xfId="25082"/>
    <cellStyle name="Normal 2 4 9 30 4 3 2" xfId="60895"/>
    <cellStyle name="Normal 2 4 9 30 4 4" xfId="60896"/>
    <cellStyle name="Normal 2 4 9 30 5" xfId="25083"/>
    <cellStyle name="Normal 2 4 9 30 5 2" xfId="25084"/>
    <cellStyle name="Normal 2 4 9 30 5 2 2" xfId="60897"/>
    <cellStyle name="Normal 2 4 9 30 5 3" xfId="60898"/>
    <cellStyle name="Normal 2 4 9 30 6" xfId="25085"/>
    <cellStyle name="Normal 2 4 9 30 6 2" xfId="60899"/>
    <cellStyle name="Normal 2 4 9 30 7" xfId="25086"/>
    <cellStyle name="Normal 2 4 9 30 7 2" xfId="60900"/>
    <cellStyle name="Normal 2 4 9 30 8" xfId="60901"/>
    <cellStyle name="Normal 2 4 9 30 8 2" xfId="60902"/>
    <cellStyle name="Normal 2 4 9 30 9" xfId="60903"/>
    <cellStyle name="Normal 2 4 9 31" xfId="25087"/>
    <cellStyle name="Normal 2 4 9 31 10" xfId="60904"/>
    <cellStyle name="Normal 2 4 9 31 2" xfId="25088"/>
    <cellStyle name="Normal 2 4 9 31 2 2" xfId="25089"/>
    <cellStyle name="Normal 2 4 9 31 2 2 2" xfId="25090"/>
    <cellStyle name="Normal 2 4 9 31 2 2 2 2" xfId="60905"/>
    <cellStyle name="Normal 2 4 9 31 2 2 3" xfId="25091"/>
    <cellStyle name="Normal 2 4 9 31 2 2 3 2" xfId="60906"/>
    <cellStyle name="Normal 2 4 9 31 2 2 4" xfId="60907"/>
    <cellStyle name="Normal 2 4 9 31 2 3" xfId="25092"/>
    <cellStyle name="Normal 2 4 9 31 2 3 2" xfId="60908"/>
    <cellStyle name="Normal 2 4 9 31 2 4" xfId="25093"/>
    <cellStyle name="Normal 2 4 9 31 2 4 2" xfId="60909"/>
    <cellStyle name="Normal 2 4 9 31 2 5" xfId="25094"/>
    <cellStyle name="Normal 2 4 9 31 2 5 2" xfId="60910"/>
    <cellStyle name="Normal 2 4 9 31 2 6" xfId="60911"/>
    <cellStyle name="Normal 2 4 9 31 2 6 2" xfId="60912"/>
    <cellStyle name="Normal 2 4 9 31 2 7" xfId="60913"/>
    <cellStyle name="Normal 2 4 9 31 3" xfId="25095"/>
    <cellStyle name="Normal 2 4 9 31 3 2" xfId="25096"/>
    <cellStyle name="Normal 2 4 9 31 3 2 2" xfId="60914"/>
    <cellStyle name="Normal 2 4 9 31 3 3" xfId="25097"/>
    <cellStyle name="Normal 2 4 9 31 3 3 2" xfId="60915"/>
    <cellStyle name="Normal 2 4 9 31 3 4" xfId="60916"/>
    <cellStyle name="Normal 2 4 9 31 4" xfId="25098"/>
    <cellStyle name="Normal 2 4 9 31 4 2" xfId="25099"/>
    <cellStyle name="Normal 2 4 9 31 4 2 2" xfId="60917"/>
    <cellStyle name="Normal 2 4 9 31 4 3" xfId="60918"/>
    <cellStyle name="Normal 2 4 9 31 5" xfId="25100"/>
    <cellStyle name="Normal 2 4 9 31 5 2" xfId="60919"/>
    <cellStyle name="Normal 2 4 9 31 6" xfId="25101"/>
    <cellStyle name="Normal 2 4 9 31 6 2" xfId="60920"/>
    <cellStyle name="Normal 2 4 9 31 7" xfId="60921"/>
    <cellStyle name="Normal 2 4 9 31 7 2" xfId="60922"/>
    <cellStyle name="Normal 2 4 9 31 8" xfId="60923"/>
    <cellStyle name="Normal 2 4 9 31 9" xfId="60924"/>
    <cellStyle name="Normal 2 4 9 32" xfId="25102"/>
    <cellStyle name="Normal 2 4 9 32 2" xfId="25103"/>
    <cellStyle name="Normal 2 4 9 32 2 2" xfId="25104"/>
    <cellStyle name="Normal 2 4 9 32 2 2 2" xfId="60925"/>
    <cellStyle name="Normal 2 4 9 32 2 3" xfId="25105"/>
    <cellStyle name="Normal 2 4 9 32 2 3 2" xfId="60926"/>
    <cellStyle name="Normal 2 4 9 32 2 4" xfId="60927"/>
    <cellStyle name="Normal 2 4 9 32 3" xfId="25106"/>
    <cellStyle name="Normal 2 4 9 32 3 2" xfId="60928"/>
    <cellStyle name="Normal 2 4 9 32 4" xfId="25107"/>
    <cellStyle name="Normal 2 4 9 32 4 2" xfId="60929"/>
    <cellStyle name="Normal 2 4 9 32 5" xfId="25108"/>
    <cellStyle name="Normal 2 4 9 32 5 2" xfId="60930"/>
    <cellStyle name="Normal 2 4 9 32 6" xfId="60931"/>
    <cellStyle name="Normal 2 4 9 32 6 2" xfId="60932"/>
    <cellStyle name="Normal 2 4 9 32 7" xfId="60933"/>
    <cellStyle name="Normal 2 4 9 33" xfId="25109"/>
    <cellStyle name="Normal 2 4 9 33 2" xfId="25110"/>
    <cellStyle name="Normal 2 4 9 33 2 2" xfId="60934"/>
    <cellStyle name="Normal 2 4 9 33 3" xfId="25111"/>
    <cellStyle name="Normal 2 4 9 33 3 2" xfId="60935"/>
    <cellStyle name="Normal 2 4 9 33 4" xfId="60936"/>
    <cellStyle name="Normal 2 4 9 34" xfId="25112"/>
    <cellStyle name="Normal 2 4 9 34 2" xfId="25113"/>
    <cellStyle name="Normal 2 4 9 34 2 2" xfId="60937"/>
    <cellStyle name="Normal 2 4 9 34 3" xfId="60938"/>
    <cellStyle name="Normal 2 4 9 35" xfId="25114"/>
    <cellStyle name="Normal 2 4 9 35 2" xfId="60939"/>
    <cellStyle name="Normal 2 4 9 36" xfId="25115"/>
    <cellStyle name="Normal 2 4 9 36 2" xfId="60940"/>
    <cellStyle name="Normal 2 4 9 37" xfId="60941"/>
    <cellStyle name="Normal 2 4 9 37 2" xfId="60942"/>
    <cellStyle name="Normal 2 4 9 38" xfId="60943"/>
    <cellStyle name="Normal 2 4 9 39" xfId="60944"/>
    <cellStyle name="Normal 2 4 9 4" xfId="25116"/>
    <cellStyle name="Normal 2 4 9 4 10" xfId="60945"/>
    <cellStyle name="Normal 2 4 9 4 11" xfId="60946"/>
    <cellStyle name="Normal 2 4 9 4 2" xfId="25117"/>
    <cellStyle name="Normal 2 4 9 4 2 10" xfId="60947"/>
    <cellStyle name="Normal 2 4 9 4 2 2" xfId="25118"/>
    <cellStyle name="Normal 2 4 9 4 2 2 2" xfId="25119"/>
    <cellStyle name="Normal 2 4 9 4 2 2 2 2" xfId="25120"/>
    <cellStyle name="Normal 2 4 9 4 2 2 2 2 2" xfId="60948"/>
    <cellStyle name="Normal 2 4 9 4 2 2 2 3" xfId="25121"/>
    <cellStyle name="Normal 2 4 9 4 2 2 2 3 2" xfId="60949"/>
    <cellStyle name="Normal 2 4 9 4 2 2 2 4" xfId="60950"/>
    <cellStyle name="Normal 2 4 9 4 2 2 3" xfId="25122"/>
    <cellStyle name="Normal 2 4 9 4 2 2 3 2" xfId="60951"/>
    <cellStyle name="Normal 2 4 9 4 2 2 4" xfId="25123"/>
    <cellStyle name="Normal 2 4 9 4 2 2 4 2" xfId="60952"/>
    <cellStyle name="Normal 2 4 9 4 2 2 5" xfId="25124"/>
    <cellStyle name="Normal 2 4 9 4 2 2 5 2" xfId="60953"/>
    <cellStyle name="Normal 2 4 9 4 2 2 6" xfId="60954"/>
    <cellStyle name="Normal 2 4 9 4 2 2 6 2" xfId="60955"/>
    <cellStyle name="Normal 2 4 9 4 2 2 7" xfId="60956"/>
    <cellStyle name="Normal 2 4 9 4 2 3" xfId="25125"/>
    <cellStyle name="Normal 2 4 9 4 2 3 2" xfId="25126"/>
    <cellStyle name="Normal 2 4 9 4 2 3 2 2" xfId="60957"/>
    <cellStyle name="Normal 2 4 9 4 2 3 3" xfId="25127"/>
    <cellStyle name="Normal 2 4 9 4 2 3 3 2" xfId="60958"/>
    <cellStyle name="Normal 2 4 9 4 2 3 4" xfId="60959"/>
    <cellStyle name="Normal 2 4 9 4 2 4" xfId="25128"/>
    <cellStyle name="Normal 2 4 9 4 2 4 2" xfId="25129"/>
    <cellStyle name="Normal 2 4 9 4 2 4 2 2" xfId="60960"/>
    <cellStyle name="Normal 2 4 9 4 2 4 3" xfId="60961"/>
    <cellStyle name="Normal 2 4 9 4 2 5" xfId="25130"/>
    <cellStyle name="Normal 2 4 9 4 2 5 2" xfId="60962"/>
    <cellStyle name="Normal 2 4 9 4 2 6" xfId="25131"/>
    <cellStyle name="Normal 2 4 9 4 2 6 2" xfId="60963"/>
    <cellStyle name="Normal 2 4 9 4 2 7" xfId="60964"/>
    <cellStyle name="Normal 2 4 9 4 2 7 2" xfId="60965"/>
    <cellStyle name="Normal 2 4 9 4 2 8" xfId="60966"/>
    <cellStyle name="Normal 2 4 9 4 2 9" xfId="60967"/>
    <cellStyle name="Normal 2 4 9 4 3" xfId="25132"/>
    <cellStyle name="Normal 2 4 9 4 3 2" xfId="25133"/>
    <cellStyle name="Normal 2 4 9 4 3 2 2" xfId="25134"/>
    <cellStyle name="Normal 2 4 9 4 3 2 2 2" xfId="60968"/>
    <cellStyle name="Normal 2 4 9 4 3 2 3" xfId="25135"/>
    <cellStyle name="Normal 2 4 9 4 3 2 3 2" xfId="60969"/>
    <cellStyle name="Normal 2 4 9 4 3 2 4" xfId="60970"/>
    <cellStyle name="Normal 2 4 9 4 3 3" xfId="25136"/>
    <cellStyle name="Normal 2 4 9 4 3 3 2" xfId="60971"/>
    <cellStyle name="Normal 2 4 9 4 3 4" xfId="25137"/>
    <cellStyle name="Normal 2 4 9 4 3 4 2" xfId="60972"/>
    <cellStyle name="Normal 2 4 9 4 3 5" xfId="25138"/>
    <cellStyle name="Normal 2 4 9 4 3 5 2" xfId="60973"/>
    <cellStyle name="Normal 2 4 9 4 3 6" xfId="60974"/>
    <cellStyle name="Normal 2 4 9 4 3 6 2" xfId="60975"/>
    <cellStyle name="Normal 2 4 9 4 3 7" xfId="60976"/>
    <cellStyle name="Normal 2 4 9 4 4" xfId="25139"/>
    <cellStyle name="Normal 2 4 9 4 4 2" xfId="25140"/>
    <cellStyle name="Normal 2 4 9 4 4 2 2" xfId="60977"/>
    <cellStyle name="Normal 2 4 9 4 4 3" xfId="25141"/>
    <cellStyle name="Normal 2 4 9 4 4 3 2" xfId="60978"/>
    <cellStyle name="Normal 2 4 9 4 4 4" xfId="60979"/>
    <cellStyle name="Normal 2 4 9 4 5" xfId="25142"/>
    <cellStyle name="Normal 2 4 9 4 5 2" xfId="25143"/>
    <cellStyle name="Normal 2 4 9 4 5 2 2" xfId="60980"/>
    <cellStyle name="Normal 2 4 9 4 5 3" xfId="60981"/>
    <cellStyle name="Normal 2 4 9 4 6" xfId="25144"/>
    <cellStyle name="Normal 2 4 9 4 6 2" xfId="60982"/>
    <cellStyle name="Normal 2 4 9 4 7" xfId="25145"/>
    <cellStyle name="Normal 2 4 9 4 7 2" xfId="60983"/>
    <cellStyle name="Normal 2 4 9 4 8" xfId="60984"/>
    <cellStyle name="Normal 2 4 9 4 8 2" xfId="60985"/>
    <cellStyle name="Normal 2 4 9 4 9" xfId="60986"/>
    <cellStyle name="Normal 2 4 9 40" xfId="60987"/>
    <cellStyle name="Normal 2 4 9 5" xfId="25146"/>
    <cellStyle name="Normal 2 4 9 5 10" xfId="60988"/>
    <cellStyle name="Normal 2 4 9 5 11" xfId="60989"/>
    <cellStyle name="Normal 2 4 9 5 2" xfId="25147"/>
    <cellStyle name="Normal 2 4 9 5 2 10" xfId="60990"/>
    <cellStyle name="Normal 2 4 9 5 2 2" xfId="25148"/>
    <cellStyle name="Normal 2 4 9 5 2 2 2" xfId="25149"/>
    <cellStyle name="Normal 2 4 9 5 2 2 2 2" xfId="25150"/>
    <cellStyle name="Normal 2 4 9 5 2 2 2 2 2" xfId="60991"/>
    <cellStyle name="Normal 2 4 9 5 2 2 2 3" xfId="25151"/>
    <cellStyle name="Normal 2 4 9 5 2 2 2 3 2" xfId="60992"/>
    <cellStyle name="Normal 2 4 9 5 2 2 2 4" xfId="60993"/>
    <cellStyle name="Normal 2 4 9 5 2 2 3" xfId="25152"/>
    <cellStyle name="Normal 2 4 9 5 2 2 3 2" xfId="60994"/>
    <cellStyle name="Normal 2 4 9 5 2 2 4" xfId="25153"/>
    <cellStyle name="Normal 2 4 9 5 2 2 4 2" xfId="60995"/>
    <cellStyle name="Normal 2 4 9 5 2 2 5" xfId="25154"/>
    <cellStyle name="Normal 2 4 9 5 2 2 5 2" xfId="60996"/>
    <cellStyle name="Normal 2 4 9 5 2 2 6" xfId="60997"/>
    <cellStyle name="Normal 2 4 9 5 2 2 6 2" xfId="60998"/>
    <cellStyle name="Normal 2 4 9 5 2 2 7" xfId="60999"/>
    <cellStyle name="Normal 2 4 9 5 2 3" xfId="25155"/>
    <cellStyle name="Normal 2 4 9 5 2 3 2" xfId="25156"/>
    <cellStyle name="Normal 2 4 9 5 2 3 2 2" xfId="61000"/>
    <cellStyle name="Normal 2 4 9 5 2 3 3" xfId="25157"/>
    <cellStyle name="Normal 2 4 9 5 2 3 3 2" xfId="61001"/>
    <cellStyle name="Normal 2 4 9 5 2 3 4" xfId="61002"/>
    <cellStyle name="Normal 2 4 9 5 2 4" xfId="25158"/>
    <cellStyle name="Normal 2 4 9 5 2 4 2" xfId="25159"/>
    <cellStyle name="Normal 2 4 9 5 2 4 2 2" xfId="61003"/>
    <cellStyle name="Normal 2 4 9 5 2 4 3" xfId="61004"/>
    <cellStyle name="Normal 2 4 9 5 2 5" xfId="25160"/>
    <cellStyle name="Normal 2 4 9 5 2 5 2" xfId="61005"/>
    <cellStyle name="Normal 2 4 9 5 2 6" xfId="25161"/>
    <cellStyle name="Normal 2 4 9 5 2 6 2" xfId="61006"/>
    <cellStyle name="Normal 2 4 9 5 2 7" xfId="61007"/>
    <cellStyle name="Normal 2 4 9 5 2 7 2" xfId="61008"/>
    <cellStyle name="Normal 2 4 9 5 2 8" xfId="61009"/>
    <cellStyle name="Normal 2 4 9 5 2 9" xfId="61010"/>
    <cellStyle name="Normal 2 4 9 5 3" xfId="25162"/>
    <cellStyle name="Normal 2 4 9 5 3 2" xfId="25163"/>
    <cellStyle name="Normal 2 4 9 5 3 2 2" xfId="25164"/>
    <cellStyle name="Normal 2 4 9 5 3 2 2 2" xfId="61011"/>
    <cellStyle name="Normal 2 4 9 5 3 2 3" xfId="25165"/>
    <cellStyle name="Normal 2 4 9 5 3 2 3 2" xfId="61012"/>
    <cellStyle name="Normal 2 4 9 5 3 2 4" xfId="61013"/>
    <cellStyle name="Normal 2 4 9 5 3 3" xfId="25166"/>
    <cellStyle name="Normal 2 4 9 5 3 3 2" xfId="61014"/>
    <cellStyle name="Normal 2 4 9 5 3 4" xfId="25167"/>
    <cellStyle name="Normal 2 4 9 5 3 4 2" xfId="61015"/>
    <cellStyle name="Normal 2 4 9 5 3 5" xfId="25168"/>
    <cellStyle name="Normal 2 4 9 5 3 5 2" xfId="61016"/>
    <cellStyle name="Normal 2 4 9 5 3 6" xfId="61017"/>
    <cellStyle name="Normal 2 4 9 5 3 6 2" xfId="61018"/>
    <cellStyle name="Normal 2 4 9 5 3 7" xfId="61019"/>
    <cellStyle name="Normal 2 4 9 5 4" xfId="25169"/>
    <cellStyle name="Normal 2 4 9 5 4 2" xfId="25170"/>
    <cellStyle name="Normal 2 4 9 5 4 2 2" xfId="61020"/>
    <cellStyle name="Normal 2 4 9 5 4 3" xfId="25171"/>
    <cellStyle name="Normal 2 4 9 5 4 3 2" xfId="61021"/>
    <cellStyle name="Normal 2 4 9 5 4 4" xfId="61022"/>
    <cellStyle name="Normal 2 4 9 5 5" xfId="25172"/>
    <cellStyle name="Normal 2 4 9 5 5 2" xfId="25173"/>
    <cellStyle name="Normal 2 4 9 5 5 2 2" xfId="61023"/>
    <cellStyle name="Normal 2 4 9 5 5 3" xfId="61024"/>
    <cellStyle name="Normal 2 4 9 5 6" xfId="25174"/>
    <cellStyle name="Normal 2 4 9 5 6 2" xfId="61025"/>
    <cellStyle name="Normal 2 4 9 5 7" xfId="25175"/>
    <cellStyle name="Normal 2 4 9 5 7 2" xfId="61026"/>
    <cellStyle name="Normal 2 4 9 5 8" xfId="61027"/>
    <cellStyle name="Normal 2 4 9 5 8 2" xfId="61028"/>
    <cellStyle name="Normal 2 4 9 5 9" xfId="61029"/>
    <cellStyle name="Normal 2 4 9 6" xfId="25176"/>
    <cellStyle name="Normal 2 4 9 6 10" xfId="61030"/>
    <cellStyle name="Normal 2 4 9 6 11" xfId="61031"/>
    <cellStyle name="Normal 2 4 9 6 2" xfId="25177"/>
    <cellStyle name="Normal 2 4 9 6 2 10" xfId="61032"/>
    <cellStyle name="Normal 2 4 9 6 2 2" xfId="25178"/>
    <cellStyle name="Normal 2 4 9 6 2 2 2" xfId="25179"/>
    <cellStyle name="Normal 2 4 9 6 2 2 2 2" xfId="25180"/>
    <cellStyle name="Normal 2 4 9 6 2 2 2 2 2" xfId="61033"/>
    <cellStyle name="Normal 2 4 9 6 2 2 2 3" xfId="25181"/>
    <cellStyle name="Normal 2 4 9 6 2 2 2 3 2" xfId="61034"/>
    <cellStyle name="Normal 2 4 9 6 2 2 2 4" xfId="61035"/>
    <cellStyle name="Normal 2 4 9 6 2 2 3" xfId="25182"/>
    <cellStyle name="Normal 2 4 9 6 2 2 3 2" xfId="61036"/>
    <cellStyle name="Normal 2 4 9 6 2 2 4" xfId="25183"/>
    <cellStyle name="Normal 2 4 9 6 2 2 4 2" xfId="61037"/>
    <cellStyle name="Normal 2 4 9 6 2 2 5" xfId="25184"/>
    <cellStyle name="Normal 2 4 9 6 2 2 5 2" xfId="61038"/>
    <cellStyle name="Normal 2 4 9 6 2 2 6" xfId="61039"/>
    <cellStyle name="Normal 2 4 9 6 2 2 6 2" xfId="61040"/>
    <cellStyle name="Normal 2 4 9 6 2 2 7" xfId="61041"/>
    <cellStyle name="Normal 2 4 9 6 2 3" xfId="25185"/>
    <cellStyle name="Normal 2 4 9 6 2 3 2" xfId="25186"/>
    <cellStyle name="Normal 2 4 9 6 2 3 2 2" xfId="61042"/>
    <cellStyle name="Normal 2 4 9 6 2 3 3" xfId="25187"/>
    <cellStyle name="Normal 2 4 9 6 2 3 3 2" xfId="61043"/>
    <cellStyle name="Normal 2 4 9 6 2 3 4" xfId="61044"/>
    <cellStyle name="Normal 2 4 9 6 2 4" xfId="25188"/>
    <cellStyle name="Normal 2 4 9 6 2 4 2" xfId="25189"/>
    <cellStyle name="Normal 2 4 9 6 2 4 2 2" xfId="61045"/>
    <cellStyle name="Normal 2 4 9 6 2 4 3" xfId="61046"/>
    <cellStyle name="Normal 2 4 9 6 2 5" xfId="25190"/>
    <cellStyle name="Normal 2 4 9 6 2 5 2" xfId="61047"/>
    <cellStyle name="Normal 2 4 9 6 2 6" xfId="25191"/>
    <cellStyle name="Normal 2 4 9 6 2 6 2" xfId="61048"/>
    <cellStyle name="Normal 2 4 9 6 2 7" xfId="61049"/>
    <cellStyle name="Normal 2 4 9 6 2 7 2" xfId="61050"/>
    <cellStyle name="Normal 2 4 9 6 2 8" xfId="61051"/>
    <cellStyle name="Normal 2 4 9 6 2 9" xfId="61052"/>
    <cellStyle name="Normal 2 4 9 6 3" xfId="25192"/>
    <cellStyle name="Normal 2 4 9 6 3 2" xfId="25193"/>
    <cellStyle name="Normal 2 4 9 6 3 2 2" xfId="25194"/>
    <cellStyle name="Normal 2 4 9 6 3 2 2 2" xfId="61053"/>
    <cellStyle name="Normal 2 4 9 6 3 2 3" xfId="25195"/>
    <cellStyle name="Normal 2 4 9 6 3 2 3 2" xfId="61054"/>
    <cellStyle name="Normal 2 4 9 6 3 2 4" xfId="61055"/>
    <cellStyle name="Normal 2 4 9 6 3 3" xfId="25196"/>
    <cellStyle name="Normal 2 4 9 6 3 3 2" xfId="61056"/>
    <cellStyle name="Normal 2 4 9 6 3 4" xfId="25197"/>
    <cellStyle name="Normal 2 4 9 6 3 4 2" xfId="61057"/>
    <cellStyle name="Normal 2 4 9 6 3 5" xfId="25198"/>
    <cellStyle name="Normal 2 4 9 6 3 5 2" xfId="61058"/>
    <cellStyle name="Normal 2 4 9 6 3 6" xfId="61059"/>
    <cellStyle name="Normal 2 4 9 6 3 6 2" xfId="61060"/>
    <cellStyle name="Normal 2 4 9 6 3 7" xfId="61061"/>
    <cellStyle name="Normal 2 4 9 6 4" xfId="25199"/>
    <cellStyle name="Normal 2 4 9 6 4 2" xfId="25200"/>
    <cellStyle name="Normal 2 4 9 6 4 2 2" xfId="61062"/>
    <cellStyle name="Normal 2 4 9 6 4 3" xfId="25201"/>
    <cellStyle name="Normal 2 4 9 6 4 3 2" xfId="61063"/>
    <cellStyle name="Normal 2 4 9 6 4 4" xfId="61064"/>
    <cellStyle name="Normal 2 4 9 6 5" xfId="25202"/>
    <cellStyle name="Normal 2 4 9 6 5 2" xfId="25203"/>
    <cellStyle name="Normal 2 4 9 6 5 2 2" xfId="61065"/>
    <cellStyle name="Normal 2 4 9 6 5 3" xfId="61066"/>
    <cellStyle name="Normal 2 4 9 6 6" xfId="25204"/>
    <cellStyle name="Normal 2 4 9 6 6 2" xfId="61067"/>
    <cellStyle name="Normal 2 4 9 6 7" xfId="25205"/>
    <cellStyle name="Normal 2 4 9 6 7 2" xfId="61068"/>
    <cellStyle name="Normal 2 4 9 6 8" xfId="61069"/>
    <cellStyle name="Normal 2 4 9 6 8 2" xfId="61070"/>
    <cellStyle name="Normal 2 4 9 6 9" xfId="61071"/>
    <cellStyle name="Normal 2 4 9 7" xfId="25206"/>
    <cellStyle name="Normal 2 4 9 7 10" xfId="61072"/>
    <cellStyle name="Normal 2 4 9 7 11" xfId="61073"/>
    <cellStyle name="Normal 2 4 9 7 2" xfId="25207"/>
    <cellStyle name="Normal 2 4 9 7 2 10" xfId="61074"/>
    <cellStyle name="Normal 2 4 9 7 2 2" xfId="25208"/>
    <cellStyle name="Normal 2 4 9 7 2 2 2" xfId="25209"/>
    <cellStyle name="Normal 2 4 9 7 2 2 2 2" xfId="25210"/>
    <cellStyle name="Normal 2 4 9 7 2 2 2 2 2" xfId="61075"/>
    <cellStyle name="Normal 2 4 9 7 2 2 2 3" xfId="25211"/>
    <cellStyle name="Normal 2 4 9 7 2 2 2 3 2" xfId="61076"/>
    <cellStyle name="Normal 2 4 9 7 2 2 2 4" xfId="61077"/>
    <cellStyle name="Normal 2 4 9 7 2 2 3" xfId="25212"/>
    <cellStyle name="Normal 2 4 9 7 2 2 3 2" xfId="61078"/>
    <cellStyle name="Normal 2 4 9 7 2 2 4" xfId="25213"/>
    <cellStyle name="Normal 2 4 9 7 2 2 4 2" xfId="61079"/>
    <cellStyle name="Normal 2 4 9 7 2 2 5" xfId="25214"/>
    <cellStyle name="Normal 2 4 9 7 2 2 5 2" xfId="61080"/>
    <cellStyle name="Normal 2 4 9 7 2 2 6" xfId="61081"/>
    <cellStyle name="Normal 2 4 9 7 2 2 6 2" xfId="61082"/>
    <cellStyle name="Normal 2 4 9 7 2 2 7" xfId="61083"/>
    <cellStyle name="Normal 2 4 9 7 2 3" xfId="25215"/>
    <cellStyle name="Normal 2 4 9 7 2 3 2" xfId="25216"/>
    <cellStyle name="Normal 2 4 9 7 2 3 2 2" xfId="61084"/>
    <cellStyle name="Normal 2 4 9 7 2 3 3" xfId="25217"/>
    <cellStyle name="Normal 2 4 9 7 2 3 3 2" xfId="61085"/>
    <cellStyle name="Normal 2 4 9 7 2 3 4" xfId="61086"/>
    <cellStyle name="Normal 2 4 9 7 2 4" xfId="25218"/>
    <cellStyle name="Normal 2 4 9 7 2 4 2" xfId="25219"/>
    <cellStyle name="Normal 2 4 9 7 2 4 2 2" xfId="61087"/>
    <cellStyle name="Normal 2 4 9 7 2 4 3" xfId="61088"/>
    <cellStyle name="Normal 2 4 9 7 2 5" xfId="25220"/>
    <cellStyle name="Normal 2 4 9 7 2 5 2" xfId="61089"/>
    <cellStyle name="Normal 2 4 9 7 2 6" xfId="25221"/>
    <cellStyle name="Normal 2 4 9 7 2 6 2" xfId="61090"/>
    <cellStyle name="Normal 2 4 9 7 2 7" xfId="61091"/>
    <cellStyle name="Normal 2 4 9 7 2 7 2" xfId="61092"/>
    <cellStyle name="Normal 2 4 9 7 2 8" xfId="61093"/>
    <cellStyle name="Normal 2 4 9 7 2 9" xfId="61094"/>
    <cellStyle name="Normal 2 4 9 7 3" xfId="25222"/>
    <cellStyle name="Normal 2 4 9 7 3 2" xfId="25223"/>
    <cellStyle name="Normal 2 4 9 7 3 2 2" xfId="25224"/>
    <cellStyle name="Normal 2 4 9 7 3 2 2 2" xfId="61095"/>
    <cellStyle name="Normal 2 4 9 7 3 2 3" xfId="25225"/>
    <cellStyle name="Normal 2 4 9 7 3 2 3 2" xfId="61096"/>
    <cellStyle name="Normal 2 4 9 7 3 2 4" xfId="61097"/>
    <cellStyle name="Normal 2 4 9 7 3 3" xfId="25226"/>
    <cellStyle name="Normal 2 4 9 7 3 3 2" xfId="61098"/>
    <cellStyle name="Normal 2 4 9 7 3 4" xfId="25227"/>
    <cellStyle name="Normal 2 4 9 7 3 4 2" xfId="61099"/>
    <cellStyle name="Normal 2 4 9 7 3 5" xfId="25228"/>
    <cellStyle name="Normal 2 4 9 7 3 5 2" xfId="61100"/>
    <cellStyle name="Normal 2 4 9 7 3 6" xfId="61101"/>
    <cellStyle name="Normal 2 4 9 7 3 6 2" xfId="61102"/>
    <cellStyle name="Normal 2 4 9 7 3 7" xfId="61103"/>
    <cellStyle name="Normal 2 4 9 7 4" xfId="25229"/>
    <cellStyle name="Normal 2 4 9 7 4 2" xfId="25230"/>
    <cellStyle name="Normal 2 4 9 7 4 2 2" xfId="61104"/>
    <cellStyle name="Normal 2 4 9 7 4 3" xfId="25231"/>
    <cellStyle name="Normal 2 4 9 7 4 3 2" xfId="61105"/>
    <cellStyle name="Normal 2 4 9 7 4 4" xfId="61106"/>
    <cellStyle name="Normal 2 4 9 7 5" xfId="25232"/>
    <cellStyle name="Normal 2 4 9 7 5 2" xfId="25233"/>
    <cellStyle name="Normal 2 4 9 7 5 2 2" xfId="61107"/>
    <cellStyle name="Normal 2 4 9 7 5 3" xfId="61108"/>
    <cellStyle name="Normal 2 4 9 7 6" xfId="25234"/>
    <cellStyle name="Normal 2 4 9 7 6 2" xfId="61109"/>
    <cellStyle name="Normal 2 4 9 7 7" xfId="25235"/>
    <cellStyle name="Normal 2 4 9 7 7 2" xfId="61110"/>
    <cellStyle name="Normal 2 4 9 7 8" xfId="61111"/>
    <cellStyle name="Normal 2 4 9 7 8 2" xfId="61112"/>
    <cellStyle name="Normal 2 4 9 7 9" xfId="61113"/>
    <cellStyle name="Normal 2 4 9 8" xfId="25236"/>
    <cellStyle name="Normal 2 4 9 8 10" xfId="61114"/>
    <cellStyle name="Normal 2 4 9 8 11" xfId="61115"/>
    <cellStyle name="Normal 2 4 9 8 2" xfId="25237"/>
    <cellStyle name="Normal 2 4 9 8 2 10" xfId="61116"/>
    <cellStyle name="Normal 2 4 9 8 2 2" xfId="25238"/>
    <cellStyle name="Normal 2 4 9 8 2 2 2" xfId="25239"/>
    <cellStyle name="Normal 2 4 9 8 2 2 2 2" xfId="25240"/>
    <cellStyle name="Normal 2 4 9 8 2 2 2 2 2" xfId="61117"/>
    <cellStyle name="Normal 2 4 9 8 2 2 2 3" xfId="25241"/>
    <cellStyle name="Normal 2 4 9 8 2 2 2 3 2" xfId="61118"/>
    <cellStyle name="Normal 2 4 9 8 2 2 2 4" xfId="61119"/>
    <cellStyle name="Normal 2 4 9 8 2 2 3" xfId="25242"/>
    <cellStyle name="Normal 2 4 9 8 2 2 3 2" xfId="61120"/>
    <cellStyle name="Normal 2 4 9 8 2 2 4" xfId="25243"/>
    <cellStyle name="Normal 2 4 9 8 2 2 4 2" xfId="61121"/>
    <cellStyle name="Normal 2 4 9 8 2 2 5" xfId="25244"/>
    <cellStyle name="Normal 2 4 9 8 2 2 5 2" xfId="61122"/>
    <cellStyle name="Normal 2 4 9 8 2 2 6" xfId="61123"/>
    <cellStyle name="Normal 2 4 9 8 2 2 6 2" xfId="61124"/>
    <cellStyle name="Normal 2 4 9 8 2 2 7" xfId="61125"/>
    <cellStyle name="Normal 2 4 9 8 2 3" xfId="25245"/>
    <cellStyle name="Normal 2 4 9 8 2 3 2" xfId="25246"/>
    <cellStyle name="Normal 2 4 9 8 2 3 2 2" xfId="61126"/>
    <cellStyle name="Normal 2 4 9 8 2 3 3" xfId="25247"/>
    <cellStyle name="Normal 2 4 9 8 2 3 3 2" xfId="61127"/>
    <cellStyle name="Normal 2 4 9 8 2 3 4" xfId="61128"/>
    <cellStyle name="Normal 2 4 9 8 2 4" xfId="25248"/>
    <cellStyle name="Normal 2 4 9 8 2 4 2" xfId="25249"/>
    <cellStyle name="Normal 2 4 9 8 2 4 2 2" xfId="61129"/>
    <cellStyle name="Normal 2 4 9 8 2 4 3" xfId="61130"/>
    <cellStyle name="Normal 2 4 9 8 2 5" xfId="25250"/>
    <cellStyle name="Normal 2 4 9 8 2 5 2" xfId="61131"/>
    <cellStyle name="Normal 2 4 9 8 2 6" xfId="25251"/>
    <cellStyle name="Normal 2 4 9 8 2 6 2" xfId="61132"/>
    <cellStyle name="Normal 2 4 9 8 2 7" xfId="61133"/>
    <cellStyle name="Normal 2 4 9 8 2 7 2" xfId="61134"/>
    <cellStyle name="Normal 2 4 9 8 2 8" xfId="61135"/>
    <cellStyle name="Normal 2 4 9 8 2 9" xfId="61136"/>
    <cellStyle name="Normal 2 4 9 8 3" xfId="25252"/>
    <cellStyle name="Normal 2 4 9 8 3 2" xfId="25253"/>
    <cellStyle name="Normal 2 4 9 8 3 2 2" xfId="25254"/>
    <cellStyle name="Normal 2 4 9 8 3 2 2 2" xfId="61137"/>
    <cellStyle name="Normal 2 4 9 8 3 2 3" xfId="25255"/>
    <cellStyle name="Normal 2 4 9 8 3 2 3 2" xfId="61138"/>
    <cellStyle name="Normal 2 4 9 8 3 2 4" xfId="61139"/>
    <cellStyle name="Normal 2 4 9 8 3 3" xfId="25256"/>
    <cellStyle name="Normal 2 4 9 8 3 3 2" xfId="61140"/>
    <cellStyle name="Normal 2 4 9 8 3 4" xfId="25257"/>
    <cellStyle name="Normal 2 4 9 8 3 4 2" xfId="61141"/>
    <cellStyle name="Normal 2 4 9 8 3 5" xfId="25258"/>
    <cellStyle name="Normal 2 4 9 8 3 5 2" xfId="61142"/>
    <cellStyle name="Normal 2 4 9 8 3 6" xfId="61143"/>
    <cellStyle name="Normal 2 4 9 8 3 6 2" xfId="61144"/>
    <cellStyle name="Normal 2 4 9 8 3 7" xfId="61145"/>
    <cellStyle name="Normal 2 4 9 8 4" xfId="25259"/>
    <cellStyle name="Normal 2 4 9 8 4 2" xfId="25260"/>
    <cellStyle name="Normal 2 4 9 8 4 2 2" xfId="61146"/>
    <cellStyle name="Normal 2 4 9 8 4 3" xfId="25261"/>
    <cellStyle name="Normal 2 4 9 8 4 3 2" xfId="61147"/>
    <cellStyle name="Normal 2 4 9 8 4 4" xfId="61148"/>
    <cellStyle name="Normal 2 4 9 8 5" xfId="25262"/>
    <cellStyle name="Normal 2 4 9 8 5 2" xfId="25263"/>
    <cellStyle name="Normal 2 4 9 8 5 2 2" xfId="61149"/>
    <cellStyle name="Normal 2 4 9 8 5 3" xfId="61150"/>
    <cellStyle name="Normal 2 4 9 8 6" xfId="25264"/>
    <cellStyle name="Normal 2 4 9 8 6 2" xfId="61151"/>
    <cellStyle name="Normal 2 4 9 8 7" xfId="25265"/>
    <cellStyle name="Normal 2 4 9 8 7 2" xfId="61152"/>
    <cellStyle name="Normal 2 4 9 8 8" xfId="61153"/>
    <cellStyle name="Normal 2 4 9 8 8 2" xfId="61154"/>
    <cellStyle name="Normal 2 4 9 8 9" xfId="61155"/>
    <cellStyle name="Normal 2 4 9 9" xfId="25266"/>
    <cellStyle name="Normal 2 4 9 9 10" xfId="61156"/>
    <cellStyle name="Normal 2 4 9 9 11" xfId="61157"/>
    <cellStyle name="Normal 2 4 9 9 2" xfId="25267"/>
    <cellStyle name="Normal 2 4 9 9 2 10" xfId="61158"/>
    <cellStyle name="Normal 2 4 9 9 2 2" xfId="25268"/>
    <cellStyle name="Normal 2 4 9 9 2 2 2" xfId="25269"/>
    <cellStyle name="Normal 2 4 9 9 2 2 2 2" xfId="25270"/>
    <cellStyle name="Normal 2 4 9 9 2 2 2 2 2" xfId="61159"/>
    <cellStyle name="Normal 2 4 9 9 2 2 2 3" xfId="25271"/>
    <cellStyle name="Normal 2 4 9 9 2 2 2 3 2" xfId="61160"/>
    <cellStyle name="Normal 2 4 9 9 2 2 2 4" xfId="61161"/>
    <cellStyle name="Normal 2 4 9 9 2 2 3" xfId="25272"/>
    <cellStyle name="Normal 2 4 9 9 2 2 3 2" xfId="61162"/>
    <cellStyle name="Normal 2 4 9 9 2 2 4" xfId="25273"/>
    <cellStyle name="Normal 2 4 9 9 2 2 4 2" xfId="61163"/>
    <cellStyle name="Normal 2 4 9 9 2 2 5" xfId="25274"/>
    <cellStyle name="Normal 2 4 9 9 2 2 5 2" xfId="61164"/>
    <cellStyle name="Normal 2 4 9 9 2 2 6" xfId="61165"/>
    <cellStyle name="Normal 2 4 9 9 2 2 6 2" xfId="61166"/>
    <cellStyle name="Normal 2 4 9 9 2 2 7" xfId="61167"/>
    <cellStyle name="Normal 2 4 9 9 2 3" xfId="25275"/>
    <cellStyle name="Normal 2 4 9 9 2 3 2" xfId="25276"/>
    <cellStyle name="Normal 2 4 9 9 2 3 2 2" xfId="61168"/>
    <cellStyle name="Normal 2 4 9 9 2 3 3" xfId="25277"/>
    <cellStyle name="Normal 2 4 9 9 2 3 3 2" xfId="61169"/>
    <cellStyle name="Normal 2 4 9 9 2 3 4" xfId="61170"/>
    <cellStyle name="Normal 2 4 9 9 2 4" xfId="25278"/>
    <cellStyle name="Normal 2 4 9 9 2 4 2" xfId="25279"/>
    <cellStyle name="Normal 2 4 9 9 2 4 2 2" xfId="61171"/>
    <cellStyle name="Normal 2 4 9 9 2 4 3" xfId="61172"/>
    <cellStyle name="Normal 2 4 9 9 2 5" xfId="25280"/>
    <cellStyle name="Normal 2 4 9 9 2 5 2" xfId="61173"/>
    <cellStyle name="Normal 2 4 9 9 2 6" xfId="25281"/>
    <cellStyle name="Normal 2 4 9 9 2 6 2" xfId="61174"/>
    <cellStyle name="Normal 2 4 9 9 2 7" xfId="61175"/>
    <cellStyle name="Normal 2 4 9 9 2 7 2" xfId="61176"/>
    <cellStyle name="Normal 2 4 9 9 2 8" xfId="61177"/>
    <cellStyle name="Normal 2 4 9 9 2 9" xfId="61178"/>
    <cellStyle name="Normal 2 4 9 9 3" xfId="25282"/>
    <cellStyle name="Normal 2 4 9 9 3 2" xfId="25283"/>
    <cellStyle name="Normal 2 4 9 9 3 2 2" xfId="25284"/>
    <cellStyle name="Normal 2 4 9 9 3 2 2 2" xfId="61179"/>
    <cellStyle name="Normal 2 4 9 9 3 2 3" xfId="25285"/>
    <cellStyle name="Normal 2 4 9 9 3 2 3 2" xfId="61180"/>
    <cellStyle name="Normal 2 4 9 9 3 2 4" xfId="61181"/>
    <cellStyle name="Normal 2 4 9 9 3 3" xfId="25286"/>
    <cellStyle name="Normal 2 4 9 9 3 3 2" xfId="61182"/>
    <cellStyle name="Normal 2 4 9 9 3 4" xfId="25287"/>
    <cellStyle name="Normal 2 4 9 9 3 4 2" xfId="61183"/>
    <cellStyle name="Normal 2 4 9 9 3 5" xfId="25288"/>
    <cellStyle name="Normal 2 4 9 9 3 5 2" xfId="61184"/>
    <cellStyle name="Normal 2 4 9 9 3 6" xfId="61185"/>
    <cellStyle name="Normal 2 4 9 9 3 6 2" xfId="61186"/>
    <cellStyle name="Normal 2 4 9 9 3 7" xfId="61187"/>
    <cellStyle name="Normal 2 4 9 9 4" xfId="25289"/>
    <cellStyle name="Normal 2 4 9 9 4 2" xfId="25290"/>
    <cellStyle name="Normal 2 4 9 9 4 2 2" xfId="61188"/>
    <cellStyle name="Normal 2 4 9 9 4 3" xfId="25291"/>
    <cellStyle name="Normal 2 4 9 9 4 3 2" xfId="61189"/>
    <cellStyle name="Normal 2 4 9 9 4 4" xfId="61190"/>
    <cellStyle name="Normal 2 4 9 9 5" xfId="25292"/>
    <cellStyle name="Normal 2 4 9 9 5 2" xfId="25293"/>
    <cellStyle name="Normal 2 4 9 9 5 2 2" xfId="61191"/>
    <cellStyle name="Normal 2 4 9 9 5 3" xfId="61192"/>
    <cellStyle name="Normal 2 4 9 9 6" xfId="25294"/>
    <cellStyle name="Normal 2 4 9 9 6 2" xfId="61193"/>
    <cellStyle name="Normal 2 4 9 9 7" xfId="25295"/>
    <cellStyle name="Normal 2 4 9 9 7 2" xfId="61194"/>
    <cellStyle name="Normal 2 4 9 9 8" xfId="61195"/>
    <cellStyle name="Normal 2 4 9 9 8 2" xfId="61196"/>
    <cellStyle name="Normal 2 4 9 9 9" xfId="61197"/>
    <cellStyle name="Normal 2 5" xfId="25296"/>
    <cellStyle name="Normal 2 5 10" xfId="61198"/>
    <cellStyle name="Normal 2 5 11" xfId="61199"/>
    <cellStyle name="Normal 2 5 2" xfId="25297"/>
    <cellStyle name="Normal 2 5 2 10" xfId="61200"/>
    <cellStyle name="Normal 2 5 2 2" xfId="25298"/>
    <cellStyle name="Normal 2 5 2 2 2" xfId="25299"/>
    <cellStyle name="Normal 2 5 2 2 2 2" xfId="25300"/>
    <cellStyle name="Normal 2 5 2 2 2 2 2" xfId="61201"/>
    <cellStyle name="Normal 2 5 2 2 2 3" xfId="25301"/>
    <cellStyle name="Normal 2 5 2 2 2 3 2" xfId="61202"/>
    <cellStyle name="Normal 2 5 2 2 2 4" xfId="61203"/>
    <cellStyle name="Normal 2 5 2 2 3" xfId="25302"/>
    <cellStyle name="Normal 2 5 2 2 3 2" xfId="61204"/>
    <cellStyle name="Normal 2 5 2 2 4" xfId="25303"/>
    <cellStyle name="Normal 2 5 2 2 4 2" xfId="61205"/>
    <cellStyle name="Normal 2 5 2 2 5" xfId="25304"/>
    <cellStyle name="Normal 2 5 2 2 5 2" xfId="61206"/>
    <cellStyle name="Normal 2 5 2 2 6" xfId="61207"/>
    <cellStyle name="Normal 2 5 2 2 6 2" xfId="61208"/>
    <cellStyle name="Normal 2 5 2 2 7" xfId="61209"/>
    <cellStyle name="Normal 2 5 2 3" xfId="25305"/>
    <cellStyle name="Normal 2 5 2 3 2" xfId="25306"/>
    <cellStyle name="Normal 2 5 2 3 2 2" xfId="61210"/>
    <cellStyle name="Normal 2 5 2 3 3" xfId="25307"/>
    <cellStyle name="Normal 2 5 2 3 3 2" xfId="61211"/>
    <cellStyle name="Normal 2 5 2 3 4" xfId="61212"/>
    <cellStyle name="Normal 2 5 2 4" xfId="25308"/>
    <cellStyle name="Normal 2 5 2 4 2" xfId="25309"/>
    <cellStyle name="Normal 2 5 2 4 2 2" xfId="61213"/>
    <cellStyle name="Normal 2 5 2 4 3" xfId="61214"/>
    <cellStyle name="Normal 2 5 2 5" xfId="25310"/>
    <cellStyle name="Normal 2 5 2 5 2" xfId="61215"/>
    <cellStyle name="Normal 2 5 2 6" xfId="25311"/>
    <cellStyle name="Normal 2 5 2 6 2" xfId="61216"/>
    <cellStyle name="Normal 2 5 2 7" xfId="61217"/>
    <cellStyle name="Normal 2 5 2 7 2" xfId="61218"/>
    <cellStyle name="Normal 2 5 2 8" xfId="61219"/>
    <cellStyle name="Normal 2 5 2 9" xfId="61220"/>
    <cellStyle name="Normal 2 5 3" xfId="25312"/>
    <cellStyle name="Normal 2 5 3 2" xfId="25313"/>
    <cellStyle name="Normal 2 5 3 2 2" xfId="25314"/>
    <cellStyle name="Normal 2 5 3 2 2 2" xfId="61221"/>
    <cellStyle name="Normal 2 5 3 2 3" xfId="25315"/>
    <cellStyle name="Normal 2 5 3 2 3 2" xfId="61222"/>
    <cellStyle name="Normal 2 5 3 2 4" xfId="61223"/>
    <cellStyle name="Normal 2 5 3 3" xfId="25316"/>
    <cellStyle name="Normal 2 5 3 3 2" xfId="61224"/>
    <cellStyle name="Normal 2 5 3 4" xfId="25317"/>
    <cellStyle name="Normal 2 5 3 4 2" xfId="61225"/>
    <cellStyle name="Normal 2 5 3 5" xfId="25318"/>
    <cellStyle name="Normal 2 5 3 5 2" xfId="61226"/>
    <cellStyle name="Normal 2 5 3 6" xfId="61227"/>
    <cellStyle name="Normal 2 5 3 6 2" xfId="61228"/>
    <cellStyle name="Normal 2 5 3 7" xfId="61229"/>
    <cellStyle name="Normal 2 5 4" xfId="25319"/>
    <cellStyle name="Normal 2 5 4 2" xfId="25320"/>
    <cellStyle name="Normal 2 5 4 2 2" xfId="61230"/>
    <cellStyle name="Normal 2 5 4 3" xfId="25321"/>
    <cellStyle name="Normal 2 5 4 3 2" xfId="61231"/>
    <cellStyle name="Normal 2 5 4 4" xfId="61232"/>
    <cellStyle name="Normal 2 5 5" xfId="25322"/>
    <cellStyle name="Normal 2 5 5 2" xfId="25323"/>
    <cellStyle name="Normal 2 5 5 2 2" xfId="61233"/>
    <cellStyle name="Normal 2 5 5 3" xfId="61234"/>
    <cellStyle name="Normal 2 5 6" xfId="25324"/>
    <cellStyle name="Normal 2 5 6 2" xfId="61235"/>
    <cellStyle name="Normal 2 5 7" xfId="25325"/>
    <cellStyle name="Normal 2 5 7 2" xfId="61236"/>
    <cellStyle name="Normal 2 5 8" xfId="61237"/>
    <cellStyle name="Normal 2 5 8 2" xfId="61238"/>
    <cellStyle name="Normal 2 5 9" xfId="61239"/>
    <cellStyle name="Normal 2 6" xfId="25326"/>
    <cellStyle name="Normal 2 6 10" xfId="61240"/>
    <cellStyle name="Normal 2 6 11" xfId="61241"/>
    <cellStyle name="Normal 2 6 2" xfId="25327"/>
    <cellStyle name="Normal 2 6 2 10" xfId="61242"/>
    <cellStyle name="Normal 2 6 2 2" xfId="25328"/>
    <cellStyle name="Normal 2 6 2 2 2" xfId="25329"/>
    <cellStyle name="Normal 2 6 2 2 2 2" xfId="25330"/>
    <cellStyle name="Normal 2 6 2 2 2 2 2" xfId="61243"/>
    <cellStyle name="Normal 2 6 2 2 2 3" xfId="25331"/>
    <cellStyle name="Normal 2 6 2 2 2 3 2" xfId="61244"/>
    <cellStyle name="Normal 2 6 2 2 2 4" xfId="61245"/>
    <cellStyle name="Normal 2 6 2 2 3" xfId="25332"/>
    <cellStyle name="Normal 2 6 2 2 3 2" xfId="61246"/>
    <cellStyle name="Normal 2 6 2 2 4" xfId="25333"/>
    <cellStyle name="Normal 2 6 2 2 4 2" xfId="61247"/>
    <cellStyle name="Normal 2 6 2 2 5" xfId="25334"/>
    <cellStyle name="Normal 2 6 2 2 5 2" xfId="61248"/>
    <cellStyle name="Normal 2 6 2 2 6" xfId="61249"/>
    <cellStyle name="Normal 2 6 2 2 6 2" xfId="61250"/>
    <cellStyle name="Normal 2 6 2 2 7" xfId="61251"/>
    <cellStyle name="Normal 2 6 2 3" xfId="25335"/>
    <cellStyle name="Normal 2 6 2 3 2" xfId="25336"/>
    <cellStyle name="Normal 2 6 2 3 2 2" xfId="61252"/>
    <cellStyle name="Normal 2 6 2 3 3" xfId="25337"/>
    <cellStyle name="Normal 2 6 2 3 3 2" xfId="61253"/>
    <cellStyle name="Normal 2 6 2 3 4" xfId="61254"/>
    <cellStyle name="Normal 2 6 2 4" xfId="25338"/>
    <cellStyle name="Normal 2 6 2 4 2" xfId="25339"/>
    <cellStyle name="Normal 2 6 2 4 2 2" xfId="61255"/>
    <cellStyle name="Normal 2 6 2 4 3" xfId="61256"/>
    <cellStyle name="Normal 2 6 2 5" xfId="25340"/>
    <cellStyle name="Normal 2 6 2 5 2" xfId="61257"/>
    <cellStyle name="Normal 2 6 2 6" xfId="25341"/>
    <cellStyle name="Normal 2 6 2 6 2" xfId="61258"/>
    <cellStyle name="Normal 2 6 2 7" xfId="61259"/>
    <cellStyle name="Normal 2 6 2 7 2" xfId="61260"/>
    <cellStyle name="Normal 2 6 2 8" xfId="61261"/>
    <cellStyle name="Normal 2 6 2 9" xfId="61262"/>
    <cellStyle name="Normal 2 6 3" xfId="25342"/>
    <cellStyle name="Normal 2 6 3 2" xfId="25343"/>
    <cellStyle name="Normal 2 6 3 2 2" xfId="25344"/>
    <cellStyle name="Normal 2 6 3 2 2 2" xfId="61263"/>
    <cellStyle name="Normal 2 6 3 2 3" xfId="25345"/>
    <cellStyle name="Normal 2 6 3 2 3 2" xfId="61264"/>
    <cellStyle name="Normal 2 6 3 2 4" xfId="61265"/>
    <cellStyle name="Normal 2 6 3 3" xfId="25346"/>
    <cellStyle name="Normal 2 6 3 3 2" xfId="61266"/>
    <cellStyle name="Normal 2 6 3 4" xfId="25347"/>
    <cellStyle name="Normal 2 6 3 4 2" xfId="61267"/>
    <cellStyle name="Normal 2 6 3 5" xfId="25348"/>
    <cellStyle name="Normal 2 6 3 5 2" xfId="61268"/>
    <cellStyle name="Normal 2 6 3 6" xfId="61269"/>
    <cellStyle name="Normal 2 6 3 6 2" xfId="61270"/>
    <cellStyle name="Normal 2 6 3 7" xfId="61271"/>
    <cellStyle name="Normal 2 6 4" xfId="25349"/>
    <cellStyle name="Normal 2 6 4 2" xfId="25350"/>
    <cellStyle name="Normal 2 6 4 2 2" xfId="61272"/>
    <cellStyle name="Normal 2 6 4 3" xfId="25351"/>
    <cellStyle name="Normal 2 6 4 3 2" xfId="61273"/>
    <cellStyle name="Normal 2 6 4 4" xfId="61274"/>
    <cellStyle name="Normal 2 6 5" xfId="25352"/>
    <cellStyle name="Normal 2 6 5 2" xfId="25353"/>
    <cellStyle name="Normal 2 6 5 2 2" xfId="61275"/>
    <cellStyle name="Normal 2 6 5 3" xfId="61276"/>
    <cellStyle name="Normal 2 6 6" xfId="25354"/>
    <cellStyle name="Normal 2 6 6 2" xfId="61277"/>
    <cellStyle name="Normal 2 6 7" xfId="25355"/>
    <cellStyle name="Normal 2 6 7 2" xfId="61278"/>
    <cellStyle name="Normal 2 6 8" xfId="61279"/>
    <cellStyle name="Normal 2 6 8 2" xfId="61280"/>
    <cellStyle name="Normal 2 6 9" xfId="61281"/>
    <cellStyle name="Normal 2 7" xfId="25356"/>
    <cellStyle name="Normal 2 7 10" xfId="61282"/>
    <cellStyle name="Normal 2 7 11" xfId="61283"/>
    <cellStyle name="Normal 2 7 2" xfId="25357"/>
    <cellStyle name="Normal 2 7 2 10" xfId="61284"/>
    <cellStyle name="Normal 2 7 2 2" xfId="25358"/>
    <cellStyle name="Normal 2 7 2 2 2" xfId="25359"/>
    <cellStyle name="Normal 2 7 2 2 2 2" xfId="25360"/>
    <cellStyle name="Normal 2 7 2 2 2 2 2" xfId="61285"/>
    <cellStyle name="Normal 2 7 2 2 2 3" xfId="25361"/>
    <cellStyle name="Normal 2 7 2 2 2 3 2" xfId="61286"/>
    <cellStyle name="Normal 2 7 2 2 2 4" xfId="61287"/>
    <cellStyle name="Normal 2 7 2 2 3" xfId="25362"/>
    <cellStyle name="Normal 2 7 2 2 3 2" xfId="61288"/>
    <cellStyle name="Normal 2 7 2 2 4" xfId="25363"/>
    <cellStyle name="Normal 2 7 2 2 4 2" xfId="61289"/>
    <cellStyle name="Normal 2 7 2 2 5" xfId="25364"/>
    <cellStyle name="Normal 2 7 2 2 5 2" xfId="61290"/>
    <cellStyle name="Normal 2 7 2 2 6" xfId="61291"/>
    <cellStyle name="Normal 2 7 2 2 6 2" xfId="61292"/>
    <cellStyle name="Normal 2 7 2 2 7" xfId="61293"/>
    <cellStyle name="Normal 2 7 2 3" xfId="25365"/>
    <cellStyle name="Normal 2 7 2 3 2" xfId="25366"/>
    <cellStyle name="Normal 2 7 2 3 2 2" xfId="61294"/>
    <cellStyle name="Normal 2 7 2 3 3" xfId="25367"/>
    <cellStyle name="Normal 2 7 2 3 3 2" xfId="61295"/>
    <cellStyle name="Normal 2 7 2 3 4" xfId="61296"/>
    <cellStyle name="Normal 2 7 2 4" xfId="25368"/>
    <cellStyle name="Normal 2 7 2 4 2" xfId="25369"/>
    <cellStyle name="Normal 2 7 2 4 2 2" xfId="61297"/>
    <cellStyle name="Normal 2 7 2 4 3" xfId="61298"/>
    <cellStyle name="Normal 2 7 2 5" xfId="25370"/>
    <cellStyle name="Normal 2 7 2 5 2" xfId="61299"/>
    <cellStyle name="Normal 2 7 2 6" xfId="25371"/>
    <cellStyle name="Normal 2 7 2 6 2" xfId="61300"/>
    <cellStyle name="Normal 2 7 2 7" xfId="61301"/>
    <cellStyle name="Normal 2 7 2 7 2" xfId="61302"/>
    <cellStyle name="Normal 2 7 2 8" xfId="61303"/>
    <cellStyle name="Normal 2 7 2 9" xfId="61304"/>
    <cellStyle name="Normal 2 7 3" xfId="25372"/>
    <cellStyle name="Normal 2 7 3 2" xfId="25373"/>
    <cellStyle name="Normal 2 7 3 2 2" xfId="25374"/>
    <cellStyle name="Normal 2 7 3 2 2 2" xfId="61305"/>
    <cellStyle name="Normal 2 7 3 2 3" xfId="25375"/>
    <cellStyle name="Normal 2 7 3 2 3 2" xfId="61306"/>
    <cellStyle name="Normal 2 7 3 2 4" xfId="61307"/>
    <cellStyle name="Normal 2 7 3 3" xfId="25376"/>
    <cellStyle name="Normal 2 7 3 3 2" xfId="61308"/>
    <cellStyle name="Normal 2 7 3 4" xfId="25377"/>
    <cellStyle name="Normal 2 7 3 4 2" xfId="61309"/>
    <cellStyle name="Normal 2 7 3 5" xfId="25378"/>
    <cellStyle name="Normal 2 7 3 5 2" xfId="61310"/>
    <cellStyle name="Normal 2 7 3 6" xfId="61311"/>
    <cellStyle name="Normal 2 7 3 6 2" xfId="61312"/>
    <cellStyle name="Normal 2 7 3 7" xfId="61313"/>
    <cellStyle name="Normal 2 7 4" xfId="25379"/>
    <cellStyle name="Normal 2 7 4 2" xfId="25380"/>
    <cellStyle name="Normal 2 7 4 2 2" xfId="61314"/>
    <cellStyle name="Normal 2 7 4 3" xfId="25381"/>
    <cellStyle name="Normal 2 7 4 3 2" xfId="61315"/>
    <cellStyle name="Normal 2 7 4 4" xfId="61316"/>
    <cellStyle name="Normal 2 7 5" xfId="25382"/>
    <cellStyle name="Normal 2 7 5 2" xfId="25383"/>
    <cellStyle name="Normal 2 7 5 2 2" xfId="61317"/>
    <cellStyle name="Normal 2 7 5 3" xfId="61318"/>
    <cellStyle name="Normal 2 7 6" xfId="25384"/>
    <cellStyle name="Normal 2 7 6 2" xfId="61319"/>
    <cellStyle name="Normal 2 7 7" xfId="25385"/>
    <cellStyle name="Normal 2 7 7 2" xfId="61320"/>
    <cellStyle name="Normal 2 7 8" xfId="61321"/>
    <cellStyle name="Normal 2 7 8 2" xfId="61322"/>
    <cellStyle name="Normal 2 7 9" xfId="61323"/>
    <cellStyle name="Normal 2 8" xfId="25386"/>
    <cellStyle name="Normal 2 8 10" xfId="61324"/>
    <cellStyle name="Normal 2 8 11" xfId="61325"/>
    <cellStyle name="Normal 2 8 2" xfId="25387"/>
    <cellStyle name="Normal 2 8 2 10" xfId="61326"/>
    <cellStyle name="Normal 2 8 2 2" xfId="25388"/>
    <cellStyle name="Normal 2 8 2 2 2" xfId="25389"/>
    <cellStyle name="Normal 2 8 2 2 2 2" xfId="25390"/>
    <cellStyle name="Normal 2 8 2 2 2 2 2" xfId="61327"/>
    <cellStyle name="Normal 2 8 2 2 2 3" xfId="25391"/>
    <cellStyle name="Normal 2 8 2 2 2 3 2" xfId="61328"/>
    <cellStyle name="Normal 2 8 2 2 2 4" xfId="61329"/>
    <cellStyle name="Normal 2 8 2 2 3" xfId="25392"/>
    <cellStyle name="Normal 2 8 2 2 3 2" xfId="61330"/>
    <cellStyle name="Normal 2 8 2 2 4" xfId="25393"/>
    <cellStyle name="Normal 2 8 2 2 4 2" xfId="61331"/>
    <cellStyle name="Normal 2 8 2 2 5" xfId="25394"/>
    <cellStyle name="Normal 2 8 2 2 5 2" xfId="61332"/>
    <cellStyle name="Normal 2 8 2 2 6" xfId="61333"/>
    <cellStyle name="Normal 2 8 2 2 6 2" xfId="61334"/>
    <cellStyle name="Normal 2 8 2 2 7" xfId="61335"/>
    <cellStyle name="Normal 2 8 2 3" xfId="25395"/>
    <cellStyle name="Normal 2 8 2 3 2" xfId="25396"/>
    <cellStyle name="Normal 2 8 2 3 2 2" xfId="61336"/>
    <cellStyle name="Normal 2 8 2 3 3" xfId="25397"/>
    <cellStyle name="Normal 2 8 2 3 3 2" xfId="61337"/>
    <cellStyle name="Normal 2 8 2 3 4" xfId="61338"/>
    <cellStyle name="Normal 2 8 2 4" xfId="25398"/>
    <cellStyle name="Normal 2 8 2 4 2" xfId="25399"/>
    <cellStyle name="Normal 2 8 2 4 2 2" xfId="61339"/>
    <cellStyle name="Normal 2 8 2 4 3" xfId="61340"/>
    <cellStyle name="Normal 2 8 2 5" xfId="25400"/>
    <cellStyle name="Normal 2 8 2 5 2" xfId="61341"/>
    <cellStyle name="Normal 2 8 2 6" xfId="25401"/>
    <cellStyle name="Normal 2 8 2 6 2" xfId="61342"/>
    <cellStyle name="Normal 2 8 2 7" xfId="61343"/>
    <cellStyle name="Normal 2 8 2 7 2" xfId="61344"/>
    <cellStyle name="Normal 2 8 2 8" xfId="61345"/>
    <cellStyle name="Normal 2 8 2 9" xfId="61346"/>
    <cellStyle name="Normal 2 8 3" xfId="25402"/>
    <cellStyle name="Normal 2 8 3 2" xfId="25403"/>
    <cellStyle name="Normal 2 8 3 2 2" xfId="25404"/>
    <cellStyle name="Normal 2 8 3 2 2 2" xfId="61347"/>
    <cellStyle name="Normal 2 8 3 2 3" xfId="25405"/>
    <cellStyle name="Normal 2 8 3 2 3 2" xfId="61348"/>
    <cellStyle name="Normal 2 8 3 2 4" xfId="61349"/>
    <cellStyle name="Normal 2 8 3 3" xfId="25406"/>
    <cellStyle name="Normal 2 8 3 3 2" xfId="61350"/>
    <cellStyle name="Normal 2 8 3 4" xfId="25407"/>
    <cellStyle name="Normal 2 8 3 4 2" xfId="61351"/>
    <cellStyle name="Normal 2 8 3 5" xfId="25408"/>
    <cellStyle name="Normal 2 8 3 5 2" xfId="61352"/>
    <cellStyle name="Normal 2 8 3 6" xfId="61353"/>
    <cellStyle name="Normal 2 8 3 6 2" xfId="61354"/>
    <cellStyle name="Normal 2 8 3 7" xfId="61355"/>
    <cellStyle name="Normal 2 8 4" xfId="25409"/>
    <cellStyle name="Normal 2 8 4 2" xfId="25410"/>
    <cellStyle name="Normal 2 8 4 2 2" xfId="61356"/>
    <cellStyle name="Normal 2 8 4 3" xfId="25411"/>
    <cellStyle name="Normal 2 8 4 3 2" xfId="61357"/>
    <cellStyle name="Normal 2 8 4 4" xfId="61358"/>
    <cellStyle name="Normal 2 8 5" xfId="25412"/>
    <cellStyle name="Normal 2 8 5 2" xfId="25413"/>
    <cellStyle name="Normal 2 8 5 2 2" xfId="61359"/>
    <cellStyle name="Normal 2 8 5 3" xfId="61360"/>
    <cellStyle name="Normal 2 8 6" xfId="25414"/>
    <cellStyle name="Normal 2 8 6 2" xfId="61361"/>
    <cellStyle name="Normal 2 8 7" xfId="25415"/>
    <cellStyle name="Normal 2 8 7 2" xfId="61362"/>
    <cellStyle name="Normal 2 8 8" xfId="61363"/>
    <cellStyle name="Normal 2 8 8 2" xfId="61364"/>
    <cellStyle name="Normal 2 8 9" xfId="61365"/>
    <cellStyle name="Normal 2 9" xfId="25416"/>
    <cellStyle name="Normal 2 9 10" xfId="61366"/>
    <cellStyle name="Normal 2 9 11" xfId="61367"/>
    <cellStyle name="Normal 2 9 2" xfId="25417"/>
    <cellStyle name="Normal 2 9 2 10" xfId="61368"/>
    <cellStyle name="Normal 2 9 2 2" xfId="25418"/>
    <cellStyle name="Normal 2 9 2 2 2" xfId="25419"/>
    <cellStyle name="Normal 2 9 2 2 2 2" xfId="25420"/>
    <cellStyle name="Normal 2 9 2 2 2 2 2" xfId="61369"/>
    <cellStyle name="Normal 2 9 2 2 2 3" xfId="25421"/>
    <cellStyle name="Normal 2 9 2 2 2 3 2" xfId="61370"/>
    <cellStyle name="Normal 2 9 2 2 2 4" xfId="61371"/>
    <cellStyle name="Normal 2 9 2 2 3" xfId="25422"/>
    <cellStyle name="Normal 2 9 2 2 3 2" xfId="61372"/>
    <cellStyle name="Normal 2 9 2 2 4" xfId="25423"/>
    <cellStyle name="Normal 2 9 2 2 4 2" xfId="61373"/>
    <cellStyle name="Normal 2 9 2 2 5" xfId="25424"/>
    <cellStyle name="Normal 2 9 2 2 5 2" xfId="61374"/>
    <cellStyle name="Normal 2 9 2 2 6" xfId="61375"/>
    <cellStyle name="Normal 2 9 2 2 6 2" xfId="61376"/>
    <cellStyle name="Normal 2 9 2 2 7" xfId="61377"/>
    <cellStyle name="Normal 2 9 2 3" xfId="25425"/>
    <cellStyle name="Normal 2 9 2 3 2" xfId="25426"/>
    <cellStyle name="Normal 2 9 2 3 2 2" xfId="61378"/>
    <cellStyle name="Normal 2 9 2 3 3" xfId="25427"/>
    <cellStyle name="Normal 2 9 2 3 3 2" xfId="61379"/>
    <cellStyle name="Normal 2 9 2 3 4" xfId="61380"/>
    <cellStyle name="Normal 2 9 2 4" xfId="25428"/>
    <cellStyle name="Normal 2 9 2 4 2" xfId="25429"/>
    <cellStyle name="Normal 2 9 2 4 2 2" xfId="61381"/>
    <cellStyle name="Normal 2 9 2 4 3" xfId="61382"/>
    <cellStyle name="Normal 2 9 2 5" xfId="25430"/>
    <cellStyle name="Normal 2 9 2 5 2" xfId="61383"/>
    <cellStyle name="Normal 2 9 2 6" xfId="25431"/>
    <cellStyle name="Normal 2 9 2 6 2" xfId="61384"/>
    <cellStyle name="Normal 2 9 2 7" xfId="61385"/>
    <cellStyle name="Normal 2 9 2 7 2" xfId="61386"/>
    <cellStyle name="Normal 2 9 2 8" xfId="61387"/>
    <cellStyle name="Normal 2 9 2 9" xfId="61388"/>
    <cellStyle name="Normal 2 9 3" xfId="25432"/>
    <cellStyle name="Normal 2 9 3 2" xfId="25433"/>
    <cellStyle name="Normal 2 9 3 2 2" xfId="25434"/>
    <cellStyle name="Normal 2 9 3 2 2 2" xfId="61389"/>
    <cellStyle name="Normal 2 9 3 2 3" xfId="25435"/>
    <cellStyle name="Normal 2 9 3 2 3 2" xfId="61390"/>
    <cellStyle name="Normal 2 9 3 2 4" xfId="61391"/>
    <cellStyle name="Normal 2 9 3 3" xfId="25436"/>
    <cellStyle name="Normal 2 9 3 3 2" xfId="61392"/>
    <cellStyle name="Normal 2 9 3 4" xfId="25437"/>
    <cellStyle name="Normal 2 9 3 4 2" xfId="61393"/>
    <cellStyle name="Normal 2 9 3 5" xfId="25438"/>
    <cellStyle name="Normal 2 9 3 5 2" xfId="61394"/>
    <cellStyle name="Normal 2 9 3 6" xfId="61395"/>
    <cellStyle name="Normal 2 9 3 6 2" xfId="61396"/>
    <cellStyle name="Normal 2 9 3 7" xfId="61397"/>
    <cellStyle name="Normal 2 9 4" xfId="25439"/>
    <cellStyle name="Normal 2 9 4 2" xfId="25440"/>
    <cellStyle name="Normal 2 9 4 2 2" xfId="61398"/>
    <cellStyle name="Normal 2 9 4 3" xfId="25441"/>
    <cellStyle name="Normal 2 9 4 3 2" xfId="61399"/>
    <cellStyle name="Normal 2 9 4 4" xfId="61400"/>
    <cellStyle name="Normal 2 9 5" xfId="25442"/>
    <cellStyle name="Normal 2 9 5 2" xfId="25443"/>
    <cellStyle name="Normal 2 9 5 2 2" xfId="61401"/>
    <cellStyle name="Normal 2 9 5 3" xfId="61402"/>
    <cellStyle name="Normal 2 9 6" xfId="25444"/>
    <cellStyle name="Normal 2 9 6 2" xfId="61403"/>
    <cellStyle name="Normal 2 9 7" xfId="25445"/>
    <cellStyle name="Normal 2 9 7 2" xfId="61404"/>
    <cellStyle name="Normal 2 9 8" xfId="61405"/>
    <cellStyle name="Normal 2 9 8 2" xfId="61406"/>
    <cellStyle name="Normal 2 9 9" xfId="61407"/>
    <cellStyle name="Normal 20" xfId="25446"/>
    <cellStyle name="Normal 20 2" xfId="61408"/>
    <cellStyle name="Normal 21" xfId="25447"/>
    <cellStyle name="Normal 21 2" xfId="61409"/>
    <cellStyle name="Normal 22" xfId="25448"/>
    <cellStyle name="Normal 23" xfId="25449"/>
    <cellStyle name="Normal 23 2" xfId="61410"/>
    <cellStyle name="Normal 23 3" xfId="61411"/>
    <cellStyle name="Normal 24" xfId="25905"/>
    <cellStyle name="Normal 24 2" xfId="61412"/>
    <cellStyle name="Normal 24 3" xfId="61413"/>
    <cellStyle name="Normal 24 4" xfId="61414"/>
    <cellStyle name="Normal 24 5" xfId="61415"/>
    <cellStyle name="Normal 24 6" xfId="61416"/>
    <cellStyle name="Normal 25" xfId="25906"/>
    <cellStyle name="Normal 26" xfId="25907"/>
    <cellStyle name="Normal 27" xfId="25908"/>
    <cellStyle name="Normal 28" xfId="25910"/>
    <cellStyle name="Normal 29" xfId="61417"/>
    <cellStyle name="Normal 3" xfId="17"/>
    <cellStyle name="Normal 3 10" xfId="25450"/>
    <cellStyle name="Normal 3 10 2" xfId="25451"/>
    <cellStyle name="Normal 3 10 2 2" xfId="61418"/>
    <cellStyle name="Normal 3 10 3" xfId="25452"/>
    <cellStyle name="Normal 3 10 3 2" xfId="61419"/>
    <cellStyle name="Normal 3 10 4" xfId="61420"/>
    <cellStyle name="Normal 3 11" xfId="25453"/>
    <cellStyle name="Normal 3 12" xfId="61421"/>
    <cellStyle name="Normal 3 13" xfId="61422"/>
    <cellStyle name="Normal 3 14" xfId="61423"/>
    <cellStyle name="Normal 3 15" xfId="61424"/>
    <cellStyle name="Normal 3 16" xfId="61"/>
    <cellStyle name="Normal 3 2" xfId="67"/>
    <cellStyle name="Normal 3 2 2" xfId="25454"/>
    <cellStyle name="Normal 3 2 2 2" xfId="61425"/>
    <cellStyle name="Normal 3 2 3" xfId="25455"/>
    <cellStyle name="Normal 3 2 4" xfId="25456"/>
    <cellStyle name="Normal 3 2 5" xfId="25457"/>
    <cellStyle name="Normal 3 2 6" xfId="61426"/>
    <cellStyle name="Normal 3 3" xfId="25458"/>
    <cellStyle name="Normal 3 3 2" xfId="25459"/>
    <cellStyle name="Normal 3 3 2 2" xfId="61427"/>
    <cellStyle name="Normal 3 3 3" xfId="61428"/>
    <cellStyle name="Normal 3 4" xfId="25460"/>
    <cellStyle name="Normal 3 5" xfId="25461"/>
    <cellStyle name="Normal 3 5 2" xfId="25462"/>
    <cellStyle name="Normal 3 5 2 2" xfId="25463"/>
    <cellStyle name="Normal 3 5 2 2 2" xfId="25464"/>
    <cellStyle name="Normal 3 5 2 2 2 2" xfId="61429"/>
    <cellStyle name="Normal 3 5 2 2 3" xfId="25465"/>
    <cellStyle name="Normal 3 5 2 2 3 2" xfId="61430"/>
    <cellStyle name="Normal 3 5 2 2 4" xfId="61431"/>
    <cellStyle name="Normal 3 5 2 3" xfId="25466"/>
    <cellStyle name="Normal 3 5 2 3 2" xfId="61432"/>
    <cellStyle name="Normal 3 5 2 4" xfId="25467"/>
    <cellStyle name="Normal 3 5 2 4 2" xfId="61433"/>
    <cellStyle name="Normal 3 5 2 5" xfId="61434"/>
    <cellStyle name="Normal 3 5 2 5 2" xfId="61435"/>
    <cellStyle name="Normal 3 5 2 6" xfId="61436"/>
    <cellStyle name="Normal 3 5 3" xfId="25468"/>
    <cellStyle name="Normal 3 5 3 2" xfId="25469"/>
    <cellStyle name="Normal 3 5 3 2 2" xfId="61437"/>
    <cellStyle name="Normal 3 5 3 3" xfId="25470"/>
    <cellStyle name="Normal 3 5 3 3 2" xfId="61438"/>
    <cellStyle name="Normal 3 5 3 4" xfId="61439"/>
    <cellStyle name="Normal 3 5 4" xfId="25471"/>
    <cellStyle name="Normal 3 5 4 2" xfId="61440"/>
    <cellStyle name="Normal 3 5 5" xfId="25472"/>
    <cellStyle name="Normal 3 5 5 2" xfId="61441"/>
    <cellStyle name="Normal 3 5 6" xfId="61442"/>
    <cellStyle name="Normal 3 5 6 2" xfId="61443"/>
    <cellStyle name="Normal 3 5 7" xfId="61444"/>
    <cellStyle name="Normal 3 5 8" xfId="61445"/>
    <cellStyle name="Normal 3 5 9" xfId="61446"/>
    <cellStyle name="Normal 3 6" xfId="25473"/>
    <cellStyle name="Normal 3 6 2" xfId="25474"/>
    <cellStyle name="Normal 3 6 2 2" xfId="25475"/>
    <cellStyle name="Normal 3 6 2 2 2" xfId="25476"/>
    <cellStyle name="Normal 3 6 2 2 2 2" xfId="61447"/>
    <cellStyle name="Normal 3 6 2 2 3" xfId="25477"/>
    <cellStyle name="Normal 3 6 2 2 3 2" xfId="61448"/>
    <cellStyle name="Normal 3 6 2 2 4" xfId="61449"/>
    <cellStyle name="Normal 3 6 2 3" xfId="25478"/>
    <cellStyle name="Normal 3 6 2 3 2" xfId="61450"/>
    <cellStyle name="Normal 3 6 2 4" xfId="25479"/>
    <cellStyle name="Normal 3 6 2 4 2" xfId="61451"/>
    <cellStyle name="Normal 3 6 2 5" xfId="61452"/>
    <cellStyle name="Normal 3 6 2 5 2" xfId="61453"/>
    <cellStyle name="Normal 3 6 2 6" xfId="61454"/>
    <cellStyle name="Normal 3 6 3" xfId="25480"/>
    <cellStyle name="Normal 3 6 3 2" xfId="25481"/>
    <cellStyle name="Normal 3 6 3 2 2" xfId="61455"/>
    <cellStyle name="Normal 3 6 3 3" xfId="25482"/>
    <cellStyle name="Normal 3 6 3 3 2" xfId="61456"/>
    <cellStyle name="Normal 3 6 3 4" xfId="61457"/>
    <cellStyle name="Normal 3 6 4" xfId="25483"/>
    <cellStyle name="Normal 3 6 4 2" xfId="61458"/>
    <cellStyle name="Normal 3 6 5" xfId="25484"/>
    <cellStyle name="Normal 3 6 5 2" xfId="61459"/>
    <cellStyle name="Normal 3 6 6" xfId="61460"/>
    <cellStyle name="Normal 3 6 6 2" xfId="61461"/>
    <cellStyle name="Normal 3 6 7" xfId="61462"/>
    <cellStyle name="Normal 3 6 8" xfId="61463"/>
    <cellStyle name="Normal 3 6 9" xfId="61464"/>
    <cellStyle name="Normal 3 7" xfId="25485"/>
    <cellStyle name="Normal 3 7 2" xfId="25486"/>
    <cellStyle name="Normal 3 7 2 2" xfId="25487"/>
    <cellStyle name="Normal 3 7 2 2 2" xfId="61465"/>
    <cellStyle name="Normal 3 7 2 3" xfId="25488"/>
    <cellStyle name="Normal 3 7 2 3 2" xfId="61466"/>
    <cellStyle name="Normal 3 7 2 4" xfId="61467"/>
    <cellStyle name="Normal 3 7 3" xfId="25489"/>
    <cellStyle name="Normal 3 7 3 2" xfId="61468"/>
    <cellStyle name="Normal 3 7 4" xfId="25490"/>
    <cellStyle name="Normal 3 7 4 2" xfId="61469"/>
    <cellStyle name="Normal 3 7 5" xfId="61470"/>
    <cellStyle name="Normal 3 7 5 2" xfId="61471"/>
    <cellStyle name="Normal 3 7 6" xfId="61472"/>
    <cellStyle name="Normal 3 8" xfId="25491"/>
    <cellStyle name="Normal 3 9" xfId="25492"/>
    <cellStyle name="Normal 3 9 2" xfId="25493"/>
    <cellStyle name="Normal 3 9 2 2" xfId="61473"/>
    <cellStyle name="Normal 3 9 3" xfId="25494"/>
    <cellStyle name="Normal 3 9 3 2" xfId="61474"/>
    <cellStyle name="Normal 3 9 4" xfId="61475"/>
    <cellStyle name="Normal 3_cod postos" xfId="61476"/>
    <cellStyle name="Normal 30" xfId="25495"/>
    <cellStyle name="Normal 30 10" xfId="61477"/>
    <cellStyle name="Normal 30 11" xfId="61478"/>
    <cellStyle name="Normal 30 2" xfId="25496"/>
    <cellStyle name="Normal 30 2 10" xfId="61479"/>
    <cellStyle name="Normal 30 2 2" xfId="25497"/>
    <cellStyle name="Normal 30 2 2 2" xfId="25498"/>
    <cellStyle name="Normal 30 2 2 2 2" xfId="25499"/>
    <cellStyle name="Normal 30 2 2 2 2 2" xfId="61480"/>
    <cellStyle name="Normal 30 2 2 2 3" xfId="25500"/>
    <cellStyle name="Normal 30 2 2 2 3 2" xfId="61481"/>
    <cellStyle name="Normal 30 2 2 2 4" xfId="61482"/>
    <cellStyle name="Normal 30 2 2 3" xfId="25501"/>
    <cellStyle name="Normal 30 2 2 3 2" xfId="61483"/>
    <cellStyle name="Normal 30 2 2 4" xfId="25502"/>
    <cellStyle name="Normal 30 2 2 4 2" xfId="61484"/>
    <cellStyle name="Normal 30 2 2 5" xfId="25503"/>
    <cellStyle name="Normal 30 2 2 5 2" xfId="61485"/>
    <cellStyle name="Normal 30 2 2 6" xfId="61486"/>
    <cellStyle name="Normal 30 2 2 6 2" xfId="61487"/>
    <cellStyle name="Normal 30 2 2 7" xfId="61488"/>
    <cellStyle name="Normal 30 2 3" xfId="25504"/>
    <cellStyle name="Normal 30 2 3 2" xfId="25505"/>
    <cellStyle name="Normal 30 2 3 2 2" xfId="61489"/>
    <cellStyle name="Normal 30 2 3 3" xfId="25506"/>
    <cellStyle name="Normal 30 2 3 3 2" xfId="61490"/>
    <cellStyle name="Normal 30 2 3 4" xfId="61491"/>
    <cellStyle name="Normal 30 2 4" xfId="25507"/>
    <cellStyle name="Normal 30 2 4 2" xfId="25508"/>
    <cellStyle name="Normal 30 2 4 2 2" xfId="61492"/>
    <cellStyle name="Normal 30 2 4 3" xfId="61493"/>
    <cellStyle name="Normal 30 2 5" xfId="25509"/>
    <cellStyle name="Normal 30 2 5 2" xfId="61494"/>
    <cellStyle name="Normal 30 2 6" xfId="25510"/>
    <cellStyle name="Normal 30 2 6 2" xfId="61495"/>
    <cellStyle name="Normal 30 2 7" xfId="61496"/>
    <cellStyle name="Normal 30 2 7 2" xfId="61497"/>
    <cellStyle name="Normal 30 2 8" xfId="61498"/>
    <cellStyle name="Normal 30 2 9" xfId="61499"/>
    <cellStyle name="Normal 30 3" xfId="25511"/>
    <cellStyle name="Normal 30 3 2" xfId="25512"/>
    <cellStyle name="Normal 30 3 2 2" xfId="25513"/>
    <cellStyle name="Normal 30 3 2 2 2" xfId="61500"/>
    <cellStyle name="Normal 30 3 2 3" xfId="25514"/>
    <cellStyle name="Normal 30 3 2 3 2" xfId="61501"/>
    <cellStyle name="Normal 30 3 2 4" xfId="61502"/>
    <cellStyle name="Normal 30 3 3" xfId="25515"/>
    <cellStyle name="Normal 30 3 3 2" xfId="61503"/>
    <cellStyle name="Normal 30 3 4" xfId="25516"/>
    <cellStyle name="Normal 30 3 4 2" xfId="61504"/>
    <cellStyle name="Normal 30 3 5" xfId="25517"/>
    <cellStyle name="Normal 30 3 5 2" xfId="61505"/>
    <cellStyle name="Normal 30 3 6" xfId="61506"/>
    <cellStyle name="Normal 30 3 6 2" xfId="61507"/>
    <cellStyle name="Normal 30 3 7" xfId="61508"/>
    <cellStyle name="Normal 30 4" xfId="25518"/>
    <cellStyle name="Normal 30 4 2" xfId="25519"/>
    <cellStyle name="Normal 30 4 2 2" xfId="61509"/>
    <cellStyle name="Normal 30 4 3" xfId="25520"/>
    <cellStyle name="Normal 30 4 3 2" xfId="61510"/>
    <cellStyle name="Normal 30 4 4" xfId="61511"/>
    <cellStyle name="Normal 30 5" xfId="25521"/>
    <cellStyle name="Normal 30 5 2" xfId="25522"/>
    <cellStyle name="Normal 30 5 2 2" xfId="61512"/>
    <cellStyle name="Normal 30 5 3" xfId="61513"/>
    <cellStyle name="Normal 30 6" xfId="25523"/>
    <cellStyle name="Normal 30 6 2" xfId="61514"/>
    <cellStyle name="Normal 30 7" xfId="25524"/>
    <cellStyle name="Normal 30 7 2" xfId="61515"/>
    <cellStyle name="Normal 30 8" xfId="61516"/>
    <cellStyle name="Normal 30 8 2" xfId="61517"/>
    <cellStyle name="Normal 30 9" xfId="61518"/>
    <cellStyle name="Normal 31" xfId="61519"/>
    <cellStyle name="Normal 32" xfId="61520"/>
    <cellStyle name="Normal 32 2" xfId="61521"/>
    <cellStyle name="Normal 33" xfId="61522"/>
    <cellStyle name="Normal 34" xfId="61523"/>
    <cellStyle name="Normal 35" xfId="61524"/>
    <cellStyle name="Normal 36" xfId="61525"/>
    <cellStyle name="Normal 37" xfId="62093"/>
    <cellStyle name="Normal 38" xfId="62095"/>
    <cellStyle name="Normal 39" xfId="71"/>
    <cellStyle name="Normal 4" xfId="4"/>
    <cellStyle name="Normal 4 10" xfId="61526"/>
    <cellStyle name="Normal 4 11" xfId="25525"/>
    <cellStyle name="Normal 4 12" xfId="69"/>
    <cellStyle name="Normal 4 2" xfId="25526"/>
    <cellStyle name="Normal 4 2 2" xfId="25527"/>
    <cellStyle name="Normal 4 3" xfId="25528"/>
    <cellStyle name="Normal 4 3 2" xfId="25529"/>
    <cellStyle name="Normal 4 4" xfId="25530"/>
    <cellStyle name="Normal 4 4 2" xfId="25531"/>
    <cellStyle name="Normal 4 5" xfId="25532"/>
    <cellStyle name="Normal 4 5 2" xfId="25533"/>
    <cellStyle name="Normal 4 6" xfId="25534"/>
    <cellStyle name="Normal 4 6 2" xfId="25535"/>
    <cellStyle name="Normal 4 7" xfId="25536"/>
    <cellStyle name="Normal 4 7 2" xfId="25537"/>
    <cellStyle name="Normal 4 7 2 2" xfId="25538"/>
    <cellStyle name="Normal 4 7 2 2 2" xfId="25539"/>
    <cellStyle name="Normal 4 7 2 2 2 2" xfId="61527"/>
    <cellStyle name="Normal 4 7 2 2 3" xfId="25540"/>
    <cellStyle name="Normal 4 7 2 2 3 2" xfId="61528"/>
    <cellStyle name="Normal 4 7 2 2 4" xfId="61529"/>
    <cellStyle name="Normal 4 7 2 3" xfId="25541"/>
    <cellStyle name="Normal 4 7 2 3 2" xfId="25542"/>
    <cellStyle name="Normal 4 7 2 3 2 2" xfId="61530"/>
    <cellStyle name="Normal 4 7 2 3 3" xfId="61531"/>
    <cellStyle name="Normal 4 7 2 4" xfId="25543"/>
    <cellStyle name="Normal 4 7 2 4 2" xfId="61532"/>
    <cellStyle name="Normal 4 7 2 5" xfId="25544"/>
    <cellStyle name="Normal 4 7 2 5 2" xfId="61533"/>
    <cellStyle name="Normal 4 7 2 6" xfId="61534"/>
    <cellStyle name="Normal 4 7 2 7" xfId="61535"/>
    <cellStyle name="Normal 4 7 2 8" xfId="61536"/>
    <cellStyle name="Normal 4 7 3" xfId="25545"/>
    <cellStyle name="Normal 4 7 3 2" xfId="25546"/>
    <cellStyle name="Normal 4 7 3 2 2" xfId="25547"/>
    <cellStyle name="Normal 4 7 3 2 2 2" xfId="61537"/>
    <cellStyle name="Normal 4 7 3 2 3" xfId="61538"/>
    <cellStyle name="Normal 4 7 3 3" xfId="25548"/>
    <cellStyle name="Normal 4 7 3 4" xfId="61539"/>
    <cellStyle name="Normal 4 7 3 5" xfId="61540"/>
    <cellStyle name="Normal 4 7 3 6" xfId="61541"/>
    <cellStyle name="Normal 4 7 4" xfId="25549"/>
    <cellStyle name="Normal 4 7 4 2" xfId="25550"/>
    <cellStyle name="Normal 4 7 4 2 2" xfId="61542"/>
    <cellStyle name="Normal 4 7 4 3" xfId="25551"/>
    <cellStyle name="Normal 4 7 4 3 2" xfId="61543"/>
    <cellStyle name="Normal 4 7 5" xfId="25552"/>
    <cellStyle name="Normal 4 7 5 2" xfId="61544"/>
    <cellStyle name="Normal 4 7 6" xfId="25553"/>
    <cellStyle name="Normal 4 7 6 2" xfId="61545"/>
    <cellStyle name="Normal 4 7 7" xfId="25554"/>
    <cellStyle name="Normal 4 7 7 2" xfId="61546"/>
    <cellStyle name="Normal 4 8" xfId="25555"/>
    <cellStyle name="Normal 4 8 2" xfId="61547"/>
    <cellStyle name="Normal 4 9" xfId="25556"/>
    <cellStyle name="Normal 4_cod postos" xfId="61548"/>
    <cellStyle name="Normal 40" xfId="58"/>
    <cellStyle name="Normal 44" xfId="62111"/>
    <cellStyle name="Normal 45" xfId="62112"/>
    <cellStyle name="Normal 5" xfId="7"/>
    <cellStyle name="Normal 5 2" xfId="63"/>
    <cellStyle name="Normal 5 2 2" xfId="25558"/>
    <cellStyle name="Normal 5 2 2 2" xfId="25559"/>
    <cellStyle name="Normal 5 2 2 2 2" xfId="61549"/>
    <cellStyle name="Normal 5 2 2 3" xfId="25560"/>
    <cellStyle name="Normal 5 2 2 3 2" xfId="61550"/>
    <cellStyle name="Normal 5 2 2 4" xfId="61551"/>
    <cellStyle name="Normal 5 2 3" xfId="25561"/>
    <cellStyle name="Normal 5 2 3 2" xfId="61552"/>
    <cellStyle name="Normal 5 2 4" xfId="25562"/>
    <cellStyle name="Normal 5 2 4 2" xfId="61553"/>
    <cellStyle name="Normal 5 2 5" xfId="25563"/>
    <cellStyle name="Normal 5 2 5 2" xfId="61554"/>
    <cellStyle name="Normal 5 2 6" xfId="61555"/>
    <cellStyle name="Normal 5 2 7" xfId="25557"/>
    <cellStyle name="Normal 5 3" xfId="25564"/>
    <cellStyle name="Normal 5 3 2" xfId="25565"/>
    <cellStyle name="Normal 5 3 2 2" xfId="25566"/>
    <cellStyle name="Normal 5 3 2 2 2" xfId="61556"/>
    <cellStyle name="Normal 5 3 2 3" xfId="25567"/>
    <cellStyle name="Normal 5 3 2 3 2" xfId="61557"/>
    <cellStyle name="Normal 5 3 2 4" xfId="61558"/>
    <cellStyle name="Normal 5 3 3" xfId="25568"/>
    <cellStyle name="Normal 5 3 3 2" xfId="61559"/>
    <cellStyle name="Normal 5 3 4" xfId="25569"/>
    <cellStyle name="Normal 5 3 4 2" xfId="61560"/>
    <cellStyle name="Normal 5 3 5" xfId="61561"/>
    <cellStyle name="Normal 5 3 5 2" xfId="61562"/>
    <cellStyle name="Normal 5 3 6" xfId="61563"/>
    <cellStyle name="Normal 5 4" xfId="25570"/>
    <cellStyle name="Normal 5 5" xfId="25571"/>
    <cellStyle name="Normal 5 5 2" xfId="25572"/>
    <cellStyle name="Normal 5 5 2 2" xfId="61564"/>
    <cellStyle name="Normal 5 5 3" xfId="25573"/>
    <cellStyle name="Normal 5 5 3 2" xfId="61565"/>
    <cellStyle name="Normal 5 5 4" xfId="61566"/>
    <cellStyle name="Normal 5 6" xfId="25574"/>
    <cellStyle name="Normal 5 6 2" xfId="25575"/>
    <cellStyle name="Normal 5 6 2 2" xfId="61567"/>
    <cellStyle name="Normal 5 6 3" xfId="61568"/>
    <cellStyle name="Normal 5 7" xfId="25576"/>
    <cellStyle name="Normal 5 8" xfId="61569"/>
    <cellStyle name="Normal 5 8 2" xfId="61570"/>
    <cellStyle name="Normal 5 9" xfId="62"/>
    <cellStyle name="Normal 6" xfId="21"/>
    <cellStyle name="Normal 6 2" xfId="25578"/>
    <cellStyle name="Normal 6 2 2" xfId="25579"/>
    <cellStyle name="Normal 6 2 2 2" xfId="25580"/>
    <cellStyle name="Normal 6 2 2 2 2" xfId="61571"/>
    <cellStyle name="Normal 6 2 2 3" xfId="25581"/>
    <cellStyle name="Normal 6 2 2 3 2" xfId="61572"/>
    <cellStyle name="Normal 6 2 2 4" xfId="61573"/>
    <cellStyle name="Normal 6 2 3" xfId="25582"/>
    <cellStyle name="Normal 6 2 3 2" xfId="61574"/>
    <cellStyle name="Normal 6 2 4" xfId="25583"/>
    <cellStyle name="Normal 6 2 4 2" xfId="61575"/>
    <cellStyle name="Normal 6 2 5" xfId="25584"/>
    <cellStyle name="Normal 6 2 5 2" xfId="61576"/>
    <cellStyle name="Normal 6 2 6" xfId="61577"/>
    <cellStyle name="Normal 6 3" xfId="62096"/>
    <cellStyle name="Normal 6 4" xfId="25577"/>
    <cellStyle name="Normal 7" xfId="25585"/>
    <cellStyle name="Normal 7 2" xfId="25586"/>
    <cellStyle name="Normal 7 2 2" xfId="61578"/>
    <cellStyle name="Normal 7 2 3" xfId="61579"/>
    <cellStyle name="Normal 7 3" xfId="25587"/>
    <cellStyle name="Normal 7 4" xfId="61580"/>
    <cellStyle name="Normal 8" xfId="25588"/>
    <cellStyle name="Normal 8 2" xfId="25589"/>
    <cellStyle name="Normal 8 2 10" xfId="61581"/>
    <cellStyle name="Normal 8 2 11" xfId="61582"/>
    <cellStyle name="Normal 8 2 2" xfId="25590"/>
    <cellStyle name="Normal 8 2 2 10" xfId="61583"/>
    <cellStyle name="Normal 8 2 2 2" xfId="25591"/>
    <cellStyle name="Normal 8 2 2 2 2" xfId="25592"/>
    <cellStyle name="Normal 8 2 2 2 2 2" xfId="25593"/>
    <cellStyle name="Normal 8 2 2 2 2 2 2" xfId="61584"/>
    <cellStyle name="Normal 8 2 2 2 2 3" xfId="25594"/>
    <cellStyle name="Normal 8 2 2 2 2 3 2" xfId="61585"/>
    <cellStyle name="Normal 8 2 2 2 2 4" xfId="61586"/>
    <cellStyle name="Normal 8 2 2 2 3" xfId="25595"/>
    <cellStyle name="Normal 8 2 2 2 3 2" xfId="61587"/>
    <cellStyle name="Normal 8 2 2 2 4" xfId="25596"/>
    <cellStyle name="Normal 8 2 2 2 4 2" xfId="61588"/>
    <cellStyle name="Normal 8 2 2 2 5" xfId="25597"/>
    <cellStyle name="Normal 8 2 2 2 5 2" xfId="61589"/>
    <cellStyle name="Normal 8 2 2 2 6" xfId="61590"/>
    <cellStyle name="Normal 8 2 2 2 6 2" xfId="61591"/>
    <cellStyle name="Normal 8 2 2 2 7" xfId="61592"/>
    <cellStyle name="Normal 8 2 2 3" xfId="25598"/>
    <cellStyle name="Normal 8 2 2 3 2" xfId="25599"/>
    <cellStyle name="Normal 8 2 2 3 2 2" xfId="61593"/>
    <cellStyle name="Normal 8 2 2 3 3" xfId="25600"/>
    <cellStyle name="Normal 8 2 2 3 3 2" xfId="61594"/>
    <cellStyle name="Normal 8 2 2 3 4" xfId="61595"/>
    <cellStyle name="Normal 8 2 2 4" xfId="25601"/>
    <cellStyle name="Normal 8 2 2 4 2" xfId="25602"/>
    <cellStyle name="Normal 8 2 2 4 2 2" xfId="61596"/>
    <cellStyle name="Normal 8 2 2 4 3" xfId="61597"/>
    <cellStyle name="Normal 8 2 2 5" xfId="25603"/>
    <cellStyle name="Normal 8 2 2 5 2" xfId="61598"/>
    <cellStyle name="Normal 8 2 2 6" xfId="25604"/>
    <cellStyle name="Normal 8 2 2 6 2" xfId="61599"/>
    <cellStyle name="Normal 8 2 2 7" xfId="61600"/>
    <cellStyle name="Normal 8 2 2 7 2" xfId="61601"/>
    <cellStyle name="Normal 8 2 2 8" xfId="61602"/>
    <cellStyle name="Normal 8 2 2 9" xfId="61603"/>
    <cellStyle name="Normal 8 2 3" xfId="25605"/>
    <cellStyle name="Normal 8 2 3 2" xfId="25606"/>
    <cellStyle name="Normal 8 2 3 2 2" xfId="25607"/>
    <cellStyle name="Normal 8 2 3 2 2 2" xfId="61604"/>
    <cellStyle name="Normal 8 2 3 2 3" xfId="25608"/>
    <cellStyle name="Normal 8 2 3 2 3 2" xfId="61605"/>
    <cellStyle name="Normal 8 2 3 2 4" xfId="61606"/>
    <cellStyle name="Normal 8 2 3 3" xfId="25609"/>
    <cellStyle name="Normal 8 2 3 3 2" xfId="61607"/>
    <cellStyle name="Normal 8 2 3 4" xfId="25610"/>
    <cellStyle name="Normal 8 2 3 4 2" xfId="61608"/>
    <cellStyle name="Normal 8 2 3 5" xfId="25611"/>
    <cellStyle name="Normal 8 2 3 5 2" xfId="61609"/>
    <cellStyle name="Normal 8 2 3 6" xfId="61610"/>
    <cellStyle name="Normal 8 2 3 6 2" xfId="61611"/>
    <cellStyle name="Normal 8 2 3 7" xfId="61612"/>
    <cellStyle name="Normal 8 2 3 8" xfId="61613"/>
    <cellStyle name="Normal 8 2 3 9" xfId="61614"/>
    <cellStyle name="Normal 8 2 4" xfId="25612"/>
    <cellStyle name="Normal 8 2 4 2" xfId="25613"/>
    <cellStyle name="Normal 8 2 4 2 2" xfId="61615"/>
    <cellStyle name="Normal 8 2 4 3" xfId="25614"/>
    <cellStyle name="Normal 8 2 4 3 2" xfId="61616"/>
    <cellStyle name="Normal 8 2 4 4" xfId="61617"/>
    <cellStyle name="Normal 8 2 5" xfId="25615"/>
    <cellStyle name="Normal 8 2 5 2" xfId="25616"/>
    <cellStyle name="Normal 8 2 5 2 2" xfId="61618"/>
    <cellStyle name="Normal 8 2 5 3" xfId="61619"/>
    <cellStyle name="Normal 8 2 6" xfId="25617"/>
    <cellStyle name="Normal 8 2 6 2" xfId="61620"/>
    <cellStyle name="Normal 8 2 7" xfId="25618"/>
    <cellStyle name="Normal 8 2 7 2" xfId="61621"/>
    <cellStyle name="Normal 8 2 8" xfId="61622"/>
    <cellStyle name="Normal 8 2 8 2" xfId="61623"/>
    <cellStyle name="Normal 8 2 9" xfId="61624"/>
    <cellStyle name="Normal 8 3" xfId="25619"/>
    <cellStyle name="Normal 8 4" xfId="25620"/>
    <cellStyle name="Normal 9" xfId="25621"/>
    <cellStyle name="Normal 9 2" xfId="25622"/>
    <cellStyle name="Normal 9 3" xfId="25623"/>
    <cellStyle name="Normal_BD EmuladorMELP_PNE2030_BU" xfId="2"/>
    <cellStyle name="Normal_BD EmuladorMELP_PNE2030_BU 2" xfId="6"/>
    <cellStyle name="Normal_BD_PLANEL" xfId="5"/>
    <cellStyle name="Normal_tab_PeriodoEstudo" xfId="8"/>
    <cellStyle name="Nota 10" xfId="25624"/>
    <cellStyle name="Nota 11" xfId="25625"/>
    <cellStyle name="Nota 12" xfId="25626"/>
    <cellStyle name="Nota 13" xfId="25627"/>
    <cellStyle name="Nota 14" xfId="25628"/>
    <cellStyle name="Nota 2" xfId="25629"/>
    <cellStyle name="Nota 2 10" xfId="25630"/>
    <cellStyle name="Nota 2 10 2" xfId="25631"/>
    <cellStyle name="Nota 2 10 2 2" xfId="61625"/>
    <cellStyle name="Nota 2 10 3" xfId="25632"/>
    <cellStyle name="Nota 2 10 3 2" xfId="61626"/>
    <cellStyle name="Nota 2 10 4" xfId="61627"/>
    <cellStyle name="Nota 2 11" xfId="25633"/>
    <cellStyle name="Nota 2 11 2" xfId="61628"/>
    <cellStyle name="Nota 2 12" xfId="25634"/>
    <cellStyle name="Nota 2 12 2" xfId="61629"/>
    <cellStyle name="Nota 2 13" xfId="61630"/>
    <cellStyle name="Nota 2 13 2" xfId="61631"/>
    <cellStyle name="Nota 2 14" xfId="61632"/>
    <cellStyle name="Nota 2 15" xfId="61633"/>
    <cellStyle name="Nota 2 16" xfId="61634"/>
    <cellStyle name="Nota 2 2" xfId="25635"/>
    <cellStyle name="Nota 2 2 2" xfId="25636"/>
    <cellStyle name="Nota 2 2 2 2" xfId="61635"/>
    <cellStyle name="Nota 2 2 3" xfId="25637"/>
    <cellStyle name="Nota 2 2 3 2" xfId="61636"/>
    <cellStyle name="Nota 2 2 4" xfId="61637"/>
    <cellStyle name="Nota 2 2 4 2" xfId="61638"/>
    <cellStyle name="Nota 2 2 5" xfId="61639"/>
    <cellStyle name="Nota 2 2 5 2" xfId="61640"/>
    <cellStyle name="Nota 2 2 6" xfId="61641"/>
    <cellStyle name="Nota 2 2 7" xfId="61642"/>
    <cellStyle name="Nota 2 3" xfId="25638"/>
    <cellStyle name="Nota 2 3 2" xfId="25639"/>
    <cellStyle name="Nota 2 3 2 2" xfId="61643"/>
    <cellStyle name="Nota 2 3 3" xfId="25640"/>
    <cellStyle name="Nota 2 3 3 2" xfId="61644"/>
    <cellStyle name="Nota 2 3 4" xfId="61645"/>
    <cellStyle name="Nota 2 3 4 2" xfId="61646"/>
    <cellStyle name="Nota 2 3 5" xfId="61647"/>
    <cellStyle name="Nota 2 3 5 2" xfId="61648"/>
    <cellStyle name="Nota 2 3 6" xfId="61649"/>
    <cellStyle name="Nota 2 3 7" xfId="61650"/>
    <cellStyle name="Nota 2 4" xfId="25641"/>
    <cellStyle name="Nota 2 4 2" xfId="25642"/>
    <cellStyle name="Nota 2 4 2 2" xfId="61651"/>
    <cellStyle name="Nota 2 4 3" xfId="25643"/>
    <cellStyle name="Nota 2 4 3 2" xfId="61652"/>
    <cellStyle name="Nota 2 4 4" xfId="61653"/>
    <cellStyle name="Nota 2 4 4 2" xfId="61654"/>
    <cellStyle name="Nota 2 4 5" xfId="61655"/>
    <cellStyle name="Nota 2 4 5 2" xfId="61656"/>
    <cellStyle name="Nota 2 4 6" xfId="61657"/>
    <cellStyle name="Nota 2 4 7" xfId="61658"/>
    <cellStyle name="Nota 2 5" xfId="25644"/>
    <cellStyle name="Nota 2 5 2" xfId="25645"/>
    <cellStyle name="Nota 2 5 2 2" xfId="25646"/>
    <cellStyle name="Nota 2 5 2 2 2" xfId="61659"/>
    <cellStyle name="Nota 2 5 2 3" xfId="25647"/>
    <cellStyle name="Nota 2 5 2 3 2" xfId="61660"/>
    <cellStyle name="Nota 2 5 2 4" xfId="61661"/>
    <cellStyle name="Nota 2 5 3" xfId="25648"/>
    <cellStyle name="Nota 2 5 3 2" xfId="61662"/>
    <cellStyle name="Nota 2 5 4" xfId="25649"/>
    <cellStyle name="Nota 2 5 4 2" xfId="61663"/>
    <cellStyle name="Nota 2 5 5" xfId="61664"/>
    <cellStyle name="Nota 2 5 5 2" xfId="61665"/>
    <cellStyle name="Nota 2 5 6" xfId="61666"/>
    <cellStyle name="Nota 2 6" xfId="25650"/>
    <cellStyle name="Nota 2 6 2" xfId="25651"/>
    <cellStyle name="Nota 2 6 2 2" xfId="25652"/>
    <cellStyle name="Nota 2 6 2 2 2" xfId="61667"/>
    <cellStyle name="Nota 2 6 2 3" xfId="25653"/>
    <cellStyle name="Nota 2 6 2 3 2" xfId="61668"/>
    <cellStyle name="Nota 2 6 2 4" xfId="61669"/>
    <cellStyle name="Nota 2 6 3" xfId="25654"/>
    <cellStyle name="Nota 2 6 3 2" xfId="61670"/>
    <cellStyle name="Nota 2 6 4" xfId="25655"/>
    <cellStyle name="Nota 2 6 4 2" xfId="61671"/>
    <cellStyle name="Nota 2 6 5" xfId="61672"/>
    <cellStyle name="Nota 2 6 5 2" xfId="61673"/>
    <cellStyle name="Nota 2 6 6" xfId="61674"/>
    <cellStyle name="Nota 2 7" xfId="25656"/>
    <cellStyle name="Nota 2 7 2" xfId="25657"/>
    <cellStyle name="Nota 2 7 2 2" xfId="25658"/>
    <cellStyle name="Nota 2 7 2 2 2" xfId="61675"/>
    <cellStyle name="Nota 2 7 2 3" xfId="25659"/>
    <cellStyle name="Nota 2 7 2 3 2" xfId="61676"/>
    <cellStyle name="Nota 2 7 2 4" xfId="61677"/>
    <cellStyle name="Nota 2 7 3" xfId="25660"/>
    <cellStyle name="Nota 2 7 3 2" xfId="61678"/>
    <cellStyle name="Nota 2 7 4" xfId="25661"/>
    <cellStyle name="Nota 2 7 4 2" xfId="61679"/>
    <cellStyle name="Nota 2 7 5" xfId="61680"/>
    <cellStyle name="Nota 2 7 5 2" xfId="61681"/>
    <cellStyle name="Nota 2 7 6" xfId="61682"/>
    <cellStyle name="Nota 2 8" xfId="25662"/>
    <cellStyle name="Nota 2 8 2" xfId="25663"/>
    <cellStyle name="Nota 2 8 2 2" xfId="61683"/>
    <cellStyle name="Nota 2 8 3" xfId="25664"/>
    <cellStyle name="Nota 2 8 3 2" xfId="61684"/>
    <cellStyle name="Nota 2 8 4" xfId="61685"/>
    <cellStyle name="Nota 2 9" xfId="25665"/>
    <cellStyle name="Nota 2 9 2" xfId="25666"/>
    <cellStyle name="Nota 2 9 2 2" xfId="61686"/>
    <cellStyle name="Nota 2 9 3" xfId="25667"/>
    <cellStyle name="Nota 2 9 3 2" xfId="61687"/>
    <cellStyle name="Nota 2 9 4" xfId="61688"/>
    <cellStyle name="Nota 3" xfId="25668"/>
    <cellStyle name="Nota 3 10" xfId="61689"/>
    <cellStyle name="Nota 3 11" xfId="61690"/>
    <cellStyle name="Nota 3 2" xfId="25669"/>
    <cellStyle name="Nota 3 2 2" xfId="25670"/>
    <cellStyle name="Nota 3 2 2 2" xfId="61691"/>
    <cellStyle name="Nota 3 2 3" xfId="25671"/>
    <cellStyle name="Nota 3 2 3 2" xfId="61692"/>
    <cellStyle name="Nota 3 2 4" xfId="61693"/>
    <cellStyle name="Nota 3 2 4 2" xfId="61694"/>
    <cellStyle name="Nota 3 2 5" xfId="61695"/>
    <cellStyle name="Nota 3 2 5 2" xfId="61696"/>
    <cellStyle name="Nota 3 2 6" xfId="61697"/>
    <cellStyle name="Nota 3 2 7" xfId="61698"/>
    <cellStyle name="Nota 3 3" xfId="25672"/>
    <cellStyle name="Nota 3 3 2" xfId="25673"/>
    <cellStyle name="Nota 3 3 2 2" xfId="61699"/>
    <cellStyle name="Nota 3 3 3" xfId="25674"/>
    <cellStyle name="Nota 3 3 3 2" xfId="61700"/>
    <cellStyle name="Nota 3 3 4" xfId="61701"/>
    <cellStyle name="Nota 3 3 4 2" xfId="61702"/>
    <cellStyle name="Nota 3 3 5" xfId="61703"/>
    <cellStyle name="Nota 3 3 5 2" xfId="61704"/>
    <cellStyle name="Nota 3 3 6" xfId="61705"/>
    <cellStyle name="Nota 3 3 7" xfId="61706"/>
    <cellStyle name="Nota 3 4" xfId="25675"/>
    <cellStyle name="Nota 3 4 2" xfId="25676"/>
    <cellStyle name="Nota 3 4 2 2" xfId="25677"/>
    <cellStyle name="Nota 3 4 2 2 2" xfId="61707"/>
    <cellStyle name="Nota 3 4 2 3" xfId="25678"/>
    <cellStyle name="Nota 3 4 2 3 2" xfId="61708"/>
    <cellStyle name="Nota 3 4 2 4" xfId="61709"/>
    <cellStyle name="Nota 3 4 3" xfId="25679"/>
    <cellStyle name="Nota 3 4 3 2" xfId="61710"/>
    <cellStyle name="Nota 3 4 4" xfId="25680"/>
    <cellStyle name="Nota 3 4 4 2" xfId="61711"/>
    <cellStyle name="Nota 3 4 5" xfId="61712"/>
    <cellStyle name="Nota 3 4 5 2" xfId="61713"/>
    <cellStyle name="Nota 3 4 6" xfId="61714"/>
    <cellStyle name="Nota 3 5" xfId="25681"/>
    <cellStyle name="Nota 3 5 2" xfId="25682"/>
    <cellStyle name="Nota 3 5 2 2" xfId="61715"/>
    <cellStyle name="Nota 3 5 3" xfId="25683"/>
    <cellStyle name="Nota 3 5 3 2" xfId="61716"/>
    <cellStyle name="Nota 3 5 4" xfId="61717"/>
    <cellStyle name="Nota 3 6" xfId="25684"/>
    <cellStyle name="Nota 3 6 2" xfId="61718"/>
    <cellStyle name="Nota 3 7" xfId="25685"/>
    <cellStyle name="Nota 3 7 2" xfId="61719"/>
    <cellStyle name="Nota 3 8" xfId="61720"/>
    <cellStyle name="Nota 3 8 2" xfId="61721"/>
    <cellStyle name="Nota 3 9" xfId="61722"/>
    <cellStyle name="Nota 4" xfId="25686"/>
    <cellStyle name="Nota 4 2" xfId="25687"/>
    <cellStyle name="Nota 4 2 2" xfId="25688"/>
    <cellStyle name="Nota 4 2 2 2" xfId="61723"/>
    <cellStyle name="Nota 4 2 3" xfId="25689"/>
    <cellStyle name="Nota 4 2 3 2" xfId="61724"/>
    <cellStyle name="Nota 4 2 4" xfId="61725"/>
    <cellStyle name="Nota 4 3" xfId="25690"/>
    <cellStyle name="Nota 4 3 2" xfId="61726"/>
    <cellStyle name="Nota 4 4" xfId="25691"/>
    <cellStyle name="Nota 4 4 2" xfId="61727"/>
    <cellStyle name="Nota 4 5" xfId="61728"/>
    <cellStyle name="Nota 4 5 2" xfId="61729"/>
    <cellStyle name="Nota 4 6" xfId="61730"/>
    <cellStyle name="Nota 4 7" xfId="61731"/>
    <cellStyle name="Nota 4 8" xfId="61732"/>
    <cellStyle name="Nota 5" xfId="25692"/>
    <cellStyle name="Nota 5 2" xfId="25693"/>
    <cellStyle name="Nota 5 2 2" xfId="61733"/>
    <cellStyle name="Nota 5 3" xfId="25694"/>
    <cellStyle name="Nota 5 3 2" xfId="61734"/>
    <cellStyle name="Nota 5 4" xfId="25695"/>
    <cellStyle name="Nota 5 4 2" xfId="61735"/>
    <cellStyle name="Nota 5 5" xfId="61736"/>
    <cellStyle name="Nota 5 5 2" xfId="61737"/>
    <cellStyle name="Nota 5 6" xfId="61738"/>
    <cellStyle name="Nota 6" xfId="25696"/>
    <cellStyle name="Nota 6 2" xfId="61739"/>
    <cellStyle name="Nota 7" xfId="25697"/>
    <cellStyle name="Nota 8" xfId="25698"/>
    <cellStyle name="Nota 9" xfId="25699"/>
    <cellStyle name="Note" xfId="25700"/>
    <cellStyle name="Note 2" xfId="25701"/>
    <cellStyle name="Note 2 2" xfId="25702"/>
    <cellStyle name="Note 2 2 2" xfId="25703"/>
    <cellStyle name="Note 2 2 2 2" xfId="25704"/>
    <cellStyle name="Note 2 2 2 2 2" xfId="61740"/>
    <cellStyle name="Note 2 2 2 3" xfId="61741"/>
    <cellStyle name="Note 2 2 2 3 2" xfId="61742"/>
    <cellStyle name="Note 2 2 2 4" xfId="61743"/>
    <cellStyle name="Note 2 2 2 4 2" xfId="61744"/>
    <cellStyle name="Note 2 2 2 5" xfId="61745"/>
    <cellStyle name="Note 2 2 3" xfId="25705"/>
    <cellStyle name="Note 2 2 3 2" xfId="61746"/>
    <cellStyle name="Note 2 2 4" xfId="61747"/>
    <cellStyle name="Note 2 2 4 2" xfId="61748"/>
    <cellStyle name="Note 2 2 5" xfId="61749"/>
    <cellStyle name="Note 2 2 5 2" xfId="61750"/>
    <cellStyle name="Note 2 2 6" xfId="61751"/>
    <cellStyle name="Note 2 2 7" xfId="61752"/>
    <cellStyle name="Note 2 3" xfId="25706"/>
    <cellStyle name="Note 2 3 2" xfId="25707"/>
    <cellStyle name="Note 2 3 2 2" xfId="25708"/>
    <cellStyle name="Note 2 3 2 2 2" xfId="61753"/>
    <cellStyle name="Note 2 3 2 3" xfId="61754"/>
    <cellStyle name="Note 2 3 2 3 2" xfId="61755"/>
    <cellStyle name="Note 2 3 2 4" xfId="61756"/>
    <cellStyle name="Note 2 3 2 4 2" xfId="61757"/>
    <cellStyle name="Note 2 3 2 5" xfId="61758"/>
    <cellStyle name="Note 2 3 3" xfId="25709"/>
    <cellStyle name="Note 2 3 3 2" xfId="61759"/>
    <cellStyle name="Note 2 3 4" xfId="61760"/>
    <cellStyle name="Note 2 3 4 2" xfId="61761"/>
    <cellStyle name="Note 2 3 5" xfId="61762"/>
    <cellStyle name="Note 2 3 5 2" xfId="61763"/>
    <cellStyle name="Note 2 3 6" xfId="61764"/>
    <cellStyle name="Note 2 4" xfId="25710"/>
    <cellStyle name="Note 2 4 2" xfId="25711"/>
    <cellStyle name="Note 2 4 2 2" xfId="25712"/>
    <cellStyle name="Note 2 4 2 2 2" xfId="61765"/>
    <cellStyle name="Note 2 4 2 3" xfId="61766"/>
    <cellStyle name="Note 2 4 2 3 2" xfId="61767"/>
    <cellStyle name="Note 2 4 2 4" xfId="61768"/>
    <cellStyle name="Note 2 4 2 4 2" xfId="61769"/>
    <cellStyle name="Note 2 4 2 5" xfId="61770"/>
    <cellStyle name="Note 2 4 3" xfId="25713"/>
    <cellStyle name="Note 2 4 3 2" xfId="61771"/>
    <cellStyle name="Note 2 4 4" xfId="61772"/>
    <cellStyle name="Note 2 4 4 2" xfId="61773"/>
    <cellStyle name="Note 2 4 5" xfId="61774"/>
    <cellStyle name="Note 2 4 5 2" xfId="61775"/>
    <cellStyle name="Note 2 4 6" xfId="61776"/>
    <cellStyle name="Note 2 5" xfId="25714"/>
    <cellStyle name="Note 2 5 2" xfId="25715"/>
    <cellStyle name="Note 2 5 2 2" xfId="61777"/>
    <cellStyle name="Note 2 5 3" xfId="61778"/>
    <cellStyle name="Note 2 5 3 2" xfId="61779"/>
    <cellStyle name="Note 2 5 4" xfId="61780"/>
    <cellStyle name="Note 2 5 4 2" xfId="61781"/>
    <cellStyle name="Note 2 5 5" xfId="61782"/>
    <cellStyle name="Note 2 6" xfId="61783"/>
    <cellStyle name="Note 3" xfId="25716"/>
    <cellStyle name="Note 3 2" xfId="25717"/>
    <cellStyle name="Note 3 2 2" xfId="25718"/>
    <cellStyle name="Note 3 2 2 2" xfId="61784"/>
    <cellStyle name="Note 3 2 3" xfId="61785"/>
    <cellStyle name="Note 3 2 3 2" xfId="61786"/>
    <cellStyle name="Note 3 2 4" xfId="61787"/>
    <cellStyle name="Note 3 2 4 2" xfId="61788"/>
    <cellStyle name="Note 3 2 5" xfId="61789"/>
    <cellStyle name="Note 3 3" xfId="25719"/>
    <cellStyle name="Note 3 3 2" xfId="61790"/>
    <cellStyle name="Note 3 4" xfId="61791"/>
    <cellStyle name="Note 3 4 2" xfId="61792"/>
    <cellStyle name="Note 3 5" xfId="61793"/>
    <cellStyle name="Note 3 5 2" xfId="61794"/>
    <cellStyle name="Note 3 6" xfId="61795"/>
    <cellStyle name="Note 3 7" xfId="61796"/>
    <cellStyle name="Note 4" xfId="25720"/>
    <cellStyle name="Note 4 2" xfId="25721"/>
    <cellStyle name="Note 4 2 2" xfId="25722"/>
    <cellStyle name="Note 4 2 2 2" xfId="61797"/>
    <cellStyle name="Note 4 2 3" xfId="61798"/>
    <cellStyle name="Note 4 2 3 2" xfId="61799"/>
    <cellStyle name="Note 4 2 4" xfId="61800"/>
    <cellStyle name="Note 4 2 4 2" xfId="61801"/>
    <cellStyle name="Note 4 2 5" xfId="61802"/>
    <cellStyle name="Note 4 3" xfId="25723"/>
    <cellStyle name="Note 4 3 2" xfId="61803"/>
    <cellStyle name="Note 4 4" xfId="61804"/>
    <cellStyle name="Note 4 4 2" xfId="61805"/>
    <cellStyle name="Note 4 5" xfId="61806"/>
    <cellStyle name="Note 4 5 2" xfId="61807"/>
    <cellStyle name="Note 4 6" xfId="61808"/>
    <cellStyle name="Note 5" xfId="25724"/>
    <cellStyle name="Note 5 2" xfId="25725"/>
    <cellStyle name="Note 5 2 2" xfId="25726"/>
    <cellStyle name="Note 5 2 2 2" xfId="61809"/>
    <cellStyle name="Note 5 2 3" xfId="61810"/>
    <cellStyle name="Note 5 2 3 2" xfId="61811"/>
    <cellStyle name="Note 5 2 4" xfId="61812"/>
    <cellStyle name="Note 5 2 4 2" xfId="61813"/>
    <cellStyle name="Note 5 2 5" xfId="61814"/>
    <cellStyle name="Note 5 3" xfId="25727"/>
    <cellStyle name="Note 5 3 2" xfId="61815"/>
    <cellStyle name="Note 5 4" xfId="61816"/>
    <cellStyle name="Note 5 4 2" xfId="61817"/>
    <cellStyle name="Note 5 5" xfId="61818"/>
    <cellStyle name="Note 5 5 2" xfId="61819"/>
    <cellStyle name="Note 5 6" xfId="61820"/>
    <cellStyle name="Note 6" xfId="25728"/>
    <cellStyle name="Note 6 2" xfId="25729"/>
    <cellStyle name="Note 6 2 2" xfId="61821"/>
    <cellStyle name="Note 6 3" xfId="61822"/>
    <cellStyle name="Note 6 3 2" xfId="61823"/>
    <cellStyle name="Note 6 4" xfId="61824"/>
    <cellStyle name="Note 6 4 2" xfId="61825"/>
    <cellStyle name="Note 6 5" xfId="61826"/>
    <cellStyle name="Note 7" xfId="61827"/>
    <cellStyle name="Output" xfId="25730"/>
    <cellStyle name="Output 2" xfId="25731"/>
    <cellStyle name="Output 2 2" xfId="25732"/>
    <cellStyle name="Output 2 2 2" xfId="25733"/>
    <cellStyle name="Output 2 2 2 2" xfId="25734"/>
    <cellStyle name="Output 2 2 2 2 2" xfId="61828"/>
    <cellStyle name="Output 2 2 2 3" xfId="61829"/>
    <cellStyle name="Output 2 2 2 3 2" xfId="61830"/>
    <cellStyle name="Output 2 2 2 4" xfId="61831"/>
    <cellStyle name="Output 2 2 2 4 2" xfId="61832"/>
    <cellStyle name="Output 2 2 2 5" xfId="61833"/>
    <cellStyle name="Output 2 2 3" xfId="25735"/>
    <cellStyle name="Output 2 2 3 2" xfId="61834"/>
    <cellStyle name="Output 2 2 4" xfId="61835"/>
    <cellStyle name="Output 2 2 4 2" xfId="61836"/>
    <cellStyle name="Output 2 2 5" xfId="61837"/>
    <cellStyle name="Output 2 2 5 2" xfId="61838"/>
    <cellStyle name="Output 2 2 6" xfId="61839"/>
    <cellStyle name="Output 2 3" xfId="25736"/>
    <cellStyle name="Output 2 3 2" xfId="25737"/>
    <cellStyle name="Output 2 3 2 2" xfId="25738"/>
    <cellStyle name="Output 2 3 2 2 2" xfId="61840"/>
    <cellStyle name="Output 2 3 2 3" xfId="61841"/>
    <cellStyle name="Output 2 3 2 3 2" xfId="61842"/>
    <cellStyle name="Output 2 3 2 4" xfId="61843"/>
    <cellStyle name="Output 2 3 2 4 2" xfId="61844"/>
    <cellStyle name="Output 2 3 2 5" xfId="61845"/>
    <cellStyle name="Output 2 3 3" xfId="25739"/>
    <cellStyle name="Output 2 3 3 2" xfId="61846"/>
    <cellStyle name="Output 2 3 4" xfId="61847"/>
    <cellStyle name="Output 2 3 4 2" xfId="61848"/>
    <cellStyle name="Output 2 3 5" xfId="61849"/>
    <cellStyle name="Output 2 3 5 2" xfId="61850"/>
    <cellStyle name="Output 2 3 6" xfId="61851"/>
    <cellStyle name="Output 2 4" xfId="25740"/>
    <cellStyle name="Output 2 4 2" xfId="25741"/>
    <cellStyle name="Output 2 4 2 2" xfId="25742"/>
    <cellStyle name="Output 2 4 2 2 2" xfId="61852"/>
    <cellStyle name="Output 2 4 2 3" xfId="61853"/>
    <cellStyle name="Output 2 4 2 3 2" xfId="61854"/>
    <cellStyle name="Output 2 4 2 4" xfId="61855"/>
    <cellStyle name="Output 2 4 2 4 2" xfId="61856"/>
    <cellStyle name="Output 2 4 2 5" xfId="61857"/>
    <cellStyle name="Output 2 4 3" xfId="25743"/>
    <cellStyle name="Output 2 4 3 2" xfId="61858"/>
    <cellStyle name="Output 2 4 4" xfId="61859"/>
    <cellStyle name="Output 2 4 4 2" xfId="61860"/>
    <cellStyle name="Output 2 4 5" xfId="61861"/>
    <cellStyle name="Output 2 4 5 2" xfId="61862"/>
    <cellStyle name="Output 2 4 6" xfId="61863"/>
    <cellStyle name="Output 2 5" xfId="25744"/>
    <cellStyle name="Output 2 5 2" xfId="25745"/>
    <cellStyle name="Output 2 5 2 2" xfId="61864"/>
    <cellStyle name="Output 2 5 3" xfId="61865"/>
    <cellStyle name="Output 2 5 3 2" xfId="61866"/>
    <cellStyle name="Output 2 5 4" xfId="61867"/>
    <cellStyle name="Output 2 5 4 2" xfId="61868"/>
    <cellStyle name="Output 2 5 5" xfId="61869"/>
    <cellStyle name="Output 3" xfId="25746"/>
    <cellStyle name="Output 3 2" xfId="25747"/>
    <cellStyle name="Output 3 2 2" xfId="25748"/>
    <cellStyle name="Output 3 2 2 2" xfId="61870"/>
    <cellStyle name="Output 3 2 3" xfId="61871"/>
    <cellStyle name="Output 3 2 3 2" xfId="61872"/>
    <cellStyle name="Output 3 2 4" xfId="61873"/>
    <cellStyle name="Output 3 2 4 2" xfId="61874"/>
    <cellStyle name="Output 3 2 5" xfId="61875"/>
    <cellStyle name="Output 3 3" xfId="25749"/>
    <cellStyle name="Output 3 3 2" xfId="61876"/>
    <cellStyle name="Output 3 4" xfId="61877"/>
    <cellStyle name="Output 3 4 2" xfId="61878"/>
    <cellStyle name="Output 3 5" xfId="61879"/>
    <cellStyle name="Output 3 5 2" xfId="61880"/>
    <cellStyle name="Output 3 6" xfId="61881"/>
    <cellStyle name="Output 4" xfId="25750"/>
    <cellStyle name="Output 4 2" xfId="25751"/>
    <cellStyle name="Output 4 2 2" xfId="25752"/>
    <cellStyle name="Output 4 2 2 2" xfId="61882"/>
    <cellStyle name="Output 4 2 3" xfId="61883"/>
    <cellStyle name="Output 4 2 3 2" xfId="61884"/>
    <cellStyle name="Output 4 2 4" xfId="61885"/>
    <cellStyle name="Output 4 2 4 2" xfId="61886"/>
    <cellStyle name="Output 4 2 5" xfId="61887"/>
    <cellStyle name="Output 4 3" xfId="25753"/>
    <cellStyle name="Output 4 3 2" xfId="61888"/>
    <cellStyle name="Output 4 4" xfId="61889"/>
    <cellStyle name="Output 4 4 2" xfId="61890"/>
    <cellStyle name="Output 4 5" xfId="61891"/>
    <cellStyle name="Output 4 5 2" xfId="61892"/>
    <cellStyle name="Output 4 6" xfId="61893"/>
    <cellStyle name="Output 5" xfId="25754"/>
    <cellStyle name="Output 5 2" xfId="25755"/>
    <cellStyle name="Output 5 2 2" xfId="25756"/>
    <cellStyle name="Output 5 2 2 2" xfId="61894"/>
    <cellStyle name="Output 5 2 3" xfId="61895"/>
    <cellStyle name="Output 5 2 3 2" xfId="61896"/>
    <cellStyle name="Output 5 2 4" xfId="61897"/>
    <cellStyle name="Output 5 2 4 2" xfId="61898"/>
    <cellStyle name="Output 5 2 5" xfId="61899"/>
    <cellStyle name="Output 5 3" xfId="25757"/>
    <cellStyle name="Output 5 3 2" xfId="61900"/>
    <cellStyle name="Output 5 4" xfId="61901"/>
    <cellStyle name="Output 5 4 2" xfId="61902"/>
    <cellStyle name="Output 5 5" xfId="61903"/>
    <cellStyle name="Output 5 5 2" xfId="61904"/>
    <cellStyle name="Output 5 6" xfId="61905"/>
    <cellStyle name="Output 6" xfId="25758"/>
    <cellStyle name="Output 6 2" xfId="25759"/>
    <cellStyle name="Output 6 2 2" xfId="61906"/>
    <cellStyle name="Output 6 3" xfId="61907"/>
    <cellStyle name="Output 6 3 2" xfId="61908"/>
    <cellStyle name="Output 6 4" xfId="61909"/>
    <cellStyle name="Output 6 4 2" xfId="61910"/>
    <cellStyle name="Output 6 5" xfId="61911"/>
    <cellStyle name="Parent row" xfId="62108"/>
    <cellStyle name="Porcentagem" xfId="22" builtinId="5"/>
    <cellStyle name="Porcentagem 2" xfId="10"/>
    <cellStyle name="Porcentagem 2 2" xfId="25761"/>
    <cellStyle name="Porcentagem 2 2 2" xfId="25762"/>
    <cellStyle name="Porcentagem 2 2 2 2" xfId="61912"/>
    <cellStyle name="Porcentagem 2 2 3" xfId="61913"/>
    <cellStyle name="Porcentagem 2 3" xfId="25763"/>
    <cellStyle name="Porcentagem 2 3 2" xfId="61914"/>
    <cellStyle name="Porcentagem 2 4" xfId="25764"/>
    <cellStyle name="Porcentagem 2 4 2" xfId="61915"/>
    <cellStyle name="Porcentagem 2 5" xfId="61916"/>
    <cellStyle name="Porcentagem 2 6" xfId="25760"/>
    <cellStyle name="Porcentagem 3" xfId="25765"/>
    <cellStyle name="Porcentagem 3 2" xfId="25766"/>
    <cellStyle name="Porcentagem 3 2 2" xfId="25767"/>
    <cellStyle name="Porcentagem 3 2 2 2" xfId="25768"/>
    <cellStyle name="Porcentagem 3 2 2 2 2" xfId="61917"/>
    <cellStyle name="Porcentagem 3 2 2 3" xfId="25769"/>
    <cellStyle name="Porcentagem 3 2 2 3 2" xfId="61918"/>
    <cellStyle name="Porcentagem 3 2 3" xfId="25770"/>
    <cellStyle name="Porcentagem 3 2 3 2" xfId="61919"/>
    <cellStyle name="Porcentagem 3 2 4" xfId="61920"/>
    <cellStyle name="Porcentagem 3 3" xfId="25771"/>
    <cellStyle name="Porcentagem 3 3 2" xfId="61921"/>
    <cellStyle name="Porcentagem 3 3 3" xfId="61922"/>
    <cellStyle name="Porcentagem 3 4" xfId="25772"/>
    <cellStyle name="Porcentagem 3 4 2" xfId="25773"/>
    <cellStyle name="Porcentagem 3 4 2 2" xfId="61923"/>
    <cellStyle name="Porcentagem 3 4 3" xfId="61924"/>
    <cellStyle name="Porcentagem 3 4 4" xfId="61925"/>
    <cellStyle name="Porcentagem 3 4 5" xfId="61926"/>
    <cellStyle name="Porcentagem 3 5" xfId="25774"/>
    <cellStyle name="Porcentagem 3 5 2" xfId="61927"/>
    <cellStyle name="Porcentagem 3 6" xfId="25775"/>
    <cellStyle name="Porcentagem 3 6 2" xfId="61928"/>
    <cellStyle name="Porcentagem 3 7" xfId="25776"/>
    <cellStyle name="Porcentagem 3 7 2" xfId="61929"/>
    <cellStyle name="Porcentagem 3 8" xfId="61930"/>
    <cellStyle name="Porcentagem 4" xfId="25777"/>
    <cellStyle name="Porcentagem 4 2" xfId="61931"/>
    <cellStyle name="Porcentagem 4 3" xfId="61932"/>
    <cellStyle name="Porcentagem 5" xfId="25778"/>
    <cellStyle name="Porcentagem 5 2" xfId="61933"/>
    <cellStyle name="Porcentagem 6" xfId="61934"/>
    <cellStyle name="Porcentagem 7" xfId="61935"/>
    <cellStyle name="Porcentagem 8" xfId="62094"/>
    <cellStyle name="Porcentagem 9" xfId="65"/>
    <cellStyle name="Saída 2" xfId="25780"/>
    <cellStyle name="Saída 2 2" xfId="25781"/>
    <cellStyle name="Saída 2 3" xfId="61936"/>
    <cellStyle name="Saída 3" xfId="25782"/>
    <cellStyle name="Saída 3 2" xfId="25783"/>
    <cellStyle name="Saída 3 2 2" xfId="61937"/>
    <cellStyle name="Saída 3 3" xfId="25784"/>
    <cellStyle name="Saída 3 3 2" xfId="61938"/>
    <cellStyle name="Saída 3 4" xfId="61939"/>
    <cellStyle name="Saída 3 4 2" xfId="61940"/>
    <cellStyle name="Saída 3 5" xfId="61941"/>
    <cellStyle name="Saída 3 5 2" xfId="61942"/>
    <cellStyle name="Saída 3 6" xfId="61943"/>
    <cellStyle name="Saída 4" xfId="25785"/>
    <cellStyle name="Saída 4 2" xfId="25786"/>
    <cellStyle name="Saída 4 2 2" xfId="61944"/>
    <cellStyle name="Saída 4 3" xfId="25787"/>
    <cellStyle name="Saída 4 3 2" xfId="61945"/>
    <cellStyle name="Saída 4 4" xfId="61946"/>
    <cellStyle name="Saída 4 4 2" xfId="61947"/>
    <cellStyle name="Saída 4 5" xfId="61948"/>
    <cellStyle name="Saída 4 5 2" xfId="61949"/>
    <cellStyle name="Saída 4 6" xfId="61950"/>
    <cellStyle name="Saída 5" xfId="61951"/>
    <cellStyle name="Saída 6" xfId="25779"/>
    <cellStyle name="Separador de milhares 2" xfId="18"/>
    <cellStyle name="Separador de milhares 2 10" xfId="25789"/>
    <cellStyle name="Separador de milhares 2 10 2" xfId="61952"/>
    <cellStyle name="Separador de milhares 2 11" xfId="61953"/>
    <cellStyle name="Separador de milhares 2 11 2" xfId="61954"/>
    <cellStyle name="Separador de milhares 2 12" xfId="61955"/>
    <cellStyle name="Separador de milhares 2 12 2" xfId="61956"/>
    <cellStyle name="Separador de milhares 2 13" xfId="61957"/>
    <cellStyle name="Separador de milhares 2 14" xfId="25788"/>
    <cellStyle name="Separador de milhares 2 2" xfId="19"/>
    <cellStyle name="Separador de milhares 2 2 2" xfId="3"/>
    <cellStyle name="Separador de milhares 2 2 2 2" xfId="61958"/>
    <cellStyle name="Separador de milhares 2 2 2 3" xfId="25791"/>
    <cellStyle name="Separador de milhares 2 2 3" xfId="25792"/>
    <cellStyle name="Separador de milhares 2 2 3 2" xfId="25793"/>
    <cellStyle name="Separador de milhares 2 2 3 2 2" xfId="25794"/>
    <cellStyle name="Separador de milhares 2 2 3 2 2 2" xfId="61959"/>
    <cellStyle name="Separador de milhares 2 2 3 2 3" xfId="25795"/>
    <cellStyle name="Separador de milhares 2 2 3 2 3 2" xfId="61960"/>
    <cellStyle name="Separador de milhares 2 2 3 2 4" xfId="61961"/>
    <cellStyle name="Separador de milhares 2 2 3 3" xfId="25796"/>
    <cellStyle name="Separador de milhares 2 2 3 3 2" xfId="61962"/>
    <cellStyle name="Separador de milhares 2 2 3 4" xfId="25797"/>
    <cellStyle name="Separador de milhares 2 2 3 4 2" xfId="61963"/>
    <cellStyle name="Separador de milhares 2 2 3 5" xfId="61964"/>
    <cellStyle name="Separador de milhares 2 2 3 5 2" xfId="61965"/>
    <cellStyle name="Separador de milhares 2 2 3 6" xfId="61966"/>
    <cellStyle name="Separador de milhares 2 2 4" xfId="61967"/>
    <cellStyle name="Separador de milhares 2 2 5" xfId="25790"/>
    <cellStyle name="Separador de milhares 2 3" xfId="25798"/>
    <cellStyle name="Separador de milhares 2 3 2" xfId="25799"/>
    <cellStyle name="Separador de milhares 2 3 2 2" xfId="61968"/>
    <cellStyle name="Separador de milhares 2 3 2 3" xfId="61969"/>
    <cellStyle name="Separador de milhares 2 3 3" xfId="25800"/>
    <cellStyle name="Separador de milhares 2 3 4" xfId="25801"/>
    <cellStyle name="Separador de milhares 2 3 5" xfId="61970"/>
    <cellStyle name="Separador de milhares 2 4" xfId="25802"/>
    <cellStyle name="Separador de milhares 2 4 2" xfId="61971"/>
    <cellStyle name="Separador de milhares 2 5" xfId="25803"/>
    <cellStyle name="Separador de milhares 2 5 2" xfId="25804"/>
    <cellStyle name="Separador de milhares 2 5 2 2" xfId="25805"/>
    <cellStyle name="Separador de milhares 2 5 2 2 2" xfId="61972"/>
    <cellStyle name="Separador de milhares 2 5 2 3" xfId="25806"/>
    <cellStyle name="Separador de milhares 2 5 2 3 2" xfId="61973"/>
    <cellStyle name="Separador de milhares 2 5 2 4" xfId="61974"/>
    <cellStyle name="Separador de milhares 2 5 3" xfId="25807"/>
    <cellStyle name="Separador de milhares 2 5 3 2" xfId="61975"/>
    <cellStyle name="Separador de milhares 2 5 4" xfId="25808"/>
    <cellStyle name="Separador de milhares 2 5 4 2" xfId="61976"/>
    <cellStyle name="Separador de milhares 2 5 5" xfId="61977"/>
    <cellStyle name="Separador de milhares 2 5 5 2" xfId="61978"/>
    <cellStyle name="Separador de milhares 2 5 6" xfId="61979"/>
    <cellStyle name="Separador de milhares 2 6" xfId="25809"/>
    <cellStyle name="Separador de milhares 2 6 2" xfId="25810"/>
    <cellStyle name="Separador de milhares 2 6 2 2" xfId="25811"/>
    <cellStyle name="Separador de milhares 2 6 2 2 2" xfId="61980"/>
    <cellStyle name="Separador de milhares 2 6 2 3" xfId="25812"/>
    <cellStyle name="Separador de milhares 2 6 2 3 2" xfId="61981"/>
    <cellStyle name="Separador de milhares 2 6 2 4" xfId="61982"/>
    <cellStyle name="Separador de milhares 2 6 3" xfId="25813"/>
    <cellStyle name="Separador de milhares 2 6 3 2" xfId="61983"/>
    <cellStyle name="Separador de milhares 2 6 4" xfId="25814"/>
    <cellStyle name="Separador de milhares 2 6 4 2" xfId="61984"/>
    <cellStyle name="Separador de milhares 2 6 5" xfId="61985"/>
    <cellStyle name="Separador de milhares 2 6 5 2" xfId="61986"/>
    <cellStyle name="Separador de milhares 2 6 6" xfId="61987"/>
    <cellStyle name="Separador de milhares 2 7" xfId="25815"/>
    <cellStyle name="Separador de milhares 2 8" xfId="25816"/>
    <cellStyle name="Separador de milhares 2 8 2" xfId="25817"/>
    <cellStyle name="Separador de milhares 2 8 2 2" xfId="61988"/>
    <cellStyle name="Separador de milhares 2 8 3" xfId="25818"/>
    <cellStyle name="Separador de milhares 2 8 3 2" xfId="61989"/>
    <cellStyle name="Separador de milhares 2 8 4" xfId="61990"/>
    <cellStyle name="Separador de milhares 2 9" xfId="25819"/>
    <cellStyle name="Separador de milhares 2 9 2" xfId="25820"/>
    <cellStyle name="Separador de milhares 2 9 2 2" xfId="61991"/>
    <cellStyle name="Separador de milhares 2 9 3" xfId="61992"/>
    <cellStyle name="Separador de milhares 3" xfId="20"/>
    <cellStyle name="Separador de milhares 3 10" xfId="61993"/>
    <cellStyle name="Separador de milhares 3 11" xfId="61994"/>
    <cellStyle name="Separador de milhares 3 12" xfId="25821"/>
    <cellStyle name="Separador de milhares 3 2" xfId="25822"/>
    <cellStyle name="Separador de milhares 3 2 2" xfId="25823"/>
    <cellStyle name="Separador de milhares 3 2 2 2" xfId="25824"/>
    <cellStyle name="Separador de milhares 3 2 2 2 2" xfId="25825"/>
    <cellStyle name="Separador de milhares 3 2 2 2 2 2" xfId="61995"/>
    <cellStyle name="Separador de milhares 3 2 2 2 3" xfId="25826"/>
    <cellStyle name="Separador de milhares 3 2 2 2 3 2" xfId="61996"/>
    <cellStyle name="Separador de milhares 3 2 2 2 4" xfId="61997"/>
    <cellStyle name="Separador de milhares 3 2 2 3" xfId="25827"/>
    <cellStyle name="Separador de milhares 3 2 2 3 2" xfId="61998"/>
    <cellStyle name="Separador de milhares 3 2 2 4" xfId="25828"/>
    <cellStyle name="Separador de milhares 3 2 2 4 2" xfId="61999"/>
    <cellStyle name="Separador de milhares 3 2 2 5" xfId="62000"/>
    <cellStyle name="Separador de milhares 3 2 2 5 2" xfId="62001"/>
    <cellStyle name="Separador de milhares 3 2 2 6" xfId="62002"/>
    <cellStyle name="Separador de milhares 3 2 2 7" xfId="62003"/>
    <cellStyle name="Separador de milhares 3 2 2 8" xfId="62004"/>
    <cellStyle name="Separador de milhares 3 2 3" xfId="25829"/>
    <cellStyle name="Separador de milhares 3 2 3 2" xfId="25830"/>
    <cellStyle name="Separador de milhares 3 2 3 2 2" xfId="62005"/>
    <cellStyle name="Separador de milhares 3 2 3 3" xfId="25831"/>
    <cellStyle name="Separador de milhares 3 2 3 3 2" xfId="62006"/>
    <cellStyle name="Separador de milhares 3 2 3 4" xfId="62007"/>
    <cellStyle name="Separador de milhares 3 2 3 5" xfId="62008"/>
    <cellStyle name="Separador de milhares 3 2 3 6" xfId="62009"/>
    <cellStyle name="Separador de milhares 3 2 4" xfId="25832"/>
    <cellStyle name="Separador de milhares 3 2 4 2" xfId="62010"/>
    <cellStyle name="Separador de milhares 3 2 4 3" xfId="62011"/>
    <cellStyle name="Separador de milhares 3 2 4 4" xfId="62012"/>
    <cellStyle name="Separador de milhares 3 2 5" xfId="25833"/>
    <cellStyle name="Separador de milhares 3 2 5 2" xfId="62013"/>
    <cellStyle name="Separador de milhares 3 2 6" xfId="62014"/>
    <cellStyle name="Separador de milhares 3 2 6 2" xfId="62015"/>
    <cellStyle name="Separador de milhares 3 2 7" xfId="62016"/>
    <cellStyle name="Separador de milhares 3 2 8" xfId="62017"/>
    <cellStyle name="Separador de milhares 3 2 9" xfId="62018"/>
    <cellStyle name="Separador de milhares 3 3" xfId="25834"/>
    <cellStyle name="Separador de milhares 3 3 2" xfId="25835"/>
    <cellStyle name="Separador de milhares 3 3 2 2" xfId="25836"/>
    <cellStyle name="Separador de milhares 3 3 2 2 2" xfId="62019"/>
    <cellStyle name="Separador de milhares 3 3 2 3" xfId="25837"/>
    <cellStyle name="Separador de milhares 3 3 2 3 2" xfId="62020"/>
    <cellStyle name="Separador de milhares 3 3 2 4" xfId="62021"/>
    <cellStyle name="Separador de milhares 3 3 3" xfId="25838"/>
    <cellStyle name="Separador de milhares 3 3 3 2" xfId="62022"/>
    <cellStyle name="Separador de milhares 3 3 4" xfId="25839"/>
    <cellStyle name="Separador de milhares 3 3 4 2" xfId="62023"/>
    <cellStyle name="Separador de milhares 3 3 5" xfId="62024"/>
    <cellStyle name="Separador de milhares 3 3 5 2" xfId="62025"/>
    <cellStyle name="Separador de milhares 3 3 6" xfId="62026"/>
    <cellStyle name="Separador de milhares 3 3 7" xfId="62027"/>
    <cellStyle name="Separador de milhares 3 3 8" xfId="62028"/>
    <cellStyle name="Separador de milhares 3 4" xfId="25840"/>
    <cellStyle name="Separador de milhares 3 4 2" xfId="25841"/>
    <cellStyle name="Separador de milhares 3 4 2 2" xfId="62029"/>
    <cellStyle name="Separador de milhares 3 4 3" xfId="25842"/>
    <cellStyle name="Separador de milhares 3 4 3 2" xfId="62030"/>
    <cellStyle name="Separador de milhares 3 4 4" xfId="62031"/>
    <cellStyle name="Separador de milhares 3 4 5" xfId="62032"/>
    <cellStyle name="Separador de milhares 3 4 6" xfId="62033"/>
    <cellStyle name="Separador de milhares 3 5" xfId="25843"/>
    <cellStyle name="Separador de milhares 3 5 2" xfId="25844"/>
    <cellStyle name="Separador de milhares 3 5 2 2" xfId="62034"/>
    <cellStyle name="Separador de milhares 3 5 3" xfId="62035"/>
    <cellStyle name="Separador de milhares 3 5 4" xfId="62036"/>
    <cellStyle name="Separador de milhares 3 5 5" xfId="62037"/>
    <cellStyle name="Separador de milhares 3 6" xfId="25845"/>
    <cellStyle name="Separador de milhares 3 6 2" xfId="62038"/>
    <cellStyle name="Separador de milhares 3 6 3" xfId="62039"/>
    <cellStyle name="Separador de milhares 3 7" xfId="62040"/>
    <cellStyle name="Separador de milhares 3 7 2" xfId="62041"/>
    <cellStyle name="Separador de milhares 3 8" xfId="62042"/>
    <cellStyle name="Separador de milhares 3 9" xfId="62043"/>
    <cellStyle name="Separador de milhares 4" xfId="25846"/>
    <cellStyle name="Separador de milhares 4 2" xfId="25847"/>
    <cellStyle name="Separador de milhares 4 2 2" xfId="25848"/>
    <cellStyle name="Separador de milhares 4 2 2 2" xfId="25849"/>
    <cellStyle name="Separador de milhares 4 2 2 2 2" xfId="62044"/>
    <cellStyle name="Separador de milhares 4 2 2 3" xfId="62045"/>
    <cellStyle name="Separador de milhares 4 2 3" xfId="25850"/>
    <cellStyle name="Separador de milhares 4 2 4" xfId="62046"/>
    <cellStyle name="Separador de milhares 4 2 5" xfId="62047"/>
    <cellStyle name="Separador de milhares 4 2 6" xfId="62048"/>
    <cellStyle name="Separador de milhares 4 3" xfId="25851"/>
    <cellStyle name="Separador de milhares 4 3 2" xfId="25852"/>
    <cellStyle name="Separador de milhares 4 3 2 2" xfId="62049"/>
    <cellStyle name="Separador de milhares 4 3 3" xfId="25853"/>
    <cellStyle name="Separador de milhares 4 3 3 2" xfId="62050"/>
    <cellStyle name="Separador de milhares 4 4" xfId="25854"/>
    <cellStyle name="Separador de milhares 4 4 2" xfId="62051"/>
    <cellStyle name="Separador de milhares 4 4 3" xfId="62052"/>
    <cellStyle name="Separador de milhares 4 4 4" xfId="62053"/>
    <cellStyle name="Separador de milhares 4 5" xfId="25855"/>
    <cellStyle name="Separador de milhares 4 5 2" xfId="62054"/>
    <cellStyle name="Separador de milhares 4 5 3" xfId="62055"/>
    <cellStyle name="Separador de milhares 4 5 4" xfId="62056"/>
    <cellStyle name="Separador de milhares 4 6" xfId="25856"/>
    <cellStyle name="Separador de milhares 4 6 2" xfId="62057"/>
    <cellStyle name="Separador de milhares 4 7" xfId="62058"/>
    <cellStyle name="Separador de milhares 5" xfId="25857"/>
    <cellStyle name="Separador de milhares 5 2" xfId="62059"/>
    <cellStyle name="Separador de milhares 5 3" xfId="62060"/>
    <cellStyle name="Separador de milhares 6" xfId="25858"/>
    <cellStyle name="Separador de milhares 7" xfId="62061"/>
    <cellStyle name="Separador de milhares 8" xfId="62062"/>
    <cellStyle name="Table title" xfId="62109"/>
    <cellStyle name="Texto de Aviso 2" xfId="25860"/>
    <cellStyle name="Texto de Aviso 2 2" xfId="25861"/>
    <cellStyle name="Texto de Aviso 2 3" xfId="62063"/>
    <cellStyle name="Texto de Aviso 3" xfId="25862"/>
    <cellStyle name="Texto de Aviso 4" xfId="25863"/>
    <cellStyle name="Texto de Aviso 5" xfId="62064"/>
    <cellStyle name="Texto de Aviso 6" xfId="25859"/>
    <cellStyle name="Texto Explicativo 2" xfId="25865"/>
    <cellStyle name="Texto Explicativo 2 2" xfId="25866"/>
    <cellStyle name="Texto Explicativo 2 3" xfId="62065"/>
    <cellStyle name="Texto Explicativo 3" xfId="25867"/>
    <cellStyle name="Texto Explicativo 4" xfId="25868"/>
    <cellStyle name="Texto Explicativo 5" xfId="62066"/>
    <cellStyle name="Texto Explicativo 6" xfId="25864"/>
    <cellStyle name="Title" xfId="25869"/>
    <cellStyle name="Título 1 2" xfId="25872"/>
    <cellStyle name="Título 1 2 2" xfId="25873"/>
    <cellStyle name="Título 1 2 3" xfId="62067"/>
    <cellStyle name="Título 1 3" xfId="25874"/>
    <cellStyle name="Título 1 4" xfId="25875"/>
    <cellStyle name="Título 1 5" xfId="62068"/>
    <cellStyle name="Título 1 6" xfId="25871"/>
    <cellStyle name="Título 2 2" xfId="25877"/>
    <cellStyle name="Título 2 2 2" xfId="25878"/>
    <cellStyle name="Título 2 2 3" xfId="62069"/>
    <cellStyle name="Título 2 3" xfId="25879"/>
    <cellStyle name="Título 2 4" xfId="25880"/>
    <cellStyle name="Título 2 5" xfId="62070"/>
    <cellStyle name="Título 2 6" xfId="25876"/>
    <cellStyle name="Título 3 2" xfId="25882"/>
    <cellStyle name="Título 3 2 2" xfId="25883"/>
    <cellStyle name="Título 3 2 3" xfId="62071"/>
    <cellStyle name="Título 3 3" xfId="25884"/>
    <cellStyle name="Título 3 4" xfId="25885"/>
    <cellStyle name="Título 3 5" xfId="62072"/>
    <cellStyle name="Título 3 6" xfId="25881"/>
    <cellStyle name="Título 4 2" xfId="25887"/>
    <cellStyle name="Título 4 2 2" xfId="25888"/>
    <cellStyle name="Título 4 2 3" xfId="62073"/>
    <cellStyle name="Título 4 3" xfId="25889"/>
    <cellStyle name="Título 4 4" xfId="25890"/>
    <cellStyle name="Título 4 5" xfId="62074"/>
    <cellStyle name="Título 4 6" xfId="25886"/>
    <cellStyle name="Título 5" xfId="25891"/>
    <cellStyle name="Título 5 2" xfId="25892"/>
    <cellStyle name="Título 5 3" xfId="62075"/>
    <cellStyle name="Título 6" xfId="25893"/>
    <cellStyle name="Título 7" xfId="25894"/>
    <cellStyle name="Título 8" xfId="62076"/>
    <cellStyle name="Título 9" xfId="25870"/>
    <cellStyle name="Total 2" xfId="25896"/>
    <cellStyle name="Total 2 2" xfId="25897"/>
    <cellStyle name="Total 2 3" xfId="62077"/>
    <cellStyle name="Total 3" xfId="25898"/>
    <cellStyle name="Total 3 2" xfId="25899"/>
    <cellStyle name="Total 3 2 2" xfId="62078"/>
    <cellStyle name="Total 3 3" xfId="25900"/>
    <cellStyle name="Total 3 3 2" xfId="62079"/>
    <cellStyle name="Total 3 4" xfId="62080"/>
    <cellStyle name="Total 3 4 2" xfId="62081"/>
    <cellStyle name="Total 3 5" xfId="62082"/>
    <cellStyle name="Total 3 5 2" xfId="62083"/>
    <cellStyle name="Total 3 6" xfId="62084"/>
    <cellStyle name="Total 4" xfId="25901"/>
    <cellStyle name="Total 4 2" xfId="25902"/>
    <cellStyle name="Total 4 2 2" xfId="62085"/>
    <cellStyle name="Total 4 3" xfId="25903"/>
    <cellStyle name="Total 4 3 2" xfId="62086"/>
    <cellStyle name="Total 4 4" xfId="62087"/>
    <cellStyle name="Total 4 4 2" xfId="62088"/>
    <cellStyle name="Total 4 5" xfId="62089"/>
    <cellStyle name="Total 4 5 2" xfId="62090"/>
    <cellStyle name="Total 4 6" xfId="62091"/>
    <cellStyle name="Total 5" xfId="62092"/>
    <cellStyle name="Total 6" xfId="25895"/>
    <cellStyle name="Vírgula" xfId="1" builtinId="3"/>
    <cellStyle name="Vírgula 2" xfId="11"/>
    <cellStyle name="Vírgula 2 2" xfId="14"/>
    <cellStyle name="Vírgula 2 3" xfId="68"/>
    <cellStyle name="Vírgula 3" xfId="66"/>
    <cellStyle name="Vírgula 4" xfId="27"/>
    <cellStyle name="Vírgula 4 2" xfId="62113"/>
    <cellStyle name="Vírgula 5" xfId="59"/>
    <cellStyle name="Warning Text" xfId="25904"/>
  </cellStyles>
  <dxfs count="98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[24. Expansão de 8.000 MW de Usinas Nucleares.xlsx]Plan1!Tabela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176-4A4F-AF4C-11CD029BCBFA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6-4A4F-AF4C-11CD029B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3656496"/>
        <c:axId val="-1923652144"/>
      </c:barChart>
      <c:catAx>
        <c:axId val="-192365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-1923652144"/>
        <c:crosses val="autoZero"/>
        <c:auto val="1"/>
        <c:lblAlgn val="ctr"/>
        <c:lblOffset val="100"/>
        <c:noMultiLvlLbl val="0"/>
      </c:catAx>
      <c:valAx>
        <c:axId val="-192365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192365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52-4094-AF99-B7011F352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23651056"/>
        <c:axId val="-1923641808"/>
      </c:lineChart>
      <c:catAx>
        <c:axId val="-192365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-1923641808"/>
        <c:crosses val="autoZero"/>
        <c:auto val="1"/>
        <c:lblAlgn val="ctr"/>
        <c:lblOffset val="100"/>
        <c:noMultiLvlLbl val="0"/>
      </c:catAx>
      <c:valAx>
        <c:axId val="-1923641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192365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s Ribeiro Conde" refreshedDate="43647.680769675928" createdVersion="4" refreshedVersion="4" minRefreshableVersion="3" recordCount="192">
  <cacheSource type="worksheet">
    <worksheetSource ref="A1:BH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7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7" sqref="I47"/>
    </sheetView>
  </sheetViews>
  <sheetFormatPr defaultColWidth="9.140625" defaultRowHeight="12.75" x14ac:dyDescent="0.2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 x14ac:dyDescent="0.2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8" t="s">
        <v>9</v>
      </c>
      <c r="K3" s="649"/>
      <c r="L3" s="648" t="s">
        <v>10</v>
      </c>
      <c r="M3" s="649"/>
      <c r="N3" s="170" t="s">
        <v>11</v>
      </c>
    </row>
    <row r="4" spans="1:16384" s="175" customFormat="1" ht="19.5" customHeight="1" x14ac:dyDescent="0.2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 x14ac:dyDescent="0.2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 x14ac:dyDescent="0.2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 x14ac:dyDescent="0.2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 x14ac:dyDescent="0.2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 x14ac:dyDescent="0.2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 x14ac:dyDescent="0.2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 x14ac:dyDescent="0.2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 x14ac:dyDescent="0.2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 x14ac:dyDescent="0.2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 x14ac:dyDescent="0.2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 x14ac:dyDescent="0.2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 x14ac:dyDescent="0.2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 x14ac:dyDescent="0.2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 x14ac:dyDescent="0.2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 x14ac:dyDescent="0.2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 x14ac:dyDescent="0.2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 x14ac:dyDescent="0.2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 x14ac:dyDescent="0.2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 x14ac:dyDescent="0.2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 x14ac:dyDescent="0.2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 x14ac:dyDescent="0.2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 x14ac:dyDescent="0.2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 x14ac:dyDescent="0.2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 x14ac:dyDescent="0.2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 x14ac:dyDescent="0.2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 x14ac:dyDescent="0.2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 x14ac:dyDescent="0.2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 x14ac:dyDescent="0.2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 x14ac:dyDescent="0.2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 x14ac:dyDescent="0.2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 x14ac:dyDescent="0.2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 x14ac:dyDescent="0.2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 x14ac:dyDescent="0.2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 x14ac:dyDescent="0.2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 x14ac:dyDescent="0.2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 x14ac:dyDescent="0.2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 x14ac:dyDescent="0.2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 x14ac:dyDescent="0.2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 x14ac:dyDescent="0.2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 x14ac:dyDescent="0.2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 x14ac:dyDescent="0.2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51"/>
  <sheetViews>
    <sheetView topLeftCell="A4" workbookViewId="0">
      <selection activeCell="C52" sqref="C52"/>
    </sheetView>
  </sheetViews>
  <sheetFormatPr defaultRowHeight="12.75" x14ac:dyDescent="0.2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 x14ac:dyDescent="0.25">
      <c r="A1" s="1" t="s">
        <v>34</v>
      </c>
      <c r="B1" s="2" t="s">
        <v>35</v>
      </c>
    </row>
    <row r="2" spans="1:5" ht="13.5" thickTop="1" x14ac:dyDescent="0.2">
      <c r="A2">
        <v>1</v>
      </c>
      <c r="B2" s="3" t="s">
        <v>36</v>
      </c>
      <c r="E2" s="597"/>
    </row>
    <row r="3" spans="1:5" x14ac:dyDescent="0.2">
      <c r="A3">
        <v>2</v>
      </c>
      <c r="B3" t="s">
        <v>37</v>
      </c>
      <c r="C3" t="s">
        <v>38</v>
      </c>
      <c r="E3" s="597"/>
    </row>
    <row r="4" spans="1:5" x14ac:dyDescent="0.2">
      <c r="A4">
        <v>3</v>
      </c>
      <c r="B4" s="3" t="s">
        <v>39</v>
      </c>
      <c r="E4" s="604"/>
    </row>
    <row r="5" spans="1:5" x14ac:dyDescent="0.2">
      <c r="A5">
        <v>4</v>
      </c>
      <c r="B5" t="s">
        <v>40</v>
      </c>
      <c r="E5" s="604"/>
    </row>
    <row r="6" spans="1:5" x14ac:dyDescent="0.2">
      <c r="A6">
        <v>5</v>
      </c>
      <c r="B6" t="s">
        <v>41</v>
      </c>
      <c r="E6" s="604"/>
    </row>
    <row r="7" spans="1:5" x14ac:dyDescent="0.2">
      <c r="A7">
        <v>6</v>
      </c>
      <c r="B7" t="s">
        <v>42</v>
      </c>
    </row>
    <row r="8" spans="1:5" x14ac:dyDescent="0.2">
      <c r="A8">
        <v>7</v>
      </c>
      <c r="B8" s="3" t="s">
        <v>43</v>
      </c>
    </row>
    <row r="9" spans="1:5" x14ac:dyDescent="0.2">
      <c r="A9">
        <v>8</v>
      </c>
      <c r="B9" t="s">
        <v>44</v>
      </c>
    </row>
    <row r="10" spans="1:5" x14ac:dyDescent="0.2">
      <c r="A10">
        <v>9</v>
      </c>
      <c r="B10" t="s">
        <v>45</v>
      </c>
    </row>
    <row r="11" spans="1:5" x14ac:dyDescent="0.2">
      <c r="A11">
        <v>10</v>
      </c>
      <c r="B11" t="s">
        <v>46</v>
      </c>
    </row>
    <row r="12" spans="1:5" x14ac:dyDescent="0.2">
      <c r="A12">
        <v>11</v>
      </c>
      <c r="B12" t="s">
        <v>47</v>
      </c>
      <c r="C12" t="s">
        <v>48</v>
      </c>
    </row>
    <row r="13" spans="1:5" x14ac:dyDescent="0.2">
      <c r="A13">
        <v>12</v>
      </c>
      <c r="B13" t="s">
        <v>49</v>
      </c>
    </row>
    <row r="14" spans="1:5" x14ac:dyDescent="0.2">
      <c r="A14">
        <v>13</v>
      </c>
      <c r="B14" t="s">
        <v>50</v>
      </c>
    </row>
    <row r="15" spans="1:5" x14ac:dyDescent="0.2">
      <c r="A15">
        <v>14</v>
      </c>
      <c r="B15" t="s">
        <v>51</v>
      </c>
    </row>
    <row r="16" spans="1:5" x14ac:dyDescent="0.2">
      <c r="A16">
        <v>15</v>
      </c>
      <c r="B16" t="s">
        <v>52</v>
      </c>
    </row>
    <row r="17" spans="1:3" x14ac:dyDescent="0.2">
      <c r="A17">
        <v>16</v>
      </c>
      <c r="B17" t="s">
        <v>53</v>
      </c>
    </row>
    <row r="18" spans="1:3" x14ac:dyDescent="0.2">
      <c r="A18">
        <v>17</v>
      </c>
      <c r="B18" t="s">
        <v>54</v>
      </c>
      <c r="C18" t="s">
        <v>55</v>
      </c>
    </row>
    <row r="19" spans="1:3" x14ac:dyDescent="0.2">
      <c r="A19">
        <v>19</v>
      </c>
      <c r="B19" t="s">
        <v>56</v>
      </c>
      <c r="C19" t="s">
        <v>55</v>
      </c>
    </row>
    <row r="20" spans="1:3" x14ac:dyDescent="0.2">
      <c r="A20">
        <v>20</v>
      </c>
      <c r="B20" t="s">
        <v>57</v>
      </c>
      <c r="C20" t="s">
        <v>58</v>
      </c>
    </row>
    <row r="21" spans="1:3" x14ac:dyDescent="0.2">
      <c r="A21">
        <v>21</v>
      </c>
      <c r="B21" t="s">
        <v>59</v>
      </c>
      <c r="C21" t="s">
        <v>60</v>
      </c>
    </row>
    <row r="22" spans="1:3" x14ac:dyDescent="0.2">
      <c r="A22">
        <v>22</v>
      </c>
      <c r="B22" t="s">
        <v>61</v>
      </c>
      <c r="C22" t="s">
        <v>62</v>
      </c>
    </row>
    <row r="23" spans="1:3" x14ac:dyDescent="0.2">
      <c r="A23">
        <v>23</v>
      </c>
      <c r="B23" t="s">
        <v>63</v>
      </c>
      <c r="C23" t="s">
        <v>62</v>
      </c>
    </row>
    <row r="24" spans="1:3" x14ac:dyDescent="0.2">
      <c r="A24">
        <v>24</v>
      </c>
      <c r="B24" t="s">
        <v>64</v>
      </c>
      <c r="C24" t="s">
        <v>62</v>
      </c>
    </row>
    <row r="25" spans="1:3" x14ac:dyDescent="0.2">
      <c r="A25">
        <v>25</v>
      </c>
      <c r="B25" t="s">
        <v>65</v>
      </c>
    </row>
    <row r="26" spans="1:3" x14ac:dyDescent="0.2">
      <c r="A26">
        <v>26</v>
      </c>
      <c r="B26" t="s">
        <v>66</v>
      </c>
      <c r="C26" t="s">
        <v>67</v>
      </c>
    </row>
    <row r="27" spans="1:3" x14ac:dyDescent="0.2">
      <c r="A27">
        <v>27</v>
      </c>
      <c r="B27" t="s">
        <v>68</v>
      </c>
      <c r="C27" t="s">
        <v>69</v>
      </c>
    </row>
    <row r="28" spans="1:3" x14ac:dyDescent="0.2">
      <c r="A28">
        <v>28</v>
      </c>
      <c r="B28" t="s">
        <v>70</v>
      </c>
      <c r="C28" t="s">
        <v>71</v>
      </c>
    </row>
    <row r="29" spans="1:3" x14ac:dyDescent="0.2">
      <c r="A29">
        <v>29</v>
      </c>
      <c r="B29" t="s">
        <v>72</v>
      </c>
      <c r="C29" t="s">
        <v>71</v>
      </c>
    </row>
    <row r="30" spans="1:3" x14ac:dyDescent="0.2">
      <c r="A30">
        <v>30</v>
      </c>
      <c r="B30" t="s">
        <v>73</v>
      </c>
      <c r="C30" t="s">
        <v>71</v>
      </c>
    </row>
    <row r="31" spans="1:3" x14ac:dyDescent="0.2">
      <c r="A31">
        <v>31</v>
      </c>
      <c r="B31" t="s">
        <v>74</v>
      </c>
      <c r="C31" t="s">
        <v>75</v>
      </c>
    </row>
    <row r="32" spans="1:3" x14ac:dyDescent="0.2">
      <c r="A32">
        <v>32</v>
      </c>
      <c r="B32" t="s">
        <v>76</v>
      </c>
      <c r="C32" t="s">
        <v>77</v>
      </c>
    </row>
    <row r="33" spans="1:3" x14ac:dyDescent="0.2">
      <c r="A33">
        <v>33</v>
      </c>
      <c r="B33" t="s">
        <v>78</v>
      </c>
      <c r="C33" t="s">
        <v>79</v>
      </c>
    </row>
    <row r="34" spans="1:3" x14ac:dyDescent="0.2">
      <c r="A34">
        <v>34</v>
      </c>
      <c r="B34" t="s">
        <v>80</v>
      </c>
      <c r="C34" t="s">
        <v>79</v>
      </c>
    </row>
    <row r="35" spans="1:3" x14ac:dyDescent="0.2">
      <c r="A35">
        <v>35</v>
      </c>
      <c r="B35" t="s">
        <v>81</v>
      </c>
      <c r="C35" t="s">
        <v>79</v>
      </c>
    </row>
    <row r="36" spans="1:3" x14ac:dyDescent="0.2">
      <c r="A36">
        <v>36</v>
      </c>
      <c r="B36" t="s">
        <v>82</v>
      </c>
      <c r="C36" t="s">
        <v>79</v>
      </c>
    </row>
    <row r="37" spans="1:3" x14ac:dyDescent="0.2">
      <c r="A37">
        <v>37</v>
      </c>
      <c r="B37" t="s">
        <v>83</v>
      </c>
      <c r="C37" t="s">
        <v>84</v>
      </c>
    </row>
    <row r="38" spans="1:3" x14ac:dyDescent="0.2">
      <c r="A38">
        <v>38</v>
      </c>
      <c r="B38" t="s">
        <v>85</v>
      </c>
      <c r="C38" t="s">
        <v>84</v>
      </c>
    </row>
    <row r="39" spans="1:3" x14ac:dyDescent="0.2">
      <c r="A39">
        <v>39</v>
      </c>
      <c r="B39" t="s">
        <v>86</v>
      </c>
      <c r="C39" t="s">
        <v>87</v>
      </c>
    </row>
    <row r="40" spans="1:3" x14ac:dyDescent="0.2">
      <c r="A40">
        <v>40</v>
      </c>
      <c r="B40" t="s">
        <v>88</v>
      </c>
      <c r="C40" t="s">
        <v>87</v>
      </c>
    </row>
    <row r="41" spans="1:3" x14ac:dyDescent="0.2">
      <c r="A41">
        <v>41</v>
      </c>
      <c r="B41" t="s">
        <v>89</v>
      </c>
      <c r="C41" t="s">
        <v>90</v>
      </c>
    </row>
    <row r="42" spans="1:3" x14ac:dyDescent="0.2">
      <c r="A42">
        <v>42</v>
      </c>
      <c r="B42" t="s">
        <v>91</v>
      </c>
      <c r="C42" t="s">
        <v>92</v>
      </c>
    </row>
    <row r="43" spans="1:3" x14ac:dyDescent="0.2">
      <c r="A43">
        <v>43</v>
      </c>
      <c r="B43" t="s">
        <v>93</v>
      </c>
      <c r="C43" t="s">
        <v>92</v>
      </c>
    </row>
    <row r="44" spans="1:3" x14ac:dyDescent="0.2">
      <c r="A44">
        <v>44</v>
      </c>
      <c r="B44" t="s">
        <v>94</v>
      </c>
      <c r="C44" t="s">
        <v>92</v>
      </c>
    </row>
    <row r="45" spans="1:3" x14ac:dyDescent="0.2">
      <c r="A45">
        <v>45</v>
      </c>
      <c r="B45" t="s">
        <v>95</v>
      </c>
      <c r="C45" t="s">
        <v>96</v>
      </c>
    </row>
    <row r="46" spans="1:3" x14ac:dyDescent="0.2">
      <c r="A46">
        <v>46</v>
      </c>
      <c r="B46" t="s">
        <v>97</v>
      </c>
      <c r="C46" t="s">
        <v>98</v>
      </c>
    </row>
    <row r="47" spans="1:3" x14ac:dyDescent="0.2">
      <c r="A47">
        <v>47</v>
      </c>
      <c r="B47" t="s">
        <v>99</v>
      </c>
      <c r="C47" t="s">
        <v>98</v>
      </c>
    </row>
    <row r="48" spans="1:3" x14ac:dyDescent="0.2">
      <c r="A48">
        <v>48</v>
      </c>
      <c r="B48" t="s">
        <v>100</v>
      </c>
      <c r="C48" t="s">
        <v>98</v>
      </c>
    </row>
    <row r="49" spans="1:3" x14ac:dyDescent="0.2">
      <c r="A49">
        <v>49</v>
      </c>
      <c r="B49" t="s">
        <v>101</v>
      </c>
      <c r="C49" t="s">
        <v>102</v>
      </c>
    </row>
    <row r="50" spans="1:3" x14ac:dyDescent="0.2">
      <c r="A50">
        <v>50</v>
      </c>
      <c r="B50" t="s">
        <v>103</v>
      </c>
      <c r="C50" t="s">
        <v>102</v>
      </c>
    </row>
    <row r="51" spans="1:3" x14ac:dyDescent="0.2">
      <c r="A51">
        <v>51</v>
      </c>
      <c r="B51" t="s">
        <v>82</v>
      </c>
      <c r="C5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80" activePane="bottomRight" state="frozen"/>
      <selection pane="topRight" activeCell="B1" sqref="B1"/>
      <selection pane="bottomLeft" activeCell="A17" sqref="A17"/>
      <selection pane="bottomRight" activeCell="F92" sqref="F92:AN92"/>
    </sheetView>
  </sheetViews>
  <sheetFormatPr defaultRowHeight="12.75" x14ac:dyDescent="0.2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 x14ac:dyDescent="0.25">
      <c r="A1" s="5"/>
      <c r="B1" s="5"/>
      <c r="C1" s="5"/>
      <c r="D1" s="5" t="s">
        <v>104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 x14ac:dyDescent="0.25">
      <c r="A2" s="303" t="s">
        <v>105</v>
      </c>
      <c r="B2" s="304" t="s">
        <v>106</v>
      </c>
      <c r="C2" s="304" t="s">
        <v>107</v>
      </c>
      <c r="D2" s="305"/>
      <c r="E2" s="303" t="s">
        <v>107</v>
      </c>
      <c r="F2" s="306" t="s">
        <v>108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x14ac:dyDescent="0.2">
      <c r="A3" s="307" t="s">
        <v>109</v>
      </c>
      <c r="B3" s="307">
        <v>0.08</v>
      </c>
      <c r="C3" s="308"/>
      <c r="D3" s="309"/>
      <c r="E3" s="308"/>
      <c r="F3" s="310"/>
      <c r="G3" s="6"/>
      <c r="H3" s="6"/>
      <c r="J3" s="380" t="s">
        <v>110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x14ac:dyDescent="0.2">
      <c r="A4" s="7" t="s">
        <v>111</v>
      </c>
      <c r="B4" s="510">
        <v>3.9</v>
      </c>
      <c r="C4" s="311"/>
      <c r="D4" s="312"/>
      <c r="E4" s="311"/>
      <c r="F4" s="17"/>
      <c r="G4" s="6"/>
      <c r="H4" s="6"/>
      <c r="J4" s="381" t="s">
        <v>112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x14ac:dyDescent="0.2">
      <c r="A5" s="313" t="s">
        <v>113</v>
      </c>
      <c r="B5" s="313">
        <v>2012</v>
      </c>
      <c r="C5" s="314"/>
      <c r="D5" s="315"/>
      <c r="E5" s="314"/>
      <c r="F5" s="316"/>
      <c r="G5" s="6"/>
      <c r="H5" s="6"/>
      <c r="J5" s="380" t="s">
        <v>114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x14ac:dyDescent="0.2">
      <c r="A6" s="317" t="s">
        <v>115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x14ac:dyDescent="0.2">
      <c r="A7" s="313" t="s">
        <v>116</v>
      </c>
      <c r="B7" s="354">
        <v>4650</v>
      </c>
      <c r="C7" s="314" t="s">
        <v>117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x14ac:dyDescent="0.2">
      <c r="A8" s="317" t="s">
        <v>118</v>
      </c>
      <c r="B8" s="511">
        <f>B7*5</f>
        <v>23250</v>
      </c>
      <c r="C8" s="321" t="s">
        <v>117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x14ac:dyDescent="0.2">
      <c r="A9" s="322" t="s">
        <v>119</v>
      </c>
      <c r="B9" s="512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x14ac:dyDescent="0.2">
      <c r="A10" s="7" t="s">
        <v>120</v>
      </c>
      <c r="B10" s="513">
        <v>50</v>
      </c>
      <c r="C10" s="324" t="s">
        <v>121</v>
      </c>
      <c r="D10" s="554">
        <f>B10/B4</f>
        <v>12.820512820512821</v>
      </c>
      <c r="E10" s="7" t="s">
        <v>122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x14ac:dyDescent="0.2">
      <c r="A11" s="325" t="s">
        <v>123</v>
      </c>
      <c r="B11" s="514">
        <f>D11*B4</f>
        <v>5.85</v>
      </c>
      <c r="C11" s="326" t="s">
        <v>121</v>
      </c>
      <c r="D11" s="327">
        <v>1.5</v>
      </c>
      <c r="E11" s="326" t="s">
        <v>122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 x14ac:dyDescent="0.25">
      <c r="A12" s="329" t="s">
        <v>124</v>
      </c>
      <c r="B12" s="515">
        <v>0</v>
      </c>
      <c r="C12" s="330" t="s">
        <v>117</v>
      </c>
      <c r="D12" s="331"/>
      <c r="E12" s="330" t="s">
        <v>125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x14ac:dyDescent="0.2">
      <c r="A13" s="5" t="s">
        <v>126</v>
      </c>
      <c r="B13" s="6">
        <f>(19.47+107.31)/B4</f>
        <v>32.507692307692309</v>
      </c>
      <c r="C13" s="5" t="s">
        <v>127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 x14ac:dyDescent="0.25">
      <c r="A16" s="369" t="s">
        <v>128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 x14ac:dyDescent="0.25">
      <c r="A17" s="259" t="s">
        <v>129</v>
      </c>
      <c r="B17" s="516">
        <v>10000000</v>
      </c>
      <c r="C17" s="516">
        <v>10000000</v>
      </c>
      <c r="D17" s="516">
        <v>10000000</v>
      </c>
      <c r="E17" s="516">
        <v>10000000</v>
      </c>
      <c r="F17" s="516">
        <v>10000000</v>
      </c>
      <c r="G17" s="516">
        <v>10000000</v>
      </c>
      <c r="H17" s="516">
        <v>10000000</v>
      </c>
      <c r="I17" s="516">
        <v>10000000</v>
      </c>
      <c r="J17" s="516">
        <v>10000000</v>
      </c>
      <c r="K17" s="516">
        <v>10000000</v>
      </c>
      <c r="L17" s="516">
        <v>10000000</v>
      </c>
      <c r="M17" s="516">
        <v>10000000</v>
      </c>
      <c r="N17" s="516">
        <v>10000000</v>
      </c>
      <c r="O17" s="516">
        <v>10000000</v>
      </c>
      <c r="P17" s="516">
        <v>10000000</v>
      </c>
      <c r="Q17" s="516">
        <v>10000000</v>
      </c>
      <c r="R17" s="516">
        <v>10000000</v>
      </c>
      <c r="S17" s="516">
        <v>10000000</v>
      </c>
      <c r="T17" s="516">
        <v>10000000</v>
      </c>
      <c r="U17" s="516">
        <v>10000000</v>
      </c>
      <c r="V17" s="516">
        <v>10000000</v>
      </c>
      <c r="W17" s="516">
        <v>10000000</v>
      </c>
      <c r="X17" s="516">
        <v>10000000</v>
      </c>
      <c r="Y17" s="516">
        <v>10000000</v>
      </c>
      <c r="Z17" s="516">
        <v>10000000</v>
      </c>
      <c r="AA17" s="516">
        <v>10000000</v>
      </c>
      <c r="AB17" s="516">
        <v>10000000</v>
      </c>
      <c r="AC17" s="516">
        <v>10000000</v>
      </c>
      <c r="AD17" s="516">
        <v>10000000</v>
      </c>
      <c r="AE17" s="516">
        <v>10000000</v>
      </c>
      <c r="AF17" s="516">
        <v>10000000</v>
      </c>
      <c r="AG17" s="516">
        <v>10000000</v>
      </c>
      <c r="AH17" s="516">
        <v>10000000</v>
      </c>
      <c r="AI17" s="516">
        <v>10000000</v>
      </c>
      <c r="AJ17" s="516">
        <v>10000000</v>
      </c>
      <c r="AK17" s="516">
        <v>10000000</v>
      </c>
      <c r="AL17" s="516">
        <v>10000000</v>
      </c>
      <c r="AM17" s="516">
        <v>10000000</v>
      </c>
      <c r="AN17" s="516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 x14ac:dyDescent="0.25">
      <c r="A18" s="168" t="s">
        <v>130</v>
      </c>
      <c r="B18" s="516">
        <v>45</v>
      </c>
      <c r="C18" s="516">
        <v>45</v>
      </c>
      <c r="D18" s="517">
        <v>45</v>
      </c>
      <c r="E18" s="516">
        <v>46.574999999999996</v>
      </c>
      <c r="F18" s="516">
        <v>48.437999999999995</v>
      </c>
      <c r="G18" s="516">
        <v>50.375519999999995</v>
      </c>
      <c r="H18" s="516">
        <v>52.390540799999997</v>
      </c>
      <c r="I18" s="516">
        <v>54.486162432</v>
      </c>
      <c r="J18" s="516">
        <v>56.665608929280005</v>
      </c>
      <c r="K18" s="516">
        <v>58.98889889538048</v>
      </c>
      <c r="L18" s="516">
        <v>61.407443750091076</v>
      </c>
      <c r="M18" s="516">
        <v>63.925148943844803</v>
      </c>
      <c r="N18" s="516">
        <v>66.546080050542429</v>
      </c>
      <c r="O18" s="516">
        <v>69.274469332614657</v>
      </c>
      <c r="P18" s="516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 x14ac:dyDescent="0.25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x14ac:dyDescent="0.2">
      <c r="A20" s="268" t="s">
        <v>131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 x14ac:dyDescent="0.25">
      <c r="A21" s="266" t="s">
        <v>132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x14ac:dyDescent="0.2">
      <c r="A22" s="7" t="s">
        <v>133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x14ac:dyDescent="0.2">
      <c r="A23" s="255" t="s">
        <v>134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x14ac:dyDescent="0.2">
      <c r="A24" s="7" t="s">
        <v>135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x14ac:dyDescent="0.2">
      <c r="A25" s="255" t="s">
        <v>136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x14ac:dyDescent="0.2">
      <c r="A26" s="7" t="s">
        <v>137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 x14ac:dyDescent="0.25">
      <c r="A27" s="262" t="s">
        <v>138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 x14ac:dyDescent="0.25">
      <c r="A30" s="261" t="s">
        <v>139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 x14ac:dyDescent="0.25">
      <c r="A31" s="259" t="s">
        <v>140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 x14ac:dyDescent="0.25">
      <c r="A33" s="361" t="s">
        <v>141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x14ac:dyDescent="0.2">
      <c r="A34" s="355" t="s">
        <v>142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 x14ac:dyDescent="0.25">
      <c r="A35" s="356" t="s">
        <v>143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x14ac:dyDescent="0.2">
      <c r="A36" s="7" t="s">
        <v>133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x14ac:dyDescent="0.2">
      <c r="A37" s="255" t="s">
        <v>134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x14ac:dyDescent="0.2">
      <c r="A38" s="7" t="s">
        <v>135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x14ac:dyDescent="0.2">
      <c r="A39" s="255" t="s">
        <v>136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x14ac:dyDescent="0.2">
      <c r="A40" s="7" t="s">
        <v>137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x14ac:dyDescent="0.2">
      <c r="A41" s="255" t="s">
        <v>144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 x14ac:dyDescent="0.25">
      <c r="A42" s="358" t="s">
        <v>138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x14ac:dyDescent="0.2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 x14ac:dyDescent="0.25">
      <c r="A44" s="357" t="s">
        <v>145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x14ac:dyDescent="0.2">
      <c r="A45" s="7" t="s">
        <v>133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x14ac:dyDescent="0.2">
      <c r="A46" s="255" t="s">
        <v>134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x14ac:dyDescent="0.2">
      <c r="A47" s="7" t="s">
        <v>135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x14ac:dyDescent="0.2">
      <c r="A48" s="255" t="s">
        <v>136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x14ac:dyDescent="0.2">
      <c r="A49" s="7" t="s">
        <v>137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x14ac:dyDescent="0.2">
      <c r="A50" s="255" t="s">
        <v>144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 x14ac:dyDescent="0.25">
      <c r="A51" s="358" t="s">
        <v>138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x14ac:dyDescent="0.2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x14ac:dyDescent="0.2">
      <c r="A53" s="359" t="s">
        <v>146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 x14ac:dyDescent="0.25">
      <c r="A54" s="357" t="s">
        <v>147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x14ac:dyDescent="0.2">
      <c r="A55" s="7" t="s">
        <v>133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x14ac:dyDescent="0.2">
      <c r="A56" s="255" t="s">
        <v>134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x14ac:dyDescent="0.2">
      <c r="A57" s="7" t="s">
        <v>135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x14ac:dyDescent="0.2">
      <c r="A58" s="255" t="s">
        <v>136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x14ac:dyDescent="0.2">
      <c r="A59" s="7" t="s">
        <v>137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x14ac:dyDescent="0.2">
      <c r="A60" s="255" t="s">
        <v>144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 x14ac:dyDescent="0.25">
      <c r="A61" s="358" t="s">
        <v>138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x14ac:dyDescent="0.2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x14ac:dyDescent="0.2">
      <c r="A64" s="355" t="s">
        <v>148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 x14ac:dyDescent="0.25">
      <c r="A65" s="356" t="s">
        <v>143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x14ac:dyDescent="0.2">
      <c r="A66" s="7" t="s">
        <v>133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x14ac:dyDescent="0.2">
      <c r="A67" s="255" t="s">
        <v>134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x14ac:dyDescent="0.2">
      <c r="A68" s="7" t="s">
        <v>135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x14ac:dyDescent="0.2">
      <c r="A69" s="255" t="s">
        <v>136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x14ac:dyDescent="0.2">
      <c r="A70" s="7" t="s">
        <v>137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x14ac:dyDescent="0.2">
      <c r="A71" s="255" t="s">
        <v>144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 x14ac:dyDescent="0.25">
      <c r="A72" s="358" t="s">
        <v>138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x14ac:dyDescent="0.2">
      <c r="A74" s="355" t="s">
        <v>149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 x14ac:dyDescent="0.25">
      <c r="A75" s="356" t="s">
        <v>143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x14ac:dyDescent="0.2">
      <c r="A76" s="7" t="s">
        <v>133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x14ac:dyDescent="0.2">
      <c r="A77" s="255" t="s">
        <v>134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x14ac:dyDescent="0.2">
      <c r="A78" s="7" t="s">
        <v>135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x14ac:dyDescent="0.2">
      <c r="A79" s="255" t="s">
        <v>136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x14ac:dyDescent="0.2">
      <c r="A80" s="7" t="s">
        <v>137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x14ac:dyDescent="0.2">
      <c r="A81" s="255" t="s">
        <v>144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 x14ac:dyDescent="0.25">
      <c r="A82" s="358" t="s">
        <v>138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 x14ac:dyDescent="0.25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 x14ac:dyDescent="0.25">
      <c r="A85" s="257" t="s">
        <v>150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x14ac:dyDescent="0.2">
      <c r="A86" s="509" t="s">
        <v>21</v>
      </c>
      <c r="B86" s="593">
        <v>1000000000000000</v>
      </c>
      <c r="C86" s="593">
        <v>1000000000000000</v>
      </c>
      <c r="D86" s="593">
        <v>1000000000000000</v>
      </c>
      <c r="E86" s="593">
        <v>1000000000000000</v>
      </c>
      <c r="F86" s="593">
        <v>1000000000000000</v>
      </c>
      <c r="G86" s="593">
        <v>1000000000000000</v>
      </c>
      <c r="H86" s="593">
        <v>1000000000000000</v>
      </c>
      <c r="I86" s="593">
        <v>1000000000000000</v>
      </c>
      <c r="J86" s="593">
        <v>1000000000000000</v>
      </c>
      <c r="K86" s="593">
        <v>1000000000000000</v>
      </c>
      <c r="L86" s="593">
        <v>1000000000000000</v>
      </c>
      <c r="M86" s="593">
        <v>1000000000000000</v>
      </c>
      <c r="N86" s="593">
        <v>1000000000000000</v>
      </c>
      <c r="O86" s="593">
        <v>1000000000000000</v>
      </c>
      <c r="P86" s="593">
        <v>1000000000000000</v>
      </c>
      <c r="Q86" s="593">
        <v>1000000000000000</v>
      </c>
      <c r="R86" s="593">
        <v>1000000000000000</v>
      </c>
      <c r="S86" s="593">
        <v>1000000000000000</v>
      </c>
      <c r="T86" s="593">
        <v>1000000000000000</v>
      </c>
      <c r="U86" s="593">
        <v>1000000000000000</v>
      </c>
      <c r="V86" s="593">
        <v>1000000000000000</v>
      </c>
      <c r="W86" s="593">
        <v>1000000000000000</v>
      </c>
      <c r="X86" s="593">
        <v>1000000000000000</v>
      </c>
      <c r="Y86" s="593">
        <v>1000000000000000</v>
      </c>
      <c r="Z86" s="593">
        <v>1000000000000000</v>
      </c>
      <c r="AA86" s="593">
        <v>1000000000000000</v>
      </c>
      <c r="AB86" s="593">
        <v>1000000000000000</v>
      </c>
      <c r="AC86" s="593">
        <v>1000000000000000</v>
      </c>
      <c r="AD86" s="593">
        <v>1000000000000000</v>
      </c>
      <c r="AE86" s="593">
        <v>1000000000000000</v>
      </c>
      <c r="AF86" s="593">
        <v>1000000000000000</v>
      </c>
      <c r="AG86" s="593">
        <v>1000000000000000</v>
      </c>
      <c r="AH86" s="593">
        <v>1000000000000000</v>
      </c>
      <c r="AI86" s="593">
        <v>1000000000000000</v>
      </c>
      <c r="AJ86" s="593">
        <v>1000000000000000</v>
      </c>
      <c r="AK86" s="593">
        <v>1000000000000000</v>
      </c>
      <c r="AL86" s="593">
        <v>1000000000000000</v>
      </c>
      <c r="AM86" s="593">
        <v>1000000000000000</v>
      </c>
      <c r="AN86" s="593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x14ac:dyDescent="0.2">
      <c r="A87" s="255" t="s">
        <v>22</v>
      </c>
      <c r="B87" s="594">
        <v>300</v>
      </c>
      <c r="C87" s="594">
        <v>300</v>
      </c>
      <c r="D87" s="594">
        <v>300</v>
      </c>
      <c r="E87" s="594">
        <v>300</v>
      </c>
      <c r="F87" s="594">
        <v>300</v>
      </c>
      <c r="G87" s="594">
        <v>233</v>
      </c>
      <c r="H87" s="594">
        <v>219</v>
      </c>
      <c r="I87" s="594">
        <v>124</v>
      </c>
      <c r="J87" s="594">
        <v>266</v>
      </c>
      <c r="K87" s="595">
        <v>1000000000000000</v>
      </c>
      <c r="L87" s="595">
        <v>1000000000000000</v>
      </c>
      <c r="M87" s="595">
        <v>1000000000000000</v>
      </c>
      <c r="N87" s="595">
        <v>1000000000000000</v>
      </c>
      <c r="O87" s="595">
        <v>1000000000000000</v>
      </c>
      <c r="P87" s="595">
        <v>1000000000000000</v>
      </c>
      <c r="Q87" s="595">
        <v>1000000000000000</v>
      </c>
      <c r="R87" s="595">
        <v>1000000000000000</v>
      </c>
      <c r="S87" s="595">
        <v>1000000000000000</v>
      </c>
      <c r="T87" s="595">
        <v>1000000000000000</v>
      </c>
      <c r="U87" s="595">
        <v>1000000000000000</v>
      </c>
      <c r="V87" s="595">
        <v>1000000000000000</v>
      </c>
      <c r="W87" s="595">
        <v>1000000000000000</v>
      </c>
      <c r="X87" s="595">
        <v>1000000000000000</v>
      </c>
      <c r="Y87" s="595">
        <v>1000000000000000</v>
      </c>
      <c r="Z87" s="595">
        <v>1000000000000000</v>
      </c>
      <c r="AA87" s="595">
        <v>1000000000000000</v>
      </c>
      <c r="AB87" s="595">
        <v>1000000000000000</v>
      </c>
      <c r="AC87" s="595">
        <v>1000000000000000</v>
      </c>
      <c r="AD87" s="595">
        <v>1000000000000000</v>
      </c>
      <c r="AE87" s="595">
        <v>1000000000000000</v>
      </c>
      <c r="AF87" s="595">
        <v>1000000000000000</v>
      </c>
      <c r="AG87" s="595">
        <v>1000000000000000</v>
      </c>
      <c r="AH87" s="595">
        <v>1000000000000000</v>
      </c>
      <c r="AI87" s="595">
        <v>1000000000000000</v>
      </c>
      <c r="AJ87" s="595">
        <v>1000000000000000</v>
      </c>
      <c r="AK87" s="595">
        <v>1000000000000000</v>
      </c>
      <c r="AL87" s="595">
        <v>1000000000000000</v>
      </c>
      <c r="AM87" s="595">
        <v>1000000000000000</v>
      </c>
      <c r="AN87" s="595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x14ac:dyDescent="0.2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x14ac:dyDescent="0.2">
      <c r="A89" s="255" t="s">
        <v>23</v>
      </c>
      <c r="B89" s="595">
        <v>1000000000000000</v>
      </c>
      <c r="C89" s="595">
        <v>1000000000000000</v>
      </c>
      <c r="D89" s="595">
        <v>1000000000000000</v>
      </c>
      <c r="E89" s="595">
        <v>1000000000000000</v>
      </c>
      <c r="F89" s="595">
        <v>1000000000000000</v>
      </c>
      <c r="G89" s="595">
        <v>1000000000000000</v>
      </c>
      <c r="H89" s="595">
        <v>1000000000000000</v>
      </c>
      <c r="I89" s="595">
        <v>1000000000000000</v>
      </c>
      <c r="J89" s="595">
        <v>1000000000000000</v>
      </c>
      <c r="K89" s="595">
        <v>1000000000000000</v>
      </c>
      <c r="L89" s="595">
        <v>1000000000000000</v>
      </c>
      <c r="M89" s="595">
        <v>1000000000000000</v>
      </c>
      <c r="N89" s="595">
        <v>1000000000000000</v>
      </c>
      <c r="O89" s="595">
        <v>1000000000000000</v>
      </c>
      <c r="P89" s="595">
        <v>1000000000000000</v>
      </c>
      <c r="Q89" s="595">
        <v>1000000000000000</v>
      </c>
      <c r="R89" s="595">
        <v>1000000000000000</v>
      </c>
      <c r="S89" s="595">
        <v>1000000000000000</v>
      </c>
      <c r="T89" s="595">
        <v>1000000000000000</v>
      </c>
      <c r="U89" s="595">
        <v>1000000000000000</v>
      </c>
      <c r="V89" s="595">
        <v>1000000000000000</v>
      </c>
      <c r="W89" s="595">
        <v>1000000000000000</v>
      </c>
      <c r="X89" s="595">
        <v>1000000000000000</v>
      </c>
      <c r="Y89" s="595">
        <v>1000000000000000</v>
      </c>
      <c r="Z89" s="595">
        <v>1000000000000000</v>
      </c>
      <c r="AA89" s="595">
        <v>1000000000000000</v>
      </c>
      <c r="AB89" s="595">
        <v>1000000000000000</v>
      </c>
      <c r="AC89" s="595">
        <v>1000000000000000</v>
      </c>
      <c r="AD89" s="595">
        <v>1000000000000000</v>
      </c>
      <c r="AE89" s="595">
        <v>1000000000000000</v>
      </c>
      <c r="AF89" s="595">
        <v>1000000000000000</v>
      </c>
      <c r="AG89" s="595">
        <v>1000000000000000</v>
      </c>
      <c r="AH89" s="595">
        <v>1000000000000000</v>
      </c>
      <c r="AI89" s="595">
        <v>1000000000000000</v>
      </c>
      <c r="AJ89" s="595">
        <v>1000000000000000</v>
      </c>
      <c r="AK89" s="595">
        <v>1000000000000000</v>
      </c>
      <c r="AL89" s="595">
        <v>1000000000000000</v>
      </c>
      <c r="AM89" s="595">
        <v>1000000000000000</v>
      </c>
      <c r="AN89" s="595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x14ac:dyDescent="0.2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x14ac:dyDescent="0.2">
      <c r="A91" s="255" t="s">
        <v>28</v>
      </c>
      <c r="B91" s="595">
        <v>1000000000000000</v>
      </c>
      <c r="C91" s="595">
        <v>1000000000000000</v>
      </c>
      <c r="D91" s="595">
        <v>1000000000000000</v>
      </c>
      <c r="E91" s="595">
        <v>1000000000000000</v>
      </c>
      <c r="F91" s="595">
        <v>1000000000000000</v>
      </c>
      <c r="G91" s="595">
        <v>1000000000000000</v>
      </c>
      <c r="H91" s="595">
        <v>1000000000000000</v>
      </c>
      <c r="I91" s="595">
        <v>1000000000000000</v>
      </c>
      <c r="J91" s="595">
        <v>1000000000000000</v>
      </c>
      <c r="K91" s="595">
        <v>1000000000000000</v>
      </c>
      <c r="L91" s="595">
        <v>1000000000000000</v>
      </c>
      <c r="M91" s="595">
        <v>1000000000000000</v>
      </c>
      <c r="N91" s="595">
        <v>1000000000000000</v>
      </c>
      <c r="O91" s="595">
        <v>1000000000000000</v>
      </c>
      <c r="P91" s="595">
        <v>1000000000000000</v>
      </c>
      <c r="Q91" s="595">
        <v>1000000000000000</v>
      </c>
      <c r="R91" s="595">
        <v>1000000000000000</v>
      </c>
      <c r="S91" s="595">
        <v>1000000000000000</v>
      </c>
      <c r="T91" s="595">
        <v>1000000000000000</v>
      </c>
      <c r="U91" s="595">
        <v>1000000000000000</v>
      </c>
      <c r="V91" s="595">
        <v>1000000000000000</v>
      </c>
      <c r="W91" s="595">
        <v>1000000000000000</v>
      </c>
      <c r="X91" s="595">
        <v>1000000000000000</v>
      </c>
      <c r="Y91" s="595">
        <v>1000000000000000</v>
      </c>
      <c r="Z91" s="595">
        <v>1000000000000000</v>
      </c>
      <c r="AA91" s="595">
        <v>1000000000000000</v>
      </c>
      <c r="AB91" s="595">
        <v>1000000000000000</v>
      </c>
      <c r="AC91" s="595">
        <v>1000000000000000</v>
      </c>
      <c r="AD91" s="595">
        <v>1000000000000000</v>
      </c>
      <c r="AE91" s="595">
        <v>1000000000000000</v>
      </c>
      <c r="AF91" s="595">
        <v>1000000000000000</v>
      </c>
      <c r="AG91" s="595">
        <v>1000000000000000</v>
      </c>
      <c r="AH91" s="595">
        <v>1000000000000000</v>
      </c>
      <c r="AI91" s="595">
        <v>1000000000000000</v>
      </c>
      <c r="AJ91" s="595">
        <v>1000000000000000</v>
      </c>
      <c r="AK91" s="595">
        <v>1000000000000000</v>
      </c>
      <c r="AL91" s="595">
        <v>1000000000000000</v>
      </c>
      <c r="AM91" s="595">
        <v>1000000000000000</v>
      </c>
      <c r="AN91" s="595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x14ac:dyDescent="0.2">
      <c r="A92" s="7" t="s">
        <v>151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7">
        <v>54.388285212803396</v>
      </c>
      <c r="G92" s="647">
        <v>1641.9636183874959</v>
      </c>
      <c r="H92" s="647">
        <v>1432.1788315265721</v>
      </c>
      <c r="I92" s="647">
        <v>6771.6977463939338</v>
      </c>
      <c r="J92" s="647">
        <v>4909.0388205191084</v>
      </c>
      <c r="K92" s="647">
        <v>5095.3013863893702</v>
      </c>
      <c r="L92" s="647">
        <v>4507.8594145450015</v>
      </c>
      <c r="M92" s="647">
        <v>4607.0004166406788</v>
      </c>
      <c r="N92" s="647">
        <v>4546.4635485846993</v>
      </c>
      <c r="O92" s="647">
        <v>4682.9678999356729</v>
      </c>
      <c r="P92" s="647">
        <v>3976.9361095250001</v>
      </c>
      <c r="Q92" s="647">
        <v>3717.7049690674307</v>
      </c>
      <c r="R92" s="647">
        <v>3885.6887211625804</v>
      </c>
      <c r="S92" s="647">
        <v>4023.2507696964817</v>
      </c>
      <c r="T92" s="647">
        <v>4182.7532596122619</v>
      </c>
      <c r="U92" s="647">
        <v>4443.1050684578158</v>
      </c>
      <c r="V92" s="647">
        <v>4564.0629217695378</v>
      </c>
      <c r="W92" s="647">
        <v>4553.2620062418546</v>
      </c>
      <c r="X92" s="647">
        <v>4676.8022271144846</v>
      </c>
      <c r="Y92" s="647">
        <v>4821.3144468549544</v>
      </c>
      <c r="Z92" s="647">
        <v>5121.3568666304354</v>
      </c>
      <c r="AA92" s="647">
        <v>5022.2669046687042</v>
      </c>
      <c r="AB92" s="647">
        <v>5035.0754715230069</v>
      </c>
      <c r="AC92" s="647">
        <v>4801.2555768848351</v>
      </c>
      <c r="AD92" s="647">
        <v>4718.6206778394298</v>
      </c>
      <c r="AE92" s="647">
        <v>4136.1001272163203</v>
      </c>
      <c r="AF92" s="647">
        <v>4156.5308193596493</v>
      </c>
      <c r="AG92" s="647">
        <v>4143.2231104021903</v>
      </c>
      <c r="AH92" s="647">
        <v>4209.6305080756556</v>
      </c>
      <c r="AI92" s="647">
        <v>4270.8215729051244</v>
      </c>
      <c r="AJ92" s="647">
        <v>4278.2214339867478</v>
      </c>
      <c r="AK92" s="647">
        <v>4227.820848821284</v>
      </c>
      <c r="AL92" s="647">
        <v>4693.1502445840551</v>
      </c>
      <c r="AM92" s="647">
        <v>4476.3521546136335</v>
      </c>
      <c r="AN92" s="647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x14ac:dyDescent="0.2">
      <c r="A93" s="367" t="s">
        <v>152</v>
      </c>
      <c r="B93" s="596">
        <v>1000000000000000</v>
      </c>
      <c r="C93" s="596">
        <v>1000000000000000</v>
      </c>
      <c r="D93" s="596">
        <v>1000000000000000</v>
      </c>
      <c r="E93" s="596">
        <v>1000000000000000</v>
      </c>
      <c r="F93" s="596">
        <v>1000000000000000</v>
      </c>
      <c r="G93" s="596">
        <v>1000000000000000</v>
      </c>
      <c r="H93" s="596">
        <v>1000000000000000</v>
      </c>
      <c r="I93" s="596">
        <v>1000000000000000</v>
      </c>
      <c r="J93" s="596">
        <v>1000000000000000</v>
      </c>
      <c r="K93" s="596">
        <v>1000000000000000</v>
      </c>
      <c r="L93" s="596">
        <v>1000000000000000</v>
      </c>
      <c r="M93" s="596">
        <v>1000000000000000</v>
      </c>
      <c r="N93" s="596">
        <v>1000000000000000</v>
      </c>
      <c r="O93" s="596">
        <v>1000000000000000</v>
      </c>
      <c r="P93" s="596">
        <v>1000000000000000</v>
      </c>
      <c r="Q93" s="596">
        <v>1000000000000000</v>
      </c>
      <c r="R93" s="596">
        <v>1000000000000000</v>
      </c>
      <c r="S93" s="596">
        <v>1000000000000000</v>
      </c>
      <c r="T93" s="596">
        <v>1000000000000000</v>
      </c>
      <c r="U93" s="596">
        <v>1000000000000000</v>
      </c>
      <c r="V93" s="596">
        <v>1000000000000000</v>
      </c>
      <c r="W93" s="596">
        <v>1000000000000000</v>
      </c>
      <c r="X93" s="596">
        <v>1000000000000000</v>
      </c>
      <c r="Y93" s="596">
        <v>1000000000000000</v>
      </c>
      <c r="Z93" s="596">
        <v>1000000000000000</v>
      </c>
      <c r="AA93" s="596">
        <v>1000000000000000</v>
      </c>
      <c r="AB93" s="596">
        <v>1000000000000000</v>
      </c>
      <c r="AC93" s="596">
        <v>1000000000000000</v>
      </c>
      <c r="AD93" s="596">
        <v>1000000000000000</v>
      </c>
      <c r="AE93" s="596">
        <v>1000000000000000</v>
      </c>
      <c r="AF93" s="596">
        <v>1000000000000000</v>
      </c>
      <c r="AG93" s="596">
        <v>1000000000000000</v>
      </c>
      <c r="AH93" s="596">
        <v>1000000000000000</v>
      </c>
      <c r="AI93" s="596">
        <v>1000000000000000</v>
      </c>
      <c r="AJ93" s="596">
        <v>1000000000000000</v>
      </c>
      <c r="AK93" s="596">
        <v>1000000000000000</v>
      </c>
      <c r="AL93" s="596">
        <v>1000000000000000</v>
      </c>
      <c r="AM93" s="596">
        <v>1000000000000000</v>
      </c>
      <c r="AN93" s="596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x14ac:dyDescent="0.2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x14ac:dyDescent="0.2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 x14ac:dyDescent="0.25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x14ac:dyDescent="0.2">
      <c r="A97" s="257" t="s">
        <v>153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x14ac:dyDescent="0.2">
      <c r="A98" s="54" t="s">
        <v>154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x14ac:dyDescent="0.2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x14ac:dyDescent="0.2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x14ac:dyDescent="0.2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 x14ac:dyDescent="0.2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 x14ac:dyDescent="0.45">
      <c r="A103" s="375" t="s">
        <v>155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 x14ac:dyDescent="0.2">
      <c r="A104" s="281" t="s">
        <v>156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 x14ac:dyDescent="0.25">
      <c r="A105" s="284" t="s">
        <v>157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 x14ac:dyDescent="0.2">
      <c r="A106" s="560" t="s">
        <v>158</v>
      </c>
      <c r="B106" s="562">
        <v>1250000</v>
      </c>
      <c r="C106" s="562">
        <v>1250000</v>
      </c>
      <c r="D106" s="562">
        <v>1250000</v>
      </c>
      <c r="E106" s="562">
        <v>1250000</v>
      </c>
      <c r="F106" s="562">
        <v>1250000</v>
      </c>
      <c r="G106" s="562">
        <v>1250000</v>
      </c>
      <c r="H106" s="562">
        <v>1250000</v>
      </c>
      <c r="I106" s="562">
        <v>1250000</v>
      </c>
      <c r="J106" s="562">
        <v>1250000</v>
      </c>
      <c r="K106" s="562">
        <v>1250000</v>
      </c>
      <c r="L106" s="562">
        <v>1250000</v>
      </c>
      <c r="M106" s="562">
        <v>1250000</v>
      </c>
      <c r="N106" s="562">
        <v>1250000</v>
      </c>
      <c r="O106" s="562">
        <v>1250000</v>
      </c>
      <c r="P106" s="562">
        <v>1250000</v>
      </c>
      <c r="Q106" s="562">
        <v>1250000</v>
      </c>
      <c r="R106" s="562">
        <v>1250000</v>
      </c>
      <c r="S106" s="562">
        <v>1250000</v>
      </c>
      <c r="T106" s="562">
        <v>1250000</v>
      </c>
      <c r="U106" s="562">
        <v>1450000</v>
      </c>
      <c r="V106" s="562">
        <v>1450000</v>
      </c>
      <c r="W106" s="562">
        <v>1450000</v>
      </c>
      <c r="X106" s="562">
        <v>1450000</v>
      </c>
      <c r="Y106" s="562">
        <v>1450000</v>
      </c>
      <c r="Z106" s="562">
        <v>1950000</v>
      </c>
      <c r="AA106" s="562">
        <v>1950000</v>
      </c>
      <c r="AB106" s="562">
        <v>1950000</v>
      </c>
      <c r="AC106" s="562">
        <v>1950000</v>
      </c>
      <c r="AD106" s="562">
        <v>1950000</v>
      </c>
      <c r="AE106" s="562">
        <v>2600000</v>
      </c>
      <c r="AF106" s="562">
        <v>2600000</v>
      </c>
      <c r="AG106" s="562">
        <v>2600000</v>
      </c>
      <c r="AH106" s="562">
        <v>2600000</v>
      </c>
      <c r="AI106" s="562">
        <v>2600000</v>
      </c>
      <c r="AJ106" s="562">
        <v>2750000</v>
      </c>
      <c r="AK106" s="562">
        <v>2750000</v>
      </c>
      <c r="AL106" s="562">
        <v>2750000</v>
      </c>
      <c r="AM106" s="562">
        <v>2750000</v>
      </c>
      <c r="AN106" s="562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 x14ac:dyDescent="0.2">
      <c r="A107" s="286" t="s">
        <v>159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 x14ac:dyDescent="0.2">
      <c r="A108" s="561" t="s">
        <v>160</v>
      </c>
      <c r="B108" s="54" t="s">
        <v>161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 x14ac:dyDescent="0.2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x14ac:dyDescent="0.2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x14ac:dyDescent="0.2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x14ac:dyDescent="0.2">
      <c r="A112" s="480" t="s">
        <v>162</v>
      </c>
      <c r="B112" s="480">
        <v>2012</v>
      </c>
      <c r="C112" s="480">
        <v>2013</v>
      </c>
      <c r="D112" s="480">
        <v>2014</v>
      </c>
      <c r="E112" s="480">
        <v>2015</v>
      </c>
      <c r="F112" s="480">
        <v>2016</v>
      </c>
      <c r="G112" s="480">
        <v>2017</v>
      </c>
      <c r="H112" s="480">
        <v>2018</v>
      </c>
      <c r="I112" s="480">
        <v>2019</v>
      </c>
      <c r="J112" s="480">
        <v>2020</v>
      </c>
      <c r="K112" s="480">
        <v>2021</v>
      </c>
      <c r="L112" s="480">
        <v>2022</v>
      </c>
      <c r="M112" s="480">
        <v>2023</v>
      </c>
      <c r="N112" s="480">
        <v>2024</v>
      </c>
      <c r="O112" s="480">
        <v>2025</v>
      </c>
      <c r="P112" s="480">
        <v>2026</v>
      </c>
      <c r="Q112" s="480">
        <v>2027</v>
      </c>
      <c r="R112" s="480">
        <v>2028</v>
      </c>
      <c r="S112" s="480">
        <v>2029</v>
      </c>
      <c r="T112" s="480">
        <v>2030</v>
      </c>
      <c r="U112" s="480">
        <v>2031</v>
      </c>
      <c r="V112" s="480">
        <v>2032</v>
      </c>
      <c r="W112" s="480">
        <v>2033</v>
      </c>
      <c r="X112" s="480">
        <v>2034</v>
      </c>
      <c r="Y112" s="480">
        <v>2035</v>
      </c>
      <c r="Z112" s="480">
        <v>2036</v>
      </c>
      <c r="AA112" s="480">
        <v>2037</v>
      </c>
      <c r="AB112" s="480">
        <v>2038</v>
      </c>
      <c r="AC112" s="480">
        <v>2039</v>
      </c>
      <c r="AD112" s="480">
        <v>2040</v>
      </c>
      <c r="AE112" s="480">
        <v>2041</v>
      </c>
      <c r="AF112" s="480">
        <v>2042</v>
      </c>
      <c r="AG112" s="480">
        <v>2043</v>
      </c>
      <c r="AH112" s="480">
        <v>2044</v>
      </c>
      <c r="AI112" s="480">
        <v>2045</v>
      </c>
      <c r="AJ112" s="480">
        <v>2046</v>
      </c>
      <c r="AK112" s="480">
        <v>2047</v>
      </c>
      <c r="AL112" s="480">
        <v>2048</v>
      </c>
      <c r="AM112" s="480">
        <v>2049</v>
      </c>
      <c r="AN112" s="480">
        <v>2050</v>
      </c>
    </row>
    <row r="113" spans="1:40" x14ac:dyDescent="0.2">
      <c r="A113" s="481" t="s">
        <v>163</v>
      </c>
      <c r="B113" s="481"/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1"/>
      <c r="AF113" s="481"/>
      <c r="AG113" s="481"/>
      <c r="AH113" s="481"/>
      <c r="AI113" s="481"/>
      <c r="AJ113" s="481"/>
      <c r="AK113" s="481"/>
      <c r="AL113" s="481"/>
      <c r="AM113" s="481"/>
      <c r="AN113" s="481"/>
    </row>
    <row r="114" spans="1:40" x14ac:dyDescent="0.2">
      <c r="A114" t="s">
        <v>164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 x14ac:dyDescent="0.2">
      <c r="A115" s="482" t="s">
        <v>165</v>
      </c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  <c r="AA115" s="482"/>
      <c r="AB115" s="482"/>
      <c r="AC115" s="482"/>
      <c r="AD115" s="482"/>
      <c r="AE115" s="482"/>
      <c r="AF115" s="482"/>
      <c r="AG115" s="482"/>
      <c r="AH115" s="482"/>
      <c r="AI115" s="482"/>
      <c r="AJ115" s="482"/>
      <c r="AK115" s="482"/>
      <c r="AL115" s="482"/>
      <c r="AM115" s="482"/>
      <c r="AN115" s="482"/>
    </row>
    <row r="120" spans="1:40" ht="15" x14ac:dyDescent="0.2">
      <c r="B120" s="479"/>
      <c r="C120" s="478"/>
      <c r="D120" s="478"/>
      <c r="E120" s="478"/>
      <c r="F120" s="478"/>
      <c r="G120" s="478"/>
      <c r="H120" s="478"/>
      <c r="I120" s="478"/>
      <c r="J120" s="478"/>
      <c r="K120" s="478"/>
      <c r="L120" s="478"/>
      <c r="M120" s="479"/>
      <c r="N120" s="479"/>
      <c r="O120" s="479"/>
      <c r="P120" s="479"/>
    </row>
    <row r="123" spans="1:40" x14ac:dyDescent="0.2">
      <c r="B123" t="s">
        <v>161</v>
      </c>
    </row>
  </sheetData>
  <sortState ref="I117:J137">
    <sortCondition ref="I118"/>
  </sortState>
  <hyperlinks>
    <hyperlink ref="J3" location="Mercado!A1" display="Mercado"/>
    <hyperlink ref="J4" location="MercadoPonta!A1" display="Mercado Ponta"/>
    <hyperlink ref="J5" location="tab_Tecnologias_TE_RE!A1" display="Tecnologias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BH46"/>
  <sheetViews>
    <sheetView zoomScale="90" zoomScaleNormal="9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D64" sqref="D64"/>
    </sheetView>
  </sheetViews>
  <sheetFormatPr defaultRowHeight="12.75" x14ac:dyDescent="0.2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 x14ac:dyDescent="0.2">
      <c r="A1" s="269" t="s">
        <v>166</v>
      </c>
      <c r="B1" s="270" t="s">
        <v>128</v>
      </c>
      <c r="C1" s="271" t="s">
        <v>167</v>
      </c>
      <c r="D1" s="271" t="s">
        <v>168</v>
      </c>
      <c r="E1" s="271" t="s">
        <v>169</v>
      </c>
      <c r="F1" s="271" t="s">
        <v>170</v>
      </c>
      <c r="G1" s="271" t="s">
        <v>171</v>
      </c>
      <c r="H1" s="365" t="s">
        <v>172</v>
      </c>
      <c r="I1" s="365" t="s">
        <v>173</v>
      </c>
      <c r="J1" s="365" t="s">
        <v>174</v>
      </c>
      <c r="K1" s="364" t="s">
        <v>175</v>
      </c>
      <c r="L1" s="364" t="s">
        <v>176</v>
      </c>
      <c r="M1" s="364" t="s">
        <v>177</v>
      </c>
      <c r="N1" s="364" t="s">
        <v>178</v>
      </c>
      <c r="O1" s="364" t="s">
        <v>179</v>
      </c>
      <c r="P1" s="364" t="s">
        <v>180</v>
      </c>
      <c r="Q1" s="365" t="s">
        <v>181</v>
      </c>
      <c r="R1" s="365" t="s">
        <v>182</v>
      </c>
      <c r="S1" s="365" t="s">
        <v>183</v>
      </c>
      <c r="T1" s="365" t="s">
        <v>184</v>
      </c>
      <c r="U1" s="365" t="s">
        <v>185</v>
      </c>
      <c r="V1" s="365" t="s">
        <v>186</v>
      </c>
      <c r="W1" s="366" t="s">
        <v>187</v>
      </c>
      <c r="X1" s="366" t="s">
        <v>188</v>
      </c>
      <c r="Y1" s="366" t="s">
        <v>189</v>
      </c>
      <c r="Z1" s="366" t="s">
        <v>190</v>
      </c>
      <c r="AA1" s="366" t="s">
        <v>191</v>
      </c>
      <c r="AB1" s="366" t="s">
        <v>192</v>
      </c>
      <c r="AC1" s="272" t="s">
        <v>139</v>
      </c>
      <c r="AD1" s="273" t="s">
        <v>193</v>
      </c>
      <c r="AE1" s="273" t="s">
        <v>194</v>
      </c>
      <c r="AF1" s="273" t="s">
        <v>195</v>
      </c>
      <c r="AG1" s="273" t="s">
        <v>196</v>
      </c>
      <c r="AH1" s="273" t="s">
        <v>197</v>
      </c>
      <c r="AI1" s="273" t="s">
        <v>198</v>
      </c>
      <c r="AJ1" s="273" t="s">
        <v>199</v>
      </c>
      <c r="AK1" s="385" t="s">
        <v>200</v>
      </c>
      <c r="AL1" s="273" t="s">
        <v>201</v>
      </c>
    </row>
    <row r="2" spans="1:38" x14ac:dyDescent="0.2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 x14ac:dyDescent="0.2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 x14ac:dyDescent="0.2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 x14ac:dyDescent="0.2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 x14ac:dyDescent="0.2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 x14ac:dyDescent="0.2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 x14ac:dyDescent="0.2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 x14ac:dyDescent="0.2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 x14ac:dyDescent="0.2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 x14ac:dyDescent="0.2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 x14ac:dyDescent="0.2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 x14ac:dyDescent="0.2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 x14ac:dyDescent="0.2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 x14ac:dyDescent="0.2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 x14ac:dyDescent="0.2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 x14ac:dyDescent="0.2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 x14ac:dyDescent="0.2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 x14ac:dyDescent="0.2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 x14ac:dyDescent="0.2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 x14ac:dyDescent="0.2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 x14ac:dyDescent="0.2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 x14ac:dyDescent="0.2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 x14ac:dyDescent="0.2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 x14ac:dyDescent="0.2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 x14ac:dyDescent="0.2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 x14ac:dyDescent="0.2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 x14ac:dyDescent="0.2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 x14ac:dyDescent="0.2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 x14ac:dyDescent="0.2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 x14ac:dyDescent="0.2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 x14ac:dyDescent="0.2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 x14ac:dyDescent="0.2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 x14ac:dyDescent="0.2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 x14ac:dyDescent="0.2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 x14ac:dyDescent="0.2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 x14ac:dyDescent="0.2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 x14ac:dyDescent="0.2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 x14ac:dyDescent="0.2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 x14ac:dyDescent="0.2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 x14ac:dyDescent="0.2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 x14ac:dyDescent="0.2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6" tint="0.39997558519241921"/>
  </sheetPr>
  <dimension ref="A1:O276"/>
  <sheetViews>
    <sheetView tabSelected="1" zoomScale="80" zoomScaleNormal="80" workbookViewId="0">
      <pane xSplit="3" ySplit="1" topLeftCell="D51" activePane="bottomRight" state="frozen"/>
      <selection pane="topRight" activeCell="D1" sqref="D1"/>
      <selection pane="bottomLeft" activeCell="A2" sqref="A2"/>
      <selection pane="bottomRight" activeCell="A63" sqref="A63:A276"/>
    </sheetView>
  </sheetViews>
  <sheetFormatPr defaultColWidth="9.140625" defaultRowHeight="12.75" x14ac:dyDescent="0.2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5" thickBot="1" x14ac:dyDescent="0.25">
      <c r="A1" s="2" t="s">
        <v>202</v>
      </c>
      <c r="B1" s="67" t="s">
        <v>203</v>
      </c>
      <c r="C1" s="92" t="s">
        <v>204</v>
      </c>
      <c r="D1" s="61" t="s">
        <v>205</v>
      </c>
      <c r="E1" s="11" t="s">
        <v>206</v>
      </c>
      <c r="F1" s="93" t="s">
        <v>207</v>
      </c>
      <c r="G1" s="93" t="s">
        <v>208</v>
      </c>
      <c r="H1" s="2" t="s">
        <v>209</v>
      </c>
      <c r="I1" s="92" t="s">
        <v>210</v>
      </c>
      <c r="J1" s="61" t="s">
        <v>211</v>
      </c>
      <c r="K1" s="61" t="s">
        <v>212</v>
      </c>
      <c r="L1" s="94" t="s">
        <v>213</v>
      </c>
      <c r="M1" s="92" t="s">
        <v>214</v>
      </c>
      <c r="O1" s="2" t="s">
        <v>215</v>
      </c>
    </row>
    <row r="2" spans="1:15" ht="13.5" thickTop="1" x14ac:dyDescent="0.2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216</v>
      </c>
      <c r="E2" s="17">
        <v>1</v>
      </c>
      <c r="F2" s="125">
        <v>0</v>
      </c>
      <c r="G2" s="97" t="str">
        <f t="shared" ref="G2:G72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 x14ac:dyDescent="0.2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216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 x14ac:dyDescent="0.2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216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f>J4+1</f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 x14ac:dyDescent="0.2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216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 x14ac:dyDescent="0.2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216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 x14ac:dyDescent="0.2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216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 x14ac:dyDescent="0.2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216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 x14ac:dyDescent="0.2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216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 x14ac:dyDescent="0.2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216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 x14ac:dyDescent="0.2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216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 x14ac:dyDescent="0.2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216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 x14ac:dyDescent="0.2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216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 x14ac:dyDescent="0.2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216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 x14ac:dyDescent="0.2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216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 x14ac:dyDescent="0.2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216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 x14ac:dyDescent="0.2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216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 x14ac:dyDescent="0.2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216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 x14ac:dyDescent="0.2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216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 x14ac:dyDescent="0.2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216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 x14ac:dyDescent="0.2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216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 x14ac:dyDescent="0.2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216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 x14ac:dyDescent="0.2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216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 x14ac:dyDescent="0.2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216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 x14ac:dyDescent="0.2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216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 x14ac:dyDescent="0.2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216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 x14ac:dyDescent="0.2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216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 x14ac:dyDescent="0.2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216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 x14ac:dyDescent="0.2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216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 x14ac:dyDescent="0.2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216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 x14ac:dyDescent="0.2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216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 x14ac:dyDescent="0.2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216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 x14ac:dyDescent="0.2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216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 x14ac:dyDescent="0.2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216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 x14ac:dyDescent="0.2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216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 x14ac:dyDescent="0.2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216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 x14ac:dyDescent="0.2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216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 x14ac:dyDescent="0.2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217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 x14ac:dyDescent="0.2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218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 x14ac:dyDescent="0.2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219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 x14ac:dyDescent="0.2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219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 x14ac:dyDescent="0.2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220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 x14ac:dyDescent="0.2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221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 x14ac:dyDescent="0.2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222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 x14ac:dyDescent="0.2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217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 x14ac:dyDescent="0.2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220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 x14ac:dyDescent="0.2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221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 x14ac:dyDescent="0.2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222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 x14ac:dyDescent="0.2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217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 x14ac:dyDescent="0.2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220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 x14ac:dyDescent="0.2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221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 x14ac:dyDescent="0.2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222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 x14ac:dyDescent="0.2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217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 x14ac:dyDescent="0.2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220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 x14ac:dyDescent="0.2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221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 x14ac:dyDescent="0.2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222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 x14ac:dyDescent="0.2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217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 x14ac:dyDescent="0.2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216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 x14ac:dyDescent="0.2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221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 x14ac:dyDescent="0.2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222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 x14ac:dyDescent="0.2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223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 x14ac:dyDescent="0.2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224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 x14ac:dyDescent="0.2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222</v>
      </c>
      <c r="E63" s="17">
        <v>3</v>
      </c>
      <c r="F63" s="125">
        <v>1000</v>
      </c>
      <c r="G63" s="97" t="str">
        <f t="shared" si="0"/>
        <v>NUCLEAR_3_2_2032</v>
      </c>
      <c r="H63" s="23">
        <v>2</v>
      </c>
      <c r="I63" s="345" t="str">
        <f>VLOOKUP(H63,tab_tipo_expansao!$A$2:$B$4,2,0)</f>
        <v>obrigatoria</v>
      </c>
      <c r="J63" s="59">
        <v>2032</v>
      </c>
      <c r="K63" s="59">
        <v>2032</v>
      </c>
      <c r="L63" s="98">
        <f>F63*VLOOKUP(B63,tab_Tecnologias_TE_RE!$A$2:$C$101,3,0)</f>
        <v>1000</v>
      </c>
      <c r="M63" s="96">
        <f>VLOOKUP(B63,tab_Tecnologias_TE_RE!$A$2:$W$101,COLUMN(tab_Tecnologias_TE_RE!$W$1),0)</f>
        <v>5</v>
      </c>
    </row>
    <row r="64" spans="1:13" x14ac:dyDescent="0.2">
      <c r="A64" s="95">
        <v>5062</v>
      </c>
      <c r="B64" s="86">
        <v>303</v>
      </c>
      <c r="C64" s="96" t="str">
        <f>VLOOKUP(B64,tab_Tecnologias_TE_RE!$A$1:$B$101,2,0)</f>
        <v>NUCLEAR</v>
      </c>
      <c r="D64" s="152" t="s">
        <v>222</v>
      </c>
      <c r="E64" s="17">
        <v>3</v>
      </c>
      <c r="F64" s="125">
        <v>1000</v>
      </c>
      <c r="G64" s="97" t="str">
        <f t="shared" si="0"/>
        <v>NUCLEAR_3_2_2034</v>
      </c>
      <c r="H64" s="23">
        <v>2</v>
      </c>
      <c r="I64" s="345" t="str">
        <f>VLOOKUP(H64,tab_tipo_expansao!$A$2:$B$4,2,0)</f>
        <v>obrigatoria</v>
      </c>
      <c r="J64" s="59">
        <v>2034</v>
      </c>
      <c r="K64" s="59">
        <v>2034</v>
      </c>
      <c r="L64" s="98">
        <f>F64*VLOOKUP(B64,tab_Tecnologias_TE_RE!$A$2:$C$101,3,0)</f>
        <v>1000</v>
      </c>
      <c r="M64" s="96">
        <f>VLOOKUP(B64,tab_Tecnologias_TE_RE!$A$2:$W$101,COLUMN(tab_Tecnologias_TE_RE!$W$1),0)</f>
        <v>5</v>
      </c>
    </row>
    <row r="65" spans="1:13" x14ac:dyDescent="0.2">
      <c r="A65" s="95">
        <v>5063</v>
      </c>
      <c r="B65" s="86">
        <v>303</v>
      </c>
      <c r="C65" s="96" t="str">
        <f>VLOOKUP(B65,tab_Tecnologias_TE_RE!$A$1:$B$101,2,0)</f>
        <v>NUCLEAR</v>
      </c>
      <c r="D65" s="152" t="s">
        <v>222</v>
      </c>
      <c r="E65" s="17">
        <v>3</v>
      </c>
      <c r="F65" s="125">
        <v>1000</v>
      </c>
      <c r="G65" s="97" t="str">
        <f t="shared" si="0"/>
        <v>NUCLEAR_3_2_2037</v>
      </c>
      <c r="H65" s="23">
        <v>2</v>
      </c>
      <c r="I65" s="345" t="str">
        <f>VLOOKUP(H65,tab_tipo_expansao!$A$2:$B$4,2,0)</f>
        <v>obrigatoria</v>
      </c>
      <c r="J65" s="59">
        <v>2037</v>
      </c>
      <c r="K65" s="59">
        <v>2037</v>
      </c>
      <c r="L65" s="98">
        <f>F65*VLOOKUP(B65,tab_Tecnologias_TE_RE!$A$2:$C$101,3,0)</f>
        <v>1000</v>
      </c>
      <c r="M65" s="96">
        <f>VLOOKUP(B65,tab_Tecnologias_TE_RE!$A$2:$W$101,COLUMN(tab_Tecnologias_TE_RE!$W$1),0)</f>
        <v>5</v>
      </c>
    </row>
    <row r="66" spans="1:13" x14ac:dyDescent="0.2">
      <c r="A66" s="95">
        <v>5064</v>
      </c>
      <c r="B66" s="86">
        <v>303</v>
      </c>
      <c r="C66" s="96" t="str">
        <f>VLOOKUP(B66,tab_Tecnologias_TE_RE!$A$1:$B$101,2,0)</f>
        <v>NUCLEAR</v>
      </c>
      <c r="D66" s="152" t="s">
        <v>222</v>
      </c>
      <c r="E66" s="17">
        <v>3</v>
      </c>
      <c r="F66" s="125">
        <v>1000</v>
      </c>
      <c r="G66" s="97" t="str">
        <f t="shared" si="0"/>
        <v>NUCLEAR_3_2_2039</v>
      </c>
      <c r="H66" s="23">
        <v>2</v>
      </c>
      <c r="I66" s="345" t="str">
        <f>VLOOKUP(H66,tab_tipo_expansao!$A$2:$B$4,2,0)</f>
        <v>obrigatoria</v>
      </c>
      <c r="J66" s="59">
        <v>2039</v>
      </c>
      <c r="K66" s="59">
        <v>2039</v>
      </c>
      <c r="L66" s="98">
        <f>F66*VLOOKUP(B66,tab_Tecnologias_TE_RE!$A$2:$C$101,3,0)</f>
        <v>1000</v>
      </c>
      <c r="M66" s="96">
        <f>VLOOKUP(B66,tab_Tecnologias_TE_RE!$A$2:$W$101,COLUMN(tab_Tecnologias_TE_RE!$W$1),0)</f>
        <v>5</v>
      </c>
    </row>
    <row r="67" spans="1:13" x14ac:dyDescent="0.2">
      <c r="A67" s="95">
        <v>5065</v>
      </c>
      <c r="B67" s="86">
        <v>303</v>
      </c>
      <c r="C67" s="96" t="str">
        <f>VLOOKUP(B67,tab_Tecnologias_TE_RE!$A$1:$B$101,2,0)</f>
        <v>NUCLEAR</v>
      </c>
      <c r="D67" s="152" t="s">
        <v>216</v>
      </c>
      <c r="E67" s="17">
        <v>1</v>
      </c>
      <c r="F67" s="125">
        <v>1000</v>
      </c>
      <c r="G67" s="97" t="str">
        <f t="shared" si="0"/>
        <v>NUCLEAR_1_2_2042</v>
      </c>
      <c r="H67" s="23">
        <v>2</v>
      </c>
      <c r="I67" s="345" t="str">
        <f>VLOOKUP(H67,tab_tipo_expansao!$A$2:$B$4,2,0)</f>
        <v>obrigatoria</v>
      </c>
      <c r="J67" s="59">
        <v>2042</v>
      </c>
      <c r="K67" s="59">
        <v>2042</v>
      </c>
      <c r="L67" s="98">
        <f>F67*VLOOKUP(B67,tab_Tecnologias_TE_RE!$A$2:$C$101,3,0)</f>
        <v>1000</v>
      </c>
      <c r="M67" s="96">
        <f>VLOOKUP(B67,tab_Tecnologias_TE_RE!$A$2:$W$101,COLUMN(tab_Tecnologias_TE_RE!$W$1),0)</f>
        <v>5</v>
      </c>
    </row>
    <row r="68" spans="1:13" x14ac:dyDescent="0.2">
      <c r="A68" s="95">
        <v>5066</v>
      </c>
      <c r="B68" s="86">
        <v>303</v>
      </c>
      <c r="C68" s="96" t="str">
        <f>VLOOKUP(B68,tab_Tecnologias_TE_RE!$A$1:$B$101,2,0)</f>
        <v>NUCLEAR</v>
      </c>
      <c r="D68" s="152" t="s">
        <v>216</v>
      </c>
      <c r="E68" s="17">
        <v>1</v>
      </c>
      <c r="F68" s="125">
        <v>1000</v>
      </c>
      <c r="G68" s="97" t="str">
        <f t="shared" si="0"/>
        <v>NUCLEAR_1_2_2044</v>
      </c>
      <c r="H68" s="23">
        <v>2</v>
      </c>
      <c r="I68" s="345" t="str">
        <f>VLOOKUP(H68,tab_tipo_expansao!$A$2:$B$4,2,0)</f>
        <v>obrigatoria</v>
      </c>
      <c r="J68" s="59">
        <v>2044</v>
      </c>
      <c r="K68" s="59">
        <v>2044</v>
      </c>
      <c r="L68" s="98">
        <f>F68*VLOOKUP(B68,tab_Tecnologias_TE_RE!$A$2:$C$101,3,0)</f>
        <v>1000</v>
      </c>
      <c r="M68" s="96">
        <f>VLOOKUP(B68,tab_Tecnologias_TE_RE!$A$2:$W$101,COLUMN(tab_Tecnologias_TE_RE!$W$1),0)</f>
        <v>5</v>
      </c>
    </row>
    <row r="69" spans="1:13" x14ac:dyDescent="0.2">
      <c r="A69" s="95">
        <v>5067</v>
      </c>
      <c r="B69" s="86">
        <v>303</v>
      </c>
      <c r="C69" s="96" t="str">
        <f>VLOOKUP(B69,tab_Tecnologias_TE_RE!$A$1:$B$101,2,0)</f>
        <v>NUCLEAR</v>
      </c>
      <c r="D69" s="152" t="s">
        <v>216</v>
      </c>
      <c r="E69" s="17">
        <v>1</v>
      </c>
      <c r="F69" s="125">
        <v>1000</v>
      </c>
      <c r="G69" s="97" t="str">
        <f t="shared" ref="G69:G70" si="1">C69&amp;"_"&amp;E69&amp;"_"&amp;H69&amp;"_"&amp;J69</f>
        <v>NUCLEAR_1_2_2047</v>
      </c>
      <c r="H69" s="23">
        <v>2</v>
      </c>
      <c r="I69" s="345" t="str">
        <f>VLOOKUP(H69,tab_tipo_expansao!$A$2:$B$4,2,0)</f>
        <v>obrigatoria</v>
      </c>
      <c r="J69" s="59">
        <v>2047</v>
      </c>
      <c r="K69" s="59">
        <v>2047</v>
      </c>
      <c r="L69" s="98">
        <f>F69*VLOOKUP(B69,tab_Tecnologias_TE_RE!$A$2:$C$101,3,0)</f>
        <v>1000</v>
      </c>
      <c r="M69" s="96">
        <f>VLOOKUP(B69,tab_Tecnologias_TE_RE!$A$2:$W$101,COLUMN(tab_Tecnologias_TE_RE!$W$1),0)</f>
        <v>5</v>
      </c>
    </row>
    <row r="70" spans="1:13" x14ac:dyDescent="0.2">
      <c r="A70" s="95">
        <v>5068</v>
      </c>
      <c r="B70" s="86">
        <v>303</v>
      </c>
      <c r="C70" s="96" t="str">
        <f>VLOOKUP(B70,tab_Tecnologias_TE_RE!$A$1:$B$101,2,0)</f>
        <v>NUCLEAR</v>
      </c>
      <c r="D70" s="152" t="s">
        <v>216</v>
      </c>
      <c r="E70" s="17">
        <v>1</v>
      </c>
      <c r="F70" s="125">
        <v>1000</v>
      </c>
      <c r="G70" s="97" t="str">
        <f t="shared" si="1"/>
        <v>NUCLEAR_1_2_2049</v>
      </c>
      <c r="H70" s="23">
        <v>2</v>
      </c>
      <c r="I70" s="345" t="str">
        <f>VLOOKUP(H70,tab_tipo_expansao!$A$2:$B$4,2,0)</f>
        <v>obrigatoria</v>
      </c>
      <c r="J70" s="59">
        <v>2049</v>
      </c>
      <c r="K70" s="59">
        <v>2049</v>
      </c>
      <c r="L70" s="98">
        <f>F70*VLOOKUP(B70,tab_Tecnologias_TE_RE!$A$2:$C$101,3,0)</f>
        <v>1000</v>
      </c>
      <c r="M70" s="96">
        <f>VLOOKUP(B70,tab_Tecnologias_TE_RE!$A$2:$W$101,COLUMN(tab_Tecnologias_TE_RE!$W$1),0)</f>
        <v>5</v>
      </c>
    </row>
    <row r="71" spans="1:13" x14ac:dyDescent="0.2">
      <c r="A71" s="95">
        <v>5069</v>
      </c>
      <c r="B71" s="86">
        <v>313</v>
      </c>
      <c r="C71" s="96" t="str">
        <f>VLOOKUP(B71,tab_Tecnologias_TE_RE!$A$1:$B$101,2,0)</f>
        <v>Outras_Biomassas</v>
      </c>
      <c r="D71" s="152" t="s">
        <v>216</v>
      </c>
      <c r="E71" s="17">
        <v>1</v>
      </c>
      <c r="F71" s="125">
        <v>4500</v>
      </c>
      <c r="G71" s="97" t="str">
        <f t="shared" si="0"/>
        <v>Outras_Biomassas_1_1_2023</v>
      </c>
      <c r="H71" s="23">
        <v>1</v>
      </c>
      <c r="I71" s="345" t="str">
        <f>VLOOKUP(H71,tab_tipo_expansao!$A$2:$B$4,2,0)</f>
        <v>opcional</v>
      </c>
      <c r="J71" s="59">
        <v>2023</v>
      </c>
      <c r="K71" s="59">
        <v>2050</v>
      </c>
      <c r="L71" s="98">
        <f>F71*VLOOKUP(B71,tab_Tecnologias_TE_RE!$A$2:$C$101,3,0)</f>
        <v>4500</v>
      </c>
      <c r="M71" s="96">
        <f>VLOOKUP(B71,tab_Tecnologias_TE_RE!$A$2:$W$101,COLUMN(tab_Tecnologias_TE_RE!$W$1),0)</f>
        <v>7</v>
      </c>
    </row>
    <row r="72" spans="1:13" x14ac:dyDescent="0.2">
      <c r="A72" s="95">
        <v>5070</v>
      </c>
      <c r="B72" s="86">
        <v>313</v>
      </c>
      <c r="C72" s="96" t="str">
        <f>VLOOKUP(B72,tab_Tecnologias_TE_RE!$A$1:$B$101,2,0)</f>
        <v>Outras_Biomassas</v>
      </c>
      <c r="D72" s="152" t="s">
        <v>223</v>
      </c>
      <c r="E72" s="17">
        <v>4</v>
      </c>
      <c r="F72" s="125">
        <v>5400</v>
      </c>
      <c r="G72" s="97" t="str">
        <f t="shared" si="0"/>
        <v>Outras_Biomassas_4_1_2015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2050</v>
      </c>
      <c r="L72" s="98">
        <f>F72*VLOOKUP(B72,tab_Tecnologias_TE_RE!$A$2:$C$101,3,0)</f>
        <v>5400</v>
      </c>
      <c r="M72" s="96">
        <f>VLOOKUP(B72,tab_Tecnologias_TE_RE!$A$2:$W$101,COLUMN(tab_Tecnologias_TE_RE!$W$1),0)</f>
        <v>7</v>
      </c>
    </row>
    <row r="73" spans="1:13" x14ac:dyDescent="0.2">
      <c r="A73" s="95">
        <v>5071</v>
      </c>
      <c r="B73" s="86">
        <v>313</v>
      </c>
      <c r="C73" s="96" t="str">
        <f>VLOOKUP(B73,tab_Tecnologias_TE_RE!$A$1:$B$101,2,0)</f>
        <v>Outras_Biomassas</v>
      </c>
      <c r="D73" s="152" t="s">
        <v>219</v>
      </c>
      <c r="E73" s="17">
        <v>2</v>
      </c>
      <c r="F73" s="125">
        <v>700</v>
      </c>
      <c r="G73" s="97" t="str">
        <f t="shared" ref="G73:G136" si="2">C73&amp;"_"&amp;E73&amp;"_"&amp;H73&amp;"_"&amp;J73</f>
        <v>Outras_Biomassas_2_1_2015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2050</v>
      </c>
      <c r="L73" s="98">
        <f>F73*VLOOKUP(B73,tab_Tecnologias_TE_RE!$A$2:$C$101,3,0)</f>
        <v>700</v>
      </c>
      <c r="M73" s="96">
        <f>VLOOKUP(B73,tab_Tecnologias_TE_RE!$A$2:$W$101,COLUMN(tab_Tecnologias_TE_RE!$W$1),0)</f>
        <v>7</v>
      </c>
    </row>
    <row r="74" spans="1:13" x14ac:dyDescent="0.2">
      <c r="A74" s="95">
        <v>5072</v>
      </c>
      <c r="B74" s="86">
        <v>329</v>
      </c>
      <c r="C74" s="96" t="str">
        <f>VLOOKUP(B74,tab_Tecnologias_TE_RE!$A$1:$B$101,2,0)</f>
        <v>Potência_Complementar_2015-2029</v>
      </c>
      <c r="D74" s="152" t="s">
        <v>216</v>
      </c>
      <c r="E74" s="17">
        <v>1</v>
      </c>
      <c r="F74" s="125">
        <v>150000</v>
      </c>
      <c r="G74" s="97" t="str">
        <f t="shared" si="2"/>
        <v>Potência_Complementar_2015-2029_1_1_2015</v>
      </c>
      <c r="H74" s="23">
        <v>1</v>
      </c>
      <c r="I74" s="345" t="str">
        <f>VLOOKUP(H74,tab_tipo_expansao!$A$2:$B$4,2,0)</f>
        <v>opcional</v>
      </c>
      <c r="J74" s="59">
        <v>2015</v>
      </c>
      <c r="K74" s="59">
        <v>2029</v>
      </c>
      <c r="L74" s="98">
        <f>F74*VLOOKUP(B74,tab_Tecnologias_TE_RE!$A$2:$C$101,3,0)</f>
        <v>150000</v>
      </c>
      <c r="M74" s="96">
        <f>VLOOKUP(B74,tab_Tecnologias_TE_RE!$A$2:$W$101,COLUMN(tab_Tecnologias_TE_RE!$W$1),0)</f>
        <v>10</v>
      </c>
    </row>
    <row r="75" spans="1:13" x14ac:dyDescent="0.2">
      <c r="A75" s="95">
        <v>5073</v>
      </c>
      <c r="B75" s="86">
        <v>329</v>
      </c>
      <c r="C75" s="96" t="str">
        <f>VLOOKUP(B75,tab_Tecnologias_TE_RE!$A$1:$B$101,2,0)</f>
        <v>Potência_Complementar_2015-2029</v>
      </c>
      <c r="D75" s="152" t="s">
        <v>221</v>
      </c>
      <c r="E75" s="17">
        <v>2</v>
      </c>
      <c r="F75" s="125">
        <v>150000</v>
      </c>
      <c r="G75" s="97" t="str">
        <f t="shared" si="2"/>
        <v>Potência_Complementar_2015-2029_2_1_2015</v>
      </c>
      <c r="H75" s="23">
        <v>1</v>
      </c>
      <c r="I75" s="345" t="str">
        <f>VLOOKUP(H75,tab_tipo_expansao!$A$2:$B$4,2,0)</f>
        <v>opcional</v>
      </c>
      <c r="J75" s="59">
        <v>2015</v>
      </c>
      <c r="K75" s="59">
        <v>2029</v>
      </c>
      <c r="L75" s="98">
        <f>F75*VLOOKUP(B75,tab_Tecnologias_TE_RE!$A$2:$C$101,3,0)</f>
        <v>150000</v>
      </c>
      <c r="M75" s="96">
        <f>VLOOKUP(B75,tab_Tecnologias_TE_RE!$A$2:$W$101,COLUMN(tab_Tecnologias_TE_RE!$W$1),0)</f>
        <v>10</v>
      </c>
    </row>
    <row r="76" spans="1:13" x14ac:dyDescent="0.2">
      <c r="A76" s="95">
        <v>5074</v>
      </c>
      <c r="B76" s="86">
        <v>329</v>
      </c>
      <c r="C76" s="96" t="str">
        <f>VLOOKUP(B76,tab_Tecnologias_TE_RE!$A$1:$B$101,2,0)</f>
        <v>Potência_Complementar_2015-2029</v>
      </c>
      <c r="D76" s="152" t="s">
        <v>222</v>
      </c>
      <c r="E76" s="17">
        <v>3</v>
      </c>
      <c r="F76" s="125">
        <v>150000</v>
      </c>
      <c r="G76" s="97" t="str">
        <f t="shared" si="2"/>
        <v>Potência_Complementar_2015-2029_3_1_2015</v>
      </c>
      <c r="H76" s="23">
        <v>1</v>
      </c>
      <c r="I76" s="345" t="str">
        <f>VLOOKUP(H76,tab_tipo_expansao!$A$2:$B$4,2,0)</f>
        <v>opcional</v>
      </c>
      <c r="J76" s="59">
        <v>2015</v>
      </c>
      <c r="K76" s="59">
        <v>2029</v>
      </c>
      <c r="L76" s="98">
        <f>F76*VLOOKUP(B76,tab_Tecnologias_TE_RE!$A$2:$C$101,3,0)</f>
        <v>150000</v>
      </c>
      <c r="M76" s="96">
        <f>VLOOKUP(B76,tab_Tecnologias_TE_RE!$A$2:$W$101,COLUMN(tab_Tecnologias_TE_RE!$W$1),0)</f>
        <v>10</v>
      </c>
    </row>
    <row r="77" spans="1:13" x14ac:dyDescent="0.2">
      <c r="A77" s="95">
        <v>5075</v>
      </c>
      <c r="B77" s="86">
        <v>329</v>
      </c>
      <c r="C77" s="96" t="str">
        <f>VLOOKUP(B77,tab_Tecnologias_TE_RE!$A$1:$B$101,2,0)</f>
        <v>Potência_Complementar_2015-2029</v>
      </c>
      <c r="D77" s="152" t="s">
        <v>223</v>
      </c>
      <c r="E77" s="17">
        <v>4</v>
      </c>
      <c r="F77" s="125">
        <v>150000</v>
      </c>
      <c r="G77" s="97" t="str">
        <f t="shared" si="2"/>
        <v>Potência_Complementar_2015-2029_4_1_2015</v>
      </c>
      <c r="H77" s="23">
        <v>1</v>
      </c>
      <c r="I77" s="345" t="str">
        <f>VLOOKUP(H77,tab_tipo_expansao!$A$2:$B$4,2,0)</f>
        <v>opcional</v>
      </c>
      <c r="J77" s="59">
        <v>2015</v>
      </c>
      <c r="K77" s="59">
        <v>2029</v>
      </c>
      <c r="L77" s="98">
        <f>F77*VLOOKUP(B77,tab_Tecnologias_TE_RE!$A$2:$C$101,3,0)</f>
        <v>150000</v>
      </c>
      <c r="M77" s="96">
        <f>VLOOKUP(B77,tab_Tecnologias_TE_RE!$A$2:$W$101,COLUMN(tab_Tecnologias_TE_RE!$W$1),0)</f>
        <v>10</v>
      </c>
    </row>
    <row r="78" spans="1:13" x14ac:dyDescent="0.2">
      <c r="A78" s="95">
        <v>5076</v>
      </c>
      <c r="B78" s="86">
        <v>329</v>
      </c>
      <c r="C78" s="96" t="str">
        <f>VLOOKUP(B78,tab_Tecnologias_TE_RE!$A$1:$B$101,2,0)</f>
        <v>Potência_Complementar_2015-2029</v>
      </c>
      <c r="D78" s="152" t="s">
        <v>225</v>
      </c>
      <c r="E78" s="17">
        <v>6</v>
      </c>
      <c r="F78" s="125">
        <v>150000</v>
      </c>
      <c r="G78" s="97" t="str">
        <f t="shared" si="2"/>
        <v>Potência_Complementar_2015-2029_6_1_2015</v>
      </c>
      <c r="H78" s="23">
        <v>1</v>
      </c>
      <c r="I78" s="345" t="str">
        <f>VLOOKUP(H78,tab_tipo_expansao!$A$2:$B$4,2,0)</f>
        <v>opcional</v>
      </c>
      <c r="J78" s="59">
        <v>2015</v>
      </c>
      <c r="K78" s="59">
        <v>2029</v>
      </c>
      <c r="L78" s="98">
        <f>F78*VLOOKUP(B78,tab_Tecnologias_TE_RE!$A$2:$C$101,3,0)</f>
        <v>150000</v>
      </c>
      <c r="M78" s="96">
        <f>VLOOKUP(B78,tab_Tecnologias_TE_RE!$A$2:$W$101,COLUMN(tab_Tecnologias_TE_RE!$W$1),0)</f>
        <v>10</v>
      </c>
    </row>
    <row r="79" spans="1:13" x14ac:dyDescent="0.2">
      <c r="A79" s="95">
        <v>5077</v>
      </c>
      <c r="B79" s="86">
        <v>347</v>
      </c>
      <c r="C79" s="96" t="str">
        <f>VLOOKUP(B79,tab_Tecnologias_TE_RE!$A$1:$B$101,2,0)</f>
        <v>Solar_PV_2015_2019_S/SE</v>
      </c>
      <c r="D79" s="152" t="s">
        <v>220</v>
      </c>
      <c r="E79" s="17">
        <v>1</v>
      </c>
      <c r="F79" s="135">
        <v>5000</v>
      </c>
      <c r="G79" s="97" t="str">
        <f t="shared" si="2"/>
        <v>Solar_PV_2015_2019_S/SE_1_1_2015</v>
      </c>
      <c r="H79" s="23">
        <v>1</v>
      </c>
      <c r="I79" s="345" t="str">
        <f>VLOOKUP(H79,tab_tipo_expansao!$A$2:$B$4,2,0)</f>
        <v>opcional</v>
      </c>
      <c r="J79" s="59">
        <v>2015</v>
      </c>
      <c r="K79" s="59">
        <v>2019</v>
      </c>
      <c r="L79" s="98">
        <f>F79*VLOOKUP(B79,tab_Tecnologias_TE_RE!$A$2:$C$101,3,0)</f>
        <v>5000</v>
      </c>
      <c r="M79" s="96">
        <f>VLOOKUP(B79,tab_Tecnologias_TE_RE!$A$2:$W$101,COLUMN(tab_Tecnologias_TE_RE!$W$1),0)</f>
        <v>9</v>
      </c>
    </row>
    <row r="80" spans="1:13" x14ac:dyDescent="0.2">
      <c r="A80" s="95">
        <v>5078</v>
      </c>
      <c r="B80" s="86">
        <v>370</v>
      </c>
      <c r="C80" s="96" t="str">
        <f>VLOOKUP(B80,tab_Tecnologias_TE_RE!$A$1:$B$101,2,0)</f>
        <v>Solar_PV_2015_2019_NE</v>
      </c>
      <c r="D80" s="152" t="s">
        <v>222</v>
      </c>
      <c r="E80" s="17">
        <v>3</v>
      </c>
      <c r="F80" s="135">
        <v>12000</v>
      </c>
      <c r="G80" s="97" t="str">
        <f t="shared" si="2"/>
        <v>Solar_PV_2015_2019_NE_3_1_2015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12000</v>
      </c>
      <c r="M80" s="96">
        <f>VLOOKUP(B80,tab_Tecnologias_TE_RE!$A$2:$W$101,COLUMN(tab_Tecnologias_TE_RE!$W$1),0)</f>
        <v>9</v>
      </c>
    </row>
    <row r="81" spans="1:13" x14ac:dyDescent="0.2">
      <c r="A81" s="95">
        <v>5079</v>
      </c>
      <c r="B81" s="86">
        <v>357</v>
      </c>
      <c r="C81" s="96" t="str">
        <f>VLOOKUP(B81,tab_Tecnologias_TE_RE!$A$1:$B$101,2,0)</f>
        <v>Solar_PV_2020_2029_S/SE</v>
      </c>
      <c r="D81" s="152" t="s">
        <v>220</v>
      </c>
      <c r="E81" s="17">
        <v>1</v>
      </c>
      <c r="F81" s="135">
        <v>7000</v>
      </c>
      <c r="G81" s="97" t="str">
        <f t="shared" si="2"/>
        <v>Solar_PV_2020_2029_S/SE_1_1_2020</v>
      </c>
      <c r="H81" s="23">
        <v>1</v>
      </c>
      <c r="I81" s="345" t="str">
        <f>VLOOKUP(H81,tab_tipo_expansao!$A$2:$B$4,2,0)</f>
        <v>opcional</v>
      </c>
      <c r="J81" s="59">
        <v>2020</v>
      </c>
      <c r="K81" s="59">
        <v>2029</v>
      </c>
      <c r="L81" s="98">
        <f>F81*VLOOKUP(B81,tab_Tecnologias_TE_RE!$A$2:$C$101,3,0)</f>
        <v>7000</v>
      </c>
      <c r="M81" s="96">
        <f>VLOOKUP(B81,tab_Tecnologias_TE_RE!$A$2:$W$101,COLUMN(tab_Tecnologias_TE_RE!$W$1),0)</f>
        <v>9</v>
      </c>
    </row>
    <row r="82" spans="1:13" x14ac:dyDescent="0.2">
      <c r="A82" s="95">
        <v>5080</v>
      </c>
      <c r="B82" s="86">
        <v>371</v>
      </c>
      <c r="C82" s="96" t="str">
        <f>VLOOKUP(B82,tab_Tecnologias_TE_RE!$A$1:$B$101,2,0)</f>
        <v>Solar_PV_2020_2029_NE</v>
      </c>
      <c r="D82" s="152" t="s">
        <v>222</v>
      </c>
      <c r="E82" s="17">
        <v>3</v>
      </c>
      <c r="F82" s="135">
        <v>40000</v>
      </c>
      <c r="G82" s="97" t="str">
        <f t="shared" si="2"/>
        <v>Solar_PV_2020_2029_NE_3_1_2020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40000</v>
      </c>
      <c r="M82" s="96">
        <f>VLOOKUP(B82,tab_Tecnologias_TE_RE!$A$2:$W$101,COLUMN(tab_Tecnologias_TE_RE!$W$1),0)</f>
        <v>9</v>
      </c>
    </row>
    <row r="83" spans="1:13" x14ac:dyDescent="0.2">
      <c r="A83" s="95">
        <v>5081</v>
      </c>
      <c r="B83" s="86">
        <v>358</v>
      </c>
      <c r="C83" s="96" t="str">
        <f>VLOOKUP(B83,tab_Tecnologias_TE_RE!$A$1:$B$101,2,0)</f>
        <v>Solar_PV_2030_2039_S/SE</v>
      </c>
      <c r="D83" s="152" t="s">
        <v>220</v>
      </c>
      <c r="E83" s="17">
        <v>1</v>
      </c>
      <c r="F83" s="135">
        <v>55000</v>
      </c>
      <c r="G83" s="97" t="str">
        <f t="shared" si="2"/>
        <v>Solar_PV_2030_2039_S/SE_1_1_2030</v>
      </c>
      <c r="H83" s="23">
        <v>1</v>
      </c>
      <c r="I83" s="345" t="str">
        <f>VLOOKUP(H83,tab_tipo_expansao!$A$2:$B$4,2,0)</f>
        <v>opcional</v>
      </c>
      <c r="J83" s="59">
        <v>2030</v>
      </c>
      <c r="K83" s="59">
        <v>2039</v>
      </c>
      <c r="L83" s="98">
        <f>F83*VLOOKUP(B83,tab_Tecnologias_TE_RE!$A$2:$C$101,3,0)</f>
        <v>55000</v>
      </c>
      <c r="M83" s="96">
        <f>VLOOKUP(B83,tab_Tecnologias_TE_RE!$A$2:$W$101,COLUMN(tab_Tecnologias_TE_RE!$W$1),0)</f>
        <v>9</v>
      </c>
    </row>
    <row r="84" spans="1:13" x14ac:dyDescent="0.2">
      <c r="A84" s="95">
        <v>5082</v>
      </c>
      <c r="B84" s="86">
        <v>372</v>
      </c>
      <c r="C84" s="96" t="str">
        <f>VLOOKUP(B84,tab_Tecnologias_TE_RE!$A$1:$B$101,2,0)</f>
        <v>Solar_PV_2030_2039_NE</v>
      </c>
      <c r="D84" s="152" t="s">
        <v>222</v>
      </c>
      <c r="E84" s="17">
        <v>3</v>
      </c>
      <c r="F84" s="135">
        <v>60000</v>
      </c>
      <c r="G84" s="97" t="str">
        <f t="shared" si="2"/>
        <v>Solar_PV_2030_2039_NE_3_1_2030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60000</v>
      </c>
      <c r="M84" s="96">
        <f>VLOOKUP(B84,tab_Tecnologias_TE_RE!$A$2:$W$101,COLUMN(tab_Tecnologias_TE_RE!$W$1),0)</f>
        <v>9</v>
      </c>
    </row>
    <row r="85" spans="1:13" x14ac:dyDescent="0.2">
      <c r="A85" s="95">
        <v>5083</v>
      </c>
      <c r="B85" s="86">
        <v>359</v>
      </c>
      <c r="C85" s="96" t="str">
        <f>VLOOKUP(B85,tab_Tecnologias_TE_RE!$A$1:$B$101,2,0)</f>
        <v>Solar_PV_2040_2050_S/SE</v>
      </c>
      <c r="D85" s="152" t="s">
        <v>220</v>
      </c>
      <c r="E85" s="17">
        <v>1</v>
      </c>
      <c r="F85" s="135">
        <v>55000</v>
      </c>
      <c r="G85" s="97" t="str">
        <f t="shared" si="2"/>
        <v>Solar_PV_2040_2050_S/SE_1_1_2040</v>
      </c>
      <c r="H85" s="23">
        <v>1</v>
      </c>
      <c r="I85" s="345" t="str">
        <f>VLOOKUP(H85,tab_tipo_expansao!$A$2:$B$4,2,0)</f>
        <v>opcional</v>
      </c>
      <c r="J85" s="59">
        <v>2040</v>
      </c>
      <c r="K85" s="59">
        <v>2050</v>
      </c>
      <c r="L85" s="98">
        <f>F85*VLOOKUP(B85,tab_Tecnologias_TE_RE!$A$2:$C$101,3,0)</f>
        <v>55000</v>
      </c>
      <c r="M85" s="96">
        <f>VLOOKUP(B85,tab_Tecnologias_TE_RE!$A$2:$W$101,COLUMN(tab_Tecnologias_TE_RE!$W$1),0)</f>
        <v>9</v>
      </c>
    </row>
    <row r="86" spans="1:13" x14ac:dyDescent="0.2">
      <c r="A86" s="95">
        <v>5084</v>
      </c>
      <c r="B86" s="86">
        <v>373</v>
      </c>
      <c r="C86" s="96" t="str">
        <f>VLOOKUP(B86,tab_Tecnologias_TE_RE!$A$1:$B$101,2,0)</f>
        <v>Solar_PV_2040_2050_NE</v>
      </c>
      <c r="D86" s="152" t="s">
        <v>222</v>
      </c>
      <c r="E86" s="17">
        <v>3</v>
      </c>
      <c r="F86" s="135">
        <v>72000</v>
      </c>
      <c r="G86" s="97" t="str">
        <f t="shared" si="2"/>
        <v>Solar_PV_2040_2050_NE_3_1_2040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72000</v>
      </c>
      <c r="M86" s="96">
        <f>VLOOKUP(B86,tab_Tecnologias_TE_RE!$A$2:$W$101,COLUMN(tab_Tecnologias_TE_RE!$W$1),0)</f>
        <v>9</v>
      </c>
    </row>
    <row r="87" spans="1:13" x14ac:dyDescent="0.2">
      <c r="A87" s="95">
        <v>5085</v>
      </c>
      <c r="B87" s="518">
        <v>360</v>
      </c>
      <c r="C87" s="96" t="str">
        <f>VLOOKUP(B87,tab_Tecnologias_TE_RE!$A$1:$B$101,2,0)</f>
        <v>EOLICA S/SE_2015-2019</v>
      </c>
      <c r="D87" s="152" t="s">
        <v>220</v>
      </c>
      <c r="E87" s="17">
        <v>2</v>
      </c>
      <c r="F87" s="125">
        <v>10000</v>
      </c>
      <c r="G87" s="97" t="str">
        <f t="shared" si="2"/>
        <v>EOLICA S/SE_2015-2019_2_1_2015</v>
      </c>
      <c r="H87" s="23">
        <v>1</v>
      </c>
      <c r="I87" s="345" t="str">
        <f>VLOOKUP(H87,tab_tipo_expansao!$A$2:$B$4,2,0)</f>
        <v>opcional</v>
      </c>
      <c r="J87" s="59">
        <v>2015</v>
      </c>
      <c r="K87" s="59">
        <v>2019</v>
      </c>
      <c r="L87" s="98">
        <f>F87*VLOOKUP(B87,tab_Tecnologias_TE_RE!$A$2:$C$101,3,0)</f>
        <v>10000</v>
      </c>
      <c r="M87" s="96">
        <f>VLOOKUP(B87,tab_Tecnologias_TE_RE!$A$2:$W$101,COLUMN(tab_Tecnologias_TE_RE!$W$1),0)</f>
        <v>8</v>
      </c>
    </row>
    <row r="88" spans="1:13" x14ac:dyDescent="0.2">
      <c r="A88" s="95">
        <v>5086</v>
      </c>
      <c r="B88" s="518">
        <v>361</v>
      </c>
      <c r="C88" s="96" t="str">
        <f>VLOOKUP(B88,tab_Tecnologias_TE_RE!$A$1:$B$101,2,0)</f>
        <v>EOLICA-NE/N_2015-2019</v>
      </c>
      <c r="D88" s="152" t="s">
        <v>222</v>
      </c>
      <c r="E88" s="17">
        <v>3</v>
      </c>
      <c r="F88" s="125">
        <v>20000</v>
      </c>
      <c r="G88" s="97" t="str">
        <f t="shared" si="2"/>
        <v>EOLICA-NE/N_2015-2019_3_1_2015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20000</v>
      </c>
      <c r="M88" s="96">
        <f>VLOOKUP(B88,tab_Tecnologias_TE_RE!$A$2:$W$101,COLUMN(tab_Tecnologias_TE_RE!$W$1),0)</f>
        <v>8</v>
      </c>
    </row>
    <row r="89" spans="1:13" x14ac:dyDescent="0.2">
      <c r="A89" s="95">
        <v>5087</v>
      </c>
      <c r="B89" s="518">
        <v>362</v>
      </c>
      <c r="C89" s="96" t="str">
        <f>VLOOKUP(B89,tab_Tecnologias_TE_RE!$A$1:$B$101,2,0)</f>
        <v>EOLICA S/SE_2020-2029</v>
      </c>
      <c r="D89" s="152" t="s">
        <v>220</v>
      </c>
      <c r="E89" s="17">
        <v>2</v>
      </c>
      <c r="F89" s="125">
        <v>30000</v>
      </c>
      <c r="G89" s="97" t="str">
        <f t="shared" si="2"/>
        <v>EOLICA S/SE_2020-2029_2_1_2020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30000</v>
      </c>
      <c r="M89" s="96">
        <f>VLOOKUP(B89,tab_Tecnologias_TE_RE!$A$2:$W$101,COLUMN(tab_Tecnologias_TE_RE!$W$1),0)</f>
        <v>8</v>
      </c>
    </row>
    <row r="90" spans="1:13" x14ac:dyDescent="0.2">
      <c r="A90" s="95">
        <v>5088</v>
      </c>
      <c r="B90" s="518">
        <v>363</v>
      </c>
      <c r="C90" s="96" t="str">
        <f>VLOOKUP(B90,tab_Tecnologias_TE_RE!$A$1:$B$101,2,0)</f>
        <v>EOLICA-NE/N_2020-2029</v>
      </c>
      <c r="D90" s="152" t="s">
        <v>222</v>
      </c>
      <c r="E90" s="17">
        <v>3</v>
      </c>
      <c r="F90" s="125">
        <v>50000</v>
      </c>
      <c r="G90" s="97" t="str">
        <f t="shared" si="2"/>
        <v>EOLICA-NE/N_2020-2029_3_1_2020</v>
      </c>
      <c r="H90" s="23">
        <v>1</v>
      </c>
      <c r="I90" s="345" t="str">
        <f>VLOOKUP(H90,tab_tipo_expansao!$A$2:$B$4,2,0)</f>
        <v>opcional</v>
      </c>
      <c r="J90" s="59">
        <v>2020</v>
      </c>
      <c r="K90" s="59">
        <v>2029</v>
      </c>
      <c r="L90" s="98">
        <f>F90*VLOOKUP(B90,tab_Tecnologias_TE_RE!$A$2:$C$101,3,0)</f>
        <v>50000</v>
      </c>
      <c r="M90" s="96">
        <f>VLOOKUP(B90,tab_Tecnologias_TE_RE!$A$2:$W$101,COLUMN(tab_Tecnologias_TE_RE!$W$1),0)</f>
        <v>8</v>
      </c>
    </row>
    <row r="91" spans="1:13" x14ac:dyDescent="0.2">
      <c r="A91" s="95">
        <v>5089</v>
      </c>
      <c r="B91" s="518">
        <v>364</v>
      </c>
      <c r="C91" s="96" t="str">
        <f>VLOOKUP(B91,tab_Tecnologias_TE_RE!$A$1:$B$101,2,0)</f>
        <v>EOLICA S/SE_2030-2039</v>
      </c>
      <c r="D91" s="152" t="s">
        <v>220</v>
      </c>
      <c r="E91" s="17">
        <v>2</v>
      </c>
      <c r="F91" s="125">
        <v>50000</v>
      </c>
      <c r="G91" s="97" t="str">
        <f t="shared" si="2"/>
        <v>EOLICA S/SE_2030-2039_2_1_2030</v>
      </c>
      <c r="H91" s="23">
        <v>1</v>
      </c>
      <c r="I91" s="345" t="str">
        <f>VLOOKUP(H91,tab_tipo_expansao!$A$2:$B$4,2,0)</f>
        <v>opcional</v>
      </c>
      <c r="J91" s="59">
        <v>2030</v>
      </c>
      <c r="K91" s="59">
        <v>2039</v>
      </c>
      <c r="L91" s="98">
        <f>F91*VLOOKUP(B91,tab_Tecnologias_TE_RE!$A$2:$C$101,3,0)</f>
        <v>50000</v>
      </c>
      <c r="M91" s="96">
        <f>VLOOKUP(B91,tab_Tecnologias_TE_RE!$A$2:$W$101,COLUMN(tab_Tecnologias_TE_RE!$W$1),0)</f>
        <v>8</v>
      </c>
    </row>
    <row r="92" spans="1:13" x14ac:dyDescent="0.2">
      <c r="A92" s="95">
        <v>5090</v>
      </c>
      <c r="B92" s="518">
        <v>365</v>
      </c>
      <c r="C92" s="96" t="str">
        <f>VLOOKUP(B92,tab_Tecnologias_TE_RE!$A$1:$B$101,2,0)</f>
        <v>EOLICA-NE/N_2030-2039</v>
      </c>
      <c r="D92" s="152" t="s">
        <v>222</v>
      </c>
      <c r="E92" s="17">
        <v>3</v>
      </c>
      <c r="F92" s="125">
        <v>60000</v>
      </c>
      <c r="G92" s="97" t="str">
        <f t="shared" si="2"/>
        <v>EOLICA-NE/N_2030-2039_3_1_2030</v>
      </c>
      <c r="H92" s="23">
        <v>1</v>
      </c>
      <c r="I92" s="345" t="str">
        <f>VLOOKUP(H92,tab_tipo_expansao!$A$2:$B$4,2,0)</f>
        <v>opcional</v>
      </c>
      <c r="J92" s="59">
        <v>2030</v>
      </c>
      <c r="K92" s="59">
        <v>2039</v>
      </c>
      <c r="L92" s="98">
        <f>F92*VLOOKUP(B92,tab_Tecnologias_TE_RE!$A$2:$C$101,3,0)</f>
        <v>60000</v>
      </c>
      <c r="M92" s="96">
        <f>VLOOKUP(B92,tab_Tecnologias_TE_RE!$A$2:$W$101,COLUMN(tab_Tecnologias_TE_RE!$W$1),0)</f>
        <v>8</v>
      </c>
    </row>
    <row r="93" spans="1:13" x14ac:dyDescent="0.2">
      <c r="A93" s="95">
        <v>5091</v>
      </c>
      <c r="B93" s="518">
        <v>366</v>
      </c>
      <c r="C93" s="96" t="str">
        <f>VLOOKUP(B93,tab_Tecnologias_TE_RE!$A$1:$B$101,2,0)</f>
        <v>EOLICA S/SE_2040-2050</v>
      </c>
      <c r="D93" s="152" t="s">
        <v>220</v>
      </c>
      <c r="E93" s="17">
        <v>2</v>
      </c>
      <c r="F93" s="125">
        <v>56000</v>
      </c>
      <c r="G93" s="97" t="str">
        <f t="shared" si="2"/>
        <v>EOLICA S/SE_2040-2050_2_1_2040</v>
      </c>
      <c r="H93" s="23">
        <v>1</v>
      </c>
      <c r="I93" s="345" t="str">
        <f>VLOOKUP(H93,tab_tipo_expansao!$A$2:$B$4,2,0)</f>
        <v>opcional</v>
      </c>
      <c r="J93" s="59">
        <v>2040</v>
      </c>
      <c r="K93" s="59">
        <v>2050</v>
      </c>
      <c r="L93" s="98">
        <f>F93*VLOOKUP(B93,tab_Tecnologias_TE_RE!$A$2:$C$101,3,0)</f>
        <v>56000</v>
      </c>
      <c r="M93" s="96">
        <f>VLOOKUP(B93,tab_Tecnologias_TE_RE!$A$2:$W$101,COLUMN(tab_Tecnologias_TE_RE!$W$1),0)</f>
        <v>8</v>
      </c>
    </row>
    <row r="94" spans="1:13" x14ac:dyDescent="0.2">
      <c r="A94" s="95">
        <v>5092</v>
      </c>
      <c r="B94" s="518">
        <v>367</v>
      </c>
      <c r="C94" s="96" t="str">
        <f>VLOOKUP(B94,tab_Tecnologias_TE_RE!$A$1:$B$101,2,0)</f>
        <v>EOLICA-NE/N_2040-2050</v>
      </c>
      <c r="D94" s="152" t="s">
        <v>222</v>
      </c>
      <c r="E94" s="17">
        <v>3</v>
      </c>
      <c r="F94" s="125">
        <v>80000</v>
      </c>
      <c r="G94" s="97" t="str">
        <f t="shared" si="2"/>
        <v>EOLICA-NE/N_2040-2050_3_1_2040</v>
      </c>
      <c r="H94" s="23">
        <v>1</v>
      </c>
      <c r="I94" s="345" t="str">
        <f>VLOOKUP(H94,tab_tipo_expansao!$A$2:$B$4,2,0)</f>
        <v>opcional</v>
      </c>
      <c r="J94" s="59">
        <v>2040</v>
      </c>
      <c r="K94" s="59">
        <v>2050</v>
      </c>
      <c r="L94" s="98">
        <f>F94*VLOOKUP(B94,tab_Tecnologias_TE_RE!$A$2:$C$101,3,0)</f>
        <v>80000</v>
      </c>
      <c r="M94" s="96">
        <f>VLOOKUP(B94,tab_Tecnologias_TE_RE!$A$2:$W$101,COLUMN(tab_Tecnologias_TE_RE!$W$1),0)</f>
        <v>8</v>
      </c>
    </row>
    <row r="95" spans="1:13" x14ac:dyDescent="0.2">
      <c r="A95" s="95">
        <v>5093</v>
      </c>
      <c r="B95">
        <v>401</v>
      </c>
      <c r="C95" s="96" t="str">
        <f>VLOOKUP(B95,tab_Tecnologias_TE_RE!$A$1:$B$101,2,0)</f>
        <v>EOL Offshore_SE_2015-2019</v>
      </c>
      <c r="D95" s="152" t="s">
        <v>226</v>
      </c>
      <c r="E95" s="17">
        <v>1</v>
      </c>
      <c r="F95" s="125">
        <v>2000</v>
      </c>
      <c r="G95" s="97" t="str">
        <f t="shared" si="2"/>
        <v>EOL Offshore_SE_2015-2019_1_1_2015</v>
      </c>
      <c r="H95" s="23">
        <v>1</v>
      </c>
      <c r="I95" s="345" t="str">
        <f>VLOOKUP(H95,tab_tipo_expansao!$A$2:$B$4,2,0)</f>
        <v>opcional</v>
      </c>
      <c r="J95" s="59">
        <v>2015</v>
      </c>
      <c r="K95" s="59">
        <v>2019</v>
      </c>
      <c r="L95" s="98">
        <f>F95*VLOOKUP(B95,tab_Tecnologias_TE_RE!$A$2:$C$101,3,0)</f>
        <v>2000</v>
      </c>
      <c r="M95" s="96">
        <f>VLOOKUP(B95,tab_Tecnologias_TE_RE!$A$2:$W$101,COLUMN(tab_Tecnologias_TE_RE!$W$1),0)</f>
        <v>8</v>
      </c>
    </row>
    <row r="96" spans="1:13" x14ac:dyDescent="0.2">
      <c r="A96" s="95">
        <v>5094</v>
      </c>
      <c r="B96">
        <v>402</v>
      </c>
      <c r="C96" s="96" t="str">
        <f>VLOOKUP(B96,tab_Tecnologias_TE_RE!$A$1:$B$101,2,0)</f>
        <v>EOL Offshore_SE_2020-2029</v>
      </c>
      <c r="D96" s="152" t="s">
        <v>226</v>
      </c>
      <c r="E96" s="17">
        <v>1</v>
      </c>
      <c r="F96" s="125">
        <v>7000</v>
      </c>
      <c r="G96" s="97" t="str">
        <f t="shared" si="2"/>
        <v>EOL Offshore_SE_2020-2029_1_1_2020</v>
      </c>
      <c r="H96" s="23">
        <v>1</v>
      </c>
      <c r="I96" s="345" t="str">
        <f>VLOOKUP(H96,tab_tipo_expansao!$A$2:$B$4,2,0)</f>
        <v>opcional</v>
      </c>
      <c r="J96" s="59">
        <v>2020</v>
      </c>
      <c r="K96" s="59">
        <v>2029</v>
      </c>
      <c r="L96" s="98">
        <f>F96*VLOOKUP(B96,tab_Tecnologias_TE_RE!$A$2:$C$101,3,0)</f>
        <v>7000</v>
      </c>
      <c r="M96" s="96">
        <f>VLOOKUP(B96,tab_Tecnologias_TE_RE!$A$2:$W$101,COLUMN(tab_Tecnologias_TE_RE!$W$1),0)</f>
        <v>8</v>
      </c>
    </row>
    <row r="97" spans="1:13" x14ac:dyDescent="0.2">
      <c r="A97" s="95">
        <v>5095</v>
      </c>
      <c r="B97">
        <v>403</v>
      </c>
      <c r="C97" s="96" t="str">
        <f>VLOOKUP(B97,tab_Tecnologias_TE_RE!$A$1:$B$101,2,0)</f>
        <v>EOL Offshore_SE_2030-2039</v>
      </c>
      <c r="D97" s="152" t="s">
        <v>226</v>
      </c>
      <c r="E97" s="17">
        <v>1</v>
      </c>
      <c r="F97" s="125">
        <v>15000</v>
      </c>
      <c r="G97" s="97" t="str">
        <f t="shared" si="2"/>
        <v>EOL Offshore_SE_2030-2039_1_1_2030</v>
      </c>
      <c r="H97" s="23">
        <v>1</v>
      </c>
      <c r="I97" s="345" t="str">
        <f>VLOOKUP(H97,tab_tipo_expansao!$A$2:$B$4,2,0)</f>
        <v>opcional</v>
      </c>
      <c r="J97" s="59">
        <v>2030</v>
      </c>
      <c r="K97" s="59">
        <v>2039</v>
      </c>
      <c r="L97" s="98">
        <f>F97*VLOOKUP(B97,tab_Tecnologias_TE_RE!$A$2:$C$101,3,0)</f>
        <v>15000</v>
      </c>
      <c r="M97" s="96">
        <f>VLOOKUP(B97,tab_Tecnologias_TE_RE!$A$2:$W$101,COLUMN(tab_Tecnologias_TE_RE!$W$1),0)</f>
        <v>8</v>
      </c>
    </row>
    <row r="98" spans="1:13" x14ac:dyDescent="0.2">
      <c r="A98" s="95">
        <v>5096</v>
      </c>
      <c r="B98">
        <v>404</v>
      </c>
      <c r="C98" s="96" t="str">
        <f>VLOOKUP(B98,tab_Tecnologias_TE_RE!$A$1:$B$101,2,0)</f>
        <v>EOL Offshore_SE_2040-2050</v>
      </c>
      <c r="D98" s="152" t="s">
        <v>226</v>
      </c>
      <c r="E98" s="17">
        <v>1</v>
      </c>
      <c r="F98" s="125">
        <v>20000</v>
      </c>
      <c r="G98" s="97" t="str">
        <f t="shared" si="2"/>
        <v>EOL Offshore_SE_2040-2050_1_1_2040</v>
      </c>
      <c r="H98" s="23">
        <v>1</v>
      </c>
      <c r="I98" s="345" t="str">
        <f>VLOOKUP(H98,tab_tipo_expansao!$A$2:$B$4,2,0)</f>
        <v>opcional</v>
      </c>
      <c r="J98" s="59">
        <v>2040</v>
      </c>
      <c r="K98" s="59">
        <v>2050</v>
      </c>
      <c r="L98" s="98">
        <f>F98*VLOOKUP(B98,tab_Tecnologias_TE_RE!$A$2:$C$101,3,0)</f>
        <v>20000</v>
      </c>
      <c r="M98" s="96">
        <f>VLOOKUP(B98,tab_Tecnologias_TE_RE!$A$2:$W$101,COLUMN(tab_Tecnologias_TE_RE!$W$1),0)</f>
        <v>8</v>
      </c>
    </row>
    <row r="99" spans="1:13" x14ac:dyDescent="0.2">
      <c r="A99" s="95">
        <v>5097</v>
      </c>
      <c r="B99">
        <v>405</v>
      </c>
      <c r="C99" s="96" t="str">
        <f>VLOOKUP(B99,tab_Tecnologias_TE_RE!$A$1:$B$101,2,0)</f>
        <v>EOL Offshore_Sul_2015-2019</v>
      </c>
      <c r="D99" s="152" t="s">
        <v>219</v>
      </c>
      <c r="E99" s="17">
        <v>2</v>
      </c>
      <c r="F99" s="125">
        <v>2000</v>
      </c>
      <c r="G99" s="97" t="str">
        <f t="shared" si="2"/>
        <v>EOL Offshore_Sul_2015-2019_2_1_2015</v>
      </c>
      <c r="H99" s="23">
        <v>1</v>
      </c>
      <c r="I99" s="345" t="str">
        <f>VLOOKUP(H99,tab_tipo_expansao!$A$2:$B$4,2,0)</f>
        <v>opcional</v>
      </c>
      <c r="J99" s="59">
        <v>2015</v>
      </c>
      <c r="K99" s="59">
        <v>2019</v>
      </c>
      <c r="L99" s="98">
        <f>F99*VLOOKUP(B99,tab_Tecnologias_TE_RE!$A$2:$C$101,3,0)</f>
        <v>2000</v>
      </c>
      <c r="M99" s="96">
        <f>VLOOKUP(B99,tab_Tecnologias_TE_RE!$A$2:$W$101,COLUMN(tab_Tecnologias_TE_RE!$W$1),0)</f>
        <v>8</v>
      </c>
    </row>
    <row r="100" spans="1:13" x14ac:dyDescent="0.2">
      <c r="A100" s="95">
        <v>5098</v>
      </c>
      <c r="B100">
        <v>406</v>
      </c>
      <c r="C100" s="96" t="str">
        <f>VLOOKUP(B100,tab_Tecnologias_TE_RE!$A$1:$B$101,2,0)</f>
        <v>EOL Offshore_Sul_2020-2029</v>
      </c>
      <c r="D100" s="152" t="s">
        <v>219</v>
      </c>
      <c r="E100" s="17">
        <v>2</v>
      </c>
      <c r="F100" s="125">
        <v>7000</v>
      </c>
      <c r="G100" s="97" t="str">
        <f t="shared" si="2"/>
        <v>EOL Offshore_Sul_2020-2029_2_1_2020</v>
      </c>
      <c r="H100" s="23">
        <v>1</v>
      </c>
      <c r="I100" s="345" t="str">
        <f>VLOOKUP(H100,tab_tipo_expansao!$A$2:$B$4,2,0)</f>
        <v>opcional</v>
      </c>
      <c r="J100" s="59">
        <v>2020</v>
      </c>
      <c r="K100" s="59">
        <v>2029</v>
      </c>
      <c r="L100" s="98">
        <f>F100*VLOOKUP(B100,tab_Tecnologias_TE_RE!$A$2:$C$101,3,0)</f>
        <v>7000</v>
      </c>
      <c r="M100" s="96">
        <f>VLOOKUP(B100,tab_Tecnologias_TE_RE!$A$2:$W$101,COLUMN(tab_Tecnologias_TE_RE!$W$1),0)</f>
        <v>8</v>
      </c>
    </row>
    <row r="101" spans="1:13" x14ac:dyDescent="0.2">
      <c r="A101" s="95">
        <v>5099</v>
      </c>
      <c r="B101">
        <v>407</v>
      </c>
      <c r="C101" s="96" t="str">
        <f>VLOOKUP(B101,tab_Tecnologias_TE_RE!$A$1:$B$101,2,0)</f>
        <v>EOL Offshore_Sul_2030-2039</v>
      </c>
      <c r="D101" s="152" t="s">
        <v>219</v>
      </c>
      <c r="E101" s="17">
        <v>2</v>
      </c>
      <c r="F101" s="125">
        <v>15000</v>
      </c>
      <c r="G101" s="97" t="str">
        <f t="shared" si="2"/>
        <v>EOL Offshore_Sul_2030-2039_2_1_2030</v>
      </c>
      <c r="H101" s="23">
        <v>1</v>
      </c>
      <c r="I101" s="345" t="str">
        <f>VLOOKUP(H101,tab_tipo_expansao!$A$2:$B$4,2,0)</f>
        <v>opcional</v>
      </c>
      <c r="J101" s="59">
        <v>2030</v>
      </c>
      <c r="K101" s="59">
        <v>2039</v>
      </c>
      <c r="L101" s="98">
        <f>F101*VLOOKUP(B101,tab_Tecnologias_TE_RE!$A$2:$C$101,3,0)</f>
        <v>15000</v>
      </c>
      <c r="M101" s="96">
        <f>VLOOKUP(B101,tab_Tecnologias_TE_RE!$A$2:$W$101,COLUMN(tab_Tecnologias_TE_RE!$W$1),0)</f>
        <v>8</v>
      </c>
    </row>
    <row r="102" spans="1:13" x14ac:dyDescent="0.2">
      <c r="A102" s="95">
        <v>5100</v>
      </c>
      <c r="B102">
        <v>408</v>
      </c>
      <c r="C102" s="96" t="str">
        <f>VLOOKUP(B102,tab_Tecnologias_TE_RE!$A$1:$B$101,2,0)</f>
        <v>EOL Offshore_Sul_2040-2050</v>
      </c>
      <c r="D102" s="152" t="s">
        <v>219</v>
      </c>
      <c r="E102" s="17">
        <v>2</v>
      </c>
      <c r="F102" s="125">
        <v>20000</v>
      </c>
      <c r="G102" s="97" t="str">
        <f t="shared" si="2"/>
        <v>EOL Offshore_Sul_2040-2050_2_1_2040</v>
      </c>
      <c r="H102" s="23">
        <v>1</v>
      </c>
      <c r="I102" s="345" t="str">
        <f>VLOOKUP(H102,tab_tipo_expansao!$A$2:$B$4,2,0)</f>
        <v>opcional</v>
      </c>
      <c r="J102" s="59">
        <v>2040</v>
      </c>
      <c r="K102" s="59">
        <v>2050</v>
      </c>
      <c r="L102" s="98">
        <f>F102*VLOOKUP(B102,tab_Tecnologias_TE_RE!$A$2:$C$101,3,0)</f>
        <v>20000</v>
      </c>
      <c r="M102" s="96">
        <f>VLOOKUP(B102,tab_Tecnologias_TE_RE!$A$2:$W$101,COLUMN(tab_Tecnologias_TE_RE!$W$1),0)</f>
        <v>8</v>
      </c>
    </row>
    <row r="103" spans="1:13" x14ac:dyDescent="0.2">
      <c r="A103" s="95">
        <v>5101</v>
      </c>
      <c r="B103">
        <v>409</v>
      </c>
      <c r="C103" s="96" t="str">
        <f>VLOOKUP(B103,tab_Tecnologias_TE_RE!$A$1:$B$101,2,0)</f>
        <v>EOL Offshore_NE_2015-2019</v>
      </c>
      <c r="D103" s="152" t="s">
        <v>218</v>
      </c>
      <c r="E103" s="17">
        <v>3</v>
      </c>
      <c r="F103" s="125">
        <v>6000</v>
      </c>
      <c r="G103" s="97" t="str">
        <f t="shared" si="2"/>
        <v>EOL Offshore_NE_2015-2019_3_1_2015</v>
      </c>
      <c r="H103" s="23">
        <v>1</v>
      </c>
      <c r="I103" s="345" t="str">
        <f>VLOOKUP(H103,tab_tipo_expansao!$A$2:$B$4,2,0)</f>
        <v>opcional</v>
      </c>
      <c r="J103" s="59">
        <v>2015</v>
      </c>
      <c r="K103" s="59">
        <v>2019</v>
      </c>
      <c r="L103" s="98">
        <f>F103*VLOOKUP(B103,tab_Tecnologias_TE_RE!$A$2:$C$101,3,0)</f>
        <v>6000</v>
      </c>
      <c r="M103" s="96">
        <f>VLOOKUP(B103,tab_Tecnologias_TE_RE!$A$2:$W$101,COLUMN(tab_Tecnologias_TE_RE!$W$1),0)</f>
        <v>8</v>
      </c>
    </row>
    <row r="104" spans="1:13" x14ac:dyDescent="0.2">
      <c r="A104" s="95">
        <v>5102</v>
      </c>
      <c r="B104">
        <v>410</v>
      </c>
      <c r="C104" s="96" t="str">
        <f>VLOOKUP(B104,tab_Tecnologias_TE_RE!$A$1:$B$101,2,0)</f>
        <v>EOL Offshore_NE_2020-2029</v>
      </c>
      <c r="D104" s="152" t="s">
        <v>218</v>
      </c>
      <c r="E104" s="17">
        <v>3</v>
      </c>
      <c r="F104" s="125">
        <v>18000</v>
      </c>
      <c r="G104" s="97" t="str">
        <f t="shared" si="2"/>
        <v>EOL Offshore_NE_2020-2029_3_1_2020</v>
      </c>
      <c r="H104" s="23">
        <v>1</v>
      </c>
      <c r="I104" s="345" t="str">
        <f>VLOOKUP(H104,tab_tipo_expansao!$A$2:$B$4,2,0)</f>
        <v>opcional</v>
      </c>
      <c r="J104" s="59">
        <v>2020</v>
      </c>
      <c r="K104" s="59">
        <v>2029</v>
      </c>
      <c r="L104" s="98">
        <f>F104*VLOOKUP(B104,tab_Tecnologias_TE_RE!$A$2:$C$101,3,0)</f>
        <v>18000</v>
      </c>
      <c r="M104" s="96">
        <f>VLOOKUP(B104,tab_Tecnologias_TE_RE!$A$2:$W$101,COLUMN(tab_Tecnologias_TE_RE!$W$1),0)</f>
        <v>8</v>
      </c>
    </row>
    <row r="105" spans="1:13" x14ac:dyDescent="0.2">
      <c r="A105" s="95">
        <v>5103</v>
      </c>
      <c r="B105">
        <v>411</v>
      </c>
      <c r="C105" s="96" t="str">
        <f>VLOOKUP(B105,tab_Tecnologias_TE_RE!$A$1:$B$101,2,0)</f>
        <v>EOL Offshore_NE_2030-2039</v>
      </c>
      <c r="D105" s="152" t="s">
        <v>218</v>
      </c>
      <c r="E105" s="17">
        <v>3</v>
      </c>
      <c r="F105" s="125">
        <v>30000</v>
      </c>
      <c r="G105" s="97" t="str">
        <f t="shared" si="2"/>
        <v>EOL Offshore_NE_2030-2039_3_1_2030</v>
      </c>
      <c r="H105" s="23">
        <v>1</v>
      </c>
      <c r="I105" s="345" t="str">
        <f>VLOOKUP(H105,tab_tipo_expansao!$A$2:$B$4,2,0)</f>
        <v>opcional</v>
      </c>
      <c r="J105" s="59">
        <v>2030</v>
      </c>
      <c r="K105" s="59">
        <v>2039</v>
      </c>
      <c r="L105" s="98">
        <f>F105*VLOOKUP(B105,tab_Tecnologias_TE_RE!$A$2:$C$101,3,0)</f>
        <v>30000</v>
      </c>
      <c r="M105" s="96">
        <f>VLOOKUP(B105,tab_Tecnologias_TE_RE!$A$2:$W$101,COLUMN(tab_Tecnologias_TE_RE!$W$1),0)</f>
        <v>8</v>
      </c>
    </row>
    <row r="106" spans="1:13" x14ac:dyDescent="0.2">
      <c r="A106" s="95">
        <v>5104</v>
      </c>
      <c r="B106">
        <v>412</v>
      </c>
      <c r="C106" s="96" t="str">
        <f>VLOOKUP(B106,tab_Tecnologias_TE_RE!$A$1:$B$101,2,0)</f>
        <v>EOL Offshore_NE_2040-2050</v>
      </c>
      <c r="D106" s="152" t="s">
        <v>218</v>
      </c>
      <c r="E106" s="17">
        <v>3</v>
      </c>
      <c r="F106" s="125">
        <v>40000</v>
      </c>
      <c r="G106" s="97" t="str">
        <f t="shared" si="2"/>
        <v>EOL Offshore_NE_2040-2050_3_1_2040</v>
      </c>
      <c r="H106" s="23">
        <v>1</v>
      </c>
      <c r="I106" s="345" t="str">
        <f>VLOOKUP(H106,tab_tipo_expansao!$A$2:$B$4,2,0)</f>
        <v>opcional</v>
      </c>
      <c r="J106" s="59">
        <v>2040</v>
      </c>
      <c r="K106" s="59">
        <v>2050</v>
      </c>
      <c r="L106" s="98">
        <f>F106*VLOOKUP(B106,tab_Tecnologias_TE_RE!$A$2:$C$101,3,0)</f>
        <v>40000</v>
      </c>
      <c r="M106" s="96">
        <f>VLOOKUP(B106,tab_Tecnologias_TE_RE!$A$2:$W$101,COLUMN(tab_Tecnologias_TE_RE!$W$1),0)</f>
        <v>8</v>
      </c>
    </row>
    <row r="107" spans="1:13" x14ac:dyDescent="0.2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216</v>
      </c>
      <c r="E107" s="17">
        <v>1</v>
      </c>
      <c r="F107" s="125">
        <v>400</v>
      </c>
      <c r="G107" s="97" t="str">
        <f t="shared" si="2"/>
        <v>CANA_cond_BagaçoPalha_1_3_2030</v>
      </c>
      <c r="H107" s="23">
        <v>3</v>
      </c>
      <c r="I107" s="345" t="str">
        <f>VLOOKUP(H107,tab_tipo_expansao!$A$2:$B$4,2,0)</f>
        <v>não_considerar</v>
      </c>
      <c r="J107" s="59">
        <v>2030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 x14ac:dyDescent="0.2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216</v>
      </c>
      <c r="E108" s="17">
        <v>1</v>
      </c>
      <c r="F108" s="125">
        <v>400</v>
      </c>
      <c r="G108" s="97" t="str">
        <f t="shared" si="2"/>
        <v>CANA_cond_BagaçoPalha_1_3_2031</v>
      </c>
      <c r="H108" s="23">
        <v>3</v>
      </c>
      <c r="I108" s="345" t="str">
        <f>VLOOKUP(H108,tab_tipo_expansao!$A$2:$B$4,2,0)</f>
        <v>não_considerar</v>
      </c>
      <c r="J108" s="59">
        <v>2031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 x14ac:dyDescent="0.2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216</v>
      </c>
      <c r="E109" s="17">
        <v>1</v>
      </c>
      <c r="F109" s="125">
        <v>400</v>
      </c>
      <c r="G109" s="97" t="str">
        <f t="shared" si="2"/>
        <v>CANA_cond_BagaçoPalha_1_3_2032</v>
      </c>
      <c r="H109" s="23">
        <v>3</v>
      </c>
      <c r="I109" s="345" t="str">
        <f>VLOOKUP(H109,tab_tipo_expansao!$A$2:$B$4,2,0)</f>
        <v>não_considerar</v>
      </c>
      <c r="J109" s="59">
        <v>2032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 x14ac:dyDescent="0.2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216</v>
      </c>
      <c r="E110" s="17">
        <v>1</v>
      </c>
      <c r="F110" s="125">
        <v>400</v>
      </c>
      <c r="G110" s="97" t="str">
        <f t="shared" si="2"/>
        <v>CANA_cond_BagaçoPalha_1_3_2033</v>
      </c>
      <c r="H110" s="23">
        <v>3</v>
      </c>
      <c r="I110" s="345" t="str">
        <f>VLOOKUP(H110,tab_tipo_expansao!$A$2:$B$4,2,0)</f>
        <v>não_considerar</v>
      </c>
      <c r="J110" s="59">
        <v>2033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 x14ac:dyDescent="0.2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216</v>
      </c>
      <c r="E111" s="17">
        <v>1</v>
      </c>
      <c r="F111" s="125">
        <v>400</v>
      </c>
      <c r="G111" s="97" t="str">
        <f t="shared" si="2"/>
        <v>CANA_cond_BagaçoPalha_1_3_2034</v>
      </c>
      <c r="H111" s="23">
        <v>3</v>
      </c>
      <c r="I111" s="345" t="str">
        <f>VLOOKUP(H111,tab_tipo_expansao!$A$2:$B$4,2,0)</f>
        <v>não_considerar</v>
      </c>
      <c r="J111" s="59">
        <v>2034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 x14ac:dyDescent="0.2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216</v>
      </c>
      <c r="E112" s="17">
        <v>1</v>
      </c>
      <c r="F112" s="125">
        <v>400</v>
      </c>
      <c r="G112" s="97" t="str">
        <f t="shared" si="2"/>
        <v>CANA_cond_BagaçoPalha_1_3_2035</v>
      </c>
      <c r="H112" s="23">
        <v>3</v>
      </c>
      <c r="I112" s="345" t="str">
        <f>VLOOKUP(H112,tab_tipo_expansao!$A$2:$B$4,2,0)</f>
        <v>não_considerar</v>
      </c>
      <c r="J112" s="59">
        <v>2035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 x14ac:dyDescent="0.2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216</v>
      </c>
      <c r="E113" s="17">
        <v>1</v>
      </c>
      <c r="F113" s="125">
        <v>400</v>
      </c>
      <c r="G113" s="97" t="str">
        <f t="shared" si="2"/>
        <v>CANA_cond_BagaçoPalha_1_3_2036</v>
      </c>
      <c r="H113" s="23">
        <v>3</v>
      </c>
      <c r="I113" s="345" t="str">
        <f>VLOOKUP(H113,tab_tipo_expansao!$A$2:$B$4,2,0)</f>
        <v>não_considerar</v>
      </c>
      <c r="J113" s="59">
        <v>2036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 x14ac:dyDescent="0.2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216</v>
      </c>
      <c r="E114" s="17">
        <v>1</v>
      </c>
      <c r="F114" s="125">
        <v>400</v>
      </c>
      <c r="G114" s="97" t="str">
        <f t="shared" si="2"/>
        <v>CANA_cond_BagaçoPalha_1_3_2037</v>
      </c>
      <c r="H114" s="23">
        <v>3</v>
      </c>
      <c r="I114" s="345" t="str">
        <f>VLOOKUP(H114,tab_tipo_expansao!$A$2:$B$4,2,0)</f>
        <v>não_considerar</v>
      </c>
      <c r="J114" s="59">
        <v>2037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 x14ac:dyDescent="0.2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216</v>
      </c>
      <c r="E115" s="17">
        <v>1</v>
      </c>
      <c r="F115" s="125">
        <v>400</v>
      </c>
      <c r="G115" s="97" t="str">
        <f t="shared" si="2"/>
        <v>CANA_cond_BagaçoPalha_1_3_2038</v>
      </c>
      <c r="H115" s="23">
        <v>3</v>
      </c>
      <c r="I115" s="345" t="str">
        <f>VLOOKUP(H115,tab_tipo_expansao!$A$2:$B$4,2,0)</f>
        <v>não_considerar</v>
      </c>
      <c r="J115" s="59">
        <v>2038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 x14ac:dyDescent="0.2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216</v>
      </c>
      <c r="E116" s="17">
        <v>1</v>
      </c>
      <c r="F116" s="125">
        <v>400</v>
      </c>
      <c r="G116" s="97" t="str">
        <f t="shared" si="2"/>
        <v>CANA_cond_BagaçoPalha_1_3_2039</v>
      </c>
      <c r="H116" s="23">
        <v>3</v>
      </c>
      <c r="I116" s="345" t="str">
        <f>VLOOKUP(H116,tab_tipo_expansao!$A$2:$B$4,2,0)</f>
        <v>não_considerar</v>
      </c>
      <c r="J116" s="59">
        <v>2039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 x14ac:dyDescent="0.2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216</v>
      </c>
      <c r="E117" s="17">
        <v>1</v>
      </c>
      <c r="F117" s="125">
        <v>400</v>
      </c>
      <c r="G117" s="97" t="str">
        <f t="shared" si="2"/>
        <v>CANA_cond_BagaçoPalha_1_3_2040</v>
      </c>
      <c r="H117" s="23">
        <v>3</v>
      </c>
      <c r="I117" s="345" t="str">
        <f>VLOOKUP(H117,tab_tipo_expansao!$A$2:$B$4,2,0)</f>
        <v>não_considerar</v>
      </c>
      <c r="J117" s="59">
        <v>2040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 x14ac:dyDescent="0.2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216</v>
      </c>
      <c r="E118" s="17">
        <v>1</v>
      </c>
      <c r="F118" s="125">
        <v>400</v>
      </c>
      <c r="G118" s="97" t="str">
        <f t="shared" si="2"/>
        <v>CANA_cond_BagaçoPalha_1_3_2041</v>
      </c>
      <c r="H118" s="23">
        <v>3</v>
      </c>
      <c r="I118" s="345" t="str">
        <f>VLOOKUP(H118,tab_tipo_expansao!$A$2:$B$4,2,0)</f>
        <v>não_considerar</v>
      </c>
      <c r="J118" s="59">
        <v>2041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 x14ac:dyDescent="0.2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216</v>
      </c>
      <c r="E119" s="17">
        <v>1</v>
      </c>
      <c r="F119" s="125">
        <v>400</v>
      </c>
      <c r="G119" s="97" t="str">
        <f t="shared" si="2"/>
        <v>CANA_cond_BagaçoPalha_1_3_2042</v>
      </c>
      <c r="H119" s="23">
        <v>3</v>
      </c>
      <c r="I119" s="345" t="str">
        <f>VLOOKUP(H119,tab_tipo_expansao!$A$2:$B$4,2,0)</f>
        <v>não_considerar</v>
      </c>
      <c r="J119" s="59">
        <v>2042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 x14ac:dyDescent="0.2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216</v>
      </c>
      <c r="E120" s="17">
        <v>1</v>
      </c>
      <c r="F120" s="125">
        <v>400</v>
      </c>
      <c r="G120" s="97" t="str">
        <f t="shared" si="2"/>
        <v>CANA_cond_BagaçoPalha_1_3_2043</v>
      </c>
      <c r="H120" s="23">
        <v>3</v>
      </c>
      <c r="I120" s="345" t="str">
        <f>VLOOKUP(H120,tab_tipo_expansao!$A$2:$B$4,2,0)</f>
        <v>não_considerar</v>
      </c>
      <c r="J120" s="59">
        <v>2043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 x14ac:dyDescent="0.2">
      <c r="A121" s="95">
        <v>5119</v>
      </c>
      <c r="B121" s="86">
        <v>315</v>
      </c>
      <c r="C121" s="96" t="str">
        <f>VLOOKUP(B121,tab_Tecnologias_TE_RE!$A$1:$B$101,2,0)</f>
        <v>CANA_cond_BagaçoPalha</v>
      </c>
      <c r="D121" s="152" t="s">
        <v>216</v>
      </c>
      <c r="E121" s="17">
        <v>1</v>
      </c>
      <c r="F121" s="125">
        <v>400</v>
      </c>
      <c r="G121" s="97" t="str">
        <f t="shared" si="2"/>
        <v>CANA_cond_BagaçoPalha_1_3_2044</v>
      </c>
      <c r="H121" s="23">
        <v>3</v>
      </c>
      <c r="I121" s="345" t="str">
        <f>VLOOKUP(H121,tab_tipo_expansao!$A$2:$B$4,2,0)</f>
        <v>não_considerar</v>
      </c>
      <c r="J121" s="59">
        <v>2044</v>
      </c>
      <c r="K121" s="59">
        <v>2050</v>
      </c>
      <c r="L121" s="98">
        <f>F121*VLOOKUP(B121,tab_Tecnologias_TE_RE!$A$2:$C$101,3,0)</f>
        <v>400</v>
      </c>
      <c r="M121" s="96">
        <f>VLOOKUP(B121,tab_Tecnologias_TE_RE!$A$2:$W$101,COLUMN(tab_Tecnologias_TE_RE!$W$1),0)</f>
        <v>7</v>
      </c>
    </row>
    <row r="122" spans="1:13" x14ac:dyDescent="0.2">
      <c r="A122" s="95">
        <v>5120</v>
      </c>
      <c r="B122" s="86">
        <v>315</v>
      </c>
      <c r="C122" s="96" t="str">
        <f>VLOOKUP(B122,tab_Tecnologias_TE_RE!$A$1:$B$101,2,0)</f>
        <v>CANA_cond_BagaçoPalha</v>
      </c>
      <c r="D122" s="152" t="s">
        <v>216</v>
      </c>
      <c r="E122" s="17">
        <v>1</v>
      </c>
      <c r="F122" s="125">
        <v>400</v>
      </c>
      <c r="G122" s="97" t="str">
        <f t="shared" si="2"/>
        <v>CANA_cond_BagaçoPalha_1_3_2045</v>
      </c>
      <c r="H122" s="23">
        <v>3</v>
      </c>
      <c r="I122" s="345" t="str">
        <f>VLOOKUP(H122,tab_tipo_expansao!$A$2:$B$4,2,0)</f>
        <v>não_considerar</v>
      </c>
      <c r="J122" s="59">
        <v>2045</v>
      </c>
      <c r="K122" s="59">
        <v>2050</v>
      </c>
      <c r="L122" s="98">
        <f>F122*VLOOKUP(B122,tab_Tecnologias_TE_RE!$A$2:$C$101,3,0)</f>
        <v>400</v>
      </c>
      <c r="M122" s="96">
        <f>VLOOKUP(B122,tab_Tecnologias_TE_RE!$A$2:$W$101,COLUMN(tab_Tecnologias_TE_RE!$W$1),0)</f>
        <v>7</v>
      </c>
    </row>
    <row r="123" spans="1:13" x14ac:dyDescent="0.2">
      <c r="A123" s="95">
        <v>5121</v>
      </c>
      <c r="B123" s="86">
        <v>315</v>
      </c>
      <c r="C123" s="96" t="str">
        <f>VLOOKUP(B123,tab_Tecnologias_TE_RE!$A$1:$B$101,2,0)</f>
        <v>CANA_cond_BagaçoPalha</v>
      </c>
      <c r="D123" s="152" t="s">
        <v>216</v>
      </c>
      <c r="E123" s="17">
        <v>1</v>
      </c>
      <c r="F123" s="125">
        <v>400</v>
      </c>
      <c r="G123" s="97" t="str">
        <f t="shared" si="2"/>
        <v>CANA_cond_BagaçoPalha_1_3_2046</v>
      </c>
      <c r="H123" s="23">
        <v>3</v>
      </c>
      <c r="I123" s="345" t="str">
        <f>VLOOKUP(H123,tab_tipo_expansao!$A$2:$B$4,2,0)</f>
        <v>não_considerar</v>
      </c>
      <c r="J123" s="59">
        <v>2046</v>
      </c>
      <c r="K123" s="59">
        <v>2050</v>
      </c>
      <c r="L123" s="98">
        <f>F123*VLOOKUP(B123,tab_Tecnologias_TE_RE!$A$2:$C$101,3,0)</f>
        <v>400</v>
      </c>
      <c r="M123" s="96">
        <f>VLOOKUP(B123,tab_Tecnologias_TE_RE!$A$2:$W$101,COLUMN(tab_Tecnologias_TE_RE!$W$1),0)</f>
        <v>7</v>
      </c>
    </row>
    <row r="124" spans="1:13" x14ac:dyDescent="0.2">
      <c r="A124" s="95">
        <v>5122</v>
      </c>
      <c r="B124" s="86">
        <v>315</v>
      </c>
      <c r="C124" s="96" t="str">
        <f>VLOOKUP(B124,tab_Tecnologias_TE_RE!$A$1:$B$101,2,0)</f>
        <v>CANA_cond_BagaçoPalha</v>
      </c>
      <c r="D124" s="152" t="s">
        <v>216</v>
      </c>
      <c r="E124" s="17">
        <v>1</v>
      </c>
      <c r="F124" s="125">
        <v>400</v>
      </c>
      <c r="G124" s="97" t="str">
        <f t="shared" si="2"/>
        <v>CANA_cond_BagaçoPalha_1_3_2047</v>
      </c>
      <c r="H124" s="23">
        <v>3</v>
      </c>
      <c r="I124" s="345" t="str">
        <f>VLOOKUP(H124,tab_tipo_expansao!$A$2:$B$4,2,0)</f>
        <v>não_considerar</v>
      </c>
      <c r="J124" s="59">
        <v>2047</v>
      </c>
      <c r="K124" s="59">
        <v>2050</v>
      </c>
      <c r="L124" s="98">
        <f>F124*VLOOKUP(B124,tab_Tecnologias_TE_RE!$A$2:$C$101,3,0)</f>
        <v>400</v>
      </c>
      <c r="M124" s="96">
        <f>VLOOKUP(B124,tab_Tecnologias_TE_RE!$A$2:$W$101,COLUMN(tab_Tecnologias_TE_RE!$W$1),0)</f>
        <v>7</v>
      </c>
    </row>
    <row r="125" spans="1:13" x14ac:dyDescent="0.2">
      <c r="A125" s="95">
        <v>5123</v>
      </c>
      <c r="B125" s="86">
        <v>315</v>
      </c>
      <c r="C125" s="96" t="str">
        <f>VLOOKUP(B125,tab_Tecnologias_TE_RE!$A$1:$B$101,2,0)</f>
        <v>CANA_cond_BagaçoPalha</v>
      </c>
      <c r="D125" s="152" t="s">
        <v>216</v>
      </c>
      <c r="E125" s="17">
        <v>1</v>
      </c>
      <c r="F125" s="125">
        <v>400</v>
      </c>
      <c r="G125" s="97" t="str">
        <f t="shared" si="2"/>
        <v>CANA_cond_BagaçoPalha_1_3_2048</v>
      </c>
      <c r="H125" s="23">
        <v>3</v>
      </c>
      <c r="I125" s="345" t="str">
        <f>VLOOKUP(H125,tab_tipo_expansao!$A$2:$B$4,2,0)</f>
        <v>não_considerar</v>
      </c>
      <c r="J125" s="59">
        <v>2048</v>
      </c>
      <c r="K125" s="59">
        <v>2050</v>
      </c>
      <c r="L125" s="98">
        <f>F125*VLOOKUP(B125,tab_Tecnologias_TE_RE!$A$2:$C$101,3,0)</f>
        <v>400</v>
      </c>
      <c r="M125" s="96">
        <f>VLOOKUP(B125,tab_Tecnologias_TE_RE!$A$2:$W$101,COLUMN(tab_Tecnologias_TE_RE!$W$1),0)</f>
        <v>7</v>
      </c>
    </row>
    <row r="126" spans="1:13" x14ac:dyDescent="0.2">
      <c r="A126" s="95">
        <v>5124</v>
      </c>
      <c r="B126" s="86">
        <v>315</v>
      </c>
      <c r="C126" s="96" t="str">
        <f>VLOOKUP(B126,tab_Tecnologias_TE_RE!$A$1:$B$101,2,0)</f>
        <v>CANA_cond_BagaçoPalha</v>
      </c>
      <c r="D126" s="152" t="s">
        <v>216</v>
      </c>
      <c r="E126" s="17">
        <v>1</v>
      </c>
      <c r="F126" s="125">
        <v>400</v>
      </c>
      <c r="G126" s="97" t="str">
        <f t="shared" si="2"/>
        <v>CANA_cond_BagaçoPalha_1_3_2049</v>
      </c>
      <c r="H126" s="23">
        <v>3</v>
      </c>
      <c r="I126" s="345" t="str">
        <f>VLOOKUP(H126,tab_tipo_expansao!$A$2:$B$4,2,0)</f>
        <v>não_considerar</v>
      </c>
      <c r="J126" s="59">
        <v>2049</v>
      </c>
      <c r="K126" s="59">
        <v>2050</v>
      </c>
      <c r="L126" s="98">
        <f>F126*VLOOKUP(B126,tab_Tecnologias_TE_RE!$A$2:$C$101,3,0)</f>
        <v>400</v>
      </c>
      <c r="M126" s="96">
        <f>VLOOKUP(B126,tab_Tecnologias_TE_RE!$A$2:$W$101,COLUMN(tab_Tecnologias_TE_RE!$W$1),0)</f>
        <v>7</v>
      </c>
    </row>
    <row r="127" spans="1:13" x14ac:dyDescent="0.2">
      <c r="A127" s="95">
        <v>5125</v>
      </c>
      <c r="B127" s="86">
        <v>315</v>
      </c>
      <c r="C127" s="96" t="str">
        <f>VLOOKUP(B127,tab_Tecnologias_TE_RE!$A$1:$B$101,2,0)</f>
        <v>CANA_cond_BagaçoPalha</v>
      </c>
      <c r="D127" s="152" t="s">
        <v>216</v>
      </c>
      <c r="E127" s="17">
        <v>1</v>
      </c>
      <c r="F127" s="125">
        <v>400</v>
      </c>
      <c r="G127" s="97" t="str">
        <f t="shared" si="2"/>
        <v>CANA_cond_BagaçoPalha_1_3_2050</v>
      </c>
      <c r="H127" s="23">
        <v>3</v>
      </c>
      <c r="I127" s="345" t="str">
        <f>VLOOKUP(H127,tab_tipo_expansao!$A$2:$B$4,2,0)</f>
        <v>não_considerar</v>
      </c>
      <c r="J127" s="59">
        <v>2050</v>
      </c>
      <c r="K127" s="59">
        <v>2050</v>
      </c>
      <c r="L127" s="98">
        <f>F127*VLOOKUP(B127,tab_Tecnologias_TE_RE!$A$2:$C$101,3,0)</f>
        <v>400</v>
      </c>
      <c r="M127" s="96">
        <f>VLOOKUP(B127,tab_Tecnologias_TE_RE!$A$2:$W$101,COLUMN(tab_Tecnologias_TE_RE!$W$1),0)</f>
        <v>7</v>
      </c>
    </row>
    <row r="128" spans="1:13" x14ac:dyDescent="0.2">
      <c r="A128" s="95">
        <v>5126</v>
      </c>
      <c r="B128" s="86">
        <v>500</v>
      </c>
      <c r="C128" s="96" t="str">
        <f>VLOOKUP(B128,tab_Tecnologias_TE_RE!$A$1:$B$101,2,0)</f>
        <v>Potência_Complementar_2030-2050</v>
      </c>
      <c r="D128" s="152" t="s">
        <v>216</v>
      </c>
      <c r="E128" s="17">
        <v>1</v>
      </c>
      <c r="F128" s="125">
        <v>150000</v>
      </c>
      <c r="G128" s="97" t="str">
        <f t="shared" si="2"/>
        <v>Potência_Complementar_2030-2050_1_1_2030</v>
      </c>
      <c r="H128" s="23">
        <v>1</v>
      </c>
      <c r="I128" s="345" t="str">
        <f>VLOOKUP(H128,tab_tipo_expansao!$A$2:$B$4,2,0)</f>
        <v>opcional</v>
      </c>
      <c r="J128" s="59">
        <v>2030</v>
      </c>
      <c r="K128" s="59">
        <v>2050</v>
      </c>
      <c r="L128" s="98">
        <f>F128*VLOOKUP(B128,tab_Tecnologias_TE_RE!$A$2:$C$101,3,0)</f>
        <v>150000</v>
      </c>
      <c r="M128" s="96">
        <f>VLOOKUP(B128,tab_Tecnologias_TE_RE!$A$2:$W$101,COLUMN(tab_Tecnologias_TE_RE!$W$1),0)</f>
        <v>10</v>
      </c>
    </row>
    <row r="129" spans="1:13" x14ac:dyDescent="0.2">
      <c r="A129" s="95">
        <v>5127</v>
      </c>
      <c r="B129" s="86">
        <v>500</v>
      </c>
      <c r="C129" s="96" t="str">
        <f>VLOOKUP(B129,tab_Tecnologias_TE_RE!$A$1:$B$101,2,0)</f>
        <v>Potência_Complementar_2030-2050</v>
      </c>
      <c r="D129" s="152" t="s">
        <v>221</v>
      </c>
      <c r="E129" s="17">
        <v>2</v>
      </c>
      <c r="F129" s="125">
        <v>150000</v>
      </c>
      <c r="G129" s="97" t="str">
        <f t="shared" si="2"/>
        <v>Potência_Complementar_2030-2050_2_1_2030</v>
      </c>
      <c r="H129" s="23">
        <v>1</v>
      </c>
      <c r="I129" s="345" t="str">
        <f>VLOOKUP(H129,tab_tipo_expansao!$A$2:$B$4,2,0)</f>
        <v>opcional</v>
      </c>
      <c r="J129" s="59">
        <v>2030</v>
      </c>
      <c r="K129" s="59">
        <v>2050</v>
      </c>
      <c r="L129" s="98">
        <f>F129*VLOOKUP(B129,tab_Tecnologias_TE_RE!$A$2:$C$101,3,0)</f>
        <v>150000</v>
      </c>
      <c r="M129" s="96">
        <f>VLOOKUP(B129,tab_Tecnologias_TE_RE!$A$2:$W$101,COLUMN(tab_Tecnologias_TE_RE!$W$1),0)</f>
        <v>10</v>
      </c>
    </row>
    <row r="130" spans="1:13" x14ac:dyDescent="0.2">
      <c r="A130" s="95">
        <v>5128</v>
      </c>
      <c r="B130" s="86">
        <v>500</v>
      </c>
      <c r="C130" s="96" t="str">
        <f>VLOOKUP(B130,tab_Tecnologias_TE_RE!$A$1:$B$101,2,0)</f>
        <v>Potência_Complementar_2030-2050</v>
      </c>
      <c r="D130" s="152" t="s">
        <v>222</v>
      </c>
      <c r="E130" s="17">
        <v>3</v>
      </c>
      <c r="F130" s="125">
        <v>150000</v>
      </c>
      <c r="G130" s="97" t="str">
        <f t="shared" si="2"/>
        <v>Potência_Complementar_2030-2050_3_1_2030</v>
      </c>
      <c r="H130" s="23">
        <v>1</v>
      </c>
      <c r="I130" s="345" t="str">
        <f>VLOOKUP(H130,tab_tipo_expansao!$A$2:$B$4,2,0)</f>
        <v>opcional</v>
      </c>
      <c r="J130" s="59">
        <v>2030</v>
      </c>
      <c r="K130" s="59">
        <v>2050</v>
      </c>
      <c r="L130" s="98">
        <f>F130*VLOOKUP(B130,tab_Tecnologias_TE_RE!$A$2:$C$101,3,0)</f>
        <v>150000</v>
      </c>
      <c r="M130" s="96">
        <f>VLOOKUP(B130,tab_Tecnologias_TE_RE!$A$2:$W$101,COLUMN(tab_Tecnologias_TE_RE!$W$1),0)</f>
        <v>10</v>
      </c>
    </row>
    <row r="131" spans="1:13" x14ac:dyDescent="0.2">
      <c r="A131" s="95">
        <v>5129</v>
      </c>
      <c r="B131" s="86">
        <v>500</v>
      </c>
      <c r="C131" s="96" t="str">
        <f>VLOOKUP(B131,tab_Tecnologias_TE_RE!$A$1:$B$101,2,0)</f>
        <v>Potência_Complementar_2030-2050</v>
      </c>
      <c r="D131" s="152" t="s">
        <v>223</v>
      </c>
      <c r="E131" s="17">
        <v>4</v>
      </c>
      <c r="F131" s="125">
        <v>150000</v>
      </c>
      <c r="G131" s="97" t="str">
        <f t="shared" si="2"/>
        <v>Potência_Complementar_2030-2050_4_1_2030</v>
      </c>
      <c r="H131" s="23">
        <v>1</v>
      </c>
      <c r="I131" s="345" t="str">
        <f>VLOOKUP(H131,tab_tipo_expansao!$A$2:$B$4,2,0)</f>
        <v>opcional</v>
      </c>
      <c r="J131" s="59">
        <v>2030</v>
      </c>
      <c r="K131" s="59">
        <v>2050</v>
      </c>
      <c r="L131" s="98">
        <f>F131*VLOOKUP(B131,tab_Tecnologias_TE_RE!$A$2:$C$101,3,0)</f>
        <v>150000</v>
      </c>
      <c r="M131" s="96">
        <f>VLOOKUP(B131,tab_Tecnologias_TE_RE!$A$2:$W$101,COLUMN(tab_Tecnologias_TE_RE!$W$1),0)</f>
        <v>10</v>
      </c>
    </row>
    <row r="132" spans="1:13" x14ac:dyDescent="0.2">
      <c r="A132" s="95">
        <v>5130</v>
      </c>
      <c r="B132" s="86">
        <v>500</v>
      </c>
      <c r="C132" s="96" t="str">
        <f>VLOOKUP(B132,tab_Tecnologias_TE_RE!$A$1:$B$101,2,0)</f>
        <v>Potência_Complementar_2030-2050</v>
      </c>
      <c r="D132" s="152" t="s">
        <v>225</v>
      </c>
      <c r="E132" s="17">
        <v>6</v>
      </c>
      <c r="F132" s="125">
        <v>150000</v>
      </c>
      <c r="G132" s="97" t="str">
        <f t="shared" si="2"/>
        <v>Potência_Complementar_2030-2050_6_1_2030</v>
      </c>
      <c r="H132" s="23">
        <v>1</v>
      </c>
      <c r="I132" s="345" t="str">
        <f>VLOOKUP(H132,tab_tipo_expansao!$A$2:$B$4,2,0)</f>
        <v>opcional</v>
      </c>
      <c r="J132" s="59">
        <v>2030</v>
      </c>
      <c r="K132" s="59">
        <v>2050</v>
      </c>
      <c r="L132" s="98">
        <f>F132*VLOOKUP(B132,tab_Tecnologias_TE_RE!$A$2:$C$101,3,0)</f>
        <v>150000</v>
      </c>
      <c r="M132" s="96">
        <f>VLOOKUP(B132,tab_Tecnologias_TE_RE!$A$2:$W$101,COLUMN(tab_Tecnologias_TE_RE!$W$1),0)</f>
        <v>10</v>
      </c>
    </row>
    <row r="133" spans="1:13" x14ac:dyDescent="0.2">
      <c r="A133" s="95">
        <v>5131</v>
      </c>
      <c r="B133" s="86">
        <v>371</v>
      </c>
      <c r="C133" s="96" t="str">
        <f>VLOOKUP(B133,tab_Tecnologias_TE_RE!$A$1:$B$101,2,0)</f>
        <v>Solar_PV_2020_2029_NE</v>
      </c>
      <c r="D133" s="152" t="s">
        <v>220</v>
      </c>
      <c r="E133" s="17">
        <v>1</v>
      </c>
      <c r="F133" s="135">
        <v>1000</v>
      </c>
      <c r="G133" s="97" t="str">
        <f t="shared" si="2"/>
        <v>Solar_PV_2020_2029_NE_1_3_2020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1000</v>
      </c>
      <c r="M133" s="96">
        <f>VLOOKUP(B133,tab_Tecnologias_TE_RE!$A$2:$W$101,COLUMN(tab_Tecnologias_TE_RE!$W$1),0)</f>
        <v>9</v>
      </c>
    </row>
    <row r="134" spans="1:13" x14ac:dyDescent="0.2">
      <c r="A134" s="95">
        <v>5132</v>
      </c>
      <c r="B134" s="86">
        <v>371</v>
      </c>
      <c r="C134" s="96" t="str">
        <f>VLOOKUP(B134,tab_Tecnologias_TE_RE!$A$1:$B$101,2,0)</f>
        <v>Solar_PV_2020_2029_NE</v>
      </c>
      <c r="D134" s="152" t="s">
        <v>220</v>
      </c>
      <c r="E134" s="17">
        <v>1</v>
      </c>
      <c r="F134" s="135">
        <v>1000</v>
      </c>
      <c r="G134" s="97" t="str">
        <f t="shared" si="2"/>
        <v>Solar_PV_2020_2029_NE_1_3_2021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1000</v>
      </c>
      <c r="M134" s="96">
        <f>VLOOKUP(B134,tab_Tecnologias_TE_RE!$A$2:$W$101,COLUMN(tab_Tecnologias_TE_RE!$W$1),0)</f>
        <v>9</v>
      </c>
    </row>
    <row r="135" spans="1:13" x14ac:dyDescent="0.2">
      <c r="A135" s="95">
        <v>5133</v>
      </c>
      <c r="B135" s="86">
        <v>371</v>
      </c>
      <c r="C135" s="96" t="str">
        <f>VLOOKUP(B135,tab_Tecnologias_TE_RE!$A$1:$B$101,2,0)</f>
        <v>Solar_PV_2020_2029_NE</v>
      </c>
      <c r="D135" s="152" t="s">
        <v>220</v>
      </c>
      <c r="E135" s="17">
        <v>1</v>
      </c>
      <c r="F135" s="135">
        <v>1000</v>
      </c>
      <c r="G135" s="97" t="str">
        <f t="shared" si="2"/>
        <v>Solar_PV_2020_2029_NE_1_3_2022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1000</v>
      </c>
      <c r="M135" s="96">
        <f>VLOOKUP(B135,tab_Tecnologias_TE_RE!$A$2:$W$101,COLUMN(tab_Tecnologias_TE_RE!$W$1),0)</f>
        <v>9</v>
      </c>
    </row>
    <row r="136" spans="1:13" x14ac:dyDescent="0.2">
      <c r="A136" s="95">
        <v>5134</v>
      </c>
      <c r="B136" s="86">
        <v>371</v>
      </c>
      <c r="C136" s="96" t="str">
        <f>VLOOKUP(B136,tab_Tecnologias_TE_RE!$A$1:$B$101,2,0)</f>
        <v>Solar_PV_2020_2029_NE</v>
      </c>
      <c r="D136" s="152" t="s">
        <v>220</v>
      </c>
      <c r="E136" s="17">
        <v>1</v>
      </c>
      <c r="F136" s="135">
        <v>1000</v>
      </c>
      <c r="G136" s="97" t="str">
        <f t="shared" si="2"/>
        <v>Solar_PV_2020_2029_NE_1_3_2023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1000</v>
      </c>
      <c r="M136" s="96">
        <f>VLOOKUP(B136,tab_Tecnologias_TE_RE!$A$2:$W$101,COLUMN(tab_Tecnologias_TE_RE!$W$1),0)</f>
        <v>9</v>
      </c>
    </row>
    <row r="137" spans="1:13" x14ac:dyDescent="0.2">
      <c r="A137" s="95">
        <v>5135</v>
      </c>
      <c r="B137" s="86">
        <v>371</v>
      </c>
      <c r="C137" s="96" t="str">
        <f>VLOOKUP(B137,tab_Tecnologias_TE_RE!$A$1:$B$101,2,0)</f>
        <v>Solar_PV_2020_2029_NE</v>
      </c>
      <c r="D137" s="152" t="s">
        <v>220</v>
      </c>
      <c r="E137" s="17">
        <v>1</v>
      </c>
      <c r="F137" s="135">
        <v>1000</v>
      </c>
      <c r="G137" s="97" t="str">
        <f t="shared" ref="G137:G200" si="3">C137&amp;"_"&amp;E137&amp;"_"&amp;H137&amp;"_"&amp;J137</f>
        <v>Solar_PV_2020_2029_NE_1_3_2024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1000</v>
      </c>
      <c r="M137" s="96">
        <f>VLOOKUP(B137,tab_Tecnologias_TE_RE!$A$2:$W$101,COLUMN(tab_Tecnologias_TE_RE!$W$1),0)</f>
        <v>9</v>
      </c>
    </row>
    <row r="138" spans="1:13" x14ac:dyDescent="0.2">
      <c r="A138" s="95">
        <v>5136</v>
      </c>
      <c r="B138" s="86">
        <v>371</v>
      </c>
      <c r="C138" s="96" t="str">
        <f>VLOOKUP(B138,tab_Tecnologias_TE_RE!$A$1:$B$101,2,0)</f>
        <v>Solar_PV_2020_2029_NE</v>
      </c>
      <c r="D138" s="152" t="s">
        <v>220</v>
      </c>
      <c r="E138" s="17">
        <v>1</v>
      </c>
      <c r="F138" s="135">
        <v>1000</v>
      </c>
      <c r="G138" s="97" t="str">
        <f t="shared" si="3"/>
        <v>Solar_PV_2020_2029_NE_1_3_2025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1000</v>
      </c>
      <c r="M138" s="96">
        <f>VLOOKUP(B138,tab_Tecnologias_TE_RE!$A$2:$W$101,COLUMN(tab_Tecnologias_TE_RE!$W$1),0)</f>
        <v>9</v>
      </c>
    </row>
    <row r="139" spans="1:13" x14ac:dyDescent="0.2">
      <c r="A139" s="95">
        <v>5137</v>
      </c>
      <c r="B139" s="86">
        <v>371</v>
      </c>
      <c r="C139" s="96" t="str">
        <f>VLOOKUP(B139,tab_Tecnologias_TE_RE!$A$1:$B$101,2,0)</f>
        <v>Solar_PV_2020_2029_NE</v>
      </c>
      <c r="D139" s="152" t="s">
        <v>220</v>
      </c>
      <c r="E139" s="17">
        <v>1</v>
      </c>
      <c r="F139" s="135">
        <v>1000</v>
      </c>
      <c r="G139" s="97" t="str">
        <f t="shared" si="3"/>
        <v>Solar_PV_2020_2029_NE_1_3_2026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1000</v>
      </c>
      <c r="M139" s="96">
        <f>VLOOKUP(B139,tab_Tecnologias_TE_RE!$A$2:$W$101,COLUMN(tab_Tecnologias_TE_RE!$W$1),0)</f>
        <v>9</v>
      </c>
    </row>
    <row r="140" spans="1:13" x14ac:dyDescent="0.2">
      <c r="A140" s="95">
        <v>5138</v>
      </c>
      <c r="B140" s="518">
        <v>362</v>
      </c>
      <c r="C140" s="96" t="str">
        <f>VLOOKUP(B140,tab_Tecnologias_TE_RE!$A$1:$B$101,2,0)</f>
        <v>EOLICA S/SE_2020-2029</v>
      </c>
      <c r="D140" s="152" t="s">
        <v>219</v>
      </c>
      <c r="E140" s="17">
        <v>2</v>
      </c>
      <c r="F140" s="125">
        <v>200</v>
      </c>
      <c r="G140" s="97" t="str">
        <f t="shared" si="3"/>
        <v>EOLICA S/SE_2020-2029_2_3_2020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200</v>
      </c>
      <c r="M140" s="96">
        <f>VLOOKUP(B140,tab_Tecnologias_TE_RE!$A$2:$W$101,COLUMN(tab_Tecnologias_TE_RE!$W$1),0)</f>
        <v>8</v>
      </c>
    </row>
    <row r="141" spans="1:13" x14ac:dyDescent="0.2">
      <c r="A141" s="95">
        <v>5139</v>
      </c>
      <c r="B141" s="518">
        <v>362</v>
      </c>
      <c r="C141" s="96" t="str">
        <f>VLOOKUP(B141,tab_Tecnologias_TE_RE!$A$1:$B$101,2,0)</f>
        <v>EOLICA S/SE_2020-2029</v>
      </c>
      <c r="D141" s="152" t="s">
        <v>220</v>
      </c>
      <c r="E141" s="17">
        <v>2</v>
      </c>
      <c r="F141" s="125">
        <v>200</v>
      </c>
      <c r="G141" s="97" t="str">
        <f t="shared" si="3"/>
        <v>EOLICA S/SE_2020-2029_2_3_2021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200</v>
      </c>
      <c r="M141" s="96">
        <f>VLOOKUP(B141,tab_Tecnologias_TE_RE!$A$2:$W$101,COLUMN(tab_Tecnologias_TE_RE!$W$1),0)</f>
        <v>8</v>
      </c>
    </row>
    <row r="142" spans="1:13" x14ac:dyDescent="0.2">
      <c r="A142" s="95">
        <v>5140</v>
      </c>
      <c r="B142" s="518">
        <v>362</v>
      </c>
      <c r="C142" s="96" t="str">
        <f>VLOOKUP(B142,tab_Tecnologias_TE_RE!$A$1:$B$101,2,0)</f>
        <v>EOLICA S/SE_2020-2029</v>
      </c>
      <c r="D142" s="152" t="s">
        <v>220</v>
      </c>
      <c r="E142" s="17">
        <v>2</v>
      </c>
      <c r="F142" s="125">
        <v>200</v>
      </c>
      <c r="G142" s="97" t="str">
        <f t="shared" si="3"/>
        <v>EOLICA S/SE_2020-2029_2_3_2022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200</v>
      </c>
      <c r="M142" s="96">
        <f>VLOOKUP(B142,tab_Tecnologias_TE_RE!$A$2:$W$101,COLUMN(tab_Tecnologias_TE_RE!$W$1),0)</f>
        <v>8</v>
      </c>
    </row>
    <row r="143" spans="1:13" x14ac:dyDescent="0.2">
      <c r="A143" s="95">
        <v>5141</v>
      </c>
      <c r="B143" s="518">
        <v>362</v>
      </c>
      <c r="C143" s="96" t="str">
        <f>VLOOKUP(B143,tab_Tecnologias_TE_RE!$A$1:$B$101,2,0)</f>
        <v>EOLICA S/SE_2020-2029</v>
      </c>
      <c r="D143" s="152" t="s">
        <v>220</v>
      </c>
      <c r="E143" s="17">
        <v>2</v>
      </c>
      <c r="F143" s="125">
        <v>200</v>
      </c>
      <c r="G143" s="97" t="str">
        <f t="shared" si="3"/>
        <v>EOLICA S/SE_2020-2029_2_3_2023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200</v>
      </c>
      <c r="M143" s="96">
        <f>VLOOKUP(B143,tab_Tecnologias_TE_RE!$A$2:$W$101,COLUMN(tab_Tecnologias_TE_RE!$W$1),0)</f>
        <v>8</v>
      </c>
    </row>
    <row r="144" spans="1:13" x14ac:dyDescent="0.2">
      <c r="A144" s="95">
        <v>5142</v>
      </c>
      <c r="B144" s="518">
        <v>362</v>
      </c>
      <c r="C144" s="96" t="str">
        <f>VLOOKUP(B144,tab_Tecnologias_TE_RE!$A$1:$B$101,2,0)</f>
        <v>EOLICA S/SE_2020-2029</v>
      </c>
      <c r="D144" s="152" t="s">
        <v>220</v>
      </c>
      <c r="E144" s="17">
        <v>2</v>
      </c>
      <c r="F144" s="125">
        <v>200</v>
      </c>
      <c r="G144" s="97" t="str">
        <f t="shared" si="3"/>
        <v>EOLICA S/SE_2020-2029_2_3_2024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200</v>
      </c>
      <c r="M144" s="96">
        <f>VLOOKUP(B144,tab_Tecnologias_TE_RE!$A$2:$W$101,COLUMN(tab_Tecnologias_TE_RE!$W$1),0)</f>
        <v>8</v>
      </c>
    </row>
    <row r="145" spans="1:13" x14ac:dyDescent="0.2">
      <c r="A145" s="95">
        <v>5143</v>
      </c>
      <c r="B145" s="518">
        <v>362</v>
      </c>
      <c r="C145" s="96" t="str">
        <f>VLOOKUP(B145,tab_Tecnologias_TE_RE!$A$1:$B$101,2,0)</f>
        <v>EOLICA S/SE_2020-2029</v>
      </c>
      <c r="D145" s="152" t="s">
        <v>220</v>
      </c>
      <c r="E145" s="17">
        <v>2</v>
      </c>
      <c r="F145" s="125">
        <v>200</v>
      </c>
      <c r="G145" s="97" t="str">
        <f t="shared" si="3"/>
        <v>EOLICA S/SE_2020-2029_2_3_2025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200</v>
      </c>
      <c r="M145" s="96">
        <f>VLOOKUP(B145,tab_Tecnologias_TE_RE!$A$2:$W$101,COLUMN(tab_Tecnologias_TE_RE!$W$1),0)</f>
        <v>8</v>
      </c>
    </row>
    <row r="146" spans="1:13" x14ac:dyDescent="0.2">
      <c r="A146" s="95">
        <v>5144</v>
      </c>
      <c r="B146" s="518">
        <v>362</v>
      </c>
      <c r="C146" s="96" t="str">
        <f>VLOOKUP(B146,tab_Tecnologias_TE_RE!$A$1:$B$101,2,0)</f>
        <v>EOLICA S/SE_2020-2029</v>
      </c>
      <c r="D146" s="152" t="s">
        <v>220</v>
      </c>
      <c r="E146" s="17">
        <v>2</v>
      </c>
      <c r="F146" s="125">
        <v>200</v>
      </c>
      <c r="G146" s="97" t="str">
        <f t="shared" si="3"/>
        <v>EOLICA S/SE_2020-2029_2_3_2026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200</v>
      </c>
      <c r="M146" s="96">
        <f>VLOOKUP(B146,tab_Tecnologias_TE_RE!$A$2:$W$101,COLUMN(tab_Tecnologias_TE_RE!$W$1),0)</f>
        <v>8</v>
      </c>
    </row>
    <row r="147" spans="1:13" x14ac:dyDescent="0.2">
      <c r="A147" s="95">
        <v>5145</v>
      </c>
      <c r="B147" s="518">
        <v>363</v>
      </c>
      <c r="C147" s="96" t="str">
        <f>VLOOKUP(B147,tab_Tecnologias_TE_RE!$A$1:$B$101,2,0)</f>
        <v>EOLICA-NE/N_2020-2029</v>
      </c>
      <c r="D147" s="152" t="s">
        <v>222</v>
      </c>
      <c r="E147" s="17">
        <v>3</v>
      </c>
      <c r="F147" s="125">
        <v>800</v>
      </c>
      <c r="G147" s="97" t="str">
        <f t="shared" si="3"/>
        <v>EOLICA-NE/N_2020-2029_3_3_2020</v>
      </c>
      <c r="H147" s="23">
        <v>3</v>
      </c>
      <c r="I147" s="345" t="str">
        <f>VLOOKUP(H147,tab_tipo_expansao!$A$2:$B$4,2,0)</f>
        <v>não_considerar</v>
      </c>
      <c r="J147" s="59">
        <v>2020</v>
      </c>
      <c r="K147" s="59">
        <v>2020</v>
      </c>
      <c r="L147" s="98">
        <f>F147*VLOOKUP(B147,tab_Tecnologias_TE_RE!$A$2:$C$101,3,0)</f>
        <v>800</v>
      </c>
      <c r="M147" s="96">
        <f>VLOOKUP(B147,tab_Tecnologias_TE_RE!$A$2:$W$101,COLUMN(tab_Tecnologias_TE_RE!$W$1),0)</f>
        <v>8</v>
      </c>
    </row>
    <row r="148" spans="1:13" x14ac:dyDescent="0.2">
      <c r="A148" s="95">
        <v>5146</v>
      </c>
      <c r="B148" s="518">
        <v>363</v>
      </c>
      <c r="C148" s="96" t="str">
        <f>VLOOKUP(B148,tab_Tecnologias_TE_RE!$A$1:$B$101,2,0)</f>
        <v>EOLICA-NE/N_2020-2029</v>
      </c>
      <c r="D148" s="152" t="s">
        <v>222</v>
      </c>
      <c r="E148" s="17">
        <v>3</v>
      </c>
      <c r="F148" s="125">
        <v>800</v>
      </c>
      <c r="G148" s="97" t="str">
        <f t="shared" si="3"/>
        <v>EOLICA-NE/N_2020-2029_3_3_2021</v>
      </c>
      <c r="H148" s="23">
        <v>3</v>
      </c>
      <c r="I148" s="345" t="str">
        <f>VLOOKUP(H148,tab_tipo_expansao!$A$2:$B$4,2,0)</f>
        <v>não_considerar</v>
      </c>
      <c r="J148" s="59">
        <v>2021</v>
      </c>
      <c r="K148" s="59">
        <v>2021</v>
      </c>
      <c r="L148" s="98">
        <f>F148*VLOOKUP(B148,tab_Tecnologias_TE_RE!$A$2:$C$101,3,0)</f>
        <v>800</v>
      </c>
      <c r="M148" s="96">
        <f>VLOOKUP(B148,tab_Tecnologias_TE_RE!$A$2:$W$101,COLUMN(tab_Tecnologias_TE_RE!$W$1),0)</f>
        <v>8</v>
      </c>
    </row>
    <row r="149" spans="1:13" x14ac:dyDescent="0.2">
      <c r="A149" s="95">
        <v>5147</v>
      </c>
      <c r="B149" s="518">
        <v>363</v>
      </c>
      <c r="C149" s="96" t="str">
        <f>VLOOKUP(B149,tab_Tecnologias_TE_RE!$A$1:$B$101,2,0)</f>
        <v>EOLICA-NE/N_2020-2029</v>
      </c>
      <c r="D149" s="152" t="s">
        <v>222</v>
      </c>
      <c r="E149" s="17">
        <v>3</v>
      </c>
      <c r="F149" s="125">
        <v>800</v>
      </c>
      <c r="G149" s="97" t="str">
        <f t="shared" si="3"/>
        <v>EOLICA-NE/N_2020-2029_3_3_2022</v>
      </c>
      <c r="H149" s="23">
        <v>3</v>
      </c>
      <c r="I149" s="345" t="str">
        <f>VLOOKUP(H149,tab_tipo_expansao!$A$2:$B$4,2,0)</f>
        <v>não_considerar</v>
      </c>
      <c r="J149" s="59">
        <v>2022</v>
      </c>
      <c r="K149" s="59">
        <v>2022</v>
      </c>
      <c r="L149" s="98">
        <f>F149*VLOOKUP(B149,tab_Tecnologias_TE_RE!$A$2:$C$101,3,0)</f>
        <v>800</v>
      </c>
      <c r="M149" s="96">
        <f>VLOOKUP(B149,tab_Tecnologias_TE_RE!$A$2:$W$101,COLUMN(tab_Tecnologias_TE_RE!$W$1),0)</f>
        <v>8</v>
      </c>
    </row>
    <row r="150" spans="1:13" x14ac:dyDescent="0.2">
      <c r="A150" s="95">
        <v>5148</v>
      </c>
      <c r="B150" s="518">
        <v>363</v>
      </c>
      <c r="C150" s="96" t="str">
        <f>VLOOKUP(B150,tab_Tecnologias_TE_RE!$A$1:$B$101,2,0)</f>
        <v>EOLICA-NE/N_2020-2029</v>
      </c>
      <c r="D150" s="152" t="s">
        <v>222</v>
      </c>
      <c r="E150" s="17">
        <v>3</v>
      </c>
      <c r="F150" s="125">
        <v>800</v>
      </c>
      <c r="G150" s="97" t="str">
        <f t="shared" si="3"/>
        <v>EOLICA-NE/N_2020-2029_3_3_2023</v>
      </c>
      <c r="H150" s="23">
        <v>3</v>
      </c>
      <c r="I150" s="345" t="str">
        <f>VLOOKUP(H150,tab_tipo_expansao!$A$2:$B$4,2,0)</f>
        <v>não_considerar</v>
      </c>
      <c r="J150" s="59">
        <v>2023</v>
      </c>
      <c r="K150" s="59">
        <v>2023</v>
      </c>
      <c r="L150" s="98">
        <f>F150*VLOOKUP(B150,tab_Tecnologias_TE_RE!$A$2:$C$101,3,0)</f>
        <v>800</v>
      </c>
      <c r="M150" s="96">
        <f>VLOOKUP(B150,tab_Tecnologias_TE_RE!$A$2:$W$101,COLUMN(tab_Tecnologias_TE_RE!$W$1),0)</f>
        <v>8</v>
      </c>
    </row>
    <row r="151" spans="1:13" x14ac:dyDescent="0.2">
      <c r="A151" s="95">
        <v>5149</v>
      </c>
      <c r="B151" s="518">
        <v>363</v>
      </c>
      <c r="C151" s="96" t="str">
        <f>VLOOKUP(B151,tab_Tecnologias_TE_RE!$A$1:$B$101,2,0)</f>
        <v>EOLICA-NE/N_2020-2029</v>
      </c>
      <c r="D151" s="152" t="s">
        <v>222</v>
      </c>
      <c r="E151" s="17">
        <v>3</v>
      </c>
      <c r="F151" s="125">
        <v>800</v>
      </c>
      <c r="G151" s="97" t="str">
        <f t="shared" si="3"/>
        <v>EOLICA-NE/N_2020-2029_3_3_2024</v>
      </c>
      <c r="H151" s="23">
        <v>3</v>
      </c>
      <c r="I151" s="345" t="str">
        <f>VLOOKUP(H151,tab_tipo_expansao!$A$2:$B$4,2,0)</f>
        <v>não_considerar</v>
      </c>
      <c r="J151" s="59">
        <v>2024</v>
      </c>
      <c r="K151" s="59">
        <v>2024</v>
      </c>
      <c r="L151" s="98">
        <f>F151*VLOOKUP(B151,tab_Tecnologias_TE_RE!$A$2:$C$101,3,0)</f>
        <v>800</v>
      </c>
      <c r="M151" s="96">
        <f>VLOOKUP(B151,tab_Tecnologias_TE_RE!$A$2:$W$101,COLUMN(tab_Tecnologias_TE_RE!$W$1),0)</f>
        <v>8</v>
      </c>
    </row>
    <row r="152" spans="1:13" x14ac:dyDescent="0.2">
      <c r="A152" s="95">
        <v>5150</v>
      </c>
      <c r="B152" s="518">
        <v>363</v>
      </c>
      <c r="C152" s="96" t="str">
        <f>VLOOKUP(B152,tab_Tecnologias_TE_RE!$A$1:$B$101,2,0)</f>
        <v>EOLICA-NE/N_2020-2029</v>
      </c>
      <c r="D152" s="152" t="s">
        <v>222</v>
      </c>
      <c r="E152" s="17">
        <v>3</v>
      </c>
      <c r="F152" s="125">
        <v>800</v>
      </c>
      <c r="G152" s="97" t="str">
        <f t="shared" si="3"/>
        <v>EOLICA-NE/N_2020-2029_3_3_2025</v>
      </c>
      <c r="H152" s="23">
        <v>3</v>
      </c>
      <c r="I152" s="345" t="str">
        <f>VLOOKUP(H152,tab_tipo_expansao!$A$2:$B$4,2,0)</f>
        <v>não_considerar</v>
      </c>
      <c r="J152" s="59">
        <v>2025</v>
      </c>
      <c r="K152" s="59">
        <v>2025</v>
      </c>
      <c r="L152" s="98">
        <f>F152*VLOOKUP(B152,tab_Tecnologias_TE_RE!$A$2:$C$101,3,0)</f>
        <v>800</v>
      </c>
      <c r="M152" s="96">
        <f>VLOOKUP(B152,tab_Tecnologias_TE_RE!$A$2:$W$101,COLUMN(tab_Tecnologias_TE_RE!$W$1),0)</f>
        <v>8</v>
      </c>
    </row>
    <row r="153" spans="1:13" x14ac:dyDescent="0.2">
      <c r="A153" s="95">
        <v>5151</v>
      </c>
      <c r="B153" s="518">
        <v>363</v>
      </c>
      <c r="C153" s="96" t="str">
        <f>VLOOKUP(B153,tab_Tecnologias_TE_RE!$A$1:$B$101,2,0)</f>
        <v>EOLICA-NE/N_2020-2029</v>
      </c>
      <c r="D153" s="152" t="s">
        <v>222</v>
      </c>
      <c r="E153" s="17">
        <v>3</v>
      </c>
      <c r="F153" s="125">
        <v>800</v>
      </c>
      <c r="G153" s="97" t="str">
        <f t="shared" si="3"/>
        <v>EOLICA-NE/N_2020-2029_3_3_2026</v>
      </c>
      <c r="H153" s="23">
        <v>3</v>
      </c>
      <c r="I153" s="345" t="str">
        <f>VLOOKUP(H153,tab_tipo_expansao!$A$2:$B$4,2,0)</f>
        <v>não_considerar</v>
      </c>
      <c r="J153" s="59">
        <v>2026</v>
      </c>
      <c r="K153" s="59">
        <v>2026</v>
      </c>
      <c r="L153" s="98">
        <f>F153*VLOOKUP(B153,tab_Tecnologias_TE_RE!$A$2:$C$101,3,0)</f>
        <v>800</v>
      </c>
      <c r="M153" s="96">
        <f>VLOOKUP(B153,tab_Tecnologias_TE_RE!$A$2:$W$101,COLUMN(tab_Tecnologias_TE_RE!$W$1),0)</f>
        <v>8</v>
      </c>
    </row>
    <row r="154" spans="1:13" x14ac:dyDescent="0.2">
      <c r="A154" s="95">
        <v>5152</v>
      </c>
      <c r="B154" s="518">
        <v>501</v>
      </c>
      <c r="C154" s="96" t="str">
        <f>VLOOKUP(B154,tab_Tecnologias_TE_RE!$A$1:$B$101,2,0)</f>
        <v>GAS_CC_CAPEX40_ate2030</v>
      </c>
      <c r="D154" s="152" t="s">
        <v>222</v>
      </c>
      <c r="E154" s="17">
        <v>3</v>
      </c>
      <c r="F154" s="125">
        <v>554</v>
      </c>
      <c r="G154" s="97" t="str">
        <f t="shared" si="3"/>
        <v>GAS_CC_CAPEX40_ate2030_3_1_2022</v>
      </c>
      <c r="H154" s="23">
        <v>1</v>
      </c>
      <c r="I154" s="345" t="str">
        <f>VLOOKUP(H154,tab_tipo_expansao!$A$2:$B$4,2,0)</f>
        <v>opcional</v>
      </c>
      <c r="J154" s="59">
        <v>2022</v>
      </c>
      <c r="K154" s="59">
        <f>J154+1</f>
        <v>2023</v>
      </c>
      <c r="L154" s="98">
        <f>F154*VLOOKUP(B154,tab_Tecnologias_TE_RE!$A$2:$C$101,3,0)</f>
        <v>554</v>
      </c>
      <c r="M154" s="96">
        <f>VLOOKUP(B154,tab_Tecnologias_TE_RE!$A$2:$W$101,COLUMN(tab_Tecnologias_TE_RE!$W$1),0)</f>
        <v>3</v>
      </c>
    </row>
    <row r="155" spans="1:13" x14ac:dyDescent="0.2">
      <c r="A155" s="95">
        <v>5153</v>
      </c>
      <c r="B155" s="518">
        <v>501</v>
      </c>
      <c r="C155" s="96" t="str">
        <f>VLOOKUP(B155,tab_Tecnologias_TE_RE!$A$1:$B$101,2,0)</f>
        <v>GAS_CC_CAPEX40_ate2030</v>
      </c>
      <c r="D155" s="152" t="s">
        <v>219</v>
      </c>
      <c r="E155" s="17">
        <v>2</v>
      </c>
      <c r="F155" s="125">
        <v>249</v>
      </c>
      <c r="G155" s="97" t="str">
        <f t="shared" si="3"/>
        <v>GAS_CC_CAPEX40_ate2030_2_1_2022</v>
      </c>
      <c r="H155" s="23">
        <v>1</v>
      </c>
      <c r="I155" s="345" t="str">
        <f>VLOOKUP(H155,tab_tipo_expansao!$A$2:$B$4,2,0)</f>
        <v>opcional</v>
      </c>
      <c r="J155" s="59">
        <v>2022</v>
      </c>
      <c r="K155" s="59">
        <f t="shared" ref="K155:K187" si="4">J155+1</f>
        <v>2023</v>
      </c>
      <c r="L155" s="98">
        <f>F155*VLOOKUP(B155,tab_Tecnologias_TE_RE!$A$2:$C$101,3,0)</f>
        <v>249</v>
      </c>
      <c r="M155" s="96">
        <f>VLOOKUP(B155,tab_Tecnologias_TE_RE!$A$2:$W$101,COLUMN(tab_Tecnologias_TE_RE!$W$1),0)</f>
        <v>3</v>
      </c>
    </row>
    <row r="156" spans="1:13" x14ac:dyDescent="0.2">
      <c r="A156" s="95">
        <v>5154</v>
      </c>
      <c r="B156" s="518">
        <v>502</v>
      </c>
      <c r="C156" s="96" t="str">
        <f>VLOOKUP(B156,tab_Tecnologias_TE_RE!$A$1:$B$101,2,0)</f>
        <v>GAS_CS_CAPEX40_ate2030</v>
      </c>
      <c r="D156" s="152" t="s">
        <v>216</v>
      </c>
      <c r="E156" s="17">
        <v>1</v>
      </c>
      <c r="F156" s="125">
        <v>226</v>
      </c>
      <c r="G156" s="97" t="str">
        <f t="shared" si="3"/>
        <v>GAS_CS_CAPEX40_ate2030_1_1_2023</v>
      </c>
      <c r="H156" s="23">
        <v>1</v>
      </c>
      <c r="I156" s="345" t="str">
        <f>VLOOKUP(H156,tab_tipo_expansao!$A$2:$B$4,2,0)</f>
        <v>opcional</v>
      </c>
      <c r="J156" s="59">
        <v>2023</v>
      </c>
      <c r="K156" s="59">
        <f t="shared" si="4"/>
        <v>2024</v>
      </c>
      <c r="L156" s="98">
        <f>F156*VLOOKUP(B156,tab_Tecnologias_TE_RE!$A$2:$C$101,3,0)</f>
        <v>226</v>
      </c>
      <c r="M156" s="96">
        <f>VLOOKUP(B156,tab_Tecnologias_TE_RE!$A$2:$W$101,COLUMN(tab_Tecnologias_TE_RE!$W$1),0)</f>
        <v>3</v>
      </c>
    </row>
    <row r="157" spans="1:13" x14ac:dyDescent="0.2">
      <c r="A157" s="95">
        <v>5155</v>
      </c>
      <c r="B157" s="518">
        <v>501</v>
      </c>
      <c r="C157" s="96" t="str">
        <f>VLOOKUP(B157,tab_Tecnologias_TE_RE!$A$1:$B$101,2,0)</f>
        <v>GAS_CC_CAPEX40_ate2030</v>
      </c>
      <c r="D157" s="152" t="s">
        <v>216</v>
      </c>
      <c r="E157" s="17">
        <v>1</v>
      </c>
      <c r="F157" s="125">
        <v>87</v>
      </c>
      <c r="G157" s="97" t="str">
        <f t="shared" si="3"/>
        <v>GAS_CC_CAPEX40_ate2030_1_1_2023</v>
      </c>
      <c r="H157" s="23">
        <v>1</v>
      </c>
      <c r="I157" s="345" t="str">
        <f>VLOOKUP(H157,tab_tipo_expansao!$A$2:$B$4,2,0)</f>
        <v>opcional</v>
      </c>
      <c r="J157" s="59">
        <v>2023</v>
      </c>
      <c r="K157" s="59">
        <f t="shared" si="4"/>
        <v>2024</v>
      </c>
      <c r="L157" s="98">
        <f>F157*VLOOKUP(B157,tab_Tecnologias_TE_RE!$A$2:$C$101,3,0)</f>
        <v>87</v>
      </c>
      <c r="M157" s="96">
        <f>VLOOKUP(B157,tab_Tecnologias_TE_RE!$A$2:$W$101,COLUMN(tab_Tecnologias_TE_RE!$W$1),0)</f>
        <v>3</v>
      </c>
    </row>
    <row r="158" spans="1:13" x14ac:dyDescent="0.2">
      <c r="A158" s="95">
        <v>5156</v>
      </c>
      <c r="B158" s="518">
        <v>502</v>
      </c>
      <c r="C158" s="96" t="str">
        <f>VLOOKUP(B158,tab_Tecnologias_TE_RE!$A$1:$B$101,2,0)</f>
        <v>GAS_CS_CAPEX40_ate2030</v>
      </c>
      <c r="D158" s="152" t="s">
        <v>216</v>
      </c>
      <c r="E158" s="17">
        <v>1</v>
      </c>
      <c r="F158" s="125">
        <v>386</v>
      </c>
      <c r="G158" s="97" t="str">
        <f t="shared" si="3"/>
        <v>GAS_CS_CAPEX40_ate2030_1_1_2024</v>
      </c>
      <c r="H158" s="23">
        <v>1</v>
      </c>
      <c r="I158" s="345" t="str">
        <f>VLOOKUP(H158,tab_tipo_expansao!$A$2:$B$4,2,0)</f>
        <v>opcional</v>
      </c>
      <c r="J158" s="59">
        <v>2024</v>
      </c>
      <c r="K158" s="59">
        <f t="shared" si="4"/>
        <v>2025</v>
      </c>
      <c r="L158" s="98">
        <f>F158*VLOOKUP(B158,tab_Tecnologias_TE_RE!$A$2:$C$101,3,0)</f>
        <v>386</v>
      </c>
      <c r="M158" s="96">
        <f>VLOOKUP(B158,tab_Tecnologias_TE_RE!$A$2:$W$101,COLUMN(tab_Tecnologias_TE_RE!$W$1),0)</f>
        <v>3</v>
      </c>
    </row>
    <row r="159" spans="1:13" x14ac:dyDescent="0.2">
      <c r="A159" s="95">
        <v>5157</v>
      </c>
      <c r="B159" s="518">
        <v>501</v>
      </c>
      <c r="C159" s="96" t="str">
        <f>VLOOKUP(B159,tab_Tecnologias_TE_RE!$A$1:$B$101,2,0)</f>
        <v>GAS_CC_CAPEX40_ate2030</v>
      </c>
      <c r="D159" s="152" t="s">
        <v>216</v>
      </c>
      <c r="E159" s="17">
        <v>1</v>
      </c>
      <c r="F159" s="125">
        <v>350</v>
      </c>
      <c r="G159" s="97" t="str">
        <f t="shared" si="3"/>
        <v>GAS_CC_CAPEX40_ate2030_1_1_2024</v>
      </c>
      <c r="H159" s="23">
        <v>1</v>
      </c>
      <c r="I159" s="345" t="str">
        <f>VLOOKUP(H159,tab_tipo_expansao!$A$2:$B$4,2,0)</f>
        <v>opcional</v>
      </c>
      <c r="J159" s="59">
        <v>2024</v>
      </c>
      <c r="K159" s="59">
        <f t="shared" si="4"/>
        <v>2025</v>
      </c>
      <c r="L159" s="98">
        <f>F159*VLOOKUP(B159,tab_Tecnologias_TE_RE!$A$2:$C$101,3,0)</f>
        <v>350</v>
      </c>
      <c r="M159" s="96">
        <f>VLOOKUP(B159,tab_Tecnologias_TE_RE!$A$2:$W$101,COLUMN(tab_Tecnologias_TE_RE!$W$1),0)</f>
        <v>3</v>
      </c>
    </row>
    <row r="160" spans="1:13" x14ac:dyDescent="0.2">
      <c r="A160" s="95">
        <v>5158</v>
      </c>
      <c r="B160" s="518">
        <v>501</v>
      </c>
      <c r="C160" s="96" t="str">
        <f>VLOOKUP(B160,tab_Tecnologias_TE_RE!$A$1:$B$101,2,0)</f>
        <v>GAS_CC_CAPEX40_ate2030</v>
      </c>
      <c r="D160" s="152" t="s">
        <v>222</v>
      </c>
      <c r="E160" s="17">
        <v>3</v>
      </c>
      <c r="F160" s="125">
        <v>465</v>
      </c>
      <c r="G160" s="97" t="str">
        <f t="shared" si="3"/>
        <v>GAS_CC_CAPEX40_ate2030_3_1_2024</v>
      </c>
      <c r="H160" s="23">
        <v>1</v>
      </c>
      <c r="I160" s="345" t="str">
        <f>VLOOKUP(H160,tab_tipo_expansao!$A$2:$B$4,2,0)</f>
        <v>opcional</v>
      </c>
      <c r="J160" s="59">
        <v>2024</v>
      </c>
      <c r="K160" s="59">
        <f t="shared" si="4"/>
        <v>2025</v>
      </c>
      <c r="L160" s="98">
        <f>F160*VLOOKUP(B160,tab_Tecnologias_TE_RE!$A$2:$C$101,3,0)</f>
        <v>465</v>
      </c>
      <c r="M160" s="96">
        <f>VLOOKUP(B160,tab_Tecnologias_TE_RE!$A$2:$W$101,COLUMN(tab_Tecnologias_TE_RE!$W$1),0)</f>
        <v>3</v>
      </c>
    </row>
    <row r="161" spans="1:13" x14ac:dyDescent="0.2">
      <c r="A161" s="95">
        <v>5159</v>
      </c>
      <c r="B161" s="518">
        <v>502</v>
      </c>
      <c r="C161" s="96" t="str">
        <f>VLOOKUP(B161,tab_Tecnologias_TE_RE!$A$1:$B$101,2,0)</f>
        <v>GAS_CS_CAPEX40_ate2030</v>
      </c>
      <c r="D161" s="152" t="s">
        <v>216</v>
      </c>
      <c r="E161" s="17">
        <v>1</v>
      </c>
      <c r="F161" s="125">
        <v>427</v>
      </c>
      <c r="G161" s="97" t="str">
        <f t="shared" si="3"/>
        <v>GAS_CS_CAPEX40_ate2030_1_1_2025</v>
      </c>
      <c r="H161" s="23">
        <v>1</v>
      </c>
      <c r="I161" s="345" t="str">
        <f>VLOOKUP(H161,tab_tipo_expansao!$A$2:$B$4,2,0)</f>
        <v>opcional</v>
      </c>
      <c r="J161" s="59">
        <v>2025</v>
      </c>
      <c r="K161" s="59">
        <f t="shared" si="4"/>
        <v>2026</v>
      </c>
      <c r="L161" s="98">
        <f>F161*VLOOKUP(B161,tab_Tecnologias_TE_RE!$A$2:$C$101,3,0)</f>
        <v>427</v>
      </c>
      <c r="M161" s="96">
        <f>VLOOKUP(B161,tab_Tecnologias_TE_RE!$A$2:$W$101,COLUMN(tab_Tecnologias_TE_RE!$W$1),0)</f>
        <v>3</v>
      </c>
    </row>
    <row r="162" spans="1:13" x14ac:dyDescent="0.2">
      <c r="A162" s="95">
        <v>5160</v>
      </c>
      <c r="B162" s="518">
        <v>502</v>
      </c>
      <c r="C162" s="96" t="str">
        <f>VLOOKUP(B162,tab_Tecnologias_TE_RE!$A$1:$B$101,2,0)</f>
        <v>GAS_CS_CAPEX40_ate2030</v>
      </c>
      <c r="D162" s="152" t="s">
        <v>222</v>
      </c>
      <c r="E162" s="17">
        <v>3</v>
      </c>
      <c r="F162" s="125">
        <v>223</v>
      </c>
      <c r="G162" s="97" t="str">
        <f t="shared" si="3"/>
        <v>GAS_CS_CAPEX40_ate2030_3_1_2025</v>
      </c>
      <c r="H162" s="23">
        <v>1</v>
      </c>
      <c r="I162" s="345" t="str">
        <f>VLOOKUP(H162,tab_tipo_expansao!$A$2:$B$4,2,0)</f>
        <v>opcional</v>
      </c>
      <c r="J162" s="59">
        <v>2025</v>
      </c>
      <c r="K162" s="59">
        <f t="shared" si="4"/>
        <v>2026</v>
      </c>
      <c r="L162" s="98">
        <f>F162*VLOOKUP(B162,tab_Tecnologias_TE_RE!$A$2:$C$101,3,0)</f>
        <v>223</v>
      </c>
      <c r="M162" s="96">
        <f>VLOOKUP(B162,tab_Tecnologias_TE_RE!$A$2:$W$101,COLUMN(tab_Tecnologias_TE_RE!$W$1),0)</f>
        <v>3</v>
      </c>
    </row>
    <row r="163" spans="1:13" x14ac:dyDescent="0.2">
      <c r="A163" s="95">
        <v>5161</v>
      </c>
      <c r="B163" s="518">
        <v>505</v>
      </c>
      <c r="C163" s="96" t="str">
        <f>VLOOKUP(B163,tab_Tecnologias_TE_RE!$A$1:$B$101,2,0)</f>
        <v>GAS_CC_CAPEX40_pos2030</v>
      </c>
      <c r="D163" s="152" t="s">
        <v>216</v>
      </c>
      <c r="E163" s="17">
        <v>1</v>
      </c>
      <c r="F163" s="125">
        <v>1435</v>
      </c>
      <c r="G163" s="97" t="str">
        <f t="shared" si="3"/>
        <v>GAS_CC_CAPEX40_pos2030_1_1_2031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v>2032</v>
      </c>
      <c r="L163" s="98">
        <f>F163*VLOOKUP(B163,tab_Tecnologias_TE_RE!$A$2:$C$101,3,0)</f>
        <v>1435</v>
      </c>
      <c r="M163" s="96">
        <f>VLOOKUP(B163,tab_Tecnologias_TE_RE!$A$2:$W$101,COLUMN(tab_Tecnologias_TE_RE!$W$1),0)</f>
        <v>3</v>
      </c>
    </row>
    <row r="164" spans="1:13" ht="15" customHeight="1" x14ac:dyDescent="0.2">
      <c r="A164" s="95">
        <v>5162</v>
      </c>
      <c r="B164" s="518">
        <v>509</v>
      </c>
      <c r="C164" s="96" t="str">
        <f>VLOOKUP(B164,tab_Tecnologias_TE_RE!$A$1:$B$101,2,0)</f>
        <v>GAS_CC_CAPEX40_6USD</v>
      </c>
      <c r="D164" s="152" t="s">
        <v>219</v>
      </c>
      <c r="E164" s="17">
        <v>2</v>
      </c>
      <c r="F164" s="125">
        <v>1125</v>
      </c>
      <c r="G164" s="97" t="str">
        <f t="shared" si="3"/>
        <v>GAS_CC_CAPEX40_6USD_2_1_2031</v>
      </c>
      <c r="H164" s="23">
        <v>1</v>
      </c>
      <c r="I164" s="345" t="str">
        <f>VLOOKUP(H164,tab_tipo_expansao!$A$2:$B$4,2,0)</f>
        <v>opcional</v>
      </c>
      <c r="J164" s="59">
        <v>2031</v>
      </c>
      <c r="K164" s="59">
        <v>2032</v>
      </c>
      <c r="L164" s="98">
        <f>F164*VLOOKUP(B164,tab_Tecnologias_TE_RE!$A$2:$C$101,3,0)</f>
        <v>1125</v>
      </c>
      <c r="M164" s="96">
        <f>VLOOKUP(B164,tab_Tecnologias_TE_RE!$A$2:$W$101,COLUMN(tab_Tecnologias_TE_RE!$W$1),0)</f>
        <v>3</v>
      </c>
    </row>
    <row r="165" spans="1:13" x14ac:dyDescent="0.2">
      <c r="A165" s="95">
        <v>5163</v>
      </c>
      <c r="B165" s="518">
        <v>501</v>
      </c>
      <c r="C165" s="96" t="str">
        <f>VLOOKUP(B165,tab_Tecnologias_TE_RE!$A$1:$B$101,2,0)</f>
        <v>GAS_CC_CAPEX40_ate2030</v>
      </c>
      <c r="D165" s="152" t="s">
        <v>216</v>
      </c>
      <c r="E165" s="17">
        <v>1</v>
      </c>
      <c r="F165" s="125">
        <v>2224</v>
      </c>
      <c r="G165" s="97" t="str">
        <f t="shared" si="3"/>
        <v>GAS_CC_CAPEX40_ate2030_1_1_2025</v>
      </c>
      <c r="H165" s="23">
        <v>1</v>
      </c>
      <c r="I165" s="345" t="str">
        <f>VLOOKUP(H165,tab_tipo_expansao!$A$2:$B$4,2,0)</f>
        <v>opcional</v>
      </c>
      <c r="J165" s="59">
        <v>2025</v>
      </c>
      <c r="K165" s="59">
        <f t="shared" si="4"/>
        <v>2026</v>
      </c>
      <c r="L165" s="98">
        <f>F165*VLOOKUP(B165,tab_Tecnologias_TE_RE!$A$2:$C$101,3,0)</f>
        <v>2224</v>
      </c>
      <c r="M165" s="96">
        <f>VLOOKUP(B165,tab_Tecnologias_TE_RE!$A$2:$W$101,COLUMN(tab_Tecnologias_TE_RE!$W$1),0)</f>
        <v>3</v>
      </c>
    </row>
    <row r="166" spans="1:13" x14ac:dyDescent="0.2">
      <c r="A166" s="95">
        <v>5164</v>
      </c>
      <c r="B166" s="518">
        <v>501</v>
      </c>
      <c r="C166" s="96" t="str">
        <f>VLOOKUP(B166,tab_Tecnologias_TE_RE!$A$1:$B$101,2,0)</f>
        <v>GAS_CC_CAPEX40_ate2030</v>
      </c>
      <c r="D166" s="152" t="s">
        <v>216</v>
      </c>
      <c r="E166" s="17">
        <v>3</v>
      </c>
      <c r="F166" s="125">
        <v>533</v>
      </c>
      <c r="G166" s="97" t="str">
        <f t="shared" si="3"/>
        <v>GAS_CC_CAPEX40_ate2030_3_1_2025</v>
      </c>
      <c r="H166" s="23">
        <v>1</v>
      </c>
      <c r="I166" s="345" t="str">
        <f>VLOOKUP(H166,tab_tipo_expansao!$A$2:$B$4,2,0)</f>
        <v>opcional</v>
      </c>
      <c r="J166" s="59">
        <v>2025</v>
      </c>
      <c r="K166" s="59">
        <f t="shared" ref="K166" si="5">J166+1</f>
        <v>2026</v>
      </c>
      <c r="L166" s="98">
        <f>F166*VLOOKUP(B166,tab_Tecnologias_TE_RE!$A$2:$C$101,3,0)</f>
        <v>533</v>
      </c>
      <c r="M166" s="96">
        <f>VLOOKUP(B166,tab_Tecnologias_TE_RE!$A$2:$W$101,COLUMN(tab_Tecnologias_TE_RE!$W$1),0)</f>
        <v>3</v>
      </c>
    </row>
    <row r="167" spans="1:13" x14ac:dyDescent="0.2">
      <c r="A167" s="95">
        <v>5165</v>
      </c>
      <c r="B167" s="518">
        <v>502</v>
      </c>
      <c r="C167" s="96" t="str">
        <f>VLOOKUP(B167,tab_Tecnologias_TE_RE!$A$1:$B$101,2,0)</f>
        <v>GAS_CS_CAPEX40_ate2030</v>
      </c>
      <c r="D167" s="152" t="s">
        <v>216</v>
      </c>
      <c r="E167" s="17">
        <v>1</v>
      </c>
      <c r="F167" s="125">
        <v>929</v>
      </c>
      <c r="G167" s="97" t="str">
        <f t="shared" si="3"/>
        <v>GAS_CS_CAPEX40_ate2030_1_1_2026</v>
      </c>
      <c r="H167" s="23">
        <v>1</v>
      </c>
      <c r="I167" s="345" t="str">
        <f>VLOOKUP(H167,tab_tipo_expansao!$A$2:$B$4,2,0)</f>
        <v>opcional</v>
      </c>
      <c r="J167" s="59">
        <v>2026</v>
      </c>
      <c r="K167" s="59">
        <f t="shared" si="4"/>
        <v>2027</v>
      </c>
      <c r="L167" s="98">
        <f>F167*VLOOKUP(B167,tab_Tecnologias_TE_RE!$A$2:$C$101,3,0)</f>
        <v>929</v>
      </c>
      <c r="M167" s="96">
        <f>VLOOKUP(B167,tab_Tecnologias_TE_RE!$A$2:$W$101,COLUMN(tab_Tecnologias_TE_RE!$W$1),0)</f>
        <v>3</v>
      </c>
    </row>
    <row r="168" spans="1:13" x14ac:dyDescent="0.2">
      <c r="A168" s="95">
        <v>5166</v>
      </c>
      <c r="B168" s="518">
        <v>501</v>
      </c>
      <c r="C168" s="96" t="str">
        <f>VLOOKUP(B168,tab_Tecnologias_TE_RE!$A$1:$B$101,2,0)</f>
        <v>GAS_CC_CAPEX40_ate2030</v>
      </c>
      <c r="D168" s="152" t="s">
        <v>216</v>
      </c>
      <c r="E168" s="17">
        <v>1</v>
      </c>
      <c r="F168" s="125">
        <v>204</v>
      </c>
      <c r="G168" s="97" t="str">
        <f t="shared" si="3"/>
        <v>GAS_CC_CAPEX40_ate2030_1_1_2026</v>
      </c>
      <c r="H168" s="23">
        <v>1</v>
      </c>
      <c r="I168" s="345" t="str">
        <f>VLOOKUP(H168,tab_tipo_expansao!$A$2:$B$4,2,0)</f>
        <v>opcional</v>
      </c>
      <c r="J168" s="59">
        <v>2026</v>
      </c>
      <c r="K168" s="59">
        <f t="shared" si="4"/>
        <v>2027</v>
      </c>
      <c r="L168" s="98">
        <f>F168*VLOOKUP(B168,tab_Tecnologias_TE_RE!$A$2:$C$101,3,0)</f>
        <v>204</v>
      </c>
      <c r="M168" s="96">
        <f>VLOOKUP(B168,tab_Tecnologias_TE_RE!$A$2:$W$101,COLUMN(tab_Tecnologias_TE_RE!$W$1),0)</f>
        <v>3</v>
      </c>
    </row>
    <row r="169" spans="1:13" x14ac:dyDescent="0.2">
      <c r="A169" s="95">
        <v>5167</v>
      </c>
      <c r="B169" s="518">
        <v>501</v>
      </c>
      <c r="C169" s="96" t="str">
        <f>VLOOKUP(B169,tab_Tecnologias_TE_RE!$A$1:$B$101,2,0)</f>
        <v>GAS_CC_CAPEX40_ate2030</v>
      </c>
      <c r="D169" s="152" t="s">
        <v>224</v>
      </c>
      <c r="E169" s="17">
        <v>4</v>
      </c>
      <c r="F169" s="125">
        <v>178</v>
      </c>
      <c r="G169" s="97" t="str">
        <f t="shared" si="3"/>
        <v>GAS_CC_CAPEX40_ate2030_4_1_2028</v>
      </c>
      <c r="H169" s="23">
        <v>1</v>
      </c>
      <c r="I169" s="345" t="str">
        <f>VLOOKUP(H169,tab_tipo_expansao!$A$2:$B$4,2,0)</f>
        <v>opcional</v>
      </c>
      <c r="J169" s="59">
        <v>2028</v>
      </c>
      <c r="K169" s="59">
        <f t="shared" ref="K169:K170" si="6">J169+1</f>
        <v>2029</v>
      </c>
      <c r="L169" s="98">
        <f>F169*VLOOKUP(B169,tab_Tecnologias_TE_RE!$A$2:$C$101,3,0)</f>
        <v>178</v>
      </c>
      <c r="M169" s="96">
        <f>VLOOKUP(B169,tab_Tecnologias_TE_RE!$A$2:$W$101,COLUMN(tab_Tecnologias_TE_RE!$W$1),0)</f>
        <v>3</v>
      </c>
    </row>
    <row r="170" spans="1:13" x14ac:dyDescent="0.2">
      <c r="A170" s="95">
        <v>5168</v>
      </c>
      <c r="B170" s="518">
        <v>509</v>
      </c>
      <c r="C170" s="96" t="str">
        <f>VLOOKUP(B170,tab_Tecnologias_TE_RE!$A$1:$B$101,2,0)</f>
        <v>GAS_CC_CAPEX40_6USD</v>
      </c>
      <c r="D170" s="152" t="s">
        <v>224</v>
      </c>
      <c r="E170" s="17">
        <v>4</v>
      </c>
      <c r="F170" s="125">
        <v>732</v>
      </c>
      <c r="G170" s="97" t="str">
        <f t="shared" si="3"/>
        <v>GAS_CC_CAPEX40_6USD_4_1_2031</v>
      </c>
      <c r="H170" s="23">
        <v>1</v>
      </c>
      <c r="I170" s="345" t="str">
        <f>VLOOKUP(H170,tab_tipo_expansao!$A$2:$B$4,2,0)</f>
        <v>opcional</v>
      </c>
      <c r="J170" s="59">
        <v>2031</v>
      </c>
      <c r="K170" s="59">
        <f t="shared" si="6"/>
        <v>2032</v>
      </c>
      <c r="L170" s="98">
        <f>F170*VLOOKUP(B170,tab_Tecnologias_TE_RE!$A$2:$C$101,3,0)</f>
        <v>732</v>
      </c>
      <c r="M170" s="96">
        <f>VLOOKUP(B170,tab_Tecnologias_TE_RE!$A$2:$W$101,COLUMN(tab_Tecnologias_TE_RE!$W$1),0)</f>
        <v>3</v>
      </c>
    </row>
    <row r="171" spans="1:13" x14ac:dyDescent="0.2">
      <c r="A171" s="95">
        <v>5169</v>
      </c>
      <c r="B171" s="518">
        <v>509</v>
      </c>
      <c r="C171" s="96" t="str">
        <f>VLOOKUP(B171,tab_Tecnologias_TE_RE!$A$1:$B$101,2,0)</f>
        <v>GAS_CC_CAPEX40_6USD</v>
      </c>
      <c r="D171" s="152" t="s">
        <v>224</v>
      </c>
      <c r="E171" s="17">
        <v>4</v>
      </c>
      <c r="F171" s="125">
        <v>519</v>
      </c>
      <c r="G171" s="97" t="str">
        <f t="shared" si="3"/>
        <v>GAS_CC_CAPEX40_6USD_4_1_2034</v>
      </c>
      <c r="H171" s="23">
        <v>1</v>
      </c>
      <c r="I171" s="345" t="str">
        <f>VLOOKUP(H171,tab_tipo_expansao!$A$2:$B$4,2,0)</f>
        <v>opcional</v>
      </c>
      <c r="J171" s="59">
        <v>2034</v>
      </c>
      <c r="K171" s="59">
        <f t="shared" si="4"/>
        <v>2035</v>
      </c>
      <c r="L171" s="98">
        <f>F171*VLOOKUP(B171,tab_Tecnologias_TE_RE!$A$2:$C$101,3,0)</f>
        <v>519</v>
      </c>
      <c r="M171" s="96">
        <f>VLOOKUP(B171,tab_Tecnologias_TE_RE!$A$2:$W$101,COLUMN(tab_Tecnologias_TE_RE!$W$1),0)</f>
        <v>3</v>
      </c>
    </row>
    <row r="172" spans="1:13" x14ac:dyDescent="0.2">
      <c r="A172" s="95">
        <v>5170</v>
      </c>
      <c r="B172" s="518">
        <v>509</v>
      </c>
      <c r="C172" s="96" t="str">
        <f>VLOOKUP(B172,tab_Tecnologias_TE_RE!$A$1:$B$101,2,0)</f>
        <v>GAS_CC_CAPEX40_6USD</v>
      </c>
      <c r="D172" s="152" t="s">
        <v>224</v>
      </c>
      <c r="E172" s="17">
        <v>7</v>
      </c>
      <c r="F172" s="125">
        <v>387</v>
      </c>
      <c r="G172" s="97" t="str">
        <f t="shared" si="3"/>
        <v>GAS_CC_CAPEX40_6USD_7_1_2031</v>
      </c>
      <c r="H172" s="23">
        <v>1</v>
      </c>
      <c r="I172" s="345" t="str">
        <f>VLOOKUP(H172,tab_tipo_expansao!$A$2:$B$4,2,0)</f>
        <v>opcional</v>
      </c>
      <c r="J172" s="59">
        <v>2031</v>
      </c>
      <c r="K172" s="59">
        <f t="shared" ref="K172" si="7">J172+1</f>
        <v>2032</v>
      </c>
      <c r="L172" s="98">
        <f>F172*VLOOKUP(B172,tab_Tecnologias_TE_RE!$A$2:$C$101,3,0)</f>
        <v>387</v>
      </c>
      <c r="M172" s="96">
        <f>VLOOKUP(B172,tab_Tecnologias_TE_RE!$A$2:$W$101,COLUMN(tab_Tecnologias_TE_RE!$W$1),0)</f>
        <v>3</v>
      </c>
    </row>
    <row r="173" spans="1:13" x14ac:dyDescent="0.2">
      <c r="A173" s="95">
        <v>5171</v>
      </c>
      <c r="B173" s="518">
        <v>505</v>
      </c>
      <c r="C173" s="96" t="str">
        <f>VLOOKUP(B173,tab_Tecnologias_TE_RE!$A$1:$B$101,2,0)</f>
        <v>GAS_CC_CAPEX40_pos2030</v>
      </c>
      <c r="D173" s="152" t="s">
        <v>216</v>
      </c>
      <c r="E173" s="17">
        <v>1</v>
      </c>
      <c r="F173" s="125">
        <v>530</v>
      </c>
      <c r="G173" s="97" t="str">
        <f t="shared" si="3"/>
        <v>GAS_CC_CAPEX40_pos2030_1_1_2034</v>
      </c>
      <c r="H173" s="23">
        <v>1</v>
      </c>
      <c r="I173" s="345" t="str">
        <f>VLOOKUP(H173,tab_tipo_expansao!$A$2:$B$4,2,0)</f>
        <v>opcional</v>
      </c>
      <c r="J173" s="59">
        <v>2034</v>
      </c>
      <c r="K173" s="59">
        <f t="shared" si="4"/>
        <v>2035</v>
      </c>
      <c r="L173" s="98">
        <f>F173*VLOOKUP(B173,tab_Tecnologias_TE_RE!$A$2:$C$101,3,0)</f>
        <v>530</v>
      </c>
      <c r="M173" s="96">
        <f>VLOOKUP(B173,tab_Tecnologias_TE_RE!$A$2:$W$101,COLUMN(tab_Tecnologias_TE_RE!$W$1),0)</f>
        <v>3</v>
      </c>
    </row>
    <row r="174" spans="1:13" x14ac:dyDescent="0.2">
      <c r="A174" s="95">
        <v>5172</v>
      </c>
      <c r="B174" s="518">
        <v>505</v>
      </c>
      <c r="C174" s="96" t="str">
        <f>VLOOKUP(B174,tab_Tecnologias_TE_RE!$A$1:$B$101,2,0)</f>
        <v>GAS_CC_CAPEX40_pos2030</v>
      </c>
      <c r="D174" s="152" t="s">
        <v>216</v>
      </c>
      <c r="E174" s="17">
        <v>3</v>
      </c>
      <c r="F174" s="125">
        <v>28</v>
      </c>
      <c r="G174" s="97" t="str">
        <f t="shared" si="3"/>
        <v>GAS_CC_CAPEX40_pos2030_3_1_2039</v>
      </c>
      <c r="H174" s="23">
        <v>1</v>
      </c>
      <c r="I174" s="345" t="str">
        <f>VLOOKUP(H174,tab_tipo_expansao!$A$2:$B$4,2,0)</f>
        <v>opcional</v>
      </c>
      <c r="J174" s="59">
        <v>2039</v>
      </c>
      <c r="K174" s="59">
        <f t="shared" ref="K174" si="8">J174+1</f>
        <v>2040</v>
      </c>
      <c r="L174" s="98">
        <f>F174*VLOOKUP(B174,tab_Tecnologias_TE_RE!$A$2:$C$101,3,0)</f>
        <v>28</v>
      </c>
      <c r="M174" s="96">
        <f>VLOOKUP(B174,tab_Tecnologias_TE_RE!$A$2:$W$101,COLUMN(tab_Tecnologias_TE_RE!$W$1),0)</f>
        <v>3</v>
      </c>
    </row>
    <row r="175" spans="1:13" x14ac:dyDescent="0.2">
      <c r="A175" s="95">
        <v>5173</v>
      </c>
      <c r="B175" s="518">
        <v>509</v>
      </c>
      <c r="C175" s="96" t="str">
        <f>VLOOKUP(B175,tab_Tecnologias_TE_RE!$A$1:$B$101,2,0)</f>
        <v>GAS_CC_CAPEX40_6USD</v>
      </c>
      <c r="D175" s="152" t="s">
        <v>224</v>
      </c>
      <c r="E175" s="17">
        <v>4</v>
      </c>
      <c r="F175" s="125">
        <v>6</v>
      </c>
      <c r="G175" s="97" t="str">
        <f t="shared" si="3"/>
        <v>GAS_CC_CAPEX40_6USD_4_1_2041</v>
      </c>
      <c r="H175" s="23">
        <v>1</v>
      </c>
      <c r="I175" s="345" t="str">
        <f>VLOOKUP(H175,tab_tipo_expansao!$A$2:$B$4,2,0)</f>
        <v>opcional</v>
      </c>
      <c r="J175" s="59">
        <v>2041</v>
      </c>
      <c r="K175" s="59">
        <f t="shared" ref="K175" si="9">J175+1</f>
        <v>2042</v>
      </c>
      <c r="L175" s="98">
        <f>F175*VLOOKUP(B175,tab_Tecnologias_TE_RE!$A$2:$C$101,3,0)</f>
        <v>6</v>
      </c>
      <c r="M175" s="96">
        <f>VLOOKUP(B175,tab_Tecnologias_TE_RE!$A$2:$W$101,COLUMN(tab_Tecnologias_TE_RE!$W$1),0)</f>
        <v>3</v>
      </c>
    </row>
    <row r="176" spans="1:13" x14ac:dyDescent="0.2">
      <c r="A176" s="95">
        <v>5174</v>
      </c>
      <c r="B176" s="518">
        <v>509</v>
      </c>
      <c r="C176" s="96" t="str">
        <f>VLOOKUP(B176,tab_Tecnologias_TE_RE!$A$1:$B$101,2,0)</f>
        <v>GAS_CC_CAPEX40_6USD</v>
      </c>
      <c r="D176" s="152" t="s">
        <v>227</v>
      </c>
      <c r="E176" s="17">
        <v>7</v>
      </c>
      <c r="F176" s="125">
        <v>591</v>
      </c>
      <c r="G176" s="97" t="str">
        <f t="shared" si="3"/>
        <v>GAS_CC_CAPEX40_6USD_7_1_2037</v>
      </c>
      <c r="H176" s="23">
        <v>1</v>
      </c>
      <c r="I176" s="345" t="str">
        <f>VLOOKUP(H176,tab_tipo_expansao!$A$2:$B$4,2,0)</f>
        <v>opcional</v>
      </c>
      <c r="J176" s="59">
        <v>2037</v>
      </c>
      <c r="K176" s="59">
        <f t="shared" ref="K176" si="10">J176+1</f>
        <v>2038</v>
      </c>
      <c r="L176" s="98">
        <f>F176*VLOOKUP(B176,tab_Tecnologias_TE_RE!$A$2:$C$101,3,0)</f>
        <v>591</v>
      </c>
      <c r="M176" s="96">
        <f>VLOOKUP(B176,tab_Tecnologias_TE_RE!$A$2:$W$101,COLUMN(tab_Tecnologias_TE_RE!$W$1),0)</f>
        <v>3</v>
      </c>
    </row>
    <row r="177" spans="1:13" x14ac:dyDescent="0.2">
      <c r="A177" s="95">
        <v>5175</v>
      </c>
      <c r="B177" s="518">
        <v>505</v>
      </c>
      <c r="C177" s="96" t="str">
        <f>VLOOKUP(B177,tab_Tecnologias_TE_RE!$A$1:$B$101,2,0)</f>
        <v>GAS_CC_CAPEX40_pos2030</v>
      </c>
      <c r="D177" s="152" t="s">
        <v>216</v>
      </c>
      <c r="E177" s="17">
        <v>3</v>
      </c>
      <c r="F177" s="125">
        <v>1208</v>
      </c>
      <c r="G177" s="97" t="str">
        <f t="shared" si="3"/>
        <v>GAS_CC_CAPEX40_pos2030_3_1_2041</v>
      </c>
      <c r="H177" s="23">
        <v>1</v>
      </c>
      <c r="I177" s="345" t="str">
        <f>VLOOKUP(H177,tab_tipo_expansao!$A$2:$B$4,2,0)</f>
        <v>opcional</v>
      </c>
      <c r="J177" s="59">
        <v>2041</v>
      </c>
      <c r="K177" s="59">
        <f t="shared" ref="K177" si="11">J177+1</f>
        <v>2042</v>
      </c>
      <c r="L177" s="98">
        <f>F177*VLOOKUP(B177,tab_Tecnologias_TE_RE!$A$2:$C$101,3,0)</f>
        <v>1208</v>
      </c>
      <c r="M177" s="96">
        <f>VLOOKUP(B177,tab_Tecnologias_TE_RE!$A$2:$W$101,COLUMN(tab_Tecnologias_TE_RE!$W$1),0)</f>
        <v>3</v>
      </c>
    </row>
    <row r="178" spans="1:13" x14ac:dyDescent="0.2">
      <c r="A178" s="95">
        <v>5176</v>
      </c>
      <c r="B178" s="518">
        <v>509</v>
      </c>
      <c r="C178" s="96" t="str">
        <f>VLOOKUP(B178,tab_Tecnologias_TE_RE!$A$1:$B$101,2,0)</f>
        <v>GAS_CC_CAPEX40_6USD</v>
      </c>
      <c r="D178" s="152" t="s">
        <v>224</v>
      </c>
      <c r="E178" s="17">
        <v>4</v>
      </c>
      <c r="F178" s="125">
        <v>363</v>
      </c>
      <c r="G178" s="97" t="str">
        <f t="shared" si="3"/>
        <v>GAS_CC_CAPEX40_6USD_4_1_2045</v>
      </c>
      <c r="H178" s="23">
        <v>1</v>
      </c>
      <c r="I178" s="345" t="str">
        <f>VLOOKUP(H178,tab_tipo_expansao!$A$2:$B$4,2,0)</f>
        <v>opcional</v>
      </c>
      <c r="J178" s="59">
        <v>2045</v>
      </c>
      <c r="K178" s="59">
        <f t="shared" ref="K178" si="12">J178+1</f>
        <v>2046</v>
      </c>
      <c r="L178" s="98">
        <f>F178*VLOOKUP(B178,tab_Tecnologias_TE_RE!$A$2:$C$101,3,0)</f>
        <v>363</v>
      </c>
      <c r="M178" s="96">
        <f>VLOOKUP(B178,tab_Tecnologias_TE_RE!$A$2:$W$101,COLUMN(tab_Tecnologias_TE_RE!$W$1),0)</f>
        <v>3</v>
      </c>
    </row>
    <row r="179" spans="1:13" x14ac:dyDescent="0.2">
      <c r="A179" s="95">
        <v>5177</v>
      </c>
      <c r="B179" s="518">
        <v>504</v>
      </c>
      <c r="C179" s="96" t="str">
        <f>VLOOKUP(B179,tab_Tecnologias_TE_RE!$A$1:$B$101,2,0)</f>
        <v>CANA_condensação_CAPEX40</v>
      </c>
      <c r="D179" s="152" t="s">
        <v>216</v>
      </c>
      <c r="E179" s="17">
        <v>1</v>
      </c>
      <c r="F179" s="125">
        <v>7856</v>
      </c>
      <c r="G179" s="97" t="str">
        <f t="shared" si="3"/>
        <v>CANA_condensação_CAPEX40_1_1_2024</v>
      </c>
      <c r="H179" s="23">
        <v>1</v>
      </c>
      <c r="I179" s="345" t="str">
        <f>VLOOKUP(H179,tab_tipo_expansao!$A$2:$B$4,2,0)</f>
        <v>opcional</v>
      </c>
      <c r="J179" s="59">
        <v>2024</v>
      </c>
      <c r="K179" s="59">
        <v>2024</v>
      </c>
      <c r="L179" s="98">
        <f>F179*VLOOKUP(B179,tab_Tecnologias_TE_RE!$A$2:$C$101,3,0)</f>
        <v>7856</v>
      </c>
      <c r="M179" s="96">
        <f>VLOOKUP(B179,tab_Tecnologias_TE_RE!$A$2:$W$101,COLUMN(tab_Tecnologias_TE_RE!$W$1),0)</f>
        <v>7</v>
      </c>
    </row>
    <row r="180" spans="1:13" x14ac:dyDescent="0.2">
      <c r="A180" s="95">
        <v>5178</v>
      </c>
      <c r="B180" s="518">
        <v>504</v>
      </c>
      <c r="C180" s="96" t="str">
        <f>VLOOKUP(B180,tab_Tecnologias_TE_RE!$A$1:$B$101,2,0)</f>
        <v>CANA_condensação_CAPEX40</v>
      </c>
      <c r="D180" s="152" t="s">
        <v>216</v>
      </c>
      <c r="E180" s="17">
        <v>1</v>
      </c>
      <c r="F180" s="125">
        <v>3936</v>
      </c>
      <c r="G180" s="97" t="str">
        <f t="shared" si="3"/>
        <v>CANA_condensação_CAPEX40_1_1_2031</v>
      </c>
      <c r="H180" s="23">
        <v>1</v>
      </c>
      <c r="I180" s="345" t="str">
        <f>VLOOKUP(H180,tab_tipo_expansao!$A$2:$B$4,2,0)</f>
        <v>opcional</v>
      </c>
      <c r="J180" s="59">
        <v>2031</v>
      </c>
      <c r="K180" s="59">
        <v>2031</v>
      </c>
      <c r="L180" s="98">
        <f>F180*VLOOKUP(B180,tab_Tecnologias_TE_RE!$A$2:$C$101,3,0)</f>
        <v>3936</v>
      </c>
      <c r="M180" s="96">
        <f>VLOOKUP(B180,tab_Tecnologias_TE_RE!$A$2:$W$101,COLUMN(tab_Tecnologias_TE_RE!$W$1),0)</f>
        <v>7</v>
      </c>
    </row>
    <row r="181" spans="1:13" x14ac:dyDescent="0.2">
      <c r="A181" s="95">
        <v>5179</v>
      </c>
      <c r="B181" s="518">
        <v>504</v>
      </c>
      <c r="C181" s="96" t="str">
        <f>VLOOKUP(B181,tab_Tecnologias_TE_RE!$A$1:$B$101,2,0)</f>
        <v>CANA_condensação_CAPEX40</v>
      </c>
      <c r="D181" s="152" t="s">
        <v>216</v>
      </c>
      <c r="E181" s="17">
        <v>1</v>
      </c>
      <c r="F181" s="125">
        <v>1217</v>
      </c>
      <c r="G181" s="97" t="str">
        <f t="shared" si="3"/>
        <v>CANA_condensação_CAPEX40_1_1_2036</v>
      </c>
      <c r="H181" s="23">
        <v>1</v>
      </c>
      <c r="I181" s="345" t="str">
        <f>VLOOKUP(H181,tab_tipo_expansao!$A$2:$B$4,2,0)</f>
        <v>opcional</v>
      </c>
      <c r="J181" s="59">
        <v>2036</v>
      </c>
      <c r="K181" s="59">
        <v>2036</v>
      </c>
      <c r="L181" s="98">
        <f>F181*VLOOKUP(B181,tab_Tecnologias_TE_RE!$A$2:$C$101,3,0)</f>
        <v>1217</v>
      </c>
      <c r="M181" s="96">
        <f>VLOOKUP(B181,tab_Tecnologias_TE_RE!$A$2:$W$101,COLUMN(tab_Tecnologias_TE_RE!$W$1),0)</f>
        <v>7</v>
      </c>
    </row>
    <row r="182" spans="1:13" x14ac:dyDescent="0.2">
      <c r="A182" s="95">
        <v>5180</v>
      </c>
      <c r="B182" s="518">
        <v>504</v>
      </c>
      <c r="C182" s="96" t="str">
        <f>VLOOKUP(B182,tab_Tecnologias_TE_RE!$A$1:$B$101,2,0)</f>
        <v>CANA_condensação_CAPEX40</v>
      </c>
      <c r="D182" s="152" t="s">
        <v>216</v>
      </c>
      <c r="E182" s="17">
        <v>1</v>
      </c>
      <c r="F182" s="125">
        <v>386</v>
      </c>
      <c r="G182" s="97" t="str">
        <f t="shared" si="3"/>
        <v>CANA_condensação_CAPEX40_1_1_2046</v>
      </c>
      <c r="H182" s="23">
        <v>1</v>
      </c>
      <c r="I182" s="345" t="str">
        <f>VLOOKUP(H182,tab_tipo_expansao!$A$2:$B$4,2,0)</f>
        <v>opcional</v>
      </c>
      <c r="J182" s="59">
        <v>2046</v>
      </c>
      <c r="K182" s="59">
        <v>2046</v>
      </c>
      <c r="L182" s="98">
        <f>F182*VLOOKUP(B182,tab_Tecnologias_TE_RE!$A$2:$C$101,3,0)</f>
        <v>386</v>
      </c>
      <c r="M182" s="96">
        <f>VLOOKUP(B182,tab_Tecnologias_TE_RE!$A$2:$W$101,COLUMN(tab_Tecnologias_TE_RE!$W$1),0)</f>
        <v>7</v>
      </c>
    </row>
    <row r="183" spans="1:13" x14ac:dyDescent="0.2">
      <c r="A183" s="95">
        <v>5181</v>
      </c>
      <c r="B183" s="518">
        <v>503</v>
      </c>
      <c r="C183" s="96" t="str">
        <f>VLOOKUP(B183,tab_Tecnologias_TE_RE!$A$1:$B$101,2,0)</f>
        <v>CARVÃO NAC_CAPEX40</v>
      </c>
      <c r="D183" s="152" t="s">
        <v>216</v>
      </c>
      <c r="E183" s="17">
        <v>2</v>
      </c>
      <c r="F183" s="125">
        <v>1262</v>
      </c>
      <c r="G183" s="97" t="str">
        <f t="shared" si="3"/>
        <v>CARVÃO NAC_CAPEX40_2_3_2029</v>
      </c>
      <c r="H183" s="23">
        <v>3</v>
      </c>
      <c r="I183" s="345" t="str">
        <f>VLOOKUP(H183,tab_tipo_expansao!$A$2:$B$4,2,0)</f>
        <v>não_considerar</v>
      </c>
      <c r="J183" s="59">
        <v>2029</v>
      </c>
      <c r="K183" s="59">
        <f t="shared" si="4"/>
        <v>2030</v>
      </c>
      <c r="L183" s="98">
        <f>F183*VLOOKUP(B183,tab_Tecnologias_TE_RE!$A$2:$C$101,3,0)</f>
        <v>1262</v>
      </c>
      <c r="M183" s="96">
        <f>VLOOKUP(B183,tab_Tecnologias_TE_RE!$A$2:$W$101,COLUMN(tab_Tecnologias_TE_RE!$W$1),0)</f>
        <v>4</v>
      </c>
    </row>
    <row r="184" spans="1:13" x14ac:dyDescent="0.2">
      <c r="A184" s="95">
        <v>5182</v>
      </c>
      <c r="B184" s="518">
        <v>503</v>
      </c>
      <c r="C184" s="96" t="str">
        <f>VLOOKUP(B184,tab_Tecnologias_TE_RE!$A$1:$B$101,2,0)</f>
        <v>CARVÃO NAC_CAPEX40</v>
      </c>
      <c r="D184" s="152" t="s">
        <v>216</v>
      </c>
      <c r="E184" s="17">
        <v>2</v>
      </c>
      <c r="F184" s="125">
        <v>466</v>
      </c>
      <c r="G184" s="97" t="str">
        <f t="shared" si="3"/>
        <v>CARVÃO NAC_CAPEX40_2_3_2031</v>
      </c>
      <c r="H184" s="23">
        <v>3</v>
      </c>
      <c r="I184" s="345" t="str">
        <f>VLOOKUP(H184,tab_tipo_expansao!$A$2:$B$4,2,0)</f>
        <v>não_considerar</v>
      </c>
      <c r="J184" s="59">
        <v>2031</v>
      </c>
      <c r="K184" s="59">
        <f t="shared" si="4"/>
        <v>2032</v>
      </c>
      <c r="L184" s="98">
        <f>F184*VLOOKUP(B184,tab_Tecnologias_TE_RE!$A$2:$C$101,3,0)</f>
        <v>466</v>
      </c>
      <c r="M184" s="96">
        <f>VLOOKUP(B184,tab_Tecnologias_TE_RE!$A$2:$W$101,COLUMN(tab_Tecnologias_TE_RE!$W$1),0)</f>
        <v>4</v>
      </c>
    </row>
    <row r="185" spans="1:13" x14ac:dyDescent="0.2">
      <c r="A185" s="95">
        <v>5183</v>
      </c>
      <c r="B185" s="518">
        <v>503</v>
      </c>
      <c r="C185" s="96" t="str">
        <f>VLOOKUP(B185,tab_Tecnologias_TE_RE!$A$1:$B$101,2,0)</f>
        <v>CARVÃO NAC_CAPEX40</v>
      </c>
      <c r="D185" s="152" t="s">
        <v>216</v>
      </c>
      <c r="E185" s="17">
        <v>2</v>
      </c>
      <c r="F185" s="125">
        <v>340</v>
      </c>
      <c r="G185" s="97" t="str">
        <f t="shared" si="3"/>
        <v>CARVÃO NAC_CAPEX40_2_3_2045</v>
      </c>
      <c r="H185" s="23">
        <v>3</v>
      </c>
      <c r="I185" s="345" t="str">
        <f>VLOOKUP(H185,tab_tipo_expansao!$A$2:$B$4,2,0)</f>
        <v>não_considerar</v>
      </c>
      <c r="J185" s="59">
        <v>2045</v>
      </c>
      <c r="K185" s="59">
        <f t="shared" ref="K185" si="13">J185+1</f>
        <v>2046</v>
      </c>
      <c r="L185" s="98">
        <f>F185*VLOOKUP(B185,tab_Tecnologias_TE_RE!$A$2:$C$101,3,0)</f>
        <v>340</v>
      </c>
      <c r="M185" s="96">
        <f>VLOOKUP(B185,tab_Tecnologias_TE_RE!$A$2:$W$101,COLUMN(tab_Tecnologias_TE_RE!$W$1),0)</f>
        <v>4</v>
      </c>
    </row>
    <row r="186" spans="1:13" x14ac:dyDescent="0.2">
      <c r="A186" s="95">
        <v>5184</v>
      </c>
      <c r="B186" s="518">
        <v>507</v>
      </c>
      <c r="C186" s="96" t="str">
        <f>VLOOKUP(B186,tab_Tecnologias_TE_RE!$A$1:$B$101,2,0)</f>
        <v>CARVÃO IMP_CAPEX40</v>
      </c>
      <c r="D186" s="152" t="s">
        <v>216</v>
      </c>
      <c r="E186" s="17">
        <v>4</v>
      </c>
      <c r="F186" s="125">
        <v>360</v>
      </c>
      <c r="G186" s="97" t="str">
        <f t="shared" si="3"/>
        <v>CARVÃO IMP_CAPEX40_4_3_2031</v>
      </c>
      <c r="H186" s="23">
        <v>3</v>
      </c>
      <c r="I186" s="345" t="str">
        <f>VLOOKUP(H186,tab_tipo_expansao!$A$2:$B$4,2,0)</f>
        <v>não_considerar</v>
      </c>
      <c r="J186" s="59">
        <v>2031</v>
      </c>
      <c r="K186" s="59">
        <f t="shared" si="4"/>
        <v>2032</v>
      </c>
      <c r="L186" s="98">
        <f>F186*VLOOKUP(B186,tab_Tecnologias_TE_RE!$A$2:$C$101,3,0)</f>
        <v>360</v>
      </c>
      <c r="M186" s="96">
        <f>VLOOKUP(B186,tab_Tecnologias_TE_RE!$A$2:$W$101,COLUMN(tab_Tecnologias_TE_RE!$W$1),0)</f>
        <v>4</v>
      </c>
    </row>
    <row r="187" spans="1:13" x14ac:dyDescent="0.2">
      <c r="A187" s="95">
        <v>5185</v>
      </c>
      <c r="B187" s="518">
        <v>507</v>
      </c>
      <c r="C187" s="96" t="str">
        <f>VLOOKUP(B187,tab_Tecnologias_TE_RE!$A$1:$B$101,2,0)</f>
        <v>CARVÃO IMP_CAPEX40</v>
      </c>
      <c r="D187" s="152" t="s">
        <v>216</v>
      </c>
      <c r="E187" s="17">
        <v>3</v>
      </c>
      <c r="F187" s="125">
        <v>1085</v>
      </c>
      <c r="G187" s="97" t="str">
        <f t="shared" si="3"/>
        <v>CARVÃO IMP_CAPEX40_3_3_2031</v>
      </c>
      <c r="H187" s="23">
        <v>3</v>
      </c>
      <c r="I187" s="345" t="str">
        <f>VLOOKUP(H187,tab_tipo_expansao!$A$2:$B$4,2,0)</f>
        <v>não_considerar</v>
      </c>
      <c r="J187" s="59">
        <v>2031</v>
      </c>
      <c r="K187" s="59">
        <f t="shared" si="4"/>
        <v>2032</v>
      </c>
      <c r="L187" s="98">
        <f>F187*VLOOKUP(B187,tab_Tecnologias_TE_RE!$A$2:$C$101,3,0)</f>
        <v>1085</v>
      </c>
      <c r="M187" s="96">
        <f>VLOOKUP(B187,tab_Tecnologias_TE_RE!$A$2:$W$101,COLUMN(tab_Tecnologias_TE_RE!$W$1),0)</f>
        <v>4</v>
      </c>
    </row>
    <row r="188" spans="1:13" x14ac:dyDescent="0.2">
      <c r="A188" s="95">
        <v>5186</v>
      </c>
      <c r="B188" s="86">
        <v>308</v>
      </c>
      <c r="C188" s="96" t="str">
        <f>VLOOKUP(B188,tab_Tecnologias_TE_RE!$A$1:$B$101,2,0)</f>
        <v>GAS_CC_flexível_pos2040</v>
      </c>
      <c r="D188" s="152" t="s">
        <v>216</v>
      </c>
      <c r="E188" s="17">
        <v>3</v>
      </c>
      <c r="F188" s="125">
        <v>190</v>
      </c>
      <c r="G188" s="97" t="str">
        <f t="shared" si="3"/>
        <v>GAS_CC_flexível_pos2040_3_1_2041</v>
      </c>
      <c r="H188" s="23">
        <v>1</v>
      </c>
      <c r="I188" s="345" t="str">
        <f>VLOOKUP(H188,tab_tipo_expansao!$A$2:$B$4,2,0)</f>
        <v>opcional</v>
      </c>
      <c r="J188" s="59">
        <v>2041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 x14ac:dyDescent="0.2">
      <c r="A189" s="95">
        <v>5187</v>
      </c>
      <c r="B189" s="86">
        <v>308</v>
      </c>
      <c r="C189" s="96" t="str">
        <f>VLOOKUP(B189,tab_Tecnologias_TE_RE!$A$1:$B$101,2,0)</f>
        <v>GAS_CC_flexível_pos2040</v>
      </c>
      <c r="D189" s="152" t="s">
        <v>216</v>
      </c>
      <c r="E189" s="17">
        <v>3</v>
      </c>
      <c r="F189" s="125">
        <v>190</v>
      </c>
      <c r="G189" s="97" t="str">
        <f t="shared" si="3"/>
        <v>GAS_CC_flexível_pos2040_3_1_2042</v>
      </c>
      <c r="H189" s="23">
        <v>1</v>
      </c>
      <c r="I189" s="345" t="str">
        <f>VLOOKUP(H189,tab_tipo_expansao!$A$2:$B$4,2,0)</f>
        <v>opcional</v>
      </c>
      <c r="J189" s="59">
        <v>2042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 x14ac:dyDescent="0.2">
      <c r="A190" s="95">
        <v>5188</v>
      </c>
      <c r="B190" s="86">
        <v>308</v>
      </c>
      <c r="C190" s="96" t="str">
        <f>VLOOKUP(B190,tab_Tecnologias_TE_RE!$A$1:$B$101,2,0)</f>
        <v>GAS_CC_flexível_pos2040</v>
      </c>
      <c r="D190" s="152" t="s">
        <v>216</v>
      </c>
      <c r="E190" s="17">
        <v>3</v>
      </c>
      <c r="F190" s="125">
        <v>190</v>
      </c>
      <c r="G190" s="97" t="str">
        <f t="shared" si="3"/>
        <v>GAS_CC_flexível_pos2040_3_1_2043</v>
      </c>
      <c r="H190" s="23">
        <v>1</v>
      </c>
      <c r="I190" s="345" t="str">
        <f>VLOOKUP(H190,tab_tipo_expansao!$A$2:$B$4,2,0)</f>
        <v>opcional</v>
      </c>
      <c r="J190" s="59">
        <v>2043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 x14ac:dyDescent="0.2">
      <c r="A191" s="95">
        <v>5189</v>
      </c>
      <c r="B191" s="86">
        <v>308</v>
      </c>
      <c r="C191" s="96" t="str">
        <f>VLOOKUP(B191,tab_Tecnologias_TE_RE!$A$1:$B$101,2,0)</f>
        <v>GAS_CC_flexível_pos2040</v>
      </c>
      <c r="D191" s="152" t="s">
        <v>216</v>
      </c>
      <c r="E191" s="17">
        <v>3</v>
      </c>
      <c r="F191" s="125">
        <v>190</v>
      </c>
      <c r="G191" s="97" t="str">
        <f t="shared" si="3"/>
        <v>GAS_CC_flexível_pos2040_3_1_2044</v>
      </c>
      <c r="H191" s="23">
        <v>1</v>
      </c>
      <c r="I191" s="345" t="str">
        <f>VLOOKUP(H191,tab_tipo_expansao!$A$2:$B$4,2,0)</f>
        <v>opcional</v>
      </c>
      <c r="J191" s="59">
        <v>2044</v>
      </c>
      <c r="K191" s="59">
        <v>2050</v>
      </c>
      <c r="L191" s="98">
        <f>F191*VLOOKUP(B191,tab_Tecnologias_TE_RE!$A$2:$C$101,3,0)</f>
        <v>190</v>
      </c>
      <c r="M191" s="96">
        <f>VLOOKUP(B191,tab_Tecnologias_TE_RE!$A$2:$W$101,COLUMN(tab_Tecnologias_TE_RE!$W$1),0)</f>
        <v>3</v>
      </c>
    </row>
    <row r="192" spans="1:13" x14ac:dyDescent="0.2">
      <c r="A192" s="95">
        <v>5190</v>
      </c>
      <c r="B192" s="86">
        <v>308</v>
      </c>
      <c r="C192" s="96" t="str">
        <f>VLOOKUP(B192,tab_Tecnologias_TE_RE!$A$1:$B$101,2,0)</f>
        <v>GAS_CC_flexível_pos2040</v>
      </c>
      <c r="D192" s="152" t="s">
        <v>216</v>
      </c>
      <c r="E192" s="17">
        <v>3</v>
      </c>
      <c r="F192" s="125">
        <v>190</v>
      </c>
      <c r="G192" s="97" t="str">
        <f t="shared" si="3"/>
        <v>GAS_CC_flexível_pos2040_3_1_2045</v>
      </c>
      <c r="H192" s="23">
        <v>1</v>
      </c>
      <c r="I192" s="345" t="str">
        <f>VLOOKUP(H192,tab_tipo_expansao!$A$2:$B$4,2,0)</f>
        <v>opcional</v>
      </c>
      <c r="J192" s="59">
        <v>2045</v>
      </c>
      <c r="K192" s="59">
        <v>2050</v>
      </c>
      <c r="L192" s="98">
        <f>F192*VLOOKUP(B192,tab_Tecnologias_TE_RE!$A$2:$C$101,3,0)</f>
        <v>190</v>
      </c>
      <c r="M192" s="96">
        <f>VLOOKUP(B192,tab_Tecnologias_TE_RE!$A$2:$W$101,COLUMN(tab_Tecnologias_TE_RE!$W$1),0)</f>
        <v>3</v>
      </c>
    </row>
    <row r="193" spans="1:13" x14ac:dyDescent="0.2">
      <c r="A193" s="95">
        <v>5191</v>
      </c>
      <c r="B193" s="86">
        <v>308</v>
      </c>
      <c r="C193" s="96" t="str">
        <f>VLOOKUP(B193,tab_Tecnologias_TE_RE!$A$1:$B$101,2,0)</f>
        <v>GAS_CC_flexível_pos2040</v>
      </c>
      <c r="D193" s="152" t="s">
        <v>216</v>
      </c>
      <c r="E193" s="17">
        <v>3</v>
      </c>
      <c r="F193" s="125">
        <v>190</v>
      </c>
      <c r="G193" s="97" t="str">
        <f t="shared" si="3"/>
        <v>GAS_CC_flexível_pos2040_3_1_2046</v>
      </c>
      <c r="H193" s="23">
        <v>1</v>
      </c>
      <c r="I193" s="345" t="str">
        <f>VLOOKUP(H193,tab_tipo_expansao!$A$2:$B$4,2,0)</f>
        <v>opcional</v>
      </c>
      <c r="J193" s="59">
        <v>2046</v>
      </c>
      <c r="K193" s="59">
        <v>2050</v>
      </c>
      <c r="L193" s="98">
        <f>F193*VLOOKUP(B193,tab_Tecnologias_TE_RE!$A$2:$C$101,3,0)</f>
        <v>190</v>
      </c>
      <c r="M193" s="96">
        <f>VLOOKUP(B193,tab_Tecnologias_TE_RE!$A$2:$W$101,COLUMN(tab_Tecnologias_TE_RE!$W$1),0)</f>
        <v>3</v>
      </c>
    </row>
    <row r="194" spans="1:13" x14ac:dyDescent="0.2">
      <c r="A194" s="95">
        <v>5192</v>
      </c>
      <c r="B194" s="86">
        <v>308</v>
      </c>
      <c r="C194" s="96" t="str">
        <f>VLOOKUP(B194,tab_Tecnologias_TE_RE!$A$1:$B$101,2,0)</f>
        <v>GAS_CC_flexível_pos2040</v>
      </c>
      <c r="D194" s="152" t="s">
        <v>216</v>
      </c>
      <c r="E194" s="17">
        <v>3</v>
      </c>
      <c r="F194" s="125">
        <v>190</v>
      </c>
      <c r="G194" s="97" t="str">
        <f t="shared" si="3"/>
        <v>GAS_CC_flexível_pos2040_3_1_2047</v>
      </c>
      <c r="H194" s="23">
        <v>1</v>
      </c>
      <c r="I194" s="345" t="str">
        <f>VLOOKUP(H194,tab_tipo_expansao!$A$2:$B$4,2,0)</f>
        <v>opcional</v>
      </c>
      <c r="J194" s="59">
        <v>2047</v>
      </c>
      <c r="K194" s="59">
        <v>2050</v>
      </c>
      <c r="L194" s="98">
        <f>F194*VLOOKUP(B194,tab_Tecnologias_TE_RE!$A$2:$C$101,3,0)</f>
        <v>190</v>
      </c>
      <c r="M194" s="96">
        <f>VLOOKUP(B194,tab_Tecnologias_TE_RE!$A$2:$W$101,COLUMN(tab_Tecnologias_TE_RE!$W$1),0)</f>
        <v>3</v>
      </c>
    </row>
    <row r="195" spans="1:13" x14ac:dyDescent="0.2">
      <c r="A195" s="95">
        <v>5193</v>
      </c>
      <c r="B195" s="86">
        <v>308</v>
      </c>
      <c r="C195" s="96" t="str">
        <f>VLOOKUP(B195,tab_Tecnologias_TE_RE!$A$1:$B$101,2,0)</f>
        <v>GAS_CC_flexível_pos2040</v>
      </c>
      <c r="D195" s="152" t="s">
        <v>216</v>
      </c>
      <c r="E195" s="17">
        <v>3</v>
      </c>
      <c r="F195" s="125">
        <v>190</v>
      </c>
      <c r="G195" s="97" t="str">
        <f t="shared" si="3"/>
        <v>GAS_CC_flexível_pos2040_3_1_2048</v>
      </c>
      <c r="H195" s="23">
        <v>1</v>
      </c>
      <c r="I195" s="345" t="str">
        <f>VLOOKUP(H195,tab_tipo_expansao!$A$2:$B$4,2,0)</f>
        <v>opcional</v>
      </c>
      <c r="J195" s="59">
        <v>2048</v>
      </c>
      <c r="K195" s="59">
        <v>2050</v>
      </c>
      <c r="L195" s="98">
        <f>F195*VLOOKUP(B195,tab_Tecnologias_TE_RE!$A$2:$C$101,3,0)</f>
        <v>190</v>
      </c>
      <c r="M195" s="96">
        <f>VLOOKUP(B195,tab_Tecnologias_TE_RE!$A$2:$W$101,COLUMN(tab_Tecnologias_TE_RE!$W$1),0)</f>
        <v>3</v>
      </c>
    </row>
    <row r="196" spans="1:13" x14ac:dyDescent="0.2">
      <c r="A196" s="95">
        <v>5194</v>
      </c>
      <c r="B196" s="86">
        <v>308</v>
      </c>
      <c r="C196" s="96" t="str">
        <f>VLOOKUP(B196,tab_Tecnologias_TE_RE!$A$1:$B$101,2,0)</f>
        <v>GAS_CC_flexível_pos2040</v>
      </c>
      <c r="D196" s="152" t="s">
        <v>216</v>
      </c>
      <c r="E196" s="17">
        <v>3</v>
      </c>
      <c r="F196" s="125">
        <v>190</v>
      </c>
      <c r="G196" s="97" t="str">
        <f t="shared" si="3"/>
        <v>GAS_CC_flexível_pos2040_3_1_2049</v>
      </c>
      <c r="H196" s="23">
        <v>1</v>
      </c>
      <c r="I196" s="345" t="str">
        <f>VLOOKUP(H196,tab_tipo_expansao!$A$2:$B$4,2,0)</f>
        <v>opcional</v>
      </c>
      <c r="J196" s="59">
        <v>2049</v>
      </c>
      <c r="K196" s="59">
        <v>2050</v>
      </c>
      <c r="L196" s="98">
        <f>F196*VLOOKUP(B196,tab_Tecnologias_TE_RE!$A$2:$C$101,3,0)</f>
        <v>190</v>
      </c>
      <c r="M196" s="96">
        <f>VLOOKUP(B196,tab_Tecnologias_TE_RE!$A$2:$W$101,COLUMN(tab_Tecnologias_TE_RE!$W$1),0)</f>
        <v>3</v>
      </c>
    </row>
    <row r="197" spans="1:13" x14ac:dyDescent="0.2">
      <c r="A197" s="95">
        <v>5195</v>
      </c>
      <c r="B197" s="86">
        <v>308</v>
      </c>
      <c r="C197" s="96" t="str">
        <f>VLOOKUP(B197,tab_Tecnologias_TE_RE!$A$1:$B$101,2,0)</f>
        <v>GAS_CC_flexível_pos2040</v>
      </c>
      <c r="D197" s="152" t="s">
        <v>216</v>
      </c>
      <c r="E197" s="17">
        <v>3</v>
      </c>
      <c r="F197" s="125">
        <v>190</v>
      </c>
      <c r="G197" s="97" t="str">
        <f t="shared" si="3"/>
        <v>GAS_CC_flexível_pos2040_3_1_2050</v>
      </c>
      <c r="H197" s="23">
        <v>1</v>
      </c>
      <c r="I197" s="345" t="str">
        <f>VLOOKUP(H197,tab_tipo_expansao!$A$2:$B$4,2,0)</f>
        <v>opcional</v>
      </c>
      <c r="J197" s="59">
        <v>2050</v>
      </c>
      <c r="K197" s="59">
        <v>2050</v>
      </c>
      <c r="L197" s="98">
        <f>F197*VLOOKUP(B197,tab_Tecnologias_TE_RE!$A$2:$C$101,3,0)</f>
        <v>190</v>
      </c>
      <c r="M197" s="96">
        <f>VLOOKUP(B197,tab_Tecnologias_TE_RE!$A$2:$W$101,COLUMN(tab_Tecnologias_TE_RE!$W$1),0)</f>
        <v>3</v>
      </c>
    </row>
    <row r="198" spans="1:13" x14ac:dyDescent="0.2">
      <c r="A198" s="95">
        <v>5196</v>
      </c>
      <c r="B198" s="86">
        <v>509</v>
      </c>
      <c r="C198" s="96" t="str">
        <f>VLOOKUP(B198,tab_Tecnologias_TE_RE!$A$1:$B$101,2,0)</f>
        <v>GAS_CC_CAPEX40_6USD</v>
      </c>
      <c r="D198" s="152" t="s">
        <v>216</v>
      </c>
      <c r="E198" s="17">
        <v>2</v>
      </c>
      <c r="F198" s="125">
        <v>200</v>
      </c>
      <c r="G198" s="97" t="str">
        <f t="shared" si="3"/>
        <v>GAS_CC_CAPEX40_6USD_2_1_2041</v>
      </c>
      <c r="H198" s="23">
        <v>1</v>
      </c>
      <c r="I198" s="345" t="str">
        <f>VLOOKUP(H198,tab_tipo_expansao!$A$2:$B$4,2,0)</f>
        <v>opcional</v>
      </c>
      <c r="J198" s="59">
        <v>2041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 x14ac:dyDescent="0.2">
      <c r="A199" s="95">
        <v>5197</v>
      </c>
      <c r="B199" s="86">
        <v>509</v>
      </c>
      <c r="C199" s="96" t="str">
        <f>VLOOKUP(B199,tab_Tecnologias_TE_RE!$A$1:$B$101,2,0)</f>
        <v>GAS_CC_CAPEX40_6USD</v>
      </c>
      <c r="D199" s="152" t="s">
        <v>216</v>
      </c>
      <c r="E199" s="17">
        <v>2</v>
      </c>
      <c r="F199" s="125">
        <v>200</v>
      </c>
      <c r="G199" s="97" t="str">
        <f t="shared" si="3"/>
        <v>GAS_CC_CAPEX40_6USD_2_1_2042</v>
      </c>
      <c r="H199" s="23">
        <v>1</v>
      </c>
      <c r="I199" s="345" t="str">
        <f>VLOOKUP(H199,tab_tipo_expansao!$A$2:$B$4,2,0)</f>
        <v>opcional</v>
      </c>
      <c r="J199" s="59">
        <v>2042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 x14ac:dyDescent="0.2">
      <c r="A200" s="95">
        <v>5198</v>
      </c>
      <c r="B200" s="86">
        <v>509</v>
      </c>
      <c r="C200" s="96" t="str">
        <f>VLOOKUP(B200,tab_Tecnologias_TE_RE!$A$1:$B$101,2,0)</f>
        <v>GAS_CC_CAPEX40_6USD</v>
      </c>
      <c r="D200" s="152" t="s">
        <v>216</v>
      </c>
      <c r="E200" s="17">
        <v>2</v>
      </c>
      <c r="F200" s="125">
        <v>200</v>
      </c>
      <c r="G200" s="97" t="str">
        <f t="shared" si="3"/>
        <v>GAS_CC_CAPEX40_6USD_2_1_2043</v>
      </c>
      <c r="H200" s="23">
        <v>1</v>
      </c>
      <c r="I200" s="345" t="str">
        <f>VLOOKUP(H200,tab_tipo_expansao!$A$2:$B$4,2,0)</f>
        <v>opcional</v>
      </c>
      <c r="J200" s="59">
        <v>2043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 x14ac:dyDescent="0.2">
      <c r="A201" s="95">
        <v>5199</v>
      </c>
      <c r="B201" s="86">
        <v>509</v>
      </c>
      <c r="C201" s="96" t="str">
        <f>VLOOKUP(B201,tab_Tecnologias_TE_RE!$A$1:$B$101,2,0)</f>
        <v>GAS_CC_CAPEX40_6USD</v>
      </c>
      <c r="D201" s="152" t="s">
        <v>216</v>
      </c>
      <c r="E201" s="17">
        <v>2</v>
      </c>
      <c r="F201" s="125">
        <v>200</v>
      </c>
      <c r="G201" s="97" t="str">
        <f t="shared" ref="G201:G264" si="14">C201&amp;"_"&amp;E201&amp;"_"&amp;H201&amp;"_"&amp;J201</f>
        <v>GAS_CC_CAPEX40_6USD_2_1_2044</v>
      </c>
      <c r="H201" s="23">
        <v>1</v>
      </c>
      <c r="I201" s="345" t="str">
        <f>VLOOKUP(H201,tab_tipo_expansao!$A$2:$B$4,2,0)</f>
        <v>opcional</v>
      </c>
      <c r="J201" s="59">
        <v>2044</v>
      </c>
      <c r="K201" s="59">
        <v>2050</v>
      </c>
      <c r="L201" s="98">
        <f>F201*VLOOKUP(B201,tab_Tecnologias_TE_RE!$A$2:$C$101,3,0)</f>
        <v>200</v>
      </c>
      <c r="M201" s="96">
        <f>VLOOKUP(B201,tab_Tecnologias_TE_RE!$A$2:$W$101,COLUMN(tab_Tecnologias_TE_RE!$W$1),0)</f>
        <v>3</v>
      </c>
    </row>
    <row r="202" spans="1:13" x14ac:dyDescent="0.2">
      <c r="A202" s="95">
        <v>5200</v>
      </c>
      <c r="B202" s="86">
        <v>509</v>
      </c>
      <c r="C202" s="96" t="str">
        <f>VLOOKUP(B202,tab_Tecnologias_TE_RE!$A$1:$B$101,2,0)</f>
        <v>GAS_CC_CAPEX40_6USD</v>
      </c>
      <c r="D202" s="152" t="s">
        <v>216</v>
      </c>
      <c r="E202" s="17">
        <v>2</v>
      </c>
      <c r="F202" s="125">
        <v>200</v>
      </c>
      <c r="G202" s="97" t="str">
        <f t="shared" si="14"/>
        <v>GAS_CC_CAPEX40_6USD_2_1_2045</v>
      </c>
      <c r="H202" s="23">
        <v>1</v>
      </c>
      <c r="I202" s="345" t="str">
        <f>VLOOKUP(H202,tab_tipo_expansao!$A$2:$B$4,2,0)</f>
        <v>opcional</v>
      </c>
      <c r="J202" s="59">
        <v>2045</v>
      </c>
      <c r="K202" s="59">
        <v>2050</v>
      </c>
      <c r="L202" s="98">
        <f>F202*VLOOKUP(B202,tab_Tecnologias_TE_RE!$A$2:$C$101,3,0)</f>
        <v>200</v>
      </c>
      <c r="M202" s="96">
        <f>VLOOKUP(B202,tab_Tecnologias_TE_RE!$A$2:$W$101,COLUMN(tab_Tecnologias_TE_RE!$W$1),0)</f>
        <v>3</v>
      </c>
    </row>
    <row r="203" spans="1:13" x14ac:dyDescent="0.2">
      <c r="A203" s="95">
        <v>5201</v>
      </c>
      <c r="B203" s="86">
        <v>509</v>
      </c>
      <c r="C203" s="96" t="str">
        <f>VLOOKUP(B203,tab_Tecnologias_TE_RE!$A$1:$B$101,2,0)</f>
        <v>GAS_CC_CAPEX40_6USD</v>
      </c>
      <c r="D203" s="152" t="s">
        <v>216</v>
      </c>
      <c r="E203" s="17">
        <v>2</v>
      </c>
      <c r="F203" s="125">
        <v>200</v>
      </c>
      <c r="G203" s="97" t="str">
        <f t="shared" si="14"/>
        <v>GAS_CC_CAPEX40_6USD_2_1_2046</v>
      </c>
      <c r="H203" s="23">
        <v>1</v>
      </c>
      <c r="I203" s="345" t="str">
        <f>VLOOKUP(H203,tab_tipo_expansao!$A$2:$B$4,2,0)</f>
        <v>opcional</v>
      </c>
      <c r="J203" s="59">
        <v>2046</v>
      </c>
      <c r="K203" s="59">
        <v>2050</v>
      </c>
      <c r="L203" s="98">
        <f>F203*VLOOKUP(B203,tab_Tecnologias_TE_RE!$A$2:$C$101,3,0)</f>
        <v>200</v>
      </c>
      <c r="M203" s="96">
        <f>VLOOKUP(B203,tab_Tecnologias_TE_RE!$A$2:$W$101,COLUMN(tab_Tecnologias_TE_RE!$W$1),0)</f>
        <v>3</v>
      </c>
    </row>
    <row r="204" spans="1:13" x14ac:dyDescent="0.2">
      <c r="A204" s="95">
        <v>5202</v>
      </c>
      <c r="B204" s="86">
        <v>509</v>
      </c>
      <c r="C204" s="96" t="str">
        <f>VLOOKUP(B204,tab_Tecnologias_TE_RE!$A$1:$B$101,2,0)</f>
        <v>GAS_CC_CAPEX40_6USD</v>
      </c>
      <c r="D204" s="152" t="s">
        <v>216</v>
      </c>
      <c r="E204" s="17">
        <v>2</v>
      </c>
      <c r="F204" s="125">
        <v>200</v>
      </c>
      <c r="G204" s="97" t="str">
        <f t="shared" si="14"/>
        <v>GAS_CC_CAPEX40_6USD_2_1_2047</v>
      </c>
      <c r="H204" s="23">
        <v>1</v>
      </c>
      <c r="I204" s="345" t="str">
        <f>VLOOKUP(H204,tab_tipo_expansao!$A$2:$B$4,2,0)</f>
        <v>opcional</v>
      </c>
      <c r="J204" s="59">
        <v>2047</v>
      </c>
      <c r="K204" s="59">
        <v>2050</v>
      </c>
      <c r="L204" s="98">
        <f>F204*VLOOKUP(B204,tab_Tecnologias_TE_RE!$A$2:$C$101,3,0)</f>
        <v>200</v>
      </c>
      <c r="M204" s="96">
        <f>VLOOKUP(B204,tab_Tecnologias_TE_RE!$A$2:$W$101,COLUMN(tab_Tecnologias_TE_RE!$W$1),0)</f>
        <v>3</v>
      </c>
    </row>
    <row r="205" spans="1:13" x14ac:dyDescent="0.2">
      <c r="A205" s="95">
        <v>5203</v>
      </c>
      <c r="B205" s="86">
        <v>509</v>
      </c>
      <c r="C205" s="96" t="str">
        <f>VLOOKUP(B205,tab_Tecnologias_TE_RE!$A$1:$B$101,2,0)</f>
        <v>GAS_CC_CAPEX40_6USD</v>
      </c>
      <c r="D205" s="152" t="s">
        <v>216</v>
      </c>
      <c r="E205" s="17">
        <v>2</v>
      </c>
      <c r="F205" s="125">
        <v>200</v>
      </c>
      <c r="G205" s="97" t="str">
        <f t="shared" si="14"/>
        <v>GAS_CC_CAPEX40_6USD_2_1_2048</v>
      </c>
      <c r="H205" s="23">
        <v>1</v>
      </c>
      <c r="I205" s="345" t="str">
        <f>VLOOKUP(H205,tab_tipo_expansao!$A$2:$B$4,2,0)</f>
        <v>opcional</v>
      </c>
      <c r="J205" s="59">
        <v>2048</v>
      </c>
      <c r="K205" s="59">
        <v>2050</v>
      </c>
      <c r="L205" s="98">
        <f>F205*VLOOKUP(B205,tab_Tecnologias_TE_RE!$A$2:$C$101,3,0)</f>
        <v>200</v>
      </c>
      <c r="M205" s="96">
        <f>VLOOKUP(B205,tab_Tecnologias_TE_RE!$A$2:$W$101,COLUMN(tab_Tecnologias_TE_RE!$W$1),0)</f>
        <v>3</v>
      </c>
    </row>
    <row r="206" spans="1:13" x14ac:dyDescent="0.2">
      <c r="A206" s="95">
        <v>5204</v>
      </c>
      <c r="B206" s="86">
        <v>509</v>
      </c>
      <c r="C206" s="96" t="str">
        <f>VLOOKUP(B206,tab_Tecnologias_TE_RE!$A$1:$B$101,2,0)</f>
        <v>GAS_CC_CAPEX40_6USD</v>
      </c>
      <c r="D206" s="152" t="s">
        <v>216</v>
      </c>
      <c r="E206" s="17">
        <v>2</v>
      </c>
      <c r="F206" s="125">
        <v>200</v>
      </c>
      <c r="G206" s="97" t="str">
        <f t="shared" si="14"/>
        <v>GAS_CC_CAPEX40_6USD_2_1_2049</v>
      </c>
      <c r="H206" s="23">
        <v>1</v>
      </c>
      <c r="I206" s="345" t="str">
        <f>VLOOKUP(H206,tab_tipo_expansao!$A$2:$B$4,2,0)</f>
        <v>opcional</v>
      </c>
      <c r="J206" s="59">
        <v>2049</v>
      </c>
      <c r="K206" s="59">
        <v>2050</v>
      </c>
      <c r="L206" s="98">
        <f>F206*VLOOKUP(B206,tab_Tecnologias_TE_RE!$A$2:$C$101,3,0)</f>
        <v>200</v>
      </c>
      <c r="M206" s="96">
        <f>VLOOKUP(B206,tab_Tecnologias_TE_RE!$A$2:$W$101,COLUMN(tab_Tecnologias_TE_RE!$W$1),0)</f>
        <v>3</v>
      </c>
    </row>
    <row r="207" spans="1:13" x14ac:dyDescent="0.2">
      <c r="A207" s="95">
        <v>5205</v>
      </c>
      <c r="B207" s="86">
        <v>509</v>
      </c>
      <c r="C207" s="96" t="str">
        <f>VLOOKUP(B207,tab_Tecnologias_TE_RE!$A$1:$B$101,2,0)</f>
        <v>GAS_CC_CAPEX40_6USD</v>
      </c>
      <c r="D207" s="152" t="s">
        <v>216</v>
      </c>
      <c r="E207" s="17">
        <v>2</v>
      </c>
      <c r="F207" s="125">
        <v>200</v>
      </c>
      <c r="G207" s="97" t="str">
        <f t="shared" si="14"/>
        <v>GAS_CC_CAPEX40_6USD_2_1_2050</v>
      </c>
      <c r="H207" s="23">
        <v>1</v>
      </c>
      <c r="I207" s="345" t="str">
        <f>VLOOKUP(H207,tab_tipo_expansao!$A$2:$B$4,2,0)</f>
        <v>opcional</v>
      </c>
      <c r="J207" s="59">
        <v>2050</v>
      </c>
      <c r="K207" s="59">
        <v>2050</v>
      </c>
      <c r="L207" s="98">
        <f>F207*VLOOKUP(B207,tab_Tecnologias_TE_RE!$A$2:$C$101,3,0)</f>
        <v>200</v>
      </c>
      <c r="M207" s="96">
        <f>VLOOKUP(B207,tab_Tecnologias_TE_RE!$A$2:$W$101,COLUMN(tab_Tecnologias_TE_RE!$W$1),0)</f>
        <v>3</v>
      </c>
    </row>
    <row r="208" spans="1:13" x14ac:dyDescent="0.2">
      <c r="A208" s="95">
        <v>5206</v>
      </c>
      <c r="B208" s="86">
        <v>308</v>
      </c>
      <c r="C208" s="96" t="str">
        <f>VLOOKUP(B208,tab_Tecnologias_TE_RE!$A$1:$B$101,2,0)</f>
        <v>GAS_CC_flexível_pos2040</v>
      </c>
      <c r="D208" s="152" t="s">
        <v>216</v>
      </c>
      <c r="E208" s="17">
        <v>1</v>
      </c>
      <c r="F208" s="125">
        <v>535</v>
      </c>
      <c r="G208" s="97" t="str">
        <f t="shared" si="14"/>
        <v>GAS_CC_flexível_pos2040_1_1_2041</v>
      </c>
      <c r="H208" s="23">
        <v>1</v>
      </c>
      <c r="I208" s="345" t="str">
        <f>VLOOKUP(H208,tab_tipo_expansao!$A$2:$B$4,2,0)</f>
        <v>opcional</v>
      </c>
      <c r="J208" s="59">
        <v>2041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 x14ac:dyDescent="0.2">
      <c r="A209" s="95">
        <v>5207</v>
      </c>
      <c r="B209" s="86">
        <v>308</v>
      </c>
      <c r="C209" s="96" t="str">
        <f>VLOOKUP(B209,tab_Tecnologias_TE_RE!$A$1:$B$101,2,0)</f>
        <v>GAS_CC_flexível_pos2040</v>
      </c>
      <c r="D209" s="152" t="s">
        <v>216</v>
      </c>
      <c r="E209" s="17">
        <v>1</v>
      </c>
      <c r="F209" s="125">
        <v>535</v>
      </c>
      <c r="G209" s="97" t="str">
        <f t="shared" si="14"/>
        <v>GAS_CC_flexível_pos2040_1_1_2042</v>
      </c>
      <c r="H209" s="23">
        <v>1</v>
      </c>
      <c r="I209" s="345" t="str">
        <f>VLOOKUP(H209,tab_tipo_expansao!$A$2:$B$4,2,0)</f>
        <v>opcional</v>
      </c>
      <c r="J209" s="59">
        <v>2042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 x14ac:dyDescent="0.2">
      <c r="A210" s="95">
        <v>5208</v>
      </c>
      <c r="B210" s="86">
        <v>308</v>
      </c>
      <c r="C210" s="96" t="str">
        <f>VLOOKUP(B210,tab_Tecnologias_TE_RE!$A$1:$B$101,2,0)</f>
        <v>GAS_CC_flexível_pos2040</v>
      </c>
      <c r="D210" s="152" t="s">
        <v>216</v>
      </c>
      <c r="E210" s="17">
        <v>1</v>
      </c>
      <c r="F210" s="125">
        <v>535</v>
      </c>
      <c r="G210" s="97" t="str">
        <f t="shared" si="14"/>
        <v>GAS_CC_flexível_pos2040_1_1_2043</v>
      </c>
      <c r="H210" s="23">
        <v>1</v>
      </c>
      <c r="I210" s="345" t="str">
        <f>VLOOKUP(H210,tab_tipo_expansao!$A$2:$B$4,2,0)</f>
        <v>opcional</v>
      </c>
      <c r="J210" s="59">
        <v>2043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 x14ac:dyDescent="0.2">
      <c r="A211" s="95">
        <v>5209</v>
      </c>
      <c r="B211" s="86">
        <v>308</v>
      </c>
      <c r="C211" s="96" t="str">
        <f>VLOOKUP(B211,tab_Tecnologias_TE_RE!$A$1:$B$101,2,0)</f>
        <v>GAS_CC_flexível_pos2040</v>
      </c>
      <c r="D211" s="152" t="s">
        <v>216</v>
      </c>
      <c r="E211" s="17">
        <v>1</v>
      </c>
      <c r="F211" s="125">
        <v>535</v>
      </c>
      <c r="G211" s="97" t="str">
        <f t="shared" si="14"/>
        <v>GAS_CC_flexível_pos2040_1_1_2044</v>
      </c>
      <c r="H211" s="23">
        <v>1</v>
      </c>
      <c r="I211" s="345" t="str">
        <f>VLOOKUP(H211,tab_tipo_expansao!$A$2:$B$4,2,0)</f>
        <v>opcional</v>
      </c>
      <c r="J211" s="59">
        <v>2044</v>
      </c>
      <c r="K211" s="59">
        <v>2050</v>
      </c>
      <c r="L211" s="98">
        <f>F211*VLOOKUP(B211,tab_Tecnologias_TE_RE!$A$2:$C$101,3,0)</f>
        <v>535</v>
      </c>
      <c r="M211" s="96">
        <f>VLOOKUP(B211,tab_Tecnologias_TE_RE!$A$2:$W$101,COLUMN(tab_Tecnologias_TE_RE!$W$1),0)</f>
        <v>3</v>
      </c>
    </row>
    <row r="212" spans="1:13" x14ac:dyDescent="0.2">
      <c r="A212" s="95">
        <v>5210</v>
      </c>
      <c r="B212" s="86">
        <v>308</v>
      </c>
      <c r="C212" s="96" t="str">
        <f>VLOOKUP(B212,tab_Tecnologias_TE_RE!$A$1:$B$101,2,0)</f>
        <v>GAS_CC_flexível_pos2040</v>
      </c>
      <c r="D212" s="152" t="s">
        <v>216</v>
      </c>
      <c r="E212" s="17">
        <v>1</v>
      </c>
      <c r="F212" s="125">
        <v>535</v>
      </c>
      <c r="G212" s="97" t="str">
        <f t="shared" si="14"/>
        <v>GAS_CC_flexível_pos2040_1_1_2045</v>
      </c>
      <c r="H212" s="23">
        <v>1</v>
      </c>
      <c r="I212" s="345" t="str">
        <f>VLOOKUP(H212,tab_tipo_expansao!$A$2:$B$4,2,0)</f>
        <v>opcional</v>
      </c>
      <c r="J212" s="59">
        <v>2045</v>
      </c>
      <c r="K212" s="59">
        <v>2050</v>
      </c>
      <c r="L212" s="98">
        <f>F212*VLOOKUP(B212,tab_Tecnologias_TE_RE!$A$2:$C$101,3,0)</f>
        <v>535</v>
      </c>
      <c r="M212" s="96">
        <f>VLOOKUP(B212,tab_Tecnologias_TE_RE!$A$2:$W$101,COLUMN(tab_Tecnologias_TE_RE!$W$1),0)</f>
        <v>3</v>
      </c>
    </row>
    <row r="213" spans="1:13" x14ac:dyDescent="0.2">
      <c r="A213" s="95">
        <v>5211</v>
      </c>
      <c r="B213" s="86">
        <v>308</v>
      </c>
      <c r="C213" s="96" t="str">
        <f>VLOOKUP(B213,tab_Tecnologias_TE_RE!$A$1:$B$101,2,0)</f>
        <v>GAS_CC_flexível_pos2040</v>
      </c>
      <c r="D213" s="152" t="s">
        <v>216</v>
      </c>
      <c r="E213" s="17">
        <v>1</v>
      </c>
      <c r="F213" s="125">
        <v>535</v>
      </c>
      <c r="G213" s="97" t="str">
        <f t="shared" si="14"/>
        <v>GAS_CC_flexível_pos2040_1_1_2046</v>
      </c>
      <c r="H213" s="23">
        <v>1</v>
      </c>
      <c r="I213" s="345" t="str">
        <f>VLOOKUP(H213,tab_tipo_expansao!$A$2:$B$4,2,0)</f>
        <v>opcional</v>
      </c>
      <c r="J213" s="59">
        <v>2046</v>
      </c>
      <c r="K213" s="59">
        <v>2050</v>
      </c>
      <c r="L213" s="98">
        <f>F213*VLOOKUP(B213,tab_Tecnologias_TE_RE!$A$2:$C$101,3,0)</f>
        <v>535</v>
      </c>
      <c r="M213" s="96">
        <f>VLOOKUP(B213,tab_Tecnologias_TE_RE!$A$2:$W$101,COLUMN(tab_Tecnologias_TE_RE!$W$1),0)</f>
        <v>3</v>
      </c>
    </row>
    <row r="214" spans="1:13" x14ac:dyDescent="0.2">
      <c r="A214" s="95">
        <v>5212</v>
      </c>
      <c r="B214" s="86">
        <v>308</v>
      </c>
      <c r="C214" s="96" t="str">
        <f>VLOOKUP(B214,tab_Tecnologias_TE_RE!$A$1:$B$101,2,0)</f>
        <v>GAS_CC_flexível_pos2040</v>
      </c>
      <c r="D214" s="152" t="s">
        <v>216</v>
      </c>
      <c r="E214" s="17">
        <v>1</v>
      </c>
      <c r="F214" s="125">
        <v>535</v>
      </c>
      <c r="G214" s="97" t="str">
        <f t="shared" si="14"/>
        <v>GAS_CC_flexível_pos2040_1_1_2047</v>
      </c>
      <c r="H214" s="23">
        <v>1</v>
      </c>
      <c r="I214" s="345" t="str">
        <f>VLOOKUP(H214,tab_tipo_expansao!$A$2:$B$4,2,0)</f>
        <v>opcional</v>
      </c>
      <c r="J214" s="59">
        <v>2047</v>
      </c>
      <c r="K214" s="59">
        <v>2050</v>
      </c>
      <c r="L214" s="98">
        <f>F214*VLOOKUP(B214,tab_Tecnologias_TE_RE!$A$2:$C$101,3,0)</f>
        <v>535</v>
      </c>
      <c r="M214" s="96">
        <f>VLOOKUP(B214,tab_Tecnologias_TE_RE!$A$2:$W$101,COLUMN(tab_Tecnologias_TE_RE!$W$1),0)</f>
        <v>3</v>
      </c>
    </row>
    <row r="215" spans="1:13" x14ac:dyDescent="0.2">
      <c r="A215" s="95">
        <v>5213</v>
      </c>
      <c r="B215" s="86">
        <v>308</v>
      </c>
      <c r="C215" s="96" t="str">
        <f>VLOOKUP(B215,tab_Tecnologias_TE_RE!$A$1:$B$101,2,0)</f>
        <v>GAS_CC_flexível_pos2040</v>
      </c>
      <c r="D215" s="152" t="s">
        <v>216</v>
      </c>
      <c r="E215" s="17">
        <v>1</v>
      </c>
      <c r="F215" s="125">
        <v>535</v>
      </c>
      <c r="G215" s="97" t="str">
        <f t="shared" si="14"/>
        <v>GAS_CC_flexível_pos2040_1_1_2048</v>
      </c>
      <c r="H215" s="23">
        <v>1</v>
      </c>
      <c r="I215" s="345" t="str">
        <f>VLOOKUP(H215,tab_tipo_expansao!$A$2:$B$4,2,0)</f>
        <v>opcional</v>
      </c>
      <c r="J215" s="59">
        <v>2048</v>
      </c>
      <c r="K215" s="59">
        <v>2050</v>
      </c>
      <c r="L215" s="98">
        <f>F215*VLOOKUP(B215,tab_Tecnologias_TE_RE!$A$2:$C$101,3,0)</f>
        <v>535</v>
      </c>
      <c r="M215" s="96">
        <f>VLOOKUP(B215,tab_Tecnologias_TE_RE!$A$2:$W$101,COLUMN(tab_Tecnologias_TE_RE!$W$1),0)</f>
        <v>3</v>
      </c>
    </row>
    <row r="216" spans="1:13" x14ac:dyDescent="0.2">
      <c r="A216" s="95">
        <v>5214</v>
      </c>
      <c r="B216" s="86">
        <v>308</v>
      </c>
      <c r="C216" s="96" t="str">
        <f>VLOOKUP(B216,tab_Tecnologias_TE_RE!$A$1:$B$101,2,0)</f>
        <v>GAS_CC_flexível_pos2040</v>
      </c>
      <c r="D216" s="152" t="s">
        <v>216</v>
      </c>
      <c r="E216" s="17">
        <v>1</v>
      </c>
      <c r="F216" s="125">
        <v>535</v>
      </c>
      <c r="G216" s="97" t="str">
        <f t="shared" si="14"/>
        <v>GAS_CC_flexível_pos2040_1_1_2049</v>
      </c>
      <c r="H216" s="23">
        <v>1</v>
      </c>
      <c r="I216" s="345" t="str">
        <f>VLOOKUP(H216,tab_tipo_expansao!$A$2:$B$4,2,0)</f>
        <v>opcional</v>
      </c>
      <c r="J216" s="59">
        <v>2049</v>
      </c>
      <c r="K216" s="59">
        <v>2050</v>
      </c>
      <c r="L216" s="98">
        <f>F216*VLOOKUP(B216,tab_Tecnologias_TE_RE!$A$2:$C$101,3,0)</f>
        <v>535</v>
      </c>
      <c r="M216" s="96">
        <f>VLOOKUP(B216,tab_Tecnologias_TE_RE!$A$2:$W$101,COLUMN(tab_Tecnologias_TE_RE!$W$1),0)</f>
        <v>3</v>
      </c>
    </row>
    <row r="217" spans="1:13" x14ac:dyDescent="0.2">
      <c r="A217" s="95">
        <v>5215</v>
      </c>
      <c r="B217" s="86">
        <v>308</v>
      </c>
      <c r="C217" s="96" t="str">
        <f>VLOOKUP(B217,tab_Tecnologias_TE_RE!$A$1:$B$101,2,0)</f>
        <v>GAS_CC_flexível_pos2040</v>
      </c>
      <c r="D217" s="152" t="s">
        <v>216</v>
      </c>
      <c r="E217" s="17">
        <v>1</v>
      </c>
      <c r="F217" s="125">
        <v>535</v>
      </c>
      <c r="G217" s="97" t="str">
        <f t="shared" si="14"/>
        <v>GAS_CC_flexível_pos2040_1_1_2050</v>
      </c>
      <c r="H217" s="23">
        <v>1</v>
      </c>
      <c r="I217" s="345" t="str">
        <f>VLOOKUP(H217,tab_tipo_expansao!$A$2:$B$4,2,0)</f>
        <v>opcional</v>
      </c>
      <c r="J217" s="59">
        <v>2050</v>
      </c>
      <c r="K217" s="59">
        <v>2050</v>
      </c>
      <c r="L217" s="98">
        <f>F217*VLOOKUP(B217,tab_Tecnologias_TE_RE!$A$2:$C$101,3,0)</f>
        <v>535</v>
      </c>
      <c r="M217" s="96">
        <f>VLOOKUP(B217,tab_Tecnologias_TE_RE!$A$2:$W$101,COLUMN(tab_Tecnologias_TE_RE!$W$1),0)</f>
        <v>3</v>
      </c>
    </row>
    <row r="218" spans="1:13" x14ac:dyDescent="0.2">
      <c r="A218" s="95">
        <v>5216</v>
      </c>
      <c r="B218" s="86">
        <v>509</v>
      </c>
      <c r="C218" s="96" t="str">
        <f>VLOOKUP(B218,tab_Tecnologias_TE_RE!$A$1:$B$101,2,0)</f>
        <v>GAS_CC_CAPEX40_6USD</v>
      </c>
      <c r="D218" s="152" t="s">
        <v>216</v>
      </c>
      <c r="E218" s="17">
        <v>2</v>
      </c>
      <c r="F218" s="125">
        <v>200</v>
      </c>
      <c r="G218" s="97" t="str">
        <f t="shared" si="14"/>
        <v>GAS_CC_CAPEX40_6USD_2_1_2031</v>
      </c>
      <c r="H218" s="23">
        <v>1</v>
      </c>
      <c r="I218" s="345" t="str">
        <f>VLOOKUP(H218,tab_tipo_expansao!$A$2:$B$4,2,0)</f>
        <v>opcional</v>
      </c>
      <c r="J218" s="59">
        <v>2031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 x14ac:dyDescent="0.2">
      <c r="A219" s="95">
        <v>5217</v>
      </c>
      <c r="B219" s="86">
        <v>509</v>
      </c>
      <c r="C219" s="96" t="str">
        <f>VLOOKUP(B219,tab_Tecnologias_TE_RE!$A$1:$B$101,2,0)</f>
        <v>GAS_CC_CAPEX40_6USD</v>
      </c>
      <c r="D219" s="152" t="s">
        <v>216</v>
      </c>
      <c r="E219" s="17">
        <v>2</v>
      </c>
      <c r="F219" s="125">
        <v>200</v>
      </c>
      <c r="G219" s="97" t="str">
        <f t="shared" si="14"/>
        <v>GAS_CC_CAPEX40_6USD_2_1_2032</v>
      </c>
      <c r="H219" s="23">
        <v>1</v>
      </c>
      <c r="I219" s="345" t="str">
        <f>VLOOKUP(H219,tab_tipo_expansao!$A$2:$B$4,2,0)</f>
        <v>opcional</v>
      </c>
      <c r="J219" s="59">
        <v>2032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 x14ac:dyDescent="0.2">
      <c r="A220" s="95">
        <v>5218</v>
      </c>
      <c r="B220" s="86">
        <v>509</v>
      </c>
      <c r="C220" s="96" t="str">
        <f>VLOOKUP(B220,tab_Tecnologias_TE_RE!$A$1:$B$101,2,0)</f>
        <v>GAS_CC_CAPEX40_6USD</v>
      </c>
      <c r="D220" s="152" t="s">
        <v>216</v>
      </c>
      <c r="E220" s="17">
        <v>2</v>
      </c>
      <c r="F220" s="125">
        <v>200</v>
      </c>
      <c r="G220" s="97" t="str">
        <f t="shared" si="14"/>
        <v>GAS_CC_CAPEX40_6USD_2_1_2033</v>
      </c>
      <c r="H220" s="23">
        <v>1</v>
      </c>
      <c r="I220" s="345" t="str">
        <f>VLOOKUP(H220,tab_tipo_expansao!$A$2:$B$4,2,0)</f>
        <v>opcional</v>
      </c>
      <c r="J220" s="59">
        <v>2033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 x14ac:dyDescent="0.2">
      <c r="A221" s="95">
        <v>5219</v>
      </c>
      <c r="B221" s="86">
        <v>509</v>
      </c>
      <c r="C221" s="96" t="str">
        <f>VLOOKUP(B221,tab_Tecnologias_TE_RE!$A$1:$B$101,2,0)</f>
        <v>GAS_CC_CAPEX40_6USD</v>
      </c>
      <c r="D221" s="152" t="s">
        <v>216</v>
      </c>
      <c r="E221" s="17">
        <v>2</v>
      </c>
      <c r="F221" s="125">
        <v>200</v>
      </c>
      <c r="G221" s="97" t="str">
        <f t="shared" si="14"/>
        <v>GAS_CC_CAPEX40_6USD_2_1_2034</v>
      </c>
      <c r="H221" s="23">
        <v>1</v>
      </c>
      <c r="I221" s="345" t="str">
        <f>VLOOKUP(H221,tab_tipo_expansao!$A$2:$B$4,2,0)</f>
        <v>opcional</v>
      </c>
      <c r="J221" s="59">
        <v>2034</v>
      </c>
      <c r="K221" s="59">
        <v>2040</v>
      </c>
      <c r="L221" s="98">
        <f>F221*VLOOKUP(B221,tab_Tecnologias_TE_RE!$A$2:$C$101,3,0)</f>
        <v>200</v>
      </c>
      <c r="M221" s="96">
        <f>VLOOKUP(B221,tab_Tecnologias_TE_RE!$A$2:$W$101,COLUMN(tab_Tecnologias_TE_RE!$W$1),0)</f>
        <v>3</v>
      </c>
    </row>
    <row r="222" spans="1:13" x14ac:dyDescent="0.2">
      <c r="A222" s="95">
        <v>5220</v>
      </c>
      <c r="B222" s="86">
        <v>509</v>
      </c>
      <c r="C222" s="96" t="str">
        <f>VLOOKUP(B222,tab_Tecnologias_TE_RE!$A$1:$B$101,2,0)</f>
        <v>GAS_CC_CAPEX40_6USD</v>
      </c>
      <c r="D222" s="152" t="s">
        <v>216</v>
      </c>
      <c r="E222" s="17">
        <v>2</v>
      </c>
      <c r="F222" s="125">
        <v>200</v>
      </c>
      <c r="G222" s="97" t="str">
        <f t="shared" si="14"/>
        <v>GAS_CC_CAPEX40_6USD_2_1_2035</v>
      </c>
      <c r="H222" s="23">
        <v>1</v>
      </c>
      <c r="I222" s="345" t="str">
        <f>VLOOKUP(H222,tab_tipo_expansao!$A$2:$B$4,2,0)</f>
        <v>opcional</v>
      </c>
      <c r="J222" s="59">
        <v>2035</v>
      </c>
      <c r="K222" s="59">
        <v>2040</v>
      </c>
      <c r="L222" s="98">
        <f>F222*VLOOKUP(B222,tab_Tecnologias_TE_RE!$A$2:$C$101,3,0)</f>
        <v>200</v>
      </c>
      <c r="M222" s="96">
        <f>VLOOKUP(B222,tab_Tecnologias_TE_RE!$A$2:$W$101,COLUMN(tab_Tecnologias_TE_RE!$W$1),0)</f>
        <v>3</v>
      </c>
    </row>
    <row r="223" spans="1:13" x14ac:dyDescent="0.2">
      <c r="A223" s="95">
        <v>5221</v>
      </c>
      <c r="B223" s="86">
        <v>509</v>
      </c>
      <c r="C223" s="96" t="str">
        <f>VLOOKUP(B223,tab_Tecnologias_TE_RE!$A$1:$B$101,2,0)</f>
        <v>GAS_CC_CAPEX40_6USD</v>
      </c>
      <c r="D223" s="152" t="s">
        <v>216</v>
      </c>
      <c r="E223" s="17">
        <v>2</v>
      </c>
      <c r="F223" s="125">
        <v>200</v>
      </c>
      <c r="G223" s="97" t="str">
        <f t="shared" si="14"/>
        <v>GAS_CC_CAPEX40_6USD_2_1_2036</v>
      </c>
      <c r="H223" s="23">
        <v>1</v>
      </c>
      <c r="I223" s="345" t="str">
        <f>VLOOKUP(H223,tab_tipo_expansao!$A$2:$B$4,2,0)</f>
        <v>opcional</v>
      </c>
      <c r="J223" s="59">
        <v>2036</v>
      </c>
      <c r="K223" s="59">
        <v>2040</v>
      </c>
      <c r="L223" s="98">
        <f>F223*VLOOKUP(B223,tab_Tecnologias_TE_RE!$A$2:$C$101,3,0)</f>
        <v>200</v>
      </c>
      <c r="M223" s="96">
        <f>VLOOKUP(B223,tab_Tecnologias_TE_RE!$A$2:$W$101,COLUMN(tab_Tecnologias_TE_RE!$W$1),0)</f>
        <v>3</v>
      </c>
    </row>
    <row r="224" spans="1:13" x14ac:dyDescent="0.2">
      <c r="A224" s="95">
        <v>5222</v>
      </c>
      <c r="B224" s="86">
        <v>509</v>
      </c>
      <c r="C224" s="96" t="str">
        <f>VLOOKUP(B224,tab_Tecnologias_TE_RE!$A$1:$B$101,2,0)</f>
        <v>GAS_CC_CAPEX40_6USD</v>
      </c>
      <c r="D224" s="152" t="s">
        <v>216</v>
      </c>
      <c r="E224" s="17">
        <v>2</v>
      </c>
      <c r="F224" s="125">
        <v>200</v>
      </c>
      <c r="G224" s="97" t="str">
        <f t="shared" si="14"/>
        <v>GAS_CC_CAPEX40_6USD_2_1_2037</v>
      </c>
      <c r="H224" s="23">
        <v>1</v>
      </c>
      <c r="I224" s="345" t="str">
        <f>VLOOKUP(H224,tab_tipo_expansao!$A$2:$B$4,2,0)</f>
        <v>opcional</v>
      </c>
      <c r="J224" s="59">
        <v>2037</v>
      </c>
      <c r="K224" s="59">
        <v>2040</v>
      </c>
      <c r="L224" s="98">
        <f>F224*VLOOKUP(B224,tab_Tecnologias_TE_RE!$A$2:$C$101,3,0)</f>
        <v>200</v>
      </c>
      <c r="M224" s="96">
        <f>VLOOKUP(B224,tab_Tecnologias_TE_RE!$A$2:$W$101,COLUMN(tab_Tecnologias_TE_RE!$W$1),0)</f>
        <v>3</v>
      </c>
    </row>
    <row r="225" spans="1:13" x14ac:dyDescent="0.2">
      <c r="A225" s="95">
        <v>5223</v>
      </c>
      <c r="B225" s="86">
        <v>509</v>
      </c>
      <c r="C225" s="96" t="str">
        <f>VLOOKUP(B225,tab_Tecnologias_TE_RE!$A$1:$B$101,2,0)</f>
        <v>GAS_CC_CAPEX40_6USD</v>
      </c>
      <c r="D225" s="152" t="s">
        <v>216</v>
      </c>
      <c r="E225" s="17">
        <v>2</v>
      </c>
      <c r="F225" s="125">
        <v>200</v>
      </c>
      <c r="G225" s="97" t="str">
        <f t="shared" si="14"/>
        <v>GAS_CC_CAPEX40_6USD_2_1_2038</v>
      </c>
      <c r="H225" s="23">
        <v>1</v>
      </c>
      <c r="I225" s="345" t="str">
        <f>VLOOKUP(H225,tab_tipo_expansao!$A$2:$B$4,2,0)</f>
        <v>opcional</v>
      </c>
      <c r="J225" s="59">
        <v>2038</v>
      </c>
      <c r="K225" s="59">
        <v>2040</v>
      </c>
      <c r="L225" s="98">
        <f>F225*VLOOKUP(B225,tab_Tecnologias_TE_RE!$A$2:$C$101,3,0)</f>
        <v>200</v>
      </c>
      <c r="M225" s="96">
        <f>VLOOKUP(B225,tab_Tecnologias_TE_RE!$A$2:$W$101,COLUMN(tab_Tecnologias_TE_RE!$W$1),0)</f>
        <v>3</v>
      </c>
    </row>
    <row r="226" spans="1:13" x14ac:dyDescent="0.2">
      <c r="A226" s="95">
        <v>5224</v>
      </c>
      <c r="B226" s="86">
        <v>509</v>
      </c>
      <c r="C226" s="96" t="str">
        <f>VLOOKUP(B226,tab_Tecnologias_TE_RE!$A$1:$B$101,2,0)</f>
        <v>GAS_CC_CAPEX40_6USD</v>
      </c>
      <c r="D226" s="152" t="s">
        <v>216</v>
      </c>
      <c r="E226" s="17">
        <v>2</v>
      </c>
      <c r="F226" s="125">
        <v>200</v>
      </c>
      <c r="G226" s="97" t="str">
        <f t="shared" si="14"/>
        <v>GAS_CC_CAPEX40_6USD_2_1_2039</v>
      </c>
      <c r="H226" s="23">
        <v>1</v>
      </c>
      <c r="I226" s="345" t="str">
        <f>VLOOKUP(H226,tab_tipo_expansao!$A$2:$B$4,2,0)</f>
        <v>opcional</v>
      </c>
      <c r="J226" s="59">
        <v>2039</v>
      </c>
      <c r="K226" s="59">
        <v>2040</v>
      </c>
      <c r="L226" s="98">
        <f>F226*VLOOKUP(B226,tab_Tecnologias_TE_RE!$A$2:$C$101,3,0)</f>
        <v>200</v>
      </c>
      <c r="M226" s="96">
        <f>VLOOKUP(B226,tab_Tecnologias_TE_RE!$A$2:$W$101,COLUMN(tab_Tecnologias_TE_RE!$W$1),0)</f>
        <v>3</v>
      </c>
    </row>
    <row r="227" spans="1:13" x14ac:dyDescent="0.2">
      <c r="A227" s="95">
        <v>5225</v>
      </c>
      <c r="B227" s="86">
        <v>509</v>
      </c>
      <c r="C227" s="96" t="str">
        <f>VLOOKUP(B227,tab_Tecnologias_TE_RE!$A$1:$B$101,2,0)</f>
        <v>GAS_CC_CAPEX40_6USD</v>
      </c>
      <c r="D227" s="152" t="s">
        <v>216</v>
      </c>
      <c r="E227" s="17">
        <v>2</v>
      </c>
      <c r="F227" s="125">
        <v>200</v>
      </c>
      <c r="G227" s="97" t="str">
        <f t="shared" si="14"/>
        <v>GAS_CC_CAPEX40_6USD_2_1_2040</v>
      </c>
      <c r="H227" s="23">
        <v>1</v>
      </c>
      <c r="I227" s="345" t="str">
        <f>VLOOKUP(H227,tab_tipo_expansao!$A$2:$B$4,2,0)</f>
        <v>opcional</v>
      </c>
      <c r="J227" s="59">
        <v>2040</v>
      </c>
      <c r="K227" s="59">
        <v>2040</v>
      </c>
      <c r="L227" s="98">
        <f>F227*VLOOKUP(B227,tab_Tecnologias_TE_RE!$A$2:$C$101,3,0)</f>
        <v>200</v>
      </c>
      <c r="M227" s="96">
        <f>VLOOKUP(B227,tab_Tecnologias_TE_RE!$A$2:$W$101,COLUMN(tab_Tecnologias_TE_RE!$W$1),0)</f>
        <v>3</v>
      </c>
    </row>
    <row r="228" spans="1:13" x14ac:dyDescent="0.2">
      <c r="A228" s="95">
        <v>5226</v>
      </c>
      <c r="B228" s="86">
        <v>320</v>
      </c>
      <c r="C228" s="96" t="str">
        <f>VLOOKUP(B228,tab_Tecnologias_TE_RE!$A$1:$B$101,2,0)</f>
        <v>GAS_CC_flexível_30_40</v>
      </c>
      <c r="D228" s="152" t="s">
        <v>216</v>
      </c>
      <c r="E228" s="17">
        <v>3</v>
      </c>
      <c r="F228" s="125">
        <v>190</v>
      </c>
      <c r="G228" s="97" t="str">
        <f t="shared" si="14"/>
        <v>GAS_CC_flexível_30_40_3_1_2031</v>
      </c>
      <c r="H228" s="23">
        <v>1</v>
      </c>
      <c r="I228" s="345" t="str">
        <f>VLOOKUP(H228,tab_tipo_expansao!$A$2:$B$4,2,0)</f>
        <v>opcional</v>
      </c>
      <c r="J228" s="59">
        <v>2031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 x14ac:dyDescent="0.2">
      <c r="A229" s="95">
        <v>5227</v>
      </c>
      <c r="B229" s="86">
        <v>320</v>
      </c>
      <c r="C229" s="96" t="str">
        <f>VLOOKUP(B229,tab_Tecnologias_TE_RE!$A$1:$B$101,2,0)</f>
        <v>GAS_CC_flexível_30_40</v>
      </c>
      <c r="D229" s="152" t="s">
        <v>216</v>
      </c>
      <c r="E229" s="17">
        <v>3</v>
      </c>
      <c r="F229" s="125">
        <v>190</v>
      </c>
      <c r="G229" s="97" t="str">
        <f t="shared" si="14"/>
        <v>GAS_CC_flexível_30_40_3_1_2032</v>
      </c>
      <c r="H229" s="23">
        <v>1</v>
      </c>
      <c r="I229" s="345" t="str">
        <f>VLOOKUP(H229,tab_tipo_expansao!$A$2:$B$4,2,0)</f>
        <v>opcional</v>
      </c>
      <c r="J229" s="59">
        <v>2032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 x14ac:dyDescent="0.2">
      <c r="A230" s="95">
        <v>5228</v>
      </c>
      <c r="B230" s="86">
        <v>320</v>
      </c>
      <c r="C230" s="96" t="str">
        <f>VLOOKUP(B230,tab_Tecnologias_TE_RE!$A$1:$B$101,2,0)</f>
        <v>GAS_CC_flexível_30_40</v>
      </c>
      <c r="D230" s="152" t="s">
        <v>216</v>
      </c>
      <c r="E230" s="17">
        <v>3</v>
      </c>
      <c r="F230" s="125">
        <v>190</v>
      </c>
      <c r="G230" s="97" t="str">
        <f t="shared" si="14"/>
        <v>GAS_CC_flexível_30_40_3_1_2033</v>
      </c>
      <c r="H230" s="23">
        <v>1</v>
      </c>
      <c r="I230" s="345" t="str">
        <f>VLOOKUP(H230,tab_tipo_expansao!$A$2:$B$4,2,0)</f>
        <v>opcional</v>
      </c>
      <c r="J230" s="59">
        <v>2033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 x14ac:dyDescent="0.2">
      <c r="A231" s="95">
        <v>5229</v>
      </c>
      <c r="B231" s="86">
        <v>320</v>
      </c>
      <c r="C231" s="96" t="str">
        <f>VLOOKUP(B231,tab_Tecnologias_TE_RE!$A$1:$B$101,2,0)</f>
        <v>GAS_CC_flexível_30_40</v>
      </c>
      <c r="D231" s="152" t="s">
        <v>216</v>
      </c>
      <c r="E231" s="17">
        <v>3</v>
      </c>
      <c r="F231" s="125">
        <v>190</v>
      </c>
      <c r="G231" s="97" t="str">
        <f t="shared" si="14"/>
        <v>GAS_CC_flexível_30_40_3_1_2034</v>
      </c>
      <c r="H231" s="23">
        <v>1</v>
      </c>
      <c r="I231" s="345" t="str">
        <f>VLOOKUP(H231,tab_tipo_expansao!$A$2:$B$4,2,0)</f>
        <v>opcional</v>
      </c>
      <c r="J231" s="59">
        <v>2034</v>
      </c>
      <c r="K231" s="59">
        <v>2040</v>
      </c>
      <c r="L231" s="98">
        <f>F231*VLOOKUP(B231,tab_Tecnologias_TE_RE!$A$2:$C$101,3,0)</f>
        <v>190</v>
      </c>
      <c r="M231" s="96">
        <f>VLOOKUP(B231,tab_Tecnologias_TE_RE!$A$2:$W$101,COLUMN(tab_Tecnologias_TE_RE!$W$1),0)</f>
        <v>3</v>
      </c>
    </row>
    <row r="232" spans="1:13" x14ac:dyDescent="0.2">
      <c r="A232" s="95">
        <v>5230</v>
      </c>
      <c r="B232" s="86">
        <v>320</v>
      </c>
      <c r="C232" s="96" t="str">
        <f>VLOOKUP(B232,tab_Tecnologias_TE_RE!$A$1:$B$101,2,0)</f>
        <v>GAS_CC_flexível_30_40</v>
      </c>
      <c r="D232" s="152" t="s">
        <v>216</v>
      </c>
      <c r="E232" s="17">
        <v>3</v>
      </c>
      <c r="F232" s="125">
        <v>190</v>
      </c>
      <c r="G232" s="97" t="str">
        <f t="shared" si="14"/>
        <v>GAS_CC_flexível_30_40_3_1_2035</v>
      </c>
      <c r="H232" s="23">
        <v>1</v>
      </c>
      <c r="I232" s="345" t="str">
        <f>VLOOKUP(H232,tab_tipo_expansao!$A$2:$B$4,2,0)</f>
        <v>opcional</v>
      </c>
      <c r="J232" s="59">
        <v>2035</v>
      </c>
      <c r="K232" s="59">
        <v>2040</v>
      </c>
      <c r="L232" s="98">
        <f>F232*VLOOKUP(B232,tab_Tecnologias_TE_RE!$A$2:$C$101,3,0)</f>
        <v>190</v>
      </c>
      <c r="M232" s="96">
        <f>VLOOKUP(B232,tab_Tecnologias_TE_RE!$A$2:$W$101,COLUMN(tab_Tecnologias_TE_RE!$W$1),0)</f>
        <v>3</v>
      </c>
    </row>
    <row r="233" spans="1:13" x14ac:dyDescent="0.2">
      <c r="A233" s="95">
        <v>5231</v>
      </c>
      <c r="B233" s="86">
        <v>320</v>
      </c>
      <c r="C233" s="96" t="str">
        <f>VLOOKUP(B233,tab_Tecnologias_TE_RE!$A$1:$B$101,2,0)</f>
        <v>GAS_CC_flexível_30_40</v>
      </c>
      <c r="D233" s="152" t="s">
        <v>216</v>
      </c>
      <c r="E233" s="17">
        <v>3</v>
      </c>
      <c r="F233" s="125">
        <v>190</v>
      </c>
      <c r="G233" s="97" t="str">
        <f t="shared" si="14"/>
        <v>GAS_CC_flexível_30_40_3_1_2036</v>
      </c>
      <c r="H233" s="23">
        <v>1</v>
      </c>
      <c r="I233" s="345" t="str">
        <f>VLOOKUP(H233,tab_tipo_expansao!$A$2:$B$4,2,0)</f>
        <v>opcional</v>
      </c>
      <c r="J233" s="59">
        <v>2036</v>
      </c>
      <c r="K233" s="59">
        <v>2040</v>
      </c>
      <c r="L233" s="98">
        <f>F233*VLOOKUP(B233,tab_Tecnologias_TE_RE!$A$2:$C$101,3,0)</f>
        <v>190</v>
      </c>
      <c r="M233" s="96">
        <f>VLOOKUP(B233,tab_Tecnologias_TE_RE!$A$2:$W$101,COLUMN(tab_Tecnologias_TE_RE!$W$1),0)</f>
        <v>3</v>
      </c>
    </row>
    <row r="234" spans="1:13" x14ac:dyDescent="0.2">
      <c r="A234" s="95">
        <v>5232</v>
      </c>
      <c r="B234" s="86">
        <v>320</v>
      </c>
      <c r="C234" s="96" t="str">
        <f>VLOOKUP(B234,tab_Tecnologias_TE_RE!$A$1:$B$101,2,0)</f>
        <v>GAS_CC_flexível_30_40</v>
      </c>
      <c r="D234" s="152" t="s">
        <v>216</v>
      </c>
      <c r="E234" s="17">
        <v>3</v>
      </c>
      <c r="F234" s="125">
        <v>190</v>
      </c>
      <c r="G234" s="97" t="str">
        <f t="shared" si="14"/>
        <v>GAS_CC_flexível_30_40_3_1_2037</v>
      </c>
      <c r="H234" s="23">
        <v>1</v>
      </c>
      <c r="I234" s="345" t="str">
        <f>VLOOKUP(H234,tab_tipo_expansao!$A$2:$B$4,2,0)</f>
        <v>opcional</v>
      </c>
      <c r="J234" s="59">
        <v>2037</v>
      </c>
      <c r="K234" s="59">
        <v>2040</v>
      </c>
      <c r="L234" s="98">
        <f>F234*VLOOKUP(B234,tab_Tecnologias_TE_RE!$A$2:$C$101,3,0)</f>
        <v>190</v>
      </c>
      <c r="M234" s="96">
        <f>VLOOKUP(B234,tab_Tecnologias_TE_RE!$A$2:$W$101,COLUMN(tab_Tecnologias_TE_RE!$W$1),0)</f>
        <v>3</v>
      </c>
    </row>
    <row r="235" spans="1:13" x14ac:dyDescent="0.2">
      <c r="A235" s="95">
        <v>5233</v>
      </c>
      <c r="B235" s="86">
        <v>320</v>
      </c>
      <c r="C235" s="96" t="str">
        <f>VLOOKUP(B235,tab_Tecnologias_TE_RE!$A$1:$B$101,2,0)</f>
        <v>GAS_CC_flexível_30_40</v>
      </c>
      <c r="D235" s="152" t="s">
        <v>216</v>
      </c>
      <c r="E235" s="17">
        <v>3</v>
      </c>
      <c r="F235" s="125">
        <v>190</v>
      </c>
      <c r="G235" s="97" t="str">
        <f t="shared" si="14"/>
        <v>GAS_CC_flexível_30_40_3_1_2038</v>
      </c>
      <c r="H235" s="23">
        <v>1</v>
      </c>
      <c r="I235" s="345" t="str">
        <f>VLOOKUP(H235,tab_tipo_expansao!$A$2:$B$4,2,0)</f>
        <v>opcional</v>
      </c>
      <c r="J235" s="59">
        <v>2038</v>
      </c>
      <c r="K235" s="59">
        <v>2040</v>
      </c>
      <c r="L235" s="98">
        <f>F235*VLOOKUP(B235,tab_Tecnologias_TE_RE!$A$2:$C$101,3,0)</f>
        <v>190</v>
      </c>
      <c r="M235" s="96">
        <f>VLOOKUP(B235,tab_Tecnologias_TE_RE!$A$2:$W$101,COLUMN(tab_Tecnologias_TE_RE!$W$1),0)</f>
        <v>3</v>
      </c>
    </row>
    <row r="236" spans="1:13" x14ac:dyDescent="0.2">
      <c r="A236" s="95">
        <v>5234</v>
      </c>
      <c r="B236" s="86">
        <v>320</v>
      </c>
      <c r="C236" s="96" t="str">
        <f>VLOOKUP(B236,tab_Tecnologias_TE_RE!$A$1:$B$101,2,0)</f>
        <v>GAS_CC_flexível_30_40</v>
      </c>
      <c r="D236" s="152" t="s">
        <v>216</v>
      </c>
      <c r="E236" s="17">
        <v>3</v>
      </c>
      <c r="F236" s="125">
        <v>190</v>
      </c>
      <c r="G236" s="97" t="str">
        <f t="shared" si="14"/>
        <v>GAS_CC_flexível_30_40_3_1_2039</v>
      </c>
      <c r="H236" s="23">
        <v>1</v>
      </c>
      <c r="I236" s="345" t="str">
        <f>VLOOKUP(H236,tab_tipo_expansao!$A$2:$B$4,2,0)</f>
        <v>opcional</v>
      </c>
      <c r="J236" s="59">
        <v>2039</v>
      </c>
      <c r="K236" s="59">
        <v>2040</v>
      </c>
      <c r="L236" s="98">
        <f>F236*VLOOKUP(B236,tab_Tecnologias_TE_RE!$A$2:$C$101,3,0)</f>
        <v>190</v>
      </c>
      <c r="M236" s="96">
        <f>VLOOKUP(B236,tab_Tecnologias_TE_RE!$A$2:$W$101,COLUMN(tab_Tecnologias_TE_RE!$W$1),0)</f>
        <v>3</v>
      </c>
    </row>
    <row r="237" spans="1:13" x14ac:dyDescent="0.2">
      <c r="A237" s="95">
        <v>5235</v>
      </c>
      <c r="B237" s="86">
        <v>320</v>
      </c>
      <c r="C237" s="96" t="str">
        <f>VLOOKUP(B237,tab_Tecnologias_TE_RE!$A$1:$B$101,2,0)</f>
        <v>GAS_CC_flexível_30_40</v>
      </c>
      <c r="D237" s="152" t="s">
        <v>216</v>
      </c>
      <c r="E237" s="17">
        <v>3</v>
      </c>
      <c r="F237" s="125">
        <v>190</v>
      </c>
      <c r="G237" s="97" t="str">
        <f t="shared" si="14"/>
        <v>GAS_CC_flexível_30_40_3_1_2040</v>
      </c>
      <c r="H237" s="23">
        <v>1</v>
      </c>
      <c r="I237" s="345" t="str">
        <f>VLOOKUP(H237,tab_tipo_expansao!$A$2:$B$4,2,0)</f>
        <v>opcional</v>
      </c>
      <c r="J237" s="59">
        <v>2040</v>
      </c>
      <c r="K237" s="59">
        <v>2040</v>
      </c>
      <c r="L237" s="98">
        <f>F237*VLOOKUP(B237,tab_Tecnologias_TE_RE!$A$2:$C$101,3,0)</f>
        <v>190</v>
      </c>
      <c r="M237" s="96">
        <f>VLOOKUP(B237,tab_Tecnologias_TE_RE!$A$2:$W$101,COLUMN(tab_Tecnologias_TE_RE!$W$1),0)</f>
        <v>3</v>
      </c>
    </row>
    <row r="238" spans="1:13" x14ac:dyDescent="0.2">
      <c r="A238" s="95">
        <v>5236</v>
      </c>
      <c r="B238" s="86">
        <v>320</v>
      </c>
      <c r="C238" s="96" t="str">
        <f>VLOOKUP(B238,tab_Tecnologias_TE_RE!$A$1:$B$101,2,0)</f>
        <v>GAS_CC_flexível_30_40</v>
      </c>
      <c r="D238" s="152" t="s">
        <v>216</v>
      </c>
      <c r="E238" s="17">
        <v>1</v>
      </c>
      <c r="F238" s="125">
        <v>535</v>
      </c>
      <c r="G238" s="97" t="str">
        <f t="shared" si="14"/>
        <v>GAS_CC_flexível_30_40_1_1_2031</v>
      </c>
      <c r="H238" s="23">
        <v>1</v>
      </c>
      <c r="I238" s="345" t="str">
        <f>VLOOKUP(H238,tab_tipo_expansao!$A$2:$B$4,2,0)</f>
        <v>opcional</v>
      </c>
      <c r="J238" s="59">
        <v>2031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 x14ac:dyDescent="0.2">
      <c r="A239" s="95">
        <v>5237</v>
      </c>
      <c r="B239" s="86">
        <v>320</v>
      </c>
      <c r="C239" s="96" t="str">
        <f>VLOOKUP(B239,tab_Tecnologias_TE_RE!$A$1:$B$101,2,0)</f>
        <v>GAS_CC_flexível_30_40</v>
      </c>
      <c r="D239" s="152" t="s">
        <v>216</v>
      </c>
      <c r="E239" s="17">
        <v>1</v>
      </c>
      <c r="F239" s="125">
        <v>535</v>
      </c>
      <c r="G239" s="97" t="str">
        <f t="shared" si="14"/>
        <v>GAS_CC_flexível_30_40_1_1_2032</v>
      </c>
      <c r="H239" s="23">
        <v>1</v>
      </c>
      <c r="I239" s="345" t="str">
        <f>VLOOKUP(H239,tab_tipo_expansao!$A$2:$B$4,2,0)</f>
        <v>opcional</v>
      </c>
      <c r="J239" s="59">
        <v>2032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 x14ac:dyDescent="0.2">
      <c r="A240" s="95">
        <v>5238</v>
      </c>
      <c r="B240" s="86">
        <v>320</v>
      </c>
      <c r="C240" s="96" t="str">
        <f>VLOOKUP(B240,tab_Tecnologias_TE_RE!$A$1:$B$101,2,0)</f>
        <v>GAS_CC_flexível_30_40</v>
      </c>
      <c r="D240" s="152" t="s">
        <v>216</v>
      </c>
      <c r="E240" s="17">
        <v>1</v>
      </c>
      <c r="F240" s="125">
        <v>535</v>
      </c>
      <c r="G240" s="97" t="str">
        <f t="shared" si="14"/>
        <v>GAS_CC_flexível_30_40_1_1_2033</v>
      </c>
      <c r="H240" s="23">
        <v>1</v>
      </c>
      <c r="I240" s="345" t="str">
        <f>VLOOKUP(H240,tab_tipo_expansao!$A$2:$B$4,2,0)</f>
        <v>opcional</v>
      </c>
      <c r="J240" s="59">
        <v>2033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 x14ac:dyDescent="0.2">
      <c r="A241" s="95">
        <v>5239</v>
      </c>
      <c r="B241" s="86">
        <v>320</v>
      </c>
      <c r="C241" s="96" t="str">
        <f>VLOOKUP(B241,tab_Tecnologias_TE_RE!$A$1:$B$101,2,0)</f>
        <v>GAS_CC_flexível_30_40</v>
      </c>
      <c r="D241" s="152" t="s">
        <v>216</v>
      </c>
      <c r="E241" s="17">
        <v>1</v>
      </c>
      <c r="F241" s="125">
        <v>535</v>
      </c>
      <c r="G241" s="97" t="str">
        <f t="shared" si="14"/>
        <v>GAS_CC_flexível_30_40_1_1_2034</v>
      </c>
      <c r="H241" s="23">
        <v>1</v>
      </c>
      <c r="I241" s="345" t="str">
        <f>VLOOKUP(H241,tab_tipo_expansao!$A$2:$B$4,2,0)</f>
        <v>opcional</v>
      </c>
      <c r="J241" s="59">
        <v>2034</v>
      </c>
      <c r="K241" s="59">
        <v>2040</v>
      </c>
      <c r="L241" s="98">
        <f>F241*VLOOKUP(B241,tab_Tecnologias_TE_RE!$A$2:$C$101,3,0)</f>
        <v>535</v>
      </c>
      <c r="M241" s="96">
        <f>VLOOKUP(B241,tab_Tecnologias_TE_RE!$A$2:$W$101,COLUMN(tab_Tecnologias_TE_RE!$W$1),0)</f>
        <v>3</v>
      </c>
    </row>
    <row r="242" spans="1:13" x14ac:dyDescent="0.2">
      <c r="A242" s="95">
        <v>5240</v>
      </c>
      <c r="B242" s="86">
        <v>320</v>
      </c>
      <c r="C242" s="96" t="str">
        <f>VLOOKUP(B242,tab_Tecnologias_TE_RE!$A$1:$B$101,2,0)</f>
        <v>GAS_CC_flexível_30_40</v>
      </c>
      <c r="D242" s="152" t="s">
        <v>216</v>
      </c>
      <c r="E242" s="17">
        <v>1</v>
      </c>
      <c r="F242" s="125">
        <v>535</v>
      </c>
      <c r="G242" s="97" t="str">
        <f t="shared" si="14"/>
        <v>GAS_CC_flexível_30_40_1_1_2035</v>
      </c>
      <c r="H242" s="23">
        <v>1</v>
      </c>
      <c r="I242" s="345" t="str">
        <f>VLOOKUP(H242,tab_tipo_expansao!$A$2:$B$4,2,0)</f>
        <v>opcional</v>
      </c>
      <c r="J242" s="59">
        <v>2035</v>
      </c>
      <c r="K242" s="59">
        <v>2040</v>
      </c>
      <c r="L242" s="98">
        <f>F242*VLOOKUP(B242,tab_Tecnologias_TE_RE!$A$2:$C$101,3,0)</f>
        <v>535</v>
      </c>
      <c r="M242" s="96">
        <f>VLOOKUP(B242,tab_Tecnologias_TE_RE!$A$2:$W$101,COLUMN(tab_Tecnologias_TE_RE!$W$1),0)</f>
        <v>3</v>
      </c>
    </row>
    <row r="243" spans="1:13" x14ac:dyDescent="0.2">
      <c r="A243" s="95">
        <v>5241</v>
      </c>
      <c r="B243" s="86">
        <v>320</v>
      </c>
      <c r="C243" s="96" t="str">
        <f>VLOOKUP(B243,tab_Tecnologias_TE_RE!$A$1:$B$101,2,0)</f>
        <v>GAS_CC_flexível_30_40</v>
      </c>
      <c r="D243" s="152" t="s">
        <v>216</v>
      </c>
      <c r="E243" s="17">
        <v>1</v>
      </c>
      <c r="F243" s="125">
        <v>535</v>
      </c>
      <c r="G243" s="97" t="str">
        <f t="shared" si="14"/>
        <v>GAS_CC_flexível_30_40_1_1_2036</v>
      </c>
      <c r="H243" s="23">
        <v>1</v>
      </c>
      <c r="I243" s="345" t="str">
        <f>VLOOKUP(H243,tab_tipo_expansao!$A$2:$B$4,2,0)</f>
        <v>opcional</v>
      </c>
      <c r="J243" s="59">
        <v>2036</v>
      </c>
      <c r="K243" s="59">
        <v>2040</v>
      </c>
      <c r="L243" s="98">
        <f>F243*VLOOKUP(B243,tab_Tecnologias_TE_RE!$A$2:$C$101,3,0)</f>
        <v>535</v>
      </c>
      <c r="M243" s="96">
        <f>VLOOKUP(B243,tab_Tecnologias_TE_RE!$A$2:$W$101,COLUMN(tab_Tecnologias_TE_RE!$W$1),0)</f>
        <v>3</v>
      </c>
    </row>
    <row r="244" spans="1:13" x14ac:dyDescent="0.2">
      <c r="A244" s="95">
        <v>5242</v>
      </c>
      <c r="B244" s="86">
        <v>320</v>
      </c>
      <c r="C244" s="96" t="str">
        <f>VLOOKUP(B244,tab_Tecnologias_TE_RE!$A$1:$B$101,2,0)</f>
        <v>GAS_CC_flexível_30_40</v>
      </c>
      <c r="D244" s="152" t="s">
        <v>216</v>
      </c>
      <c r="E244" s="17">
        <v>1</v>
      </c>
      <c r="F244" s="125">
        <v>535</v>
      </c>
      <c r="G244" s="97" t="str">
        <f t="shared" si="14"/>
        <v>GAS_CC_flexível_30_40_1_1_2037</v>
      </c>
      <c r="H244" s="23">
        <v>1</v>
      </c>
      <c r="I244" s="345" t="str">
        <f>VLOOKUP(H244,tab_tipo_expansao!$A$2:$B$4,2,0)</f>
        <v>opcional</v>
      </c>
      <c r="J244" s="59">
        <v>2037</v>
      </c>
      <c r="K244" s="59">
        <v>2040</v>
      </c>
      <c r="L244" s="98">
        <f>F244*VLOOKUP(B244,tab_Tecnologias_TE_RE!$A$2:$C$101,3,0)</f>
        <v>535</v>
      </c>
      <c r="M244" s="96">
        <f>VLOOKUP(B244,tab_Tecnologias_TE_RE!$A$2:$W$101,COLUMN(tab_Tecnologias_TE_RE!$W$1),0)</f>
        <v>3</v>
      </c>
    </row>
    <row r="245" spans="1:13" x14ac:dyDescent="0.2">
      <c r="A245" s="95">
        <v>5243</v>
      </c>
      <c r="B245" s="86">
        <v>320</v>
      </c>
      <c r="C245" s="96" t="str">
        <f>VLOOKUP(B245,tab_Tecnologias_TE_RE!$A$1:$B$101,2,0)</f>
        <v>GAS_CC_flexível_30_40</v>
      </c>
      <c r="D245" s="152" t="s">
        <v>216</v>
      </c>
      <c r="E245" s="17">
        <v>1</v>
      </c>
      <c r="F245" s="125">
        <v>535</v>
      </c>
      <c r="G245" s="97" t="str">
        <f t="shared" si="14"/>
        <v>GAS_CC_flexível_30_40_1_1_2038</v>
      </c>
      <c r="H245" s="23">
        <v>1</v>
      </c>
      <c r="I245" s="345" t="str">
        <f>VLOOKUP(H245,tab_tipo_expansao!$A$2:$B$4,2,0)</f>
        <v>opcional</v>
      </c>
      <c r="J245" s="59">
        <v>2038</v>
      </c>
      <c r="K245" s="59">
        <v>2040</v>
      </c>
      <c r="L245" s="98">
        <f>F245*VLOOKUP(B245,tab_Tecnologias_TE_RE!$A$2:$C$101,3,0)</f>
        <v>535</v>
      </c>
      <c r="M245" s="96">
        <f>VLOOKUP(B245,tab_Tecnologias_TE_RE!$A$2:$W$101,COLUMN(tab_Tecnologias_TE_RE!$W$1),0)</f>
        <v>3</v>
      </c>
    </row>
    <row r="246" spans="1:13" x14ac:dyDescent="0.2">
      <c r="A246" s="95">
        <v>5244</v>
      </c>
      <c r="B246" s="86">
        <v>320</v>
      </c>
      <c r="C246" s="96" t="str">
        <f>VLOOKUP(B246,tab_Tecnologias_TE_RE!$A$1:$B$101,2,0)</f>
        <v>GAS_CC_flexível_30_40</v>
      </c>
      <c r="D246" s="152" t="s">
        <v>216</v>
      </c>
      <c r="E246" s="17">
        <v>1</v>
      </c>
      <c r="F246" s="125">
        <v>535</v>
      </c>
      <c r="G246" s="97" t="str">
        <f t="shared" si="14"/>
        <v>GAS_CC_flexível_30_40_1_1_2039</v>
      </c>
      <c r="H246" s="23">
        <v>1</v>
      </c>
      <c r="I246" s="345" t="str">
        <f>VLOOKUP(H246,tab_tipo_expansao!$A$2:$B$4,2,0)</f>
        <v>opcional</v>
      </c>
      <c r="J246" s="59">
        <v>2039</v>
      </c>
      <c r="K246" s="59">
        <v>2040</v>
      </c>
      <c r="L246" s="98">
        <f>F246*VLOOKUP(B246,tab_Tecnologias_TE_RE!$A$2:$C$101,3,0)</f>
        <v>535</v>
      </c>
      <c r="M246" s="96">
        <f>VLOOKUP(B246,tab_Tecnologias_TE_RE!$A$2:$W$101,COLUMN(tab_Tecnologias_TE_RE!$W$1),0)</f>
        <v>3</v>
      </c>
    </row>
    <row r="247" spans="1:13" x14ac:dyDescent="0.2">
      <c r="A247" s="95">
        <v>5245</v>
      </c>
      <c r="B247" s="86">
        <v>320</v>
      </c>
      <c r="C247" s="96" t="str">
        <f>VLOOKUP(B247,tab_Tecnologias_TE_RE!$A$1:$B$101,2,0)</f>
        <v>GAS_CC_flexível_30_40</v>
      </c>
      <c r="D247" s="152" t="s">
        <v>216</v>
      </c>
      <c r="E247" s="17">
        <v>1</v>
      </c>
      <c r="F247" s="125">
        <v>535</v>
      </c>
      <c r="G247" s="97" t="str">
        <f t="shared" si="14"/>
        <v>GAS_CC_flexível_30_40_1_1_2040</v>
      </c>
      <c r="H247" s="23">
        <v>1</v>
      </c>
      <c r="I247" s="345" t="str">
        <f>VLOOKUP(H247,tab_tipo_expansao!$A$2:$B$4,2,0)</f>
        <v>opcional</v>
      </c>
      <c r="J247" s="59">
        <v>2040</v>
      </c>
      <c r="K247" s="59">
        <v>2040</v>
      </c>
      <c r="L247" s="98">
        <f>F247*VLOOKUP(B247,tab_Tecnologias_TE_RE!$A$2:$C$101,3,0)</f>
        <v>535</v>
      </c>
      <c r="M247" s="96">
        <f>VLOOKUP(B247,tab_Tecnologias_TE_RE!$A$2:$W$101,COLUMN(tab_Tecnologias_TE_RE!$W$1),0)</f>
        <v>3</v>
      </c>
    </row>
    <row r="248" spans="1:13" x14ac:dyDescent="0.2">
      <c r="A248" s="95">
        <v>5246</v>
      </c>
      <c r="B248" s="86">
        <v>506</v>
      </c>
      <c r="C248" s="96" t="str">
        <f>VLOOKUP(B248,tab_Tecnologias_TE_RE!$A$1:$B$101,2,0)</f>
        <v>GAS_CC_NAC_Não_Conv</v>
      </c>
      <c r="D248" s="152" t="s">
        <v>216</v>
      </c>
      <c r="E248" s="17">
        <v>1</v>
      </c>
      <c r="F248" s="125">
        <v>3400</v>
      </c>
      <c r="G248" s="97" t="str">
        <f t="shared" si="14"/>
        <v>GAS_CC_NAC_Não_Conv_1_1_2030</v>
      </c>
      <c r="H248" s="23">
        <v>1</v>
      </c>
      <c r="I248" s="345" t="str">
        <f>VLOOKUP(H248,tab_tipo_expansao!$A$2:$B$4,2,0)</f>
        <v>opcional</v>
      </c>
      <c r="J248" s="59">
        <v>2030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 x14ac:dyDescent="0.2">
      <c r="A249" s="95">
        <v>5247</v>
      </c>
      <c r="B249" s="86">
        <v>506</v>
      </c>
      <c r="C249" s="96" t="str">
        <f>VLOOKUP(B249,tab_Tecnologias_TE_RE!$A$1:$B$101,2,0)</f>
        <v>GAS_CC_NAC_Não_Conv</v>
      </c>
      <c r="D249" s="152" t="s">
        <v>216</v>
      </c>
      <c r="E249" s="17">
        <v>1</v>
      </c>
      <c r="F249" s="125">
        <v>3400</v>
      </c>
      <c r="G249" s="97" t="str">
        <f t="shared" si="14"/>
        <v>GAS_CC_NAC_Não_Conv_1_1_2031</v>
      </c>
      <c r="H249" s="23">
        <v>1</v>
      </c>
      <c r="I249" s="345" t="str">
        <f>VLOOKUP(H249,tab_tipo_expansao!$A$2:$B$4,2,0)</f>
        <v>opcional</v>
      </c>
      <c r="J249" s="59">
        <v>2031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 x14ac:dyDescent="0.2">
      <c r="A250" s="95">
        <v>5248</v>
      </c>
      <c r="B250" s="86">
        <v>506</v>
      </c>
      <c r="C250" s="96" t="str">
        <f>VLOOKUP(B250,tab_Tecnologias_TE_RE!$A$1:$B$101,2,0)</f>
        <v>GAS_CC_NAC_Não_Conv</v>
      </c>
      <c r="D250" s="152" t="s">
        <v>216</v>
      </c>
      <c r="E250" s="17">
        <v>1</v>
      </c>
      <c r="F250" s="125">
        <v>3400</v>
      </c>
      <c r="G250" s="97" t="str">
        <f t="shared" si="14"/>
        <v>GAS_CC_NAC_Não_Conv_1_1_2032</v>
      </c>
      <c r="H250" s="23">
        <v>1</v>
      </c>
      <c r="I250" s="345" t="str">
        <f>VLOOKUP(H250,tab_tipo_expansao!$A$2:$B$4,2,0)</f>
        <v>opcional</v>
      </c>
      <c r="J250" s="59">
        <v>2032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 x14ac:dyDescent="0.2">
      <c r="A251" s="95">
        <v>5249</v>
      </c>
      <c r="B251" s="86">
        <v>506</v>
      </c>
      <c r="C251" s="96" t="str">
        <f>VLOOKUP(B251,tab_Tecnologias_TE_RE!$A$1:$B$101,2,0)</f>
        <v>GAS_CC_NAC_Não_Conv</v>
      </c>
      <c r="D251" s="152" t="s">
        <v>216</v>
      </c>
      <c r="E251" s="17">
        <v>1</v>
      </c>
      <c r="F251" s="125">
        <v>3400</v>
      </c>
      <c r="G251" s="97" t="str">
        <f t="shared" si="14"/>
        <v>GAS_CC_NAC_Não_Conv_1_1_2033</v>
      </c>
      <c r="H251" s="23">
        <v>1</v>
      </c>
      <c r="I251" s="345" t="str">
        <f>VLOOKUP(H251,tab_tipo_expansao!$A$2:$B$4,2,0)</f>
        <v>opcional</v>
      </c>
      <c r="J251" s="59">
        <v>2033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 x14ac:dyDescent="0.2">
      <c r="A252" s="95">
        <v>5250</v>
      </c>
      <c r="B252" s="86">
        <v>506</v>
      </c>
      <c r="C252" s="96" t="str">
        <f>VLOOKUP(B252,tab_Tecnologias_TE_RE!$A$1:$B$101,2,0)</f>
        <v>GAS_CC_NAC_Não_Conv</v>
      </c>
      <c r="D252" s="152" t="s">
        <v>216</v>
      </c>
      <c r="E252" s="17">
        <v>1</v>
      </c>
      <c r="F252" s="125">
        <v>3400</v>
      </c>
      <c r="G252" s="97" t="str">
        <f t="shared" si="14"/>
        <v>GAS_CC_NAC_Não_Conv_1_1_2034</v>
      </c>
      <c r="H252" s="23">
        <v>1</v>
      </c>
      <c r="I252" s="345" t="str">
        <f>VLOOKUP(H252,tab_tipo_expansao!$A$2:$B$4,2,0)</f>
        <v>opcional</v>
      </c>
      <c r="J252" s="59">
        <v>2034</v>
      </c>
      <c r="K252" s="59">
        <v>2040</v>
      </c>
      <c r="L252" s="98">
        <f>F252*VLOOKUP(B252,tab_Tecnologias_TE_RE!$A$2:$C$101,3,0)</f>
        <v>3400</v>
      </c>
      <c r="M252" s="96">
        <f>VLOOKUP(B252,tab_Tecnologias_TE_RE!$A$2:$W$101,COLUMN(tab_Tecnologias_TE_RE!$W$1),0)</f>
        <v>3</v>
      </c>
    </row>
    <row r="253" spans="1:13" x14ac:dyDescent="0.2">
      <c r="A253" s="95">
        <v>5251</v>
      </c>
      <c r="B253" s="86">
        <v>506</v>
      </c>
      <c r="C253" s="96" t="str">
        <f>VLOOKUP(B253,tab_Tecnologias_TE_RE!$A$1:$B$101,2,0)</f>
        <v>GAS_CC_NAC_Não_Conv</v>
      </c>
      <c r="D253" s="152" t="s">
        <v>216</v>
      </c>
      <c r="E253" s="17">
        <v>1</v>
      </c>
      <c r="F253" s="125">
        <v>3400</v>
      </c>
      <c r="G253" s="97" t="str">
        <f t="shared" si="14"/>
        <v>GAS_CC_NAC_Não_Conv_1_1_2035</v>
      </c>
      <c r="H253" s="23">
        <v>1</v>
      </c>
      <c r="I253" s="345" t="str">
        <f>VLOOKUP(H253,tab_tipo_expansao!$A$2:$B$4,2,0)</f>
        <v>opcional</v>
      </c>
      <c r="J253" s="59">
        <v>2035</v>
      </c>
      <c r="K253" s="59">
        <v>2040</v>
      </c>
      <c r="L253" s="98">
        <f>F253*VLOOKUP(B253,tab_Tecnologias_TE_RE!$A$2:$C$101,3,0)</f>
        <v>3400</v>
      </c>
      <c r="M253" s="96">
        <f>VLOOKUP(B253,tab_Tecnologias_TE_RE!$A$2:$W$101,COLUMN(tab_Tecnologias_TE_RE!$W$1),0)</f>
        <v>3</v>
      </c>
    </row>
    <row r="254" spans="1:13" x14ac:dyDescent="0.2">
      <c r="A254" s="95">
        <v>5252</v>
      </c>
      <c r="B254" s="86">
        <v>506</v>
      </c>
      <c r="C254" s="96" t="str">
        <f>VLOOKUP(B254,tab_Tecnologias_TE_RE!$A$1:$B$101,2,0)</f>
        <v>GAS_CC_NAC_Não_Conv</v>
      </c>
      <c r="D254" s="152" t="s">
        <v>216</v>
      </c>
      <c r="E254" s="17">
        <v>1</v>
      </c>
      <c r="F254" s="125">
        <v>3400</v>
      </c>
      <c r="G254" s="97" t="str">
        <f t="shared" si="14"/>
        <v>GAS_CC_NAC_Não_Conv_1_1_2036</v>
      </c>
      <c r="H254" s="23">
        <v>1</v>
      </c>
      <c r="I254" s="345" t="str">
        <f>VLOOKUP(H254,tab_tipo_expansao!$A$2:$B$4,2,0)</f>
        <v>opcional</v>
      </c>
      <c r="J254" s="59">
        <v>2036</v>
      </c>
      <c r="K254" s="59">
        <v>2040</v>
      </c>
      <c r="L254" s="98">
        <f>F254*VLOOKUP(B254,tab_Tecnologias_TE_RE!$A$2:$C$101,3,0)</f>
        <v>3400</v>
      </c>
      <c r="M254" s="96">
        <f>VLOOKUP(B254,tab_Tecnologias_TE_RE!$A$2:$W$101,COLUMN(tab_Tecnologias_TE_RE!$W$1),0)</f>
        <v>3</v>
      </c>
    </row>
    <row r="255" spans="1:13" x14ac:dyDescent="0.2">
      <c r="A255" s="95">
        <v>5253</v>
      </c>
      <c r="B255" s="86">
        <v>506</v>
      </c>
      <c r="C255" s="96" t="str">
        <f>VLOOKUP(B255,tab_Tecnologias_TE_RE!$A$1:$B$101,2,0)</f>
        <v>GAS_CC_NAC_Não_Conv</v>
      </c>
      <c r="D255" s="152" t="s">
        <v>216</v>
      </c>
      <c r="E255" s="17">
        <v>1</v>
      </c>
      <c r="F255" s="125">
        <v>3400</v>
      </c>
      <c r="G255" s="97" t="str">
        <f t="shared" si="14"/>
        <v>GAS_CC_NAC_Não_Conv_1_1_2037</v>
      </c>
      <c r="H255" s="23">
        <v>1</v>
      </c>
      <c r="I255" s="345" t="str">
        <f>VLOOKUP(H255,tab_tipo_expansao!$A$2:$B$4,2,0)</f>
        <v>opcional</v>
      </c>
      <c r="J255" s="59">
        <v>2037</v>
      </c>
      <c r="K255" s="59">
        <v>2040</v>
      </c>
      <c r="L255" s="98">
        <f>F255*VLOOKUP(B255,tab_Tecnologias_TE_RE!$A$2:$C$101,3,0)</f>
        <v>3400</v>
      </c>
      <c r="M255" s="96">
        <f>VLOOKUP(B255,tab_Tecnologias_TE_RE!$A$2:$W$101,COLUMN(tab_Tecnologias_TE_RE!$W$1),0)</f>
        <v>3</v>
      </c>
    </row>
    <row r="256" spans="1:13" x14ac:dyDescent="0.2">
      <c r="A256" s="95">
        <v>5254</v>
      </c>
      <c r="B256" s="86">
        <v>506</v>
      </c>
      <c r="C256" s="96" t="str">
        <f>VLOOKUP(B256,tab_Tecnologias_TE_RE!$A$1:$B$101,2,0)</f>
        <v>GAS_CC_NAC_Não_Conv</v>
      </c>
      <c r="D256" s="152" t="s">
        <v>216</v>
      </c>
      <c r="E256" s="17">
        <v>1</v>
      </c>
      <c r="F256" s="125">
        <v>3400</v>
      </c>
      <c r="G256" s="97" t="str">
        <f t="shared" si="14"/>
        <v>GAS_CC_NAC_Não_Conv_1_1_2038</v>
      </c>
      <c r="H256" s="23">
        <v>1</v>
      </c>
      <c r="I256" s="345" t="str">
        <f>VLOOKUP(H256,tab_tipo_expansao!$A$2:$B$4,2,0)</f>
        <v>opcional</v>
      </c>
      <c r="J256" s="59">
        <v>2038</v>
      </c>
      <c r="K256" s="59">
        <v>2040</v>
      </c>
      <c r="L256" s="98">
        <f>F256*VLOOKUP(B256,tab_Tecnologias_TE_RE!$A$2:$C$101,3,0)</f>
        <v>3400</v>
      </c>
      <c r="M256" s="96">
        <f>VLOOKUP(B256,tab_Tecnologias_TE_RE!$A$2:$W$101,COLUMN(tab_Tecnologias_TE_RE!$W$1),0)</f>
        <v>3</v>
      </c>
    </row>
    <row r="257" spans="1:13" x14ac:dyDescent="0.2">
      <c r="A257" s="95">
        <v>5255</v>
      </c>
      <c r="B257" s="86">
        <v>506</v>
      </c>
      <c r="C257" s="96" t="str">
        <f>VLOOKUP(B257,tab_Tecnologias_TE_RE!$A$1:$B$101,2,0)</f>
        <v>GAS_CC_NAC_Não_Conv</v>
      </c>
      <c r="D257" s="152" t="s">
        <v>216</v>
      </c>
      <c r="E257" s="17">
        <v>1</v>
      </c>
      <c r="F257" s="125">
        <v>3400</v>
      </c>
      <c r="G257" s="97" t="str">
        <f t="shared" si="14"/>
        <v>GAS_CC_NAC_Não_Conv_1_1_2039</v>
      </c>
      <c r="H257" s="23">
        <v>1</v>
      </c>
      <c r="I257" s="345" t="str">
        <f>VLOOKUP(H257,tab_tipo_expansao!$A$2:$B$4,2,0)</f>
        <v>opcional</v>
      </c>
      <c r="J257" s="59">
        <v>2039</v>
      </c>
      <c r="K257" s="59">
        <v>2040</v>
      </c>
      <c r="L257" s="98">
        <f>F257*VLOOKUP(B257,tab_Tecnologias_TE_RE!$A$2:$C$101,3,0)</f>
        <v>3400</v>
      </c>
      <c r="M257" s="96">
        <f>VLOOKUP(B257,tab_Tecnologias_TE_RE!$A$2:$W$101,COLUMN(tab_Tecnologias_TE_RE!$W$1),0)</f>
        <v>3</v>
      </c>
    </row>
    <row r="258" spans="1:13" x14ac:dyDescent="0.2">
      <c r="A258" s="95">
        <v>5256</v>
      </c>
      <c r="B258" s="86">
        <v>506</v>
      </c>
      <c r="C258" s="96" t="str">
        <f>VLOOKUP(B258,tab_Tecnologias_TE_RE!$A$1:$B$101,2,0)</f>
        <v>GAS_CC_NAC_Não_Conv</v>
      </c>
      <c r="D258" s="152" t="s">
        <v>216</v>
      </c>
      <c r="E258" s="17">
        <v>1</v>
      </c>
      <c r="F258" s="125">
        <v>3400</v>
      </c>
      <c r="G258" s="97" t="str">
        <f t="shared" si="14"/>
        <v>GAS_CC_NAC_Não_Conv_1_1_2040</v>
      </c>
      <c r="H258" s="23">
        <v>1</v>
      </c>
      <c r="I258" s="345" t="str">
        <f>VLOOKUP(H258,tab_tipo_expansao!$A$2:$B$4,2,0)</f>
        <v>opcional</v>
      </c>
      <c r="J258" s="59">
        <v>2040</v>
      </c>
      <c r="K258" s="59">
        <v>2040</v>
      </c>
      <c r="L258" s="98">
        <f>F258*VLOOKUP(B258,tab_Tecnologias_TE_RE!$A$2:$C$101,3,0)</f>
        <v>3400</v>
      </c>
      <c r="M258" s="96">
        <f>VLOOKUP(B258,tab_Tecnologias_TE_RE!$A$2:$W$101,COLUMN(tab_Tecnologias_TE_RE!$W$1),0)</f>
        <v>3</v>
      </c>
    </row>
    <row r="259" spans="1:13" x14ac:dyDescent="0.2">
      <c r="A259" s="95">
        <v>5257</v>
      </c>
      <c r="B259" s="86">
        <v>506</v>
      </c>
      <c r="C259" s="96" t="str">
        <f>VLOOKUP(B259,tab_Tecnologias_TE_RE!$A$1:$B$101,2,0)</f>
        <v>GAS_CC_NAC_Não_Conv</v>
      </c>
      <c r="D259" s="152" t="s">
        <v>216</v>
      </c>
      <c r="E259" s="17">
        <v>1</v>
      </c>
      <c r="F259" s="125">
        <v>1550</v>
      </c>
      <c r="G259" s="97" t="str">
        <f t="shared" si="14"/>
        <v>GAS_CC_NAC_Não_Conv_1_1_2041</v>
      </c>
      <c r="H259" s="23">
        <v>1</v>
      </c>
      <c r="I259" s="345" t="str">
        <f>VLOOKUP(H259,tab_tipo_expansao!$A$2:$B$4,2,0)</f>
        <v>opcional</v>
      </c>
      <c r="J259" s="59">
        <v>2041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 x14ac:dyDescent="0.2">
      <c r="A260" s="95">
        <v>5258</v>
      </c>
      <c r="B260" s="86">
        <v>506</v>
      </c>
      <c r="C260" s="96" t="str">
        <f>VLOOKUP(B260,tab_Tecnologias_TE_RE!$A$1:$B$101,2,0)</f>
        <v>GAS_CC_NAC_Não_Conv</v>
      </c>
      <c r="D260" s="152" t="s">
        <v>216</v>
      </c>
      <c r="E260" s="17">
        <v>1</v>
      </c>
      <c r="F260" s="125">
        <v>1550</v>
      </c>
      <c r="G260" s="97" t="str">
        <f t="shared" si="14"/>
        <v>GAS_CC_NAC_Não_Conv_1_1_2042</v>
      </c>
      <c r="H260" s="23">
        <v>1</v>
      </c>
      <c r="I260" s="345" t="str">
        <f>VLOOKUP(H260,tab_tipo_expansao!$A$2:$B$4,2,0)</f>
        <v>opcional</v>
      </c>
      <c r="J260" s="59">
        <v>2042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 x14ac:dyDescent="0.2">
      <c r="A261" s="95">
        <v>5259</v>
      </c>
      <c r="B261" s="86">
        <v>506</v>
      </c>
      <c r="C261" s="96" t="str">
        <f>VLOOKUP(B261,tab_Tecnologias_TE_RE!$A$1:$B$101,2,0)</f>
        <v>GAS_CC_NAC_Não_Conv</v>
      </c>
      <c r="D261" s="152" t="s">
        <v>216</v>
      </c>
      <c r="E261" s="17">
        <v>1</v>
      </c>
      <c r="F261" s="125">
        <v>1550</v>
      </c>
      <c r="G261" s="97" t="str">
        <f t="shared" si="14"/>
        <v>GAS_CC_NAC_Não_Conv_1_1_2043</v>
      </c>
      <c r="H261" s="23">
        <v>1</v>
      </c>
      <c r="I261" s="345" t="str">
        <f>VLOOKUP(H261,tab_tipo_expansao!$A$2:$B$4,2,0)</f>
        <v>opcional</v>
      </c>
      <c r="J261" s="59">
        <v>2043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 x14ac:dyDescent="0.2">
      <c r="A262" s="95">
        <v>5260</v>
      </c>
      <c r="B262" s="86">
        <v>506</v>
      </c>
      <c r="C262" s="96" t="str">
        <f>VLOOKUP(B262,tab_Tecnologias_TE_RE!$A$1:$B$101,2,0)</f>
        <v>GAS_CC_NAC_Não_Conv</v>
      </c>
      <c r="D262" s="152" t="s">
        <v>216</v>
      </c>
      <c r="E262" s="17">
        <v>1</v>
      </c>
      <c r="F262" s="125">
        <v>1550</v>
      </c>
      <c r="G262" s="97" t="str">
        <f t="shared" si="14"/>
        <v>GAS_CC_NAC_Não_Conv_1_1_2044</v>
      </c>
      <c r="H262" s="23">
        <v>1</v>
      </c>
      <c r="I262" s="345" t="str">
        <f>VLOOKUP(H262,tab_tipo_expansao!$A$2:$B$4,2,0)</f>
        <v>opcional</v>
      </c>
      <c r="J262" s="59">
        <v>2044</v>
      </c>
      <c r="K262" s="59">
        <v>2050</v>
      </c>
      <c r="L262" s="98">
        <f>F262*VLOOKUP(B262,tab_Tecnologias_TE_RE!$A$2:$C$101,3,0)</f>
        <v>1550</v>
      </c>
      <c r="M262" s="96">
        <f>VLOOKUP(B262,tab_Tecnologias_TE_RE!$A$2:$W$101,COLUMN(tab_Tecnologias_TE_RE!$W$1),0)</f>
        <v>3</v>
      </c>
    </row>
    <row r="263" spans="1:13" x14ac:dyDescent="0.2">
      <c r="A263" s="95">
        <v>5261</v>
      </c>
      <c r="B263" s="86">
        <v>506</v>
      </c>
      <c r="C263" s="96" t="str">
        <f>VLOOKUP(B263,tab_Tecnologias_TE_RE!$A$1:$B$101,2,0)</f>
        <v>GAS_CC_NAC_Não_Conv</v>
      </c>
      <c r="D263" s="152" t="s">
        <v>216</v>
      </c>
      <c r="E263" s="17">
        <v>1</v>
      </c>
      <c r="F263" s="125">
        <v>1550</v>
      </c>
      <c r="G263" s="97" t="str">
        <f t="shared" si="14"/>
        <v>GAS_CC_NAC_Não_Conv_1_1_2045</v>
      </c>
      <c r="H263" s="23">
        <v>1</v>
      </c>
      <c r="I263" s="345" t="str">
        <f>VLOOKUP(H263,tab_tipo_expansao!$A$2:$B$4,2,0)</f>
        <v>opcional</v>
      </c>
      <c r="J263" s="59">
        <v>2045</v>
      </c>
      <c r="K263" s="59">
        <v>2050</v>
      </c>
      <c r="L263" s="98">
        <f>F263*VLOOKUP(B263,tab_Tecnologias_TE_RE!$A$2:$C$101,3,0)</f>
        <v>1550</v>
      </c>
      <c r="M263" s="96">
        <f>VLOOKUP(B263,tab_Tecnologias_TE_RE!$A$2:$W$101,COLUMN(tab_Tecnologias_TE_RE!$W$1),0)</f>
        <v>3</v>
      </c>
    </row>
    <row r="264" spans="1:13" x14ac:dyDescent="0.2">
      <c r="A264" s="95">
        <v>5262</v>
      </c>
      <c r="B264" s="86">
        <v>506</v>
      </c>
      <c r="C264" s="96" t="str">
        <f>VLOOKUP(B264,tab_Tecnologias_TE_RE!$A$1:$B$101,2,0)</f>
        <v>GAS_CC_NAC_Não_Conv</v>
      </c>
      <c r="D264" s="152" t="s">
        <v>216</v>
      </c>
      <c r="E264" s="17">
        <v>1</v>
      </c>
      <c r="F264" s="125">
        <v>1550</v>
      </c>
      <c r="G264" s="97" t="str">
        <f t="shared" si="14"/>
        <v>GAS_CC_NAC_Não_Conv_1_1_2046</v>
      </c>
      <c r="H264" s="23">
        <v>1</v>
      </c>
      <c r="I264" s="345" t="str">
        <f>VLOOKUP(H264,tab_tipo_expansao!$A$2:$B$4,2,0)</f>
        <v>opcional</v>
      </c>
      <c r="J264" s="59">
        <v>2046</v>
      </c>
      <c r="K264" s="59">
        <v>2050</v>
      </c>
      <c r="L264" s="98">
        <f>F264*VLOOKUP(B264,tab_Tecnologias_TE_RE!$A$2:$C$101,3,0)</f>
        <v>1550</v>
      </c>
      <c r="M264" s="96">
        <f>VLOOKUP(B264,tab_Tecnologias_TE_RE!$A$2:$W$101,COLUMN(tab_Tecnologias_TE_RE!$W$1),0)</f>
        <v>3</v>
      </c>
    </row>
    <row r="265" spans="1:13" x14ac:dyDescent="0.2">
      <c r="A265" s="95">
        <v>5263</v>
      </c>
      <c r="B265" s="86">
        <v>506</v>
      </c>
      <c r="C265" s="96" t="str">
        <f>VLOOKUP(B265,tab_Tecnologias_TE_RE!$A$1:$B$101,2,0)</f>
        <v>GAS_CC_NAC_Não_Conv</v>
      </c>
      <c r="D265" s="152" t="s">
        <v>216</v>
      </c>
      <c r="E265" s="17">
        <v>1</v>
      </c>
      <c r="F265" s="125">
        <v>1550</v>
      </c>
      <c r="G265" s="97" t="str">
        <f t="shared" ref="G265:G276" si="15">C265&amp;"_"&amp;E265&amp;"_"&amp;H265&amp;"_"&amp;J265</f>
        <v>GAS_CC_NAC_Não_Conv_1_1_2047</v>
      </c>
      <c r="H265" s="23">
        <v>1</v>
      </c>
      <c r="I265" s="345" t="str">
        <f>VLOOKUP(H265,tab_tipo_expansao!$A$2:$B$4,2,0)</f>
        <v>opcional</v>
      </c>
      <c r="J265" s="59">
        <v>2047</v>
      </c>
      <c r="K265" s="59">
        <v>2050</v>
      </c>
      <c r="L265" s="98">
        <f>F265*VLOOKUP(B265,tab_Tecnologias_TE_RE!$A$2:$C$101,3,0)</f>
        <v>1550</v>
      </c>
      <c r="M265" s="96">
        <f>VLOOKUP(B265,tab_Tecnologias_TE_RE!$A$2:$W$101,COLUMN(tab_Tecnologias_TE_RE!$W$1),0)</f>
        <v>3</v>
      </c>
    </row>
    <row r="266" spans="1:13" x14ac:dyDescent="0.2">
      <c r="A266" s="95">
        <v>5264</v>
      </c>
      <c r="B266" s="86">
        <v>506</v>
      </c>
      <c r="C266" s="96" t="str">
        <f>VLOOKUP(B266,tab_Tecnologias_TE_RE!$A$1:$B$101,2,0)</f>
        <v>GAS_CC_NAC_Não_Conv</v>
      </c>
      <c r="D266" s="152" t="s">
        <v>216</v>
      </c>
      <c r="E266" s="17">
        <v>1</v>
      </c>
      <c r="F266" s="125">
        <v>1550</v>
      </c>
      <c r="G266" s="97" t="str">
        <f t="shared" si="15"/>
        <v>GAS_CC_NAC_Não_Conv_1_1_2048</v>
      </c>
      <c r="H266" s="23">
        <v>1</v>
      </c>
      <c r="I266" s="345" t="str">
        <f>VLOOKUP(H266,tab_tipo_expansao!$A$2:$B$4,2,0)</f>
        <v>opcional</v>
      </c>
      <c r="J266" s="59">
        <v>2048</v>
      </c>
      <c r="K266" s="59">
        <v>2050</v>
      </c>
      <c r="L266" s="98">
        <f>F266*VLOOKUP(B266,tab_Tecnologias_TE_RE!$A$2:$C$101,3,0)</f>
        <v>1550</v>
      </c>
      <c r="M266" s="96">
        <f>VLOOKUP(B266,tab_Tecnologias_TE_RE!$A$2:$W$101,COLUMN(tab_Tecnologias_TE_RE!$W$1),0)</f>
        <v>3</v>
      </c>
    </row>
    <row r="267" spans="1:13" x14ac:dyDescent="0.2">
      <c r="A267" s="95">
        <v>5265</v>
      </c>
      <c r="B267" s="86">
        <v>506</v>
      </c>
      <c r="C267" s="96" t="str">
        <f>VLOOKUP(B267,tab_Tecnologias_TE_RE!$A$1:$B$101,2,0)</f>
        <v>GAS_CC_NAC_Não_Conv</v>
      </c>
      <c r="D267" s="152" t="s">
        <v>216</v>
      </c>
      <c r="E267" s="17">
        <v>1</v>
      </c>
      <c r="F267" s="125">
        <v>1550</v>
      </c>
      <c r="G267" s="97" t="str">
        <f t="shared" si="15"/>
        <v>GAS_CC_NAC_Não_Conv_1_1_2049</v>
      </c>
      <c r="H267" s="23">
        <v>1</v>
      </c>
      <c r="I267" s="345" t="str">
        <f>VLOOKUP(H267,tab_tipo_expansao!$A$2:$B$4,2,0)</f>
        <v>opcional</v>
      </c>
      <c r="J267" s="59">
        <v>2049</v>
      </c>
      <c r="K267" s="59">
        <v>2050</v>
      </c>
      <c r="L267" s="98">
        <f>F267*VLOOKUP(B267,tab_Tecnologias_TE_RE!$A$2:$C$101,3,0)</f>
        <v>1550</v>
      </c>
      <c r="M267" s="96">
        <f>VLOOKUP(B267,tab_Tecnologias_TE_RE!$A$2:$W$101,COLUMN(tab_Tecnologias_TE_RE!$W$1),0)</f>
        <v>3</v>
      </c>
    </row>
    <row r="268" spans="1:13" x14ac:dyDescent="0.2">
      <c r="A268" s="95">
        <v>5266</v>
      </c>
      <c r="B268" s="86">
        <v>506</v>
      </c>
      <c r="C268" s="96" t="str">
        <f>VLOOKUP(B268,tab_Tecnologias_TE_RE!$A$1:$B$101,2,0)</f>
        <v>GAS_CC_NAC_Não_Conv</v>
      </c>
      <c r="D268" s="152" t="s">
        <v>216</v>
      </c>
      <c r="E268" s="17">
        <v>1</v>
      </c>
      <c r="F268" s="125">
        <v>1550</v>
      </c>
      <c r="G268" s="97" t="str">
        <f t="shared" si="15"/>
        <v>GAS_CC_NAC_Não_Conv_1_1_2050</v>
      </c>
      <c r="H268" s="23">
        <v>1</v>
      </c>
      <c r="I268" s="345" t="str">
        <f>VLOOKUP(H268,tab_tipo_expansao!$A$2:$B$4,2,0)</f>
        <v>opcional</v>
      </c>
      <c r="J268" s="59">
        <v>2050</v>
      </c>
      <c r="K268" s="59">
        <v>2050</v>
      </c>
      <c r="L268" s="98">
        <f>F268*VLOOKUP(B268,tab_Tecnologias_TE_RE!$A$2:$C$101,3,0)</f>
        <v>1550</v>
      </c>
      <c r="M268" s="96">
        <f>VLOOKUP(B268,tab_Tecnologias_TE_RE!$A$2:$W$101,COLUMN(tab_Tecnologias_TE_RE!$W$1),0)</f>
        <v>3</v>
      </c>
    </row>
    <row r="269" spans="1:13" x14ac:dyDescent="0.2">
      <c r="A269" s="95">
        <v>5267</v>
      </c>
      <c r="B269" s="86">
        <v>508</v>
      </c>
      <c r="C269" s="96" t="str">
        <f>VLOOKUP(B269,tab_Tecnologias_TE_RE!$A$1:$B$101,2,0)</f>
        <v>UHE_repotenciação</v>
      </c>
      <c r="D269" s="152" t="s">
        <v>216</v>
      </c>
      <c r="E269" s="17">
        <v>1</v>
      </c>
      <c r="F269" s="125">
        <v>7945</v>
      </c>
      <c r="G269" s="97" t="str">
        <f t="shared" si="15"/>
        <v>UHE_repotenciação_1_3_2030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7945</v>
      </c>
      <c r="M269" s="96">
        <f>VLOOKUP(B269,tab_Tecnologias_TE_RE!$A$2:$W$101,COLUMN(tab_Tecnologias_TE_RE!$W$1),0)</f>
        <v>1</v>
      </c>
    </row>
    <row r="270" spans="1:13" x14ac:dyDescent="0.2">
      <c r="A270" s="95">
        <v>5268</v>
      </c>
      <c r="B270" s="86">
        <v>508</v>
      </c>
      <c r="C270" s="96" t="str">
        <f>VLOOKUP(B270,tab_Tecnologias_TE_RE!$A$1:$B$101,2,0)</f>
        <v>UHE_repotenciação</v>
      </c>
      <c r="D270" s="152" t="s">
        <v>219</v>
      </c>
      <c r="E270" s="17">
        <v>2</v>
      </c>
      <c r="F270" s="125">
        <v>3428</v>
      </c>
      <c r="G270" s="97" t="str">
        <f t="shared" si="15"/>
        <v>UHE_repotenciação_2_3_2030</v>
      </c>
      <c r="H270" s="23">
        <v>3</v>
      </c>
      <c r="I270" s="345" t="str">
        <f>VLOOKUP(H270,tab_tipo_expansao!$A$2:$B$4,2,0)</f>
        <v>não_considerar</v>
      </c>
      <c r="J270" s="59">
        <v>2030</v>
      </c>
      <c r="K270" s="59">
        <v>2050</v>
      </c>
      <c r="L270" s="98">
        <f>F270*VLOOKUP(B270,tab_Tecnologias_TE_RE!$A$2:$C$101,3,0)</f>
        <v>3428</v>
      </c>
      <c r="M270" s="96">
        <f>VLOOKUP(B270,tab_Tecnologias_TE_RE!$A$2:$W$101,COLUMN(tab_Tecnologias_TE_RE!$W$1),0)</f>
        <v>1</v>
      </c>
    </row>
    <row r="271" spans="1:13" x14ac:dyDescent="0.2">
      <c r="A271" s="95">
        <v>5269</v>
      </c>
      <c r="B271" s="86">
        <v>508</v>
      </c>
      <c r="C271" s="96" t="str">
        <f>VLOOKUP(B271,tab_Tecnologias_TE_RE!$A$1:$B$101,2,0)</f>
        <v>UHE_repotenciação</v>
      </c>
      <c r="D271" s="152" t="s">
        <v>222</v>
      </c>
      <c r="E271" s="17">
        <v>3</v>
      </c>
      <c r="F271" s="125">
        <v>2216</v>
      </c>
      <c r="G271" s="97" t="str">
        <f t="shared" si="15"/>
        <v>UHE_repotenciação_3_3_2030</v>
      </c>
      <c r="H271" s="23">
        <v>3</v>
      </c>
      <c r="I271" s="345" t="str">
        <f>VLOOKUP(H271,tab_tipo_expansao!$A$2:$B$4,2,0)</f>
        <v>não_considerar</v>
      </c>
      <c r="J271" s="59">
        <v>2030</v>
      </c>
      <c r="K271" s="59">
        <v>2050</v>
      </c>
      <c r="L271" s="98">
        <f>F271*VLOOKUP(B271,tab_Tecnologias_TE_RE!$A$2:$C$101,3,0)</f>
        <v>2216</v>
      </c>
      <c r="M271" s="96">
        <f>VLOOKUP(B271,tab_Tecnologias_TE_RE!$A$2:$W$101,COLUMN(tab_Tecnologias_TE_RE!$W$1),0)</f>
        <v>1</v>
      </c>
    </row>
    <row r="272" spans="1:13" x14ac:dyDescent="0.2">
      <c r="A272" s="95">
        <v>5270</v>
      </c>
      <c r="B272" s="86">
        <v>508</v>
      </c>
      <c r="C272" s="96" t="str">
        <f>VLOOKUP(B272,tab_Tecnologias_TE_RE!$A$1:$B$101,2,0)</f>
        <v>UHE_repotenciação</v>
      </c>
      <c r="D272" s="152" t="s">
        <v>223</v>
      </c>
      <c r="E272" s="17">
        <v>4</v>
      </c>
      <c r="F272" s="125">
        <v>4341</v>
      </c>
      <c r="G272" s="97" t="str">
        <f t="shared" si="15"/>
        <v>UHE_repotenciação_4_3_2030</v>
      </c>
      <c r="H272" s="23">
        <v>3</v>
      </c>
      <c r="I272" s="345" t="str">
        <f>VLOOKUP(H272,tab_tipo_expansao!$A$2:$B$4,2,0)</f>
        <v>não_considerar</v>
      </c>
      <c r="J272" s="59">
        <v>2030</v>
      </c>
      <c r="K272" s="59">
        <v>2050</v>
      </c>
      <c r="L272" s="98">
        <f>F272*VLOOKUP(B272,tab_Tecnologias_TE_RE!$A$2:$C$101,3,0)</f>
        <v>4341</v>
      </c>
      <c r="M272" s="96">
        <f>VLOOKUP(B272,tab_Tecnologias_TE_RE!$A$2:$W$101,COLUMN(tab_Tecnologias_TE_RE!$W$1),0)</f>
        <v>1</v>
      </c>
    </row>
    <row r="273" spans="1:13" x14ac:dyDescent="0.2">
      <c r="A273" s="95">
        <v>5271</v>
      </c>
      <c r="B273" s="86">
        <v>508</v>
      </c>
      <c r="C273" s="96" t="str">
        <f>VLOOKUP(B273,tab_Tecnologias_TE_RE!$A$1:$B$101,2,0)</f>
        <v>UHE_repotenciação</v>
      </c>
      <c r="D273" s="152" t="s">
        <v>221</v>
      </c>
      <c r="E273" s="17">
        <v>5</v>
      </c>
      <c r="F273" s="125">
        <v>2800</v>
      </c>
      <c r="G273" s="97" t="str">
        <f t="shared" si="15"/>
        <v>UHE_repotenciação_5_3_2030</v>
      </c>
      <c r="H273" s="23">
        <v>3</v>
      </c>
      <c r="I273" s="345" t="str">
        <f>VLOOKUP(H273,tab_tipo_expansao!$A$2:$B$4,2,0)</f>
        <v>não_considerar</v>
      </c>
      <c r="J273" s="59">
        <v>2030</v>
      </c>
      <c r="K273" s="59">
        <v>2050</v>
      </c>
      <c r="L273" s="98">
        <f>F273*VLOOKUP(B273,tab_Tecnologias_TE_RE!$A$2:$C$101,3,0)</f>
        <v>2800</v>
      </c>
      <c r="M273" s="96">
        <f>VLOOKUP(B273,tab_Tecnologias_TE_RE!$A$2:$W$101,COLUMN(tab_Tecnologias_TE_RE!$W$1),0)</f>
        <v>1</v>
      </c>
    </row>
    <row r="274" spans="1:13" x14ac:dyDescent="0.2">
      <c r="A274" s="95">
        <v>5272</v>
      </c>
      <c r="B274" s="86">
        <v>508</v>
      </c>
      <c r="C274" s="96" t="str">
        <f>VLOOKUP(B274,tab_Tecnologias_TE_RE!$A$1:$B$101,2,0)</f>
        <v>UHE_repotenciação</v>
      </c>
      <c r="D274" s="152" t="s">
        <v>225</v>
      </c>
      <c r="E274" s="17">
        <v>6</v>
      </c>
      <c r="F274" s="125">
        <v>1532</v>
      </c>
      <c r="G274" s="97" t="str">
        <f t="shared" si="15"/>
        <v>UHE_repotenciação_6_3_2030</v>
      </c>
      <c r="H274" s="23">
        <v>3</v>
      </c>
      <c r="I274" s="345" t="str">
        <f>VLOOKUP(H274,tab_tipo_expansao!$A$2:$B$4,2,0)</f>
        <v>não_considerar</v>
      </c>
      <c r="J274" s="59">
        <v>2030</v>
      </c>
      <c r="K274" s="59">
        <v>2050</v>
      </c>
      <c r="L274" s="98">
        <f>F274*VLOOKUP(B274,tab_Tecnologias_TE_RE!$A$2:$C$101,3,0)</f>
        <v>1532</v>
      </c>
      <c r="M274" s="96">
        <f>VLOOKUP(B274,tab_Tecnologias_TE_RE!$A$2:$W$101,COLUMN(tab_Tecnologias_TE_RE!$W$1),0)</f>
        <v>1</v>
      </c>
    </row>
    <row r="275" spans="1:13" x14ac:dyDescent="0.2">
      <c r="A275" s="95">
        <v>5273</v>
      </c>
      <c r="B275" s="86">
        <v>508</v>
      </c>
      <c r="C275" s="96" t="str">
        <f>VLOOKUP(B275,tab_Tecnologias_TE_RE!$A$1:$B$101,2,0)</f>
        <v>UHE_repotenciação</v>
      </c>
      <c r="D275" s="152" t="s">
        <v>224</v>
      </c>
      <c r="E275" s="17">
        <v>7</v>
      </c>
      <c r="F275" s="125">
        <v>124</v>
      </c>
      <c r="G275" s="97" t="str">
        <f t="shared" si="15"/>
        <v>UHE_repotenciação_7_3_2030</v>
      </c>
      <c r="H275" s="23">
        <v>3</v>
      </c>
      <c r="I275" s="345" t="str">
        <f>VLOOKUP(H275,tab_tipo_expansao!$A$2:$B$4,2,0)</f>
        <v>não_considerar</v>
      </c>
      <c r="J275" s="59">
        <v>2030</v>
      </c>
      <c r="K275" s="59">
        <v>2050</v>
      </c>
      <c r="L275" s="98">
        <f>F275*VLOOKUP(B275,tab_Tecnologias_TE_RE!$A$2:$C$101,3,0)</f>
        <v>124</v>
      </c>
      <c r="M275" s="96">
        <f>VLOOKUP(B275,tab_Tecnologias_TE_RE!$A$2:$W$101,COLUMN(tab_Tecnologias_TE_RE!$W$1),0)</f>
        <v>1</v>
      </c>
    </row>
    <row r="276" spans="1:13" x14ac:dyDescent="0.2">
      <c r="A276" s="95">
        <v>5274</v>
      </c>
      <c r="B276" s="86">
        <v>508</v>
      </c>
      <c r="C276" s="96" t="str">
        <f>VLOOKUP(B276,tab_Tecnologias_TE_RE!$A$1:$B$101,2,0)</f>
        <v>UHE_repotenciação</v>
      </c>
      <c r="D276" s="152" t="s">
        <v>228</v>
      </c>
      <c r="E276" s="17">
        <v>10</v>
      </c>
      <c r="F276" s="125">
        <v>655</v>
      </c>
      <c r="G276" s="97" t="str">
        <f t="shared" si="15"/>
        <v>UHE_repotenciação_10_3_2030</v>
      </c>
      <c r="H276" s="23">
        <v>3</v>
      </c>
      <c r="I276" s="345" t="str">
        <f>VLOOKUP(H276,tab_tipo_expansao!$A$2:$B$4,2,0)</f>
        <v>não_considerar</v>
      </c>
      <c r="J276" s="59">
        <v>2030</v>
      </c>
      <c r="K276" s="59">
        <v>2050</v>
      </c>
      <c r="L276" s="98">
        <f>F276*VLOOKUP(B276,tab_Tecnologias_TE_RE!$A$2:$C$101,3,0)</f>
        <v>655</v>
      </c>
      <c r="M276" s="96">
        <f>VLOOKUP(B276,tab_Tecnologias_TE_RE!$A$2:$W$101,COLUMN(tab_Tecnologias_TE_RE!$W$1),0)</f>
        <v>1</v>
      </c>
    </row>
  </sheetData>
  <autoFilter ref="A1:M276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theme="1" tint="4.9989318521683403E-2"/>
  </sheetPr>
  <dimension ref="A1:AW64"/>
  <sheetViews>
    <sheetView zoomScale="80" zoomScaleNormal="80" workbookViewId="0">
      <pane xSplit="3" ySplit="1" topLeftCell="O30" activePane="bottomRight" state="frozen"/>
      <selection pane="topRight" activeCell="D1" sqref="D1"/>
      <selection pane="bottomLeft" activeCell="A2" sqref="A2"/>
      <selection pane="bottomRight" activeCell="O30" sqref="O30"/>
    </sheetView>
  </sheetViews>
  <sheetFormatPr defaultRowHeight="12.75" x14ac:dyDescent="0.2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 x14ac:dyDescent="0.25">
      <c r="A1" s="15" t="s">
        <v>203</v>
      </c>
      <c r="B1" s="2" t="s">
        <v>229</v>
      </c>
      <c r="C1" s="67" t="s">
        <v>230</v>
      </c>
      <c r="D1" s="2" t="s">
        <v>4</v>
      </c>
      <c r="E1" s="2" t="s">
        <v>5</v>
      </c>
      <c r="F1" s="386" t="s">
        <v>231</v>
      </c>
      <c r="G1" s="386" t="s">
        <v>232</v>
      </c>
      <c r="H1" s="386" t="s">
        <v>233</v>
      </c>
      <c r="I1" s="386" t="s">
        <v>234</v>
      </c>
      <c r="J1" s="68" t="s">
        <v>235</v>
      </c>
      <c r="K1" s="60" t="s">
        <v>236</v>
      </c>
      <c r="L1" s="60" t="s">
        <v>237</v>
      </c>
      <c r="M1" s="60" t="s">
        <v>238</v>
      </c>
      <c r="N1" s="60" t="s">
        <v>239</v>
      </c>
      <c r="O1" s="69" t="s">
        <v>240</v>
      </c>
      <c r="P1" s="60" t="s">
        <v>241</v>
      </c>
      <c r="Q1" s="60" t="s">
        <v>242</v>
      </c>
      <c r="R1" s="60" t="s">
        <v>243</v>
      </c>
      <c r="S1" s="60" t="s">
        <v>244</v>
      </c>
      <c r="T1" s="2" t="s">
        <v>245</v>
      </c>
      <c r="U1" s="2" t="s">
        <v>246</v>
      </c>
      <c r="V1" s="2" t="s">
        <v>247</v>
      </c>
      <c r="W1" s="15" t="s">
        <v>248</v>
      </c>
      <c r="X1" s="27" t="s">
        <v>249</v>
      </c>
      <c r="Y1" s="15" t="s">
        <v>250</v>
      </c>
      <c r="Z1" s="26" t="s">
        <v>251</v>
      </c>
      <c r="AA1" s="26" t="s">
        <v>252</v>
      </c>
      <c r="AB1" s="63" t="s">
        <v>253</v>
      </c>
      <c r="AC1" s="63" t="s">
        <v>254</v>
      </c>
      <c r="AD1" s="2" t="s">
        <v>255</v>
      </c>
      <c r="AE1" s="70" t="s">
        <v>256</v>
      </c>
      <c r="AF1" s="70" t="s">
        <v>257</v>
      </c>
      <c r="AG1" s="2" t="s">
        <v>258</v>
      </c>
      <c r="AH1" s="2" t="s">
        <v>259</v>
      </c>
      <c r="AI1" s="2" t="s">
        <v>260</v>
      </c>
      <c r="AJ1" s="71" t="s">
        <v>261</v>
      </c>
      <c r="AK1" s="71" t="s">
        <v>262</v>
      </c>
      <c r="AL1" s="71" t="s">
        <v>263</v>
      </c>
      <c r="AM1" s="71" t="s">
        <v>264</v>
      </c>
      <c r="AN1" s="71" t="s">
        <v>265</v>
      </c>
      <c r="AO1" s="71" t="s">
        <v>266</v>
      </c>
      <c r="AP1" s="28" t="s">
        <v>267</v>
      </c>
      <c r="AQ1" s="29" t="s">
        <v>268</v>
      </c>
      <c r="AR1" s="72" t="s">
        <v>268</v>
      </c>
      <c r="AS1" s="72" t="s">
        <v>269</v>
      </c>
      <c r="AT1" s="72" t="s">
        <v>270</v>
      </c>
      <c r="AU1" s="397" t="s">
        <v>271</v>
      </c>
    </row>
    <row r="2" spans="1:49" ht="13.5" thickTop="1" x14ac:dyDescent="0.2">
      <c r="A2" s="23">
        <v>311</v>
      </c>
      <c r="B2" s="342" t="s">
        <v>272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2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1">
        <v>1200</v>
      </c>
      <c r="AF2" s="78">
        <f>AE2*constantes!$B$4</f>
        <v>4680</v>
      </c>
      <c r="AG2" s="23">
        <v>10</v>
      </c>
      <c r="AH2" s="23"/>
      <c r="AI2" s="23"/>
      <c r="AJ2" s="634">
        <f t="shared" ref="AJ2:AJ26" si="1">AD2+AH2+AI2</f>
        <v>3.0419999999999998</v>
      </c>
      <c r="AK2" s="79">
        <f t="shared" ref="AK2:AK52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52" si="4">AR2*C2/1000</f>
        <v>0.09</v>
      </c>
      <c r="AR2" s="483">
        <v>90</v>
      </c>
      <c r="AS2" s="384">
        <v>0</v>
      </c>
      <c r="AT2" s="384">
        <v>2390.0573613766728</v>
      </c>
      <c r="AU2" s="399">
        <v>0.21299999999999999</v>
      </c>
    </row>
    <row r="3" spans="1:49" x14ac:dyDescent="0.2">
      <c r="A3" s="23">
        <v>312</v>
      </c>
      <c r="B3" s="343" t="s">
        <v>273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2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1">
        <v>1800</v>
      </c>
      <c r="AF3" s="78">
        <f>AE3*constantes!$B$4</f>
        <v>7020</v>
      </c>
      <c r="AG3" s="23">
        <v>10</v>
      </c>
      <c r="AH3" s="23"/>
      <c r="AI3" s="23"/>
      <c r="AJ3" s="634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 x14ac:dyDescent="0.2">
      <c r="A4" s="23">
        <v>304</v>
      </c>
      <c r="B4" s="341" t="s">
        <v>274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8">
        <v>1</v>
      </c>
      <c r="L4" s="558">
        <v>1</v>
      </c>
      <c r="M4" s="558">
        <v>1</v>
      </c>
      <c r="N4" s="558">
        <v>1</v>
      </c>
      <c r="O4" s="66">
        <f t="shared" si="0"/>
        <v>1</v>
      </c>
      <c r="P4" s="558">
        <v>1</v>
      </c>
      <c r="Q4" s="558">
        <v>1</v>
      </c>
      <c r="R4" s="558">
        <v>1</v>
      </c>
      <c r="S4" s="558">
        <v>1</v>
      </c>
      <c r="T4" s="74">
        <v>3.7499999999999999E-2</v>
      </c>
      <c r="U4" s="74">
        <v>4.2500000000000003E-2</v>
      </c>
      <c r="V4" s="592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1">
        <f>2300</f>
        <v>2300</v>
      </c>
      <c r="AF4" s="78">
        <f>AE4*constantes!$B$4</f>
        <v>8970</v>
      </c>
      <c r="AG4" s="23">
        <v>9</v>
      </c>
      <c r="AH4" s="23"/>
      <c r="AI4" s="87"/>
      <c r="AJ4" s="634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3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 x14ac:dyDescent="0.2">
      <c r="A5" s="23">
        <v>307</v>
      </c>
      <c r="B5" s="341" t="s">
        <v>275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8">
        <v>1</v>
      </c>
      <c r="L5" s="558">
        <v>1</v>
      </c>
      <c r="M5" s="558">
        <v>1</v>
      </c>
      <c r="N5" s="558">
        <v>1</v>
      </c>
      <c r="O5" s="66">
        <f t="shared" si="0"/>
        <v>1</v>
      </c>
      <c r="P5" s="558">
        <v>1</v>
      </c>
      <c r="Q5" s="558">
        <v>1</v>
      </c>
      <c r="R5" s="558">
        <v>1</v>
      </c>
      <c r="S5" s="558">
        <v>1</v>
      </c>
      <c r="T5" s="74">
        <v>3.7499999999999999E-2</v>
      </c>
      <c r="U5" s="74">
        <v>4.2500000000000003E-2</v>
      </c>
      <c r="V5" s="592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1">
        <v>3680</v>
      </c>
      <c r="AF5" s="78">
        <f>AE5*constantes!$B$4</f>
        <v>14352</v>
      </c>
      <c r="AG5" s="23">
        <v>9</v>
      </c>
      <c r="AH5" s="23"/>
      <c r="AI5" s="87"/>
      <c r="AJ5" s="634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3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 x14ac:dyDescent="0.2">
      <c r="A6" s="23">
        <v>305</v>
      </c>
      <c r="B6" s="341" t="s">
        <v>276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8">
        <v>1</v>
      </c>
      <c r="L6" s="558">
        <v>1</v>
      </c>
      <c r="M6" s="558">
        <v>1</v>
      </c>
      <c r="N6" s="558">
        <v>1</v>
      </c>
      <c r="O6" s="66">
        <f t="shared" si="0"/>
        <v>1</v>
      </c>
      <c r="P6" s="558">
        <v>1</v>
      </c>
      <c r="Q6" s="558">
        <v>1</v>
      </c>
      <c r="R6" s="558">
        <v>1</v>
      </c>
      <c r="S6" s="558">
        <v>1</v>
      </c>
      <c r="T6" s="74">
        <v>3.7499999999999999E-2</v>
      </c>
      <c r="U6" s="74">
        <v>4.2500000000000003E-2</v>
      </c>
      <c r="V6" s="592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1">
        <v>2500</v>
      </c>
      <c r="AF6" s="78">
        <f>AE6*constantes!$B$4</f>
        <v>9750</v>
      </c>
      <c r="AG6" s="23">
        <v>9</v>
      </c>
      <c r="AH6" s="23"/>
      <c r="AI6" s="87"/>
      <c r="AJ6" s="634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3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 x14ac:dyDescent="0.2">
      <c r="A7" s="23">
        <v>309</v>
      </c>
      <c r="B7" s="341" t="s">
        <v>277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8">
        <v>1</v>
      </c>
      <c r="L7" s="558">
        <v>1</v>
      </c>
      <c r="M7" s="558">
        <v>1</v>
      </c>
      <c r="N7" s="558">
        <v>1</v>
      </c>
      <c r="O7" s="66">
        <f t="shared" ref="O7" si="10">AVERAGE(P7:S7)</f>
        <v>1</v>
      </c>
      <c r="P7" s="558">
        <v>1</v>
      </c>
      <c r="Q7" s="558">
        <v>1</v>
      </c>
      <c r="R7" s="558">
        <v>1</v>
      </c>
      <c r="S7" s="558">
        <v>1</v>
      </c>
      <c r="T7" s="74">
        <v>3.7499999999999999E-2</v>
      </c>
      <c r="U7" s="74">
        <v>4.2500000000000003E-2</v>
      </c>
      <c r="V7" s="592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1">
        <v>3990</v>
      </c>
      <c r="AF7" s="78">
        <f>AE7*constantes!$B$4</f>
        <v>15561</v>
      </c>
      <c r="AG7" s="23">
        <v>9</v>
      </c>
      <c r="AH7" s="23"/>
      <c r="AI7" s="87"/>
      <c r="AJ7" s="634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3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 x14ac:dyDescent="0.2">
      <c r="A8" s="23">
        <v>306</v>
      </c>
      <c r="B8" s="341" t="s">
        <v>278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8">
        <v>1</v>
      </c>
      <c r="L8" s="558">
        <v>1</v>
      </c>
      <c r="M8" s="558">
        <v>1</v>
      </c>
      <c r="N8" s="558">
        <v>1</v>
      </c>
      <c r="O8" s="66">
        <f t="shared" si="0"/>
        <v>1</v>
      </c>
      <c r="P8" s="558">
        <v>1</v>
      </c>
      <c r="Q8" s="558">
        <v>1</v>
      </c>
      <c r="R8" s="558">
        <v>1</v>
      </c>
      <c r="S8" s="558">
        <v>1</v>
      </c>
      <c r="T8" s="74">
        <v>3.7499999999999999E-2</v>
      </c>
      <c r="U8" s="74">
        <v>4.2500000000000003E-2</v>
      </c>
      <c r="V8" s="592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1">
        <v>3070</v>
      </c>
      <c r="AF8" s="78">
        <f>AE8*constantes!$B$4</f>
        <v>11973</v>
      </c>
      <c r="AG8" s="23">
        <v>9</v>
      </c>
      <c r="AH8" s="23"/>
      <c r="AI8" s="87"/>
      <c r="AJ8" s="634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3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7" customFormat="1" x14ac:dyDescent="0.2">
      <c r="A9" s="564">
        <v>329</v>
      </c>
      <c r="B9" s="620" t="s">
        <v>279</v>
      </c>
      <c r="C9" s="73">
        <v>1</v>
      </c>
      <c r="D9" s="77">
        <v>0</v>
      </c>
      <c r="E9" s="556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2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1">
        <v>600</v>
      </c>
      <c r="AF9" s="78">
        <f>AE9*constantes!$B$4</f>
        <v>2340</v>
      </c>
      <c r="AG9" s="23">
        <v>1</v>
      </c>
      <c r="AH9" s="568"/>
      <c r="AI9" s="568"/>
      <c r="AJ9" s="635">
        <f>AD9+AH9+AI9</f>
        <v>2.34</v>
      </c>
      <c r="AK9" s="569">
        <f t="shared" si="2"/>
        <v>2340</v>
      </c>
      <c r="AL9" s="570">
        <f ca="1">IF(AJ9=0,"",AJ9*(OFFSET(cod_desembolso!$A$1,AG9,23)))</f>
        <v>2.4317993338267039</v>
      </c>
      <c r="AM9" s="571">
        <f>(constantes!$B$3*(1+constantes!$B$3)^(AA9))/((1+constantes!$B$3)^(AA9)-1)</f>
        <v>0.10185220882315059</v>
      </c>
      <c r="AN9" s="590">
        <f ca="1">IF(AD9=0,"",AL9*AM9+AQ9)</f>
        <v>0.44768413356491593</v>
      </c>
      <c r="AO9" s="572">
        <f ca="1">IF(AJ9=0,AQ9/constantes!$B$3,AN9/constantes!$B$3)</f>
        <v>5.5960516695614491</v>
      </c>
      <c r="AP9" s="573">
        <f ca="1">IF(AJ9=0,"",PV(constantes!$B$3,AA9,-AN9)*constantes!$B$3)</f>
        <v>0.35163430522532502</v>
      </c>
      <c r="AQ9" s="574">
        <f t="shared" si="4"/>
        <v>0.2</v>
      </c>
      <c r="AR9" s="622">
        <v>200</v>
      </c>
      <c r="AS9" s="576">
        <v>0</v>
      </c>
      <c r="AT9" s="575">
        <v>0</v>
      </c>
      <c r="AU9" s="591"/>
      <c r="AV9" s="577">
        <f ca="1">AP9/C9</f>
        <v>0.35163430522532502</v>
      </c>
    </row>
    <row r="10" spans="1:49" x14ac:dyDescent="0.2">
      <c r="A10" s="23">
        <v>302</v>
      </c>
      <c r="B10" s="297" t="s">
        <v>280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8">
        <v>1</v>
      </c>
      <c r="L10" s="558">
        <v>1</v>
      </c>
      <c r="M10" s="558">
        <v>1</v>
      </c>
      <c r="N10" s="558">
        <v>1</v>
      </c>
      <c r="O10" s="66">
        <f t="shared" si="0"/>
        <v>1</v>
      </c>
      <c r="P10" s="558">
        <v>1</v>
      </c>
      <c r="Q10" s="558">
        <v>1</v>
      </c>
      <c r="R10" s="558">
        <v>1</v>
      </c>
      <c r="S10" s="558">
        <v>1</v>
      </c>
      <c r="T10" s="74">
        <v>2.06E-2</v>
      </c>
      <c r="U10" s="74">
        <v>3.2599999999999997E-2</v>
      </c>
      <c r="V10" s="592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1">
        <v>1000</v>
      </c>
      <c r="AF10" s="78">
        <f>AE10*constantes!$B$4</f>
        <v>3900</v>
      </c>
      <c r="AG10" s="23">
        <v>7</v>
      </c>
      <c r="AH10" s="23"/>
      <c r="AI10" s="23"/>
      <c r="AJ10" s="634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3">
        <v>170</v>
      </c>
      <c r="AS10" s="384">
        <v>20</v>
      </c>
      <c r="AT10" s="384">
        <v>177.73</v>
      </c>
      <c r="AU10" s="400">
        <v>0.88</v>
      </c>
    </row>
    <row r="11" spans="1:49" x14ac:dyDescent="0.2">
      <c r="A11" s="23">
        <v>308</v>
      </c>
      <c r="B11" s="297" t="s">
        <v>281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8">
        <v>1</v>
      </c>
      <c r="L11" s="558">
        <v>1</v>
      </c>
      <c r="M11" s="558">
        <v>1</v>
      </c>
      <c r="N11" s="558">
        <v>1</v>
      </c>
      <c r="O11" s="66">
        <f t="shared" ref="O11" si="14">AVERAGE(P11:S11)</f>
        <v>1</v>
      </c>
      <c r="P11" s="558">
        <v>1</v>
      </c>
      <c r="Q11" s="558">
        <v>1</v>
      </c>
      <c r="R11" s="558">
        <v>1</v>
      </c>
      <c r="S11" s="558">
        <v>1</v>
      </c>
      <c r="T11" s="74">
        <v>2.06E-2</v>
      </c>
      <c r="U11" s="74">
        <v>3.2599999999999997E-2</v>
      </c>
      <c r="V11" s="592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1">
        <v>1000</v>
      </c>
      <c r="AF11" s="78">
        <f>AE11*constantes!$B$4</f>
        <v>3900</v>
      </c>
      <c r="AG11" s="23">
        <v>7</v>
      </c>
      <c r="AH11" s="23"/>
      <c r="AI11" s="23"/>
      <c r="AJ11" s="634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3">
        <v>170</v>
      </c>
      <c r="AS11" s="384">
        <v>20</v>
      </c>
      <c r="AT11" s="384">
        <v>177.73</v>
      </c>
      <c r="AU11" s="400">
        <v>0.88</v>
      </c>
    </row>
    <row r="12" spans="1:49" x14ac:dyDescent="0.2">
      <c r="A12" s="23">
        <v>320</v>
      </c>
      <c r="B12" s="297" t="s">
        <v>282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8">
        <v>1</v>
      </c>
      <c r="L12" s="558">
        <v>1</v>
      </c>
      <c r="M12" s="558">
        <v>1</v>
      </c>
      <c r="N12" s="558">
        <v>1</v>
      </c>
      <c r="O12" s="66">
        <f t="shared" si="0"/>
        <v>1</v>
      </c>
      <c r="P12" s="558">
        <v>1</v>
      </c>
      <c r="Q12" s="558">
        <v>1</v>
      </c>
      <c r="R12" s="558">
        <v>1</v>
      </c>
      <c r="S12" s="558">
        <v>1</v>
      </c>
      <c r="T12" s="74">
        <v>2.06E-2</v>
      </c>
      <c r="U12" s="74">
        <v>3.2599999999999997E-2</v>
      </c>
      <c r="V12" s="592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1">
        <v>1000</v>
      </c>
      <c r="AF12" s="78">
        <f>AE12*constantes!$B$4</f>
        <v>3900</v>
      </c>
      <c r="AG12" s="23">
        <v>7</v>
      </c>
      <c r="AH12" s="23"/>
      <c r="AI12" s="23"/>
      <c r="AJ12" s="634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3">
        <v>170</v>
      </c>
      <c r="AS12" s="384">
        <v>20</v>
      </c>
      <c r="AT12" s="384">
        <v>177.73</v>
      </c>
      <c r="AU12" s="400">
        <v>0.88</v>
      </c>
    </row>
    <row r="13" spans="1:49" s="577" customFormat="1" x14ac:dyDescent="0.2">
      <c r="A13" s="564">
        <v>301</v>
      </c>
      <c r="B13" s="388" t="s">
        <v>283</v>
      </c>
      <c r="C13" s="578">
        <v>1</v>
      </c>
      <c r="D13" s="579">
        <v>0</v>
      </c>
      <c r="E13" s="580">
        <v>1</v>
      </c>
      <c r="F13" s="565">
        <v>0.9474715600000001</v>
      </c>
      <c r="G13" s="565">
        <v>0.9474715600000001</v>
      </c>
      <c r="H13" s="565">
        <v>0.9474715600000001</v>
      </c>
      <c r="I13" s="565">
        <v>0.9474715600000001</v>
      </c>
      <c r="J13" s="581">
        <f>AVERAGE(K13:N13)</f>
        <v>1</v>
      </c>
      <c r="K13" s="566">
        <v>1</v>
      </c>
      <c r="L13" s="566">
        <v>1</v>
      </c>
      <c r="M13" s="566">
        <v>1</v>
      </c>
      <c r="N13" s="566">
        <v>1</v>
      </c>
      <c r="O13" s="581">
        <f>AVERAGE(P13:S13)</f>
        <v>1</v>
      </c>
      <c r="P13" s="566">
        <v>1</v>
      </c>
      <c r="Q13" s="566">
        <v>1</v>
      </c>
      <c r="R13" s="566">
        <v>1</v>
      </c>
      <c r="S13" s="566">
        <v>1</v>
      </c>
      <c r="T13" s="582">
        <v>2.06E-2</v>
      </c>
      <c r="U13" s="582">
        <v>3.2599999999999997E-2</v>
      </c>
      <c r="V13" s="592">
        <f t="shared" si="6"/>
        <v>0.9474715600000001</v>
      </c>
      <c r="W13" s="583">
        <v>3</v>
      </c>
      <c r="X13" s="584" t="str">
        <f>IF(W13="","",VLOOKUP(W13,tab_cod_categoria!$A$2:$B$30,2,0))</f>
        <v>Gás Natural</v>
      </c>
      <c r="Y13" s="585">
        <v>1301</v>
      </c>
      <c r="Z13" s="568">
        <v>2</v>
      </c>
      <c r="AA13" s="568">
        <v>20</v>
      </c>
      <c r="AB13" s="586">
        <v>1</v>
      </c>
      <c r="AC13" s="587">
        <v>0</v>
      </c>
      <c r="AD13" s="586">
        <f t="shared" si="7"/>
        <v>3.12</v>
      </c>
      <c r="AE13" s="567">
        <v>800</v>
      </c>
      <c r="AF13" s="588">
        <f>AE13*constantes!$B$4</f>
        <v>3120</v>
      </c>
      <c r="AG13" s="23">
        <v>7</v>
      </c>
      <c r="AH13" s="568"/>
      <c r="AI13" s="568"/>
      <c r="AJ13" s="635">
        <f>AD13+AH13+AI13</f>
        <v>3.12</v>
      </c>
      <c r="AK13" s="569">
        <f t="shared" si="2"/>
        <v>3120</v>
      </c>
      <c r="AL13" s="570">
        <f ca="1">IF(AJ13=0,"",AJ13*(OFFSET(cod_desembolso!$A$1,AG13,23)))</f>
        <v>3.4820772541108984</v>
      </c>
      <c r="AM13" s="571">
        <f>(constantes!$B$3*(1+constantes!$B$3)^(AA13))/((1+constantes!$B$3)^(AA13)-1)</f>
        <v>0.10185220882315059</v>
      </c>
      <c r="AN13" s="590">
        <f ca="1">IF(AD13=0,"",AL13*AM13+AQ13)</f>
        <v>0.62465725962404606</v>
      </c>
      <c r="AO13" s="572">
        <f ca="1">IF(AJ13=0,AQ13/constantes!$B$3,AN13/constantes!$B$3)</f>
        <v>7.8082157453005756</v>
      </c>
      <c r="AP13" s="573">
        <f ca="1">IF(AJ13=0,"",PV(constantes!$B$3,AA13,-AN13)*constantes!$B$3)</f>
        <v>0.49063816432977664</v>
      </c>
      <c r="AQ13" s="574">
        <f t="shared" si="4"/>
        <v>0.27</v>
      </c>
      <c r="AR13" s="575">
        <f>270</f>
        <v>270</v>
      </c>
      <c r="AS13" s="384">
        <v>20</v>
      </c>
      <c r="AT13" s="575">
        <v>279.29000000000002</v>
      </c>
      <c r="AU13" s="591"/>
      <c r="AV13" s="577">
        <f ca="1">AP13/C13</f>
        <v>0.49063816432977664</v>
      </c>
      <c r="AW13" s="575">
        <v>271.42525427074401</v>
      </c>
    </row>
    <row r="14" spans="1:49" x14ac:dyDescent="0.2">
      <c r="A14" s="23">
        <v>303</v>
      </c>
      <c r="B14" s="382" t="s">
        <v>284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8">
        <v>1</v>
      </c>
      <c r="L14" s="558">
        <v>1</v>
      </c>
      <c r="M14" s="558">
        <v>1</v>
      </c>
      <c r="N14" s="558">
        <v>1</v>
      </c>
      <c r="O14" s="66">
        <f t="shared" si="0"/>
        <v>1</v>
      </c>
      <c r="P14" s="558">
        <v>1</v>
      </c>
      <c r="Q14" s="558">
        <v>1</v>
      </c>
      <c r="R14" s="558">
        <v>1</v>
      </c>
      <c r="S14" s="558">
        <v>1</v>
      </c>
      <c r="T14" s="74">
        <v>1.4999999999999999E-2</v>
      </c>
      <c r="U14" s="74">
        <v>7.4999999999999997E-2</v>
      </c>
      <c r="V14" s="592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1">
        <v>5000</v>
      </c>
      <c r="AF14" s="78">
        <f>AE14*constantes!$B$4</f>
        <v>19500</v>
      </c>
      <c r="AG14" s="23">
        <v>12</v>
      </c>
      <c r="AH14" s="23"/>
      <c r="AI14" s="23"/>
      <c r="AJ14" s="634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 x14ac:dyDescent="0.2">
      <c r="A15" s="23">
        <v>341</v>
      </c>
      <c r="B15" s="333" t="s">
        <v>285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8">
        <v>1</v>
      </c>
      <c r="L15" s="558">
        <v>1</v>
      </c>
      <c r="M15" s="558">
        <v>1</v>
      </c>
      <c r="N15" s="558">
        <v>1</v>
      </c>
      <c r="O15" s="66">
        <f t="shared" si="0"/>
        <v>1</v>
      </c>
      <c r="P15" s="558">
        <v>1</v>
      </c>
      <c r="Q15" s="558">
        <v>1</v>
      </c>
      <c r="R15" s="558">
        <v>1</v>
      </c>
      <c r="S15" s="558">
        <v>1</v>
      </c>
      <c r="T15" s="74">
        <v>2.06E-2</v>
      </c>
      <c r="U15" s="74">
        <v>3.2599999999999997E-2</v>
      </c>
      <c r="V15" s="592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1">
        <v>1200</v>
      </c>
      <c r="AF15" s="78">
        <f>AE15*constantes!$B$4</f>
        <v>4680</v>
      </c>
      <c r="AG15" s="23">
        <v>8</v>
      </c>
      <c r="AH15" s="23"/>
      <c r="AI15" s="23"/>
      <c r="AJ15" s="634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 x14ac:dyDescent="0.2">
      <c r="A16" s="23">
        <v>351</v>
      </c>
      <c r="B16" s="333" t="s">
        <v>286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8">
        <v>1</v>
      </c>
      <c r="L16" s="558">
        <v>1</v>
      </c>
      <c r="M16" s="558">
        <v>1</v>
      </c>
      <c r="N16" s="558">
        <v>1</v>
      </c>
      <c r="O16" s="66">
        <f t="shared" si="0"/>
        <v>1</v>
      </c>
      <c r="P16" s="558">
        <v>1</v>
      </c>
      <c r="Q16" s="558">
        <v>1</v>
      </c>
      <c r="R16" s="558">
        <v>1</v>
      </c>
      <c r="S16" s="558">
        <v>1</v>
      </c>
      <c r="T16" s="74">
        <v>2.06E-2</v>
      </c>
      <c r="U16" s="74">
        <v>3.2599999999999997E-2</v>
      </c>
      <c r="V16" s="592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1">
        <v>1200</v>
      </c>
      <c r="AF16" s="78">
        <f>AE16*constantes!$B$4</f>
        <v>4680</v>
      </c>
      <c r="AG16" s="23">
        <v>8</v>
      </c>
      <c r="AH16" s="23"/>
      <c r="AI16" s="23"/>
      <c r="AJ16" s="634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 x14ac:dyDescent="0.2">
      <c r="A17" s="23">
        <v>317</v>
      </c>
      <c r="B17" s="300" t="s">
        <v>287</v>
      </c>
      <c r="C17" s="73">
        <v>1</v>
      </c>
      <c r="D17" s="77">
        <v>1</v>
      </c>
      <c r="E17" s="556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2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1">
        <v>5774</v>
      </c>
      <c r="AF17" s="78">
        <f>AE17*constantes!$B$4</f>
        <v>22518.6</v>
      </c>
      <c r="AG17" s="23">
        <v>1</v>
      </c>
      <c r="AH17" s="568"/>
      <c r="AI17" s="568"/>
      <c r="AJ17" s="635">
        <f>AD17+AH17+AI17</f>
        <v>22.518599999999999</v>
      </c>
      <c r="AK17" s="569">
        <f t="shared" ref="AK17:AK18" si="21">AJ17*1000/C17</f>
        <v>22518.6</v>
      </c>
      <c r="AL17" s="570">
        <f ca="1">IF(AJ17=0,"",AJ17*(OFFSET(cod_desembolso!$A$1,AG17,23)))</f>
        <v>23.402015589192313</v>
      </c>
      <c r="AM17" s="571">
        <f>(constantes!$B$3*(1+constantes!$B$3)^(AA17))/((1+constantes!$B$3)^(AA17)-1)</f>
        <v>0.10185220882315059</v>
      </c>
      <c r="AN17" s="590">
        <f ca="1">IF(AD17=0,"",AL17*AM17+AQ17)</f>
        <v>2.4225469786730409</v>
      </c>
      <c r="AO17" s="572">
        <f ca="1">IF(AJ17=0,AQ17/constantes!$B$3,AN17/constantes!$B$3)</f>
        <v>30.281837233413011</v>
      </c>
      <c r="AP17" s="573">
        <f ca="1">IF(AJ17=0,"",PV(constantes!$B$3,AA17,-AN17)*constantes!$B$3)</f>
        <v>1.9027938670466267</v>
      </c>
      <c r="AQ17" s="574">
        <f t="shared" ref="AQ17:AQ18" si="22">AR17*C17/1000</f>
        <v>3.9E-2</v>
      </c>
      <c r="AR17" s="621">
        <f>10*constantes!$B$4</f>
        <v>39</v>
      </c>
      <c r="AS17" s="576">
        <f>3*constantes!$B$4</f>
        <v>11.7</v>
      </c>
      <c r="AT17" s="575">
        <v>0</v>
      </c>
      <c r="AU17" s="591"/>
      <c r="AV17" s="24">
        <v>70</v>
      </c>
    </row>
    <row r="18" spans="1:48" x14ac:dyDescent="0.2">
      <c r="A18" s="23">
        <v>327</v>
      </c>
      <c r="B18" s="300" t="s">
        <v>288</v>
      </c>
      <c r="C18" s="73">
        <v>1</v>
      </c>
      <c r="D18" s="77">
        <v>1</v>
      </c>
      <c r="E18" s="556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2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1">
        <v>4078</v>
      </c>
      <c r="AF18" s="78">
        <f>AE18*constantes!$B$4</f>
        <v>15904.199999999999</v>
      </c>
      <c r="AG18" s="23">
        <v>1</v>
      </c>
      <c r="AH18" s="23"/>
      <c r="AI18" s="23"/>
      <c r="AJ18" s="634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1">
        <f>10*constantes!$B$4</f>
        <v>39</v>
      </c>
      <c r="AS18" s="576">
        <f>3*constantes!$B$4</f>
        <v>11.7</v>
      </c>
      <c r="AT18" s="384">
        <v>0</v>
      </c>
      <c r="AU18" s="591"/>
      <c r="AV18" s="24">
        <v>60</v>
      </c>
    </row>
    <row r="19" spans="1:48" x14ac:dyDescent="0.2">
      <c r="A19" s="23">
        <v>337</v>
      </c>
      <c r="B19" s="300" t="s">
        <v>289</v>
      </c>
      <c r="C19" s="73">
        <v>1</v>
      </c>
      <c r="D19" s="77">
        <v>1</v>
      </c>
      <c r="E19" s="556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2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1">
        <v>3257</v>
      </c>
      <c r="AF19" s="78">
        <f>AE19*constantes!$B$4</f>
        <v>12702.3</v>
      </c>
      <c r="AG19" s="23">
        <v>1</v>
      </c>
      <c r="AH19" s="23"/>
      <c r="AI19" s="23"/>
      <c r="AJ19" s="634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1">
        <f>10*constantes!$B$4</f>
        <v>39</v>
      </c>
      <c r="AS19" s="576">
        <f>3*constantes!$B$4</f>
        <v>11.7</v>
      </c>
      <c r="AT19" s="384">
        <v>0</v>
      </c>
      <c r="AU19" s="591"/>
      <c r="AV19" s="24">
        <v>60</v>
      </c>
    </row>
    <row r="20" spans="1:48" x14ac:dyDescent="0.2">
      <c r="A20" s="23">
        <v>387</v>
      </c>
      <c r="B20" s="300" t="s">
        <v>290</v>
      </c>
      <c r="C20">
        <v>1</v>
      </c>
      <c r="D20" s="77">
        <v>1</v>
      </c>
      <c r="E20" s="556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2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1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4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49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 x14ac:dyDescent="0.2">
      <c r="A21" s="23">
        <v>318</v>
      </c>
      <c r="B21" s="21" t="s">
        <v>21</v>
      </c>
      <c r="C21" s="73">
        <v>1</v>
      </c>
      <c r="D21" s="77">
        <v>0</v>
      </c>
      <c r="E21" s="556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8">
        <v>0.58487065377698244</v>
      </c>
      <c r="L21" s="558">
        <v>0.57552916156834211</v>
      </c>
      <c r="M21" s="558">
        <v>0.44621983189814091</v>
      </c>
      <c r="N21" s="558">
        <v>0.43638945101901089</v>
      </c>
      <c r="O21" s="66">
        <f t="shared" si="0"/>
        <v>0.51075227456561911</v>
      </c>
      <c r="P21" s="558">
        <v>0.58487065377698244</v>
      </c>
      <c r="Q21" s="558">
        <v>0.57552916156834211</v>
      </c>
      <c r="R21" s="558">
        <v>0.44621983189814091</v>
      </c>
      <c r="S21" s="558">
        <v>0.43638945101901089</v>
      </c>
      <c r="T21" s="389">
        <v>0.01</v>
      </c>
      <c r="U21" s="389">
        <v>0.02</v>
      </c>
      <c r="V21" s="592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1">
        <v>1800</v>
      </c>
      <c r="AF21" s="78">
        <f>AE21*constantes!$B$4</f>
        <v>7020</v>
      </c>
      <c r="AG21" s="23">
        <v>1</v>
      </c>
      <c r="AH21" s="23"/>
      <c r="AI21" s="23"/>
      <c r="AJ21" s="634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 x14ac:dyDescent="0.2">
      <c r="A22" s="23">
        <v>319</v>
      </c>
      <c r="B22" s="89" t="s">
        <v>291</v>
      </c>
      <c r="C22" s="90">
        <v>1</v>
      </c>
      <c r="D22" s="557">
        <v>0</v>
      </c>
      <c r="E22" s="556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8">
        <v>0.55000000000000004</v>
      </c>
      <c r="L22" s="558">
        <v>0.55000000000000004</v>
      </c>
      <c r="M22" s="558">
        <v>0.55000000000000004</v>
      </c>
      <c r="N22" s="558">
        <v>0.55000000000000004</v>
      </c>
      <c r="O22" s="66">
        <f t="shared" si="0"/>
        <v>0.55000000000000004</v>
      </c>
      <c r="P22" s="558">
        <v>0.55000000000000004</v>
      </c>
      <c r="Q22" s="558">
        <v>0.55000000000000004</v>
      </c>
      <c r="R22" s="558">
        <v>0.55000000000000004</v>
      </c>
      <c r="S22" s="558">
        <v>0.55000000000000004</v>
      </c>
      <c r="T22" s="389">
        <v>0.01</v>
      </c>
      <c r="U22" s="389">
        <v>0.02</v>
      </c>
      <c r="V22" s="592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1">
        <v>2300</v>
      </c>
      <c r="AF22" s="78">
        <f>AE22*constantes!$B$4</f>
        <v>8970</v>
      </c>
      <c r="AG22" s="23">
        <v>1</v>
      </c>
      <c r="AH22" s="75"/>
      <c r="AI22" s="75"/>
      <c r="AJ22" s="634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 x14ac:dyDescent="0.2">
      <c r="A23" s="23">
        <v>314</v>
      </c>
      <c r="B23" s="21" t="s">
        <v>292</v>
      </c>
      <c r="C23" s="73">
        <v>1</v>
      </c>
      <c r="D23" s="77">
        <v>0</v>
      </c>
      <c r="E23" s="556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2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1">
        <v>2700</v>
      </c>
      <c r="AF23" s="78">
        <f>AE23*constantes!$B$4</f>
        <v>10530</v>
      </c>
      <c r="AG23" s="23">
        <v>1</v>
      </c>
      <c r="AH23" s="23"/>
      <c r="AI23" s="23"/>
      <c r="AJ23" s="634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 x14ac:dyDescent="0.2">
      <c r="A24" s="23">
        <v>347</v>
      </c>
      <c r="B24" s="403" t="s">
        <v>293</v>
      </c>
      <c r="C24" s="73">
        <v>1</v>
      </c>
      <c r="D24" s="77">
        <v>1</v>
      </c>
      <c r="E24" s="556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2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1">
        <v>1350</v>
      </c>
      <c r="AF24" s="78">
        <f>AE24*constantes!$B$4</f>
        <v>5265</v>
      </c>
      <c r="AG24" s="23">
        <v>1</v>
      </c>
      <c r="AH24" s="23"/>
      <c r="AI24" s="23"/>
      <c r="AJ24" s="634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 x14ac:dyDescent="0.2">
      <c r="A25" s="23">
        <v>357</v>
      </c>
      <c r="B25" s="403" t="s">
        <v>294</v>
      </c>
      <c r="C25" s="73">
        <v>1</v>
      </c>
      <c r="D25" s="77">
        <v>1</v>
      </c>
      <c r="E25" s="556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2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1">
        <v>1050</v>
      </c>
      <c r="AF25" s="78">
        <f>AE25*constantes!$B$4</f>
        <v>4095</v>
      </c>
      <c r="AG25" s="23">
        <v>1</v>
      </c>
      <c r="AH25" s="23"/>
      <c r="AI25" s="23"/>
      <c r="AJ25" s="634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 x14ac:dyDescent="0.2">
      <c r="A26" s="23">
        <v>358</v>
      </c>
      <c r="B26" s="403" t="s">
        <v>295</v>
      </c>
      <c r="C26" s="73">
        <v>1</v>
      </c>
      <c r="D26" s="77">
        <v>1</v>
      </c>
      <c r="E26" s="556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2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1">
        <v>850</v>
      </c>
      <c r="AF26" s="78">
        <f>AE26*constantes!$B$4</f>
        <v>3315</v>
      </c>
      <c r="AG26" s="23">
        <v>1</v>
      </c>
      <c r="AH26" s="23"/>
      <c r="AI26" s="23"/>
      <c r="AJ26" s="634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 x14ac:dyDescent="0.2">
      <c r="A27" s="23">
        <v>359</v>
      </c>
      <c r="B27" s="403" t="s">
        <v>296</v>
      </c>
      <c r="C27" s="73">
        <v>1</v>
      </c>
      <c r="D27" s="77">
        <v>1</v>
      </c>
      <c r="E27" s="556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2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1">
        <v>641</v>
      </c>
      <c r="AF27" s="78">
        <f>AE27*constantes!$B$4</f>
        <v>2499.9</v>
      </c>
      <c r="AG27" s="23">
        <v>1</v>
      </c>
      <c r="AH27" s="23"/>
      <c r="AI27" s="23"/>
      <c r="AJ27" s="634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 x14ac:dyDescent="0.2">
      <c r="A28" s="23">
        <v>370</v>
      </c>
      <c r="B28" s="403" t="s">
        <v>297</v>
      </c>
      <c r="C28" s="73">
        <v>1</v>
      </c>
      <c r="D28" s="77">
        <v>1</v>
      </c>
      <c r="E28" s="556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2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1">
        <v>1350</v>
      </c>
      <c r="AF28" s="78">
        <f>AE28*constantes!$B$4</f>
        <v>5265</v>
      </c>
      <c r="AG28" s="23">
        <v>1</v>
      </c>
      <c r="AH28" s="23"/>
      <c r="AI28" s="23"/>
      <c r="AJ28" s="634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 x14ac:dyDescent="0.2">
      <c r="A29" s="23">
        <v>371</v>
      </c>
      <c r="B29" s="403" t="s">
        <v>298</v>
      </c>
      <c r="C29" s="73">
        <v>1</v>
      </c>
      <c r="D29" s="77">
        <v>1</v>
      </c>
      <c r="E29" s="556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2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1">
        <v>1050</v>
      </c>
      <c r="AF29" s="78">
        <f>AE29*constantes!$B$4</f>
        <v>4095</v>
      </c>
      <c r="AG29" s="23">
        <v>1</v>
      </c>
      <c r="AH29" s="23"/>
      <c r="AI29" s="23"/>
      <c r="AJ29" s="634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 x14ac:dyDescent="0.2">
      <c r="A30" s="23">
        <v>372</v>
      </c>
      <c r="B30" s="403" t="s">
        <v>299</v>
      </c>
      <c r="C30" s="73">
        <v>1</v>
      </c>
      <c r="D30" s="77">
        <v>1</v>
      </c>
      <c r="E30" s="556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2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1">
        <v>850</v>
      </c>
      <c r="AF30" s="78">
        <f>AE30*constantes!$B$4</f>
        <v>3315</v>
      </c>
      <c r="AG30" s="23">
        <v>1</v>
      </c>
      <c r="AH30" s="23"/>
      <c r="AI30" s="23"/>
      <c r="AJ30" s="634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 x14ac:dyDescent="0.2">
      <c r="A31" s="23">
        <v>373</v>
      </c>
      <c r="B31" s="403" t="s">
        <v>300</v>
      </c>
      <c r="C31" s="73">
        <v>1</v>
      </c>
      <c r="D31" s="77">
        <v>1</v>
      </c>
      <c r="E31" s="556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2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1">
        <v>641</v>
      </c>
      <c r="AF31" s="78">
        <f>AE31*constantes!$B$4</f>
        <v>2499.9</v>
      </c>
      <c r="AG31" s="23">
        <v>1</v>
      </c>
      <c r="AH31" s="23"/>
      <c r="AI31" s="23"/>
      <c r="AJ31" s="634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 x14ac:dyDescent="0.2">
      <c r="A32" s="23">
        <v>313</v>
      </c>
      <c r="B32" s="390" t="s">
        <v>301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8">
        <v>0.998</v>
      </c>
      <c r="M32" s="558">
        <v>0.998</v>
      </c>
      <c r="N32" s="558">
        <v>0.998</v>
      </c>
      <c r="O32" s="66">
        <f t="shared" ref="O32" si="41">AVERAGE(P32:S32)</f>
        <v>0.998</v>
      </c>
      <c r="P32" s="33">
        <v>0.998</v>
      </c>
      <c r="Q32" s="558">
        <v>0.998</v>
      </c>
      <c r="R32" s="558">
        <v>0.998</v>
      </c>
      <c r="S32" s="558">
        <v>0.998</v>
      </c>
      <c r="T32" s="74">
        <v>0.05</v>
      </c>
      <c r="U32" s="74">
        <v>0.05</v>
      </c>
      <c r="V32" s="592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2">
        <v>1500</v>
      </c>
      <c r="AF32" s="78">
        <f>AE32*constantes!$B$4</f>
        <v>5850</v>
      </c>
      <c r="AG32" s="23">
        <v>10</v>
      </c>
      <c r="AH32" s="23"/>
      <c r="AJ32" s="634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 x14ac:dyDescent="0.2">
      <c r="A33" s="23">
        <v>360</v>
      </c>
      <c r="B33" s="336" t="s">
        <v>302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8">
        <v>0.36999999999999994</v>
      </c>
      <c r="L33" s="558">
        <v>0.36666666666666664</v>
      </c>
      <c r="M33" s="558">
        <v>0.45</v>
      </c>
      <c r="N33" s="558">
        <v>0.41666666666666669</v>
      </c>
      <c r="O33" s="66">
        <f t="shared" ref="O33" si="43">AVERAGE(P33:S33)</f>
        <v>0.40033333333333337</v>
      </c>
      <c r="P33" s="558">
        <v>0.3706666666666667</v>
      </c>
      <c r="Q33" s="558">
        <v>0.3666666666666667</v>
      </c>
      <c r="R33" s="558">
        <v>0.44799999999999995</v>
      </c>
      <c r="S33" s="558">
        <v>0.41600000000000009</v>
      </c>
      <c r="T33" s="74">
        <v>0.01</v>
      </c>
      <c r="U33" s="74">
        <v>0.02</v>
      </c>
      <c r="V33" s="592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2">
        <v>1200</v>
      </c>
      <c r="AF33" s="78">
        <f>AE33*constantes!$B$4</f>
        <v>4680</v>
      </c>
      <c r="AG33" s="23">
        <v>5</v>
      </c>
      <c r="AH33" s="23"/>
      <c r="AI33" s="23"/>
      <c r="AJ33" s="634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 x14ac:dyDescent="0.2">
      <c r="A34" s="23">
        <v>361</v>
      </c>
      <c r="B34" s="336" t="s">
        <v>303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59">
        <v>0.3666666666666667</v>
      </c>
      <c r="L34" s="559">
        <v>0.44666666666666671</v>
      </c>
      <c r="M34" s="559">
        <v>0.59</v>
      </c>
      <c r="N34" s="559">
        <v>0.48333333333333334</v>
      </c>
      <c r="O34" s="66">
        <f>AVERAGE(P34:S34)</f>
        <v>0.47039166666666665</v>
      </c>
      <c r="P34" s="559">
        <v>0.36503333333333332</v>
      </c>
      <c r="Q34" s="559">
        <v>0.44336666666666663</v>
      </c>
      <c r="R34" s="559">
        <v>0.58906666666666663</v>
      </c>
      <c r="S34" s="559">
        <v>0.48410000000000003</v>
      </c>
      <c r="T34" s="74">
        <v>0.01</v>
      </c>
      <c r="U34" s="74">
        <v>0.02</v>
      </c>
      <c r="V34" s="592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2">
        <v>1200</v>
      </c>
      <c r="AF34" s="78">
        <f>AE34*constantes!$B$4</f>
        <v>4680</v>
      </c>
      <c r="AG34" s="23">
        <v>5</v>
      </c>
      <c r="AH34" s="23"/>
      <c r="AI34" s="23"/>
      <c r="AJ34" s="634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 x14ac:dyDescent="0.2">
      <c r="A35" s="23">
        <v>362</v>
      </c>
      <c r="B35" s="336" t="s">
        <v>304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8">
        <v>0.36999999999999994</v>
      </c>
      <c r="L35" s="558">
        <v>0.36666666666666664</v>
      </c>
      <c r="M35" s="558">
        <v>0.45</v>
      </c>
      <c r="N35" s="558">
        <v>0.41666666666666669</v>
      </c>
      <c r="O35" s="66">
        <f t="shared" ref="O35" si="47">AVERAGE(P35:S35)</f>
        <v>0.40033333333333337</v>
      </c>
      <c r="P35" s="558">
        <v>0.3706666666666667</v>
      </c>
      <c r="Q35" s="558">
        <v>0.3666666666666667</v>
      </c>
      <c r="R35" s="558">
        <v>0.44799999999999995</v>
      </c>
      <c r="S35" s="558">
        <v>0.41600000000000009</v>
      </c>
      <c r="T35" s="74">
        <v>0.01</v>
      </c>
      <c r="U35" s="74">
        <v>0.02</v>
      </c>
      <c r="V35" s="592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2">
        <v>1200</v>
      </c>
      <c r="AF35" s="78">
        <f>AE35*constantes!$B$4</f>
        <v>4680</v>
      </c>
      <c r="AG35" s="23">
        <v>5</v>
      </c>
      <c r="AH35" s="23"/>
      <c r="AI35" s="23"/>
      <c r="AJ35" s="634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 x14ac:dyDescent="0.2">
      <c r="A36" s="23">
        <v>363</v>
      </c>
      <c r="B36" s="336" t="s">
        <v>305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59">
        <v>0.3666666666666667</v>
      </c>
      <c r="L36" s="559">
        <v>0.44666666666666671</v>
      </c>
      <c r="M36" s="559">
        <v>0.59</v>
      </c>
      <c r="N36" s="559">
        <v>0.48333333333333334</v>
      </c>
      <c r="O36" s="66">
        <f>AVERAGE(P36:S36)</f>
        <v>0.47039166666666665</v>
      </c>
      <c r="P36" s="559">
        <v>0.36503333333333332</v>
      </c>
      <c r="Q36" s="559">
        <v>0.44336666666666663</v>
      </c>
      <c r="R36" s="559">
        <v>0.58906666666666663</v>
      </c>
      <c r="S36" s="559">
        <v>0.48410000000000003</v>
      </c>
      <c r="T36" s="74">
        <v>0.01</v>
      </c>
      <c r="U36" s="74">
        <v>0.02</v>
      </c>
      <c r="V36" s="592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2">
        <v>1200</v>
      </c>
      <c r="AF36" s="78">
        <f>AE36*constantes!$B$4</f>
        <v>4680</v>
      </c>
      <c r="AG36" s="23">
        <v>5</v>
      </c>
      <c r="AH36" s="23"/>
      <c r="AI36" s="23"/>
      <c r="AJ36" s="634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 x14ac:dyDescent="0.2">
      <c r="A37" s="23">
        <v>364</v>
      </c>
      <c r="B37" s="336" t="s">
        <v>306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8">
        <v>0.36999999999999994</v>
      </c>
      <c r="L37" s="558">
        <v>0.36666666666666664</v>
      </c>
      <c r="M37" s="558">
        <v>0.45</v>
      </c>
      <c r="N37" s="558">
        <v>0.41666666666666669</v>
      </c>
      <c r="O37" s="66">
        <f t="shared" ref="O37:O53" si="53">AVERAGE(P37:S37)</f>
        <v>0.40033333333333337</v>
      </c>
      <c r="P37" s="558">
        <v>0.3706666666666667</v>
      </c>
      <c r="Q37" s="558">
        <v>0.3666666666666667</v>
      </c>
      <c r="R37" s="558">
        <v>0.44799999999999995</v>
      </c>
      <c r="S37" s="558">
        <v>0.41600000000000009</v>
      </c>
      <c r="T37" s="74">
        <v>0.01</v>
      </c>
      <c r="U37" s="74">
        <v>0.02</v>
      </c>
      <c r="V37" s="592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2">
        <v>950</v>
      </c>
      <c r="AF37" s="78">
        <f>AE37*constantes!$B$4</f>
        <v>3705</v>
      </c>
      <c r="AG37" s="23">
        <v>5</v>
      </c>
      <c r="AH37" s="23"/>
      <c r="AI37" s="23"/>
      <c r="AJ37" s="634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52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 x14ac:dyDescent="0.2">
      <c r="A38" s="23">
        <v>365</v>
      </c>
      <c r="B38" s="336" t="s">
        <v>307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59">
        <v>0.3666666666666667</v>
      </c>
      <c r="L38" s="559">
        <v>0.44666666666666671</v>
      </c>
      <c r="M38" s="559">
        <v>0.59</v>
      </c>
      <c r="N38" s="559">
        <v>0.48333333333333334</v>
      </c>
      <c r="O38" s="66">
        <f t="shared" si="53"/>
        <v>0.47039166666666665</v>
      </c>
      <c r="P38" s="559">
        <v>0.36503333333333332</v>
      </c>
      <c r="Q38" s="559">
        <v>0.44336666666666663</v>
      </c>
      <c r="R38" s="559">
        <v>0.58906666666666663</v>
      </c>
      <c r="S38" s="559">
        <v>0.48410000000000003</v>
      </c>
      <c r="T38" s="74">
        <v>0.01</v>
      </c>
      <c r="U38" s="74">
        <v>0.02</v>
      </c>
      <c r="V38" s="592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2">
        <v>950</v>
      </c>
      <c r="AF38" s="78">
        <f>AE38*constantes!$B$4</f>
        <v>3705</v>
      </c>
      <c r="AG38" s="23">
        <v>5</v>
      </c>
      <c r="AH38" s="23"/>
      <c r="AI38" s="23"/>
      <c r="AJ38" s="634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 x14ac:dyDescent="0.2">
      <c r="A39" s="23">
        <v>366</v>
      </c>
      <c r="B39" s="336" t="s">
        <v>308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8">
        <v>0.36999999999999994</v>
      </c>
      <c r="L39" s="558">
        <v>0.36666666666666664</v>
      </c>
      <c r="M39" s="558">
        <v>0.45</v>
      </c>
      <c r="N39" s="558">
        <v>0.41666666666666669</v>
      </c>
      <c r="O39" s="66">
        <f t="shared" si="53"/>
        <v>0.40033333333333337</v>
      </c>
      <c r="P39" s="558">
        <v>0.3706666666666667</v>
      </c>
      <c r="Q39" s="558">
        <v>0.3666666666666667</v>
      </c>
      <c r="R39" s="558">
        <v>0.44799999999999995</v>
      </c>
      <c r="S39" s="558">
        <v>0.41600000000000009</v>
      </c>
      <c r="T39" s="74">
        <v>0.01</v>
      </c>
      <c r="U39" s="74">
        <v>0.02</v>
      </c>
      <c r="V39" s="592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2">
        <v>872</v>
      </c>
      <c r="AF39" s="78">
        <f>AE39*constantes!$B$4</f>
        <v>3400.7999999999997</v>
      </c>
      <c r="AG39" s="23">
        <v>5</v>
      </c>
      <c r="AH39" s="23"/>
      <c r="AI39" s="23"/>
      <c r="AJ39" s="634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 x14ac:dyDescent="0.2">
      <c r="A40" s="23">
        <v>367</v>
      </c>
      <c r="B40" s="336" t="s">
        <v>309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>AVERAGE(K40:N40)</f>
        <v>0.47166666666666679</v>
      </c>
      <c r="K40" s="559">
        <v>0.36666666666666697</v>
      </c>
      <c r="L40" s="559">
        <v>0.44666666666666671</v>
      </c>
      <c r="M40" s="559">
        <v>0.59</v>
      </c>
      <c r="N40" s="559">
        <v>0.48333333333333334</v>
      </c>
      <c r="O40" s="66">
        <f>AVERAGE(P40:S40)</f>
        <v>0.47039166666666654</v>
      </c>
      <c r="P40" s="559">
        <v>0.36503333333333299</v>
      </c>
      <c r="Q40" s="559">
        <v>0.44336666666666663</v>
      </c>
      <c r="R40" s="559">
        <v>0.58906666666666663</v>
      </c>
      <c r="S40" s="559">
        <v>0.48410000000000003</v>
      </c>
      <c r="T40" s="74">
        <v>0.01</v>
      </c>
      <c r="U40" s="74">
        <v>0.02</v>
      </c>
      <c r="V40" s="592">
        <f>(1-$T40)*(1-$U40)</f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2">
        <v>872</v>
      </c>
      <c r="AF40" s="78">
        <f>AE40*constantes!$B$4</f>
        <v>3400.7999999999997</v>
      </c>
      <c r="AG40" s="23">
        <v>5</v>
      </c>
      <c r="AH40" s="23"/>
      <c r="AI40" s="23"/>
      <c r="AJ40" s="634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 x14ac:dyDescent="0.2">
      <c r="A41" s="23">
        <v>401</v>
      </c>
      <c r="B41" s="600" t="s">
        <v>310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ref="J41:J52" si="57">AVERAGE(K41:N41)</f>
        <v>0.63500000000000001</v>
      </c>
      <c r="K41" s="602">
        <v>0.48</v>
      </c>
      <c r="L41" s="602">
        <v>0.55000000000000004</v>
      </c>
      <c r="M41" s="602">
        <v>0.78</v>
      </c>
      <c r="N41" s="602">
        <v>0.73</v>
      </c>
      <c r="O41" s="66">
        <f t="shared" ref="O41:O52" si="58">AVERAGE(P41:S41)</f>
        <v>0.63500000000000001</v>
      </c>
      <c r="P41" s="602">
        <v>0.48</v>
      </c>
      <c r="Q41" s="602">
        <v>0.55000000000000004</v>
      </c>
      <c r="R41" s="602">
        <v>0.78</v>
      </c>
      <c r="S41" s="602">
        <v>0.73</v>
      </c>
      <c r="T41" s="603">
        <v>0.01</v>
      </c>
      <c r="U41" s="603">
        <v>0.02</v>
      </c>
      <c r="V41" s="592">
        <f t="shared" ref="V41:V51" si="59">(1-$T41)*(1-$U41)</f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2">
        <v>3500</v>
      </c>
      <c r="AF41" s="78">
        <f>AE41*constantes!$B$4</f>
        <v>13650</v>
      </c>
      <c r="AG41" s="23">
        <v>5</v>
      </c>
      <c r="AJ41" s="634">
        <v>13.65</v>
      </c>
      <c r="AK41" s="79">
        <f t="shared" si="2"/>
        <v>13650</v>
      </c>
      <c r="AL41" s="80">
        <v>14.525948020724845</v>
      </c>
      <c r="AM41" s="81">
        <f>(constantes!$B$3*(1+constantes!$B$3)^(AA41))/((1+constantes!$B$3)^(AA41)-1)</f>
        <v>0.10185220882315059</v>
      </c>
      <c r="AN41" s="82">
        <f t="shared" si="55"/>
        <v>1.7094998911610979</v>
      </c>
      <c r="AO41" s="80">
        <f>IF(AJ41=0,AQ41/constantes!$B$3,AN41/constantes!$B$3)</f>
        <v>21.368748639513722</v>
      </c>
      <c r="AP41" s="83">
        <f>IF(AJ41=0,"",PV(constantes!$B$3,AA41,-AN41)*constantes!$B$3)</f>
        <v>1.3427297539550547</v>
      </c>
      <c r="AQ41" s="84">
        <f t="shared" si="4"/>
        <v>0.23</v>
      </c>
      <c r="AR41" s="384">
        <v>230</v>
      </c>
      <c r="AS41" s="384">
        <v>0</v>
      </c>
      <c r="AT41" s="384">
        <v>0</v>
      </c>
      <c r="AU41" s="398"/>
    </row>
    <row r="42" spans="1:47" x14ac:dyDescent="0.2">
      <c r="A42" s="23">
        <v>402</v>
      </c>
      <c r="B42" s="600" t="s">
        <v>311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7"/>
        <v>0.63500000000000001</v>
      </c>
      <c r="K42" s="602">
        <v>0.48</v>
      </c>
      <c r="L42" s="602">
        <v>0.55000000000000004</v>
      </c>
      <c r="M42" s="602">
        <v>0.78</v>
      </c>
      <c r="N42" s="602">
        <v>0.73</v>
      </c>
      <c r="O42" s="66">
        <f t="shared" si="58"/>
        <v>0.63500000000000001</v>
      </c>
      <c r="P42" s="602">
        <v>0.48</v>
      </c>
      <c r="Q42" s="602">
        <v>0.55000000000000004</v>
      </c>
      <c r="R42" s="602">
        <v>0.78</v>
      </c>
      <c r="S42" s="602">
        <v>0.73</v>
      </c>
      <c r="T42" s="603">
        <v>0.01</v>
      </c>
      <c r="U42" s="603">
        <v>0.02</v>
      </c>
      <c r="V42" s="592">
        <f t="shared" si="59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2">
        <v>3100</v>
      </c>
      <c r="AF42" s="78">
        <f>AE42*constantes!$B$4</f>
        <v>12090</v>
      </c>
      <c r="AG42" s="23">
        <v>5</v>
      </c>
      <c r="AJ42" s="634">
        <v>12.09</v>
      </c>
      <c r="AK42" s="79">
        <f t="shared" si="2"/>
        <v>12090</v>
      </c>
      <c r="AL42" s="80">
        <v>12.865839675499148</v>
      </c>
      <c r="AM42" s="81">
        <f>(constantes!$B$3*(1+constantes!$B$3)^(AA42))/((1+constantes!$B$3)^(AA42)-1)</f>
        <v>0.10185220882315059</v>
      </c>
      <c r="AN42" s="82">
        <f t="shared" si="55"/>
        <v>1.5404141893141152</v>
      </c>
      <c r="AO42" s="80">
        <f>IF(AJ42=0,AQ42/constantes!$B$3,AN42/constantes!$B$3)</f>
        <v>19.255177366426441</v>
      </c>
      <c r="AP42" s="83">
        <f>IF(AJ42=0,"",PV(constantes!$B$3,AA42,-AN42)*constantes!$B$3)</f>
        <v>1.2099210863369989</v>
      </c>
      <c r="AQ42" s="84">
        <f t="shared" si="4"/>
        <v>0.23</v>
      </c>
      <c r="AR42" s="384">
        <v>230</v>
      </c>
      <c r="AS42" s="384">
        <v>0</v>
      </c>
      <c r="AT42" s="384">
        <v>0</v>
      </c>
      <c r="AU42" s="398"/>
    </row>
    <row r="43" spans="1:47" x14ac:dyDescent="0.2">
      <c r="A43" s="23">
        <v>403</v>
      </c>
      <c r="B43" s="600" t="s">
        <v>312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7"/>
        <v>0.63500000000000001</v>
      </c>
      <c r="K43" s="602">
        <v>0.48</v>
      </c>
      <c r="L43" s="602">
        <v>0.55000000000000004</v>
      </c>
      <c r="M43" s="602">
        <v>0.78</v>
      </c>
      <c r="N43" s="602">
        <v>0.73</v>
      </c>
      <c r="O43" s="66">
        <f t="shared" si="58"/>
        <v>0.63500000000000001</v>
      </c>
      <c r="P43" s="602">
        <v>0.48</v>
      </c>
      <c r="Q43" s="602">
        <v>0.55000000000000004</v>
      </c>
      <c r="R43" s="602">
        <v>0.78</v>
      </c>
      <c r="S43" s="602">
        <v>0.73</v>
      </c>
      <c r="T43" s="603">
        <v>0.01</v>
      </c>
      <c r="U43" s="603">
        <v>0.02</v>
      </c>
      <c r="V43" s="592">
        <f t="shared" si="59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2">
        <v>2500</v>
      </c>
      <c r="AF43" s="78">
        <f>AE43*constantes!$B$4</f>
        <v>9750</v>
      </c>
      <c r="AG43" s="23">
        <v>5</v>
      </c>
      <c r="AJ43" s="634">
        <v>9.75</v>
      </c>
      <c r="AK43" s="79">
        <f t="shared" si="2"/>
        <v>9750</v>
      </c>
      <c r="AL43" s="80">
        <v>10.375677157660604</v>
      </c>
      <c r="AM43" s="81">
        <f>(constantes!$B$3*(1+constantes!$B$3)^(AA43))/((1+constantes!$B$3)^(AA43)-1)</f>
        <v>0.10185220882315059</v>
      </c>
      <c r="AN43" s="82">
        <f t="shared" si="55"/>
        <v>1.2567856365436414</v>
      </c>
      <c r="AO43" s="80">
        <f>IF(AJ43=0,AQ43/constantes!$B$3,AN43/constantes!$B$3)</f>
        <v>15.709820456795518</v>
      </c>
      <c r="AP43" s="83">
        <f>IF(AJ43=0,"",PV(constantes!$B$3,AA43,-AN43)*constantes!$B$3)</f>
        <v>0.98714453113203704</v>
      </c>
      <c r="AQ43" s="84">
        <f t="shared" si="4"/>
        <v>0.2</v>
      </c>
      <c r="AR43" s="384">
        <v>200</v>
      </c>
      <c r="AS43" s="384">
        <v>0</v>
      </c>
      <c r="AT43" s="384">
        <v>0</v>
      </c>
      <c r="AU43" s="398"/>
    </row>
    <row r="44" spans="1:47" x14ac:dyDescent="0.2">
      <c r="A44" s="23">
        <v>404</v>
      </c>
      <c r="B44" s="600" t="s">
        <v>313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7"/>
        <v>0.63500000000000001</v>
      </c>
      <c r="K44" s="602">
        <v>0.48</v>
      </c>
      <c r="L44" s="602">
        <v>0.55000000000000004</v>
      </c>
      <c r="M44" s="602">
        <v>0.78</v>
      </c>
      <c r="N44" s="602">
        <v>0.73</v>
      </c>
      <c r="O44" s="66">
        <f t="shared" si="58"/>
        <v>0.63500000000000001</v>
      </c>
      <c r="P44" s="602">
        <v>0.48</v>
      </c>
      <c r="Q44" s="602">
        <v>0.55000000000000004</v>
      </c>
      <c r="R44" s="602">
        <v>0.78</v>
      </c>
      <c r="S44" s="602">
        <v>0.73</v>
      </c>
      <c r="T44" s="603">
        <v>0.01</v>
      </c>
      <c r="U44" s="603">
        <v>0.02</v>
      </c>
      <c r="V44" s="592">
        <f t="shared" si="59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2">
        <v>1900</v>
      </c>
      <c r="AF44" s="78">
        <f>AE44*constantes!$B$4</f>
        <v>7410</v>
      </c>
      <c r="AG44" s="23">
        <v>5</v>
      </c>
      <c r="AJ44" s="634">
        <v>7.41</v>
      </c>
      <c r="AK44" s="79">
        <f t="shared" si="2"/>
        <v>7410</v>
      </c>
      <c r="AL44" s="80">
        <v>7.885514639822059</v>
      </c>
      <c r="AM44" s="81">
        <f>(constantes!$B$3*(1+constantes!$B$3)^(AA44))/((1+constantes!$B$3)^(AA44)-1)</f>
        <v>0.10185220882315059</v>
      </c>
      <c r="AN44" s="82">
        <f t="shared" si="55"/>
        <v>0.97815708377316746</v>
      </c>
      <c r="AO44" s="80">
        <f>IF(AJ44=0,AQ44/constantes!$B$3,AN44/constantes!$B$3)</f>
        <v>12.226963547164592</v>
      </c>
      <c r="AP44" s="83">
        <f>IF(AJ44=0,"",PV(constantes!$B$3,AA44,-AN44)*constantes!$B$3)</f>
        <v>0.7682952348900548</v>
      </c>
      <c r="AQ44" s="84">
        <f t="shared" si="4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 x14ac:dyDescent="0.2">
      <c r="A45" s="23">
        <v>405</v>
      </c>
      <c r="B45" s="600" t="s">
        <v>314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7"/>
        <v>0.63500000000000001</v>
      </c>
      <c r="K45" s="602">
        <v>0.48</v>
      </c>
      <c r="L45" s="602">
        <v>0.55000000000000004</v>
      </c>
      <c r="M45" s="602">
        <v>0.78</v>
      </c>
      <c r="N45" s="602">
        <v>0.73</v>
      </c>
      <c r="O45" s="66">
        <f t="shared" si="58"/>
        <v>0.63500000000000001</v>
      </c>
      <c r="P45" s="602">
        <v>0.48</v>
      </c>
      <c r="Q45" s="602">
        <v>0.55000000000000004</v>
      </c>
      <c r="R45" s="602">
        <v>0.78</v>
      </c>
      <c r="S45" s="602">
        <v>0.73</v>
      </c>
      <c r="T45" s="603">
        <v>0.01</v>
      </c>
      <c r="U45" s="603">
        <v>0.02</v>
      </c>
      <c r="V45" s="592">
        <f t="shared" si="59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2">
        <v>3500</v>
      </c>
      <c r="AF45" s="78">
        <f>AE45*constantes!$B$4</f>
        <v>13650</v>
      </c>
      <c r="AG45" s="23">
        <v>5</v>
      </c>
      <c r="AJ45" s="634">
        <v>13.65</v>
      </c>
      <c r="AK45" s="79">
        <f t="shared" si="2"/>
        <v>13650</v>
      </c>
      <c r="AL45" s="80">
        <v>14.525948020724845</v>
      </c>
      <c r="AM45" s="81">
        <f>(constantes!$B$3*(1+constantes!$B$3)^(AA45))/((1+constantes!$B$3)^(AA45)-1)</f>
        <v>0.10185220882315059</v>
      </c>
      <c r="AN45" s="82">
        <f t="shared" si="55"/>
        <v>1.7094998911610979</v>
      </c>
      <c r="AO45" s="80">
        <f>IF(AJ45=0,AQ45/constantes!$B$3,AN45/constantes!$B$3)</f>
        <v>21.368748639513722</v>
      </c>
      <c r="AP45" s="83">
        <f>IF(AJ45=0,"",PV(constantes!$B$3,AA45,-AN45)*constantes!$B$3)</f>
        <v>1.3427297539550547</v>
      </c>
      <c r="AQ45" s="84">
        <f t="shared" si="4"/>
        <v>0.23</v>
      </c>
      <c r="AR45" s="384">
        <v>230</v>
      </c>
      <c r="AS45" s="384">
        <v>0</v>
      </c>
      <c r="AT45" s="384">
        <v>0</v>
      </c>
      <c r="AU45" s="398"/>
    </row>
    <row r="46" spans="1:47" x14ac:dyDescent="0.2">
      <c r="A46" s="23">
        <v>406</v>
      </c>
      <c r="B46" s="600" t="s">
        <v>315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7"/>
        <v>0.63500000000000001</v>
      </c>
      <c r="K46" s="602">
        <v>0.48</v>
      </c>
      <c r="L46" s="602">
        <v>0.55000000000000004</v>
      </c>
      <c r="M46" s="602">
        <v>0.78</v>
      </c>
      <c r="N46" s="602">
        <v>0.73</v>
      </c>
      <c r="O46" s="66">
        <f t="shared" si="58"/>
        <v>0.63500000000000001</v>
      </c>
      <c r="P46" s="602">
        <v>0.48</v>
      </c>
      <c r="Q46" s="602">
        <v>0.55000000000000004</v>
      </c>
      <c r="R46" s="602">
        <v>0.78</v>
      </c>
      <c r="S46" s="602">
        <v>0.73</v>
      </c>
      <c r="T46" s="603">
        <v>0.01</v>
      </c>
      <c r="U46" s="603">
        <v>0.02</v>
      </c>
      <c r="V46" s="592">
        <f t="shared" si="59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2">
        <v>3100</v>
      </c>
      <c r="AF46" s="78">
        <f>AE46*constantes!$B$4</f>
        <v>12090</v>
      </c>
      <c r="AG46" s="23">
        <v>5</v>
      </c>
      <c r="AJ46" s="634">
        <v>12.09</v>
      </c>
      <c r="AK46" s="79">
        <f t="shared" si="2"/>
        <v>12090</v>
      </c>
      <c r="AL46" s="80">
        <v>12.865839675499148</v>
      </c>
      <c r="AM46" s="81">
        <f>(constantes!$B$3*(1+constantes!$B$3)^(AA46))/((1+constantes!$B$3)^(AA46)-1)</f>
        <v>0.10185220882315059</v>
      </c>
      <c r="AN46" s="82">
        <f t="shared" si="55"/>
        <v>1.5404141893141152</v>
      </c>
      <c r="AO46" s="80">
        <f>IF(AJ46=0,AQ46/constantes!$B$3,AN46/constantes!$B$3)</f>
        <v>19.255177366426441</v>
      </c>
      <c r="AP46" s="83">
        <f>IF(AJ46=0,"",PV(constantes!$B$3,AA46,-AN46)*constantes!$B$3)</f>
        <v>1.2099210863369989</v>
      </c>
      <c r="AQ46" s="84">
        <f t="shared" si="4"/>
        <v>0.23</v>
      </c>
      <c r="AR46" s="384">
        <v>230</v>
      </c>
      <c r="AS46" s="384">
        <v>0</v>
      </c>
      <c r="AT46" s="384">
        <v>0</v>
      </c>
      <c r="AU46" s="398"/>
    </row>
    <row r="47" spans="1:47" x14ac:dyDescent="0.2">
      <c r="A47" s="23">
        <v>407</v>
      </c>
      <c r="B47" s="600" t="s">
        <v>316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7"/>
        <v>0.63500000000000001</v>
      </c>
      <c r="K47" s="602">
        <v>0.48</v>
      </c>
      <c r="L47" s="602">
        <v>0.55000000000000004</v>
      </c>
      <c r="M47" s="602">
        <v>0.78</v>
      </c>
      <c r="N47" s="602">
        <v>0.73</v>
      </c>
      <c r="O47" s="66">
        <f t="shared" si="58"/>
        <v>0.63500000000000001</v>
      </c>
      <c r="P47" s="602">
        <v>0.48</v>
      </c>
      <c r="Q47" s="602">
        <v>0.55000000000000004</v>
      </c>
      <c r="R47" s="602">
        <v>0.78</v>
      </c>
      <c r="S47" s="602">
        <v>0.73</v>
      </c>
      <c r="T47" s="603">
        <v>0.01</v>
      </c>
      <c r="U47" s="603">
        <v>0.02</v>
      </c>
      <c r="V47" s="592">
        <f t="shared" si="59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2">
        <v>2500</v>
      </c>
      <c r="AF47" s="78">
        <f>AE47*constantes!$B$4</f>
        <v>9750</v>
      </c>
      <c r="AG47" s="23">
        <v>5</v>
      </c>
      <c r="AJ47" s="634">
        <v>9.75</v>
      </c>
      <c r="AK47" s="79">
        <f t="shared" si="2"/>
        <v>9750</v>
      </c>
      <c r="AL47" s="80">
        <v>10.375677157660604</v>
      </c>
      <c r="AM47" s="81">
        <f>(constantes!$B$3*(1+constantes!$B$3)^(AA47))/((1+constantes!$B$3)^(AA47)-1)</f>
        <v>0.10185220882315059</v>
      </c>
      <c r="AN47" s="82">
        <f t="shared" si="55"/>
        <v>1.2567856365436414</v>
      </c>
      <c r="AO47" s="80">
        <f>IF(AJ47=0,AQ47/constantes!$B$3,AN47/constantes!$B$3)</f>
        <v>15.709820456795518</v>
      </c>
      <c r="AP47" s="83">
        <f>IF(AJ47=0,"",PV(constantes!$B$3,AA47,-AN47)*constantes!$B$3)</f>
        <v>0.98714453113203704</v>
      </c>
      <c r="AQ47" s="84">
        <f t="shared" si="4"/>
        <v>0.2</v>
      </c>
      <c r="AR47" s="384">
        <v>200</v>
      </c>
      <c r="AS47" s="384">
        <v>0</v>
      </c>
      <c r="AT47" s="384">
        <v>0</v>
      </c>
      <c r="AU47" s="398"/>
    </row>
    <row r="48" spans="1:47" x14ac:dyDescent="0.2">
      <c r="A48" s="23">
        <v>408</v>
      </c>
      <c r="B48" s="600" t="s">
        <v>317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7"/>
        <v>0.63500000000000001</v>
      </c>
      <c r="K48" s="602">
        <v>0.48</v>
      </c>
      <c r="L48" s="602">
        <v>0.55000000000000004</v>
      </c>
      <c r="M48" s="602">
        <v>0.78</v>
      </c>
      <c r="N48" s="602">
        <v>0.73</v>
      </c>
      <c r="O48" s="66">
        <f t="shared" si="58"/>
        <v>0.63500000000000001</v>
      </c>
      <c r="P48" s="602">
        <v>0.48</v>
      </c>
      <c r="Q48" s="602">
        <v>0.55000000000000004</v>
      </c>
      <c r="R48" s="602">
        <v>0.78</v>
      </c>
      <c r="S48" s="602">
        <v>0.73</v>
      </c>
      <c r="T48" s="603">
        <v>0.01</v>
      </c>
      <c r="U48" s="603">
        <v>0.02</v>
      </c>
      <c r="V48" s="592">
        <f t="shared" si="59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2">
        <v>1900</v>
      </c>
      <c r="AF48" s="78">
        <f>AE48*constantes!$B$4</f>
        <v>7410</v>
      </c>
      <c r="AG48" s="23">
        <v>5</v>
      </c>
      <c r="AJ48" s="634">
        <v>7.41</v>
      </c>
      <c r="AK48" s="79">
        <f t="shared" si="2"/>
        <v>7410</v>
      </c>
      <c r="AL48" s="80">
        <v>7.885514639822059</v>
      </c>
      <c r="AM48" s="81">
        <f>(constantes!$B$3*(1+constantes!$B$3)^(AA48))/((1+constantes!$B$3)^(AA48)-1)</f>
        <v>0.10185220882315059</v>
      </c>
      <c r="AN48" s="82">
        <f t="shared" si="55"/>
        <v>0.97815708377316746</v>
      </c>
      <c r="AO48" s="80">
        <f>IF(AJ48=0,AQ48/constantes!$B$3,AN48/constantes!$B$3)</f>
        <v>12.226963547164592</v>
      </c>
      <c r="AP48" s="83">
        <f>IF(AJ48=0,"",PV(constantes!$B$3,AA48,-AN48)*constantes!$B$3)</f>
        <v>0.7682952348900548</v>
      </c>
      <c r="AQ48" s="84">
        <f t="shared" si="4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 x14ac:dyDescent="0.2">
      <c r="A49" s="23">
        <v>409</v>
      </c>
      <c r="B49" s="600" t="s">
        <v>318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7"/>
        <v>0.63500000000000001</v>
      </c>
      <c r="K49" s="602">
        <v>0.48</v>
      </c>
      <c r="L49" s="602">
        <v>0.55000000000000004</v>
      </c>
      <c r="M49" s="602">
        <v>0.78</v>
      </c>
      <c r="N49" s="602">
        <v>0.73</v>
      </c>
      <c r="O49" s="66">
        <f t="shared" si="58"/>
        <v>0.63500000000000001</v>
      </c>
      <c r="P49" s="602">
        <v>0.48</v>
      </c>
      <c r="Q49" s="602">
        <v>0.55000000000000004</v>
      </c>
      <c r="R49" s="602">
        <v>0.78</v>
      </c>
      <c r="S49" s="602">
        <v>0.73</v>
      </c>
      <c r="T49" s="603">
        <v>0.01</v>
      </c>
      <c r="U49" s="603">
        <v>0.02</v>
      </c>
      <c r="V49" s="592">
        <f t="shared" si="59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2">
        <v>3500</v>
      </c>
      <c r="AF49" s="78">
        <f>AE49*constantes!$B$4</f>
        <v>13650</v>
      </c>
      <c r="AG49" s="23">
        <v>5</v>
      </c>
      <c r="AJ49" s="634">
        <v>13.65</v>
      </c>
      <c r="AK49" s="79">
        <f t="shared" si="2"/>
        <v>13650</v>
      </c>
      <c r="AL49" s="80">
        <v>14.525948020724845</v>
      </c>
      <c r="AM49" s="81">
        <f>(constantes!$B$3*(1+constantes!$B$3)^(AA49))/((1+constantes!$B$3)^(AA49)-1)</f>
        <v>0.10185220882315059</v>
      </c>
      <c r="AN49" s="82">
        <f t="shared" si="55"/>
        <v>1.7094998911610979</v>
      </c>
      <c r="AO49" s="80">
        <f>IF(AJ49=0,AQ49/constantes!$B$3,AN49/constantes!$B$3)</f>
        <v>21.368748639513722</v>
      </c>
      <c r="AP49" s="83">
        <f>IF(AJ49=0,"",PV(constantes!$B$3,AA49,-AN49)*constantes!$B$3)</f>
        <v>1.3427297539550547</v>
      </c>
      <c r="AQ49" s="84">
        <f t="shared" si="4"/>
        <v>0.23</v>
      </c>
      <c r="AR49" s="384">
        <v>230</v>
      </c>
      <c r="AS49" s="384">
        <v>0</v>
      </c>
      <c r="AT49" s="384">
        <v>0</v>
      </c>
      <c r="AU49" s="398"/>
    </row>
    <row r="50" spans="1:49" x14ac:dyDescent="0.2">
      <c r="A50" s="23">
        <v>410</v>
      </c>
      <c r="B50" s="600" t="s">
        <v>319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7"/>
        <v>0.63500000000000001</v>
      </c>
      <c r="K50" s="602">
        <v>0.48</v>
      </c>
      <c r="L50" s="602">
        <v>0.55000000000000004</v>
      </c>
      <c r="M50" s="602">
        <v>0.78</v>
      </c>
      <c r="N50" s="602">
        <v>0.73</v>
      </c>
      <c r="O50" s="66">
        <f t="shared" si="58"/>
        <v>0.63500000000000001</v>
      </c>
      <c r="P50" s="602">
        <v>0.48</v>
      </c>
      <c r="Q50" s="602">
        <v>0.55000000000000004</v>
      </c>
      <c r="R50" s="602">
        <v>0.78</v>
      </c>
      <c r="S50" s="602">
        <v>0.73</v>
      </c>
      <c r="T50" s="603">
        <v>0.01</v>
      </c>
      <c r="U50" s="603">
        <v>0.02</v>
      </c>
      <c r="V50" s="592">
        <f t="shared" si="59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2">
        <v>3100</v>
      </c>
      <c r="AF50" s="78">
        <f>AE50*constantes!$B$4</f>
        <v>12090</v>
      </c>
      <c r="AG50" s="23">
        <v>5</v>
      </c>
      <c r="AJ50" s="634">
        <v>12.09</v>
      </c>
      <c r="AK50" s="79">
        <f t="shared" si="2"/>
        <v>12090</v>
      </c>
      <c r="AL50" s="80">
        <v>12.865839675499148</v>
      </c>
      <c r="AM50" s="81">
        <f>(constantes!$B$3*(1+constantes!$B$3)^(AA50))/((1+constantes!$B$3)^(AA50)-1)</f>
        <v>0.10185220882315059</v>
      </c>
      <c r="AN50" s="82">
        <f t="shared" si="55"/>
        <v>1.5404141893141152</v>
      </c>
      <c r="AO50" s="80">
        <f>IF(AJ50=0,AQ50/constantes!$B$3,AN50/constantes!$B$3)</f>
        <v>19.255177366426441</v>
      </c>
      <c r="AP50" s="83">
        <f>IF(AJ50=0,"",PV(constantes!$B$3,AA50,-AN50)*constantes!$B$3)</f>
        <v>1.2099210863369989</v>
      </c>
      <c r="AQ50" s="84">
        <f t="shared" si="4"/>
        <v>0.23</v>
      </c>
      <c r="AR50" s="384">
        <v>230</v>
      </c>
      <c r="AS50" s="384">
        <v>0</v>
      </c>
      <c r="AT50" s="384">
        <v>0</v>
      </c>
      <c r="AU50" s="398"/>
    </row>
    <row r="51" spans="1:49" x14ac:dyDescent="0.2">
      <c r="A51" s="23">
        <v>411</v>
      </c>
      <c r="B51" s="600" t="s">
        <v>320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7"/>
        <v>0.63500000000000001</v>
      </c>
      <c r="K51" s="602">
        <v>0.48</v>
      </c>
      <c r="L51" s="602">
        <v>0.55000000000000004</v>
      </c>
      <c r="M51" s="602">
        <v>0.78</v>
      </c>
      <c r="N51" s="602">
        <v>0.73</v>
      </c>
      <c r="O51" s="66">
        <f t="shared" si="58"/>
        <v>0.63500000000000001</v>
      </c>
      <c r="P51" s="602">
        <v>0.48</v>
      </c>
      <c r="Q51" s="602">
        <v>0.55000000000000004</v>
      </c>
      <c r="R51" s="602">
        <v>0.78</v>
      </c>
      <c r="S51" s="602">
        <v>0.73</v>
      </c>
      <c r="T51" s="603">
        <v>0.01</v>
      </c>
      <c r="U51" s="603">
        <v>0.02</v>
      </c>
      <c r="V51" s="592">
        <f t="shared" si="59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2">
        <v>2500</v>
      </c>
      <c r="AF51" s="78">
        <f>AE51*constantes!$B$4</f>
        <v>9750</v>
      </c>
      <c r="AG51" s="23">
        <v>5</v>
      </c>
      <c r="AJ51" s="634">
        <v>9.75</v>
      </c>
      <c r="AK51" s="79">
        <f t="shared" si="2"/>
        <v>9750</v>
      </c>
      <c r="AL51" s="80">
        <v>10.375677157660604</v>
      </c>
      <c r="AM51" s="81">
        <f>(constantes!$B$3*(1+constantes!$B$3)^(AA51))/((1+constantes!$B$3)^(AA51)-1)</f>
        <v>0.10185220882315059</v>
      </c>
      <c r="AN51" s="82">
        <f t="shared" si="55"/>
        <v>1.2567856365436414</v>
      </c>
      <c r="AO51" s="80">
        <f>IF(AJ51=0,AQ51/constantes!$B$3,AN51/constantes!$B$3)</f>
        <v>15.709820456795518</v>
      </c>
      <c r="AP51" s="83">
        <f>IF(AJ51=0,"",PV(constantes!$B$3,AA51,-AN51)*constantes!$B$3)</f>
        <v>0.98714453113203704</v>
      </c>
      <c r="AQ51" s="84">
        <f t="shared" si="4"/>
        <v>0.2</v>
      </c>
      <c r="AR51" s="384">
        <v>200</v>
      </c>
      <c r="AS51" s="384">
        <v>0</v>
      </c>
      <c r="AT51" s="384">
        <v>0</v>
      </c>
      <c r="AU51" s="398"/>
    </row>
    <row r="52" spans="1:49" x14ac:dyDescent="0.2">
      <c r="A52" s="23">
        <v>412</v>
      </c>
      <c r="B52" s="600" t="s">
        <v>321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7"/>
        <v>0.63500000000000001</v>
      </c>
      <c r="K52" s="602">
        <v>0.48</v>
      </c>
      <c r="L52" s="602">
        <v>0.55000000000000004</v>
      </c>
      <c r="M52" s="602">
        <v>0.78</v>
      </c>
      <c r="N52" s="602">
        <v>0.73</v>
      </c>
      <c r="O52" s="66">
        <f t="shared" si="58"/>
        <v>0.63500000000000001</v>
      </c>
      <c r="P52" s="602">
        <v>0.48</v>
      </c>
      <c r="Q52" s="602">
        <v>0.55000000000000004</v>
      </c>
      <c r="R52" s="602">
        <v>0.78</v>
      </c>
      <c r="S52" s="602">
        <v>0.73</v>
      </c>
      <c r="T52" s="603">
        <v>0.01</v>
      </c>
      <c r="U52" s="603">
        <v>0.02</v>
      </c>
      <c r="V52" s="592">
        <f>(1-$T52)*(1-$U52)</f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2">
        <v>1900</v>
      </c>
      <c r="AF52" s="78">
        <f>AE52*constantes!$B$4</f>
        <v>7410</v>
      </c>
      <c r="AG52" s="23">
        <v>5</v>
      </c>
      <c r="AJ52" s="634">
        <v>7.41</v>
      </c>
      <c r="AK52" s="79">
        <f t="shared" si="2"/>
        <v>7410</v>
      </c>
      <c r="AL52" s="80">
        <v>7.885514639822059</v>
      </c>
      <c r="AM52" s="81">
        <f>(constantes!$B$3*(1+constantes!$B$3)^(AA52))/((1+constantes!$B$3)^(AA52)-1)</f>
        <v>0.10185220882315059</v>
      </c>
      <c r="AN52" s="82">
        <f t="shared" si="55"/>
        <v>0.97815708377316746</v>
      </c>
      <c r="AO52" s="80">
        <f>IF(AJ52=0,AQ52/constantes!$B$3,AN52/constantes!$B$3)</f>
        <v>12.226963547164592</v>
      </c>
      <c r="AP52" s="83">
        <f>IF(AJ52=0,"",PV(constantes!$B$3,AA52,-AN52)*constantes!$B$3)</f>
        <v>0.7682952348900548</v>
      </c>
      <c r="AQ52" s="84">
        <f t="shared" si="4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 x14ac:dyDescent="0.2">
      <c r="A53" s="23">
        <v>315</v>
      </c>
      <c r="B53" s="613" t="s">
        <v>322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1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1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2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1">
        <v>1200</v>
      </c>
      <c r="AF53" s="78">
        <f>AE53*constantes!$B$4</f>
        <v>4680</v>
      </c>
      <c r="AG53" s="23">
        <v>10</v>
      </c>
      <c r="AH53" s="23"/>
      <c r="AI53" s="23"/>
      <c r="AJ53" s="634">
        <f t="shared" ref="AJ53:AJ64" si="60">AD53+AH53+AI53</f>
        <v>3.0419999999999998</v>
      </c>
      <c r="AK53" s="79">
        <f t="shared" ref="AK53:AK63" si="61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2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3">AR53*C53/1000</f>
        <v>0.09</v>
      </c>
      <c r="AR53" s="483">
        <v>90</v>
      </c>
      <c r="AS53" s="384">
        <v>0</v>
      </c>
      <c r="AT53" s="384">
        <v>2390.0573613766728</v>
      </c>
    </row>
    <row r="54" spans="1:49" x14ac:dyDescent="0.2">
      <c r="A54" s="23">
        <v>450</v>
      </c>
      <c r="B54" s="341" t="s">
        <v>323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4">AVERAGE(K54:N54)</f>
        <v>1</v>
      </c>
      <c r="K54" s="558">
        <v>1</v>
      </c>
      <c r="L54" s="558">
        <v>1</v>
      </c>
      <c r="M54" s="558">
        <v>1</v>
      </c>
      <c r="N54" s="558">
        <v>1</v>
      </c>
      <c r="O54" s="66">
        <f t="shared" ref="O54:O55" si="65">AVERAGE(P54:S54)</f>
        <v>1</v>
      </c>
      <c r="P54" s="558">
        <v>1</v>
      </c>
      <c r="Q54" s="558">
        <v>1</v>
      </c>
      <c r="R54" s="558">
        <v>1</v>
      </c>
      <c r="S54" s="558">
        <v>1</v>
      </c>
      <c r="T54" s="74">
        <v>3.7499999999999999E-2</v>
      </c>
      <c r="U54" s="74">
        <v>4.2500000000000003E-2</v>
      </c>
      <c r="V54" s="592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6">AF54*C54/1000</f>
        <v>8.19</v>
      </c>
      <c r="AE54" s="551">
        <v>2100</v>
      </c>
      <c r="AF54" s="78">
        <f>AE54*constantes!$B$4</f>
        <v>8190</v>
      </c>
      <c r="AG54" s="23">
        <v>9</v>
      </c>
      <c r="AH54" s="23"/>
      <c r="AI54" s="87"/>
      <c r="AJ54" s="634">
        <f t="shared" si="60"/>
        <v>8.19</v>
      </c>
      <c r="AK54" s="79">
        <f t="shared" si="61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2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3"/>
        <v>0.35</v>
      </c>
      <c r="AR54" s="483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7" customFormat="1" x14ac:dyDescent="0.2">
      <c r="A55" s="564">
        <v>500</v>
      </c>
      <c r="B55" s="620" t="s">
        <v>324</v>
      </c>
      <c r="C55" s="73">
        <v>1</v>
      </c>
      <c r="D55" s="77">
        <v>0</v>
      </c>
      <c r="E55" s="556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5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2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6"/>
        <v>2.34</v>
      </c>
      <c r="AE55" s="551">
        <v>600</v>
      </c>
      <c r="AF55" s="78">
        <f>AE55*constantes!$B$4</f>
        <v>2340</v>
      </c>
      <c r="AG55" s="23">
        <v>1</v>
      </c>
      <c r="AH55" s="23"/>
      <c r="AI55" s="23"/>
      <c r="AJ55" s="634">
        <f t="shared" si="60"/>
        <v>2.34</v>
      </c>
      <c r="AK55" s="88">
        <f t="shared" si="61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2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3"/>
        <v>0.2</v>
      </c>
      <c r="AR55" s="384">
        <v>200</v>
      </c>
      <c r="AS55" s="384">
        <v>0</v>
      </c>
      <c r="AT55" s="384">
        <v>0</v>
      </c>
      <c r="AU55" s="591"/>
      <c r="AV55" s="577">
        <f ca="1">AP55/C55</f>
        <v>0.35163430522532502</v>
      </c>
    </row>
    <row r="56" spans="1:49" x14ac:dyDescent="0.2">
      <c r="A56" s="23">
        <v>505</v>
      </c>
      <c r="B56" s="297" t="s">
        <v>325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8">
        <v>1</v>
      </c>
      <c r="L56" s="558">
        <v>1</v>
      </c>
      <c r="M56" s="558">
        <v>1</v>
      </c>
      <c r="N56" s="558">
        <v>1</v>
      </c>
      <c r="O56" s="66">
        <v>1</v>
      </c>
      <c r="P56" s="558">
        <v>1</v>
      </c>
      <c r="Q56" s="558">
        <v>1</v>
      </c>
      <c r="R56" s="558">
        <v>1</v>
      </c>
      <c r="S56" s="558">
        <v>1</v>
      </c>
      <c r="T56" s="74">
        <v>2.06E-2</v>
      </c>
      <c r="U56" s="74">
        <v>3.2599999999999997E-2</v>
      </c>
      <c r="V56" s="592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7">AF56*C56/1000</f>
        <v>1.56</v>
      </c>
      <c r="AE56" s="631">
        <f>1000*0.4</f>
        <v>400</v>
      </c>
      <c r="AF56" s="632">
        <f>AE56*constantes!$B$4</f>
        <v>1560</v>
      </c>
      <c r="AG56" s="23">
        <v>1</v>
      </c>
      <c r="AH56" s="23"/>
      <c r="AI56" s="23"/>
      <c r="AJ56" s="634">
        <f t="shared" ref="AJ56" si="68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9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70">AR56*C56/1000</f>
        <v>0.17</v>
      </c>
      <c r="AR56" s="483">
        <v>170</v>
      </c>
      <c r="AS56" s="384">
        <v>20</v>
      </c>
      <c r="AT56" s="384">
        <v>177.73</v>
      </c>
      <c r="AU56" s="400">
        <v>0.88</v>
      </c>
    </row>
    <row r="57" spans="1:49" x14ac:dyDescent="0.2">
      <c r="A57" s="23">
        <v>501</v>
      </c>
      <c r="B57" s="297" t="s">
        <v>326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8">
        <v>1</v>
      </c>
      <c r="L57" s="558">
        <v>1</v>
      </c>
      <c r="M57" s="558">
        <v>1</v>
      </c>
      <c r="N57" s="558">
        <v>1</v>
      </c>
      <c r="O57" s="66">
        <v>1</v>
      </c>
      <c r="P57" s="558">
        <v>1</v>
      </c>
      <c r="Q57" s="558">
        <v>1</v>
      </c>
      <c r="R57" s="558">
        <v>1</v>
      </c>
      <c r="S57" s="558">
        <v>1</v>
      </c>
      <c r="T57" s="74">
        <v>2.06E-2</v>
      </c>
      <c r="U57" s="74">
        <v>3.2599999999999997E-2</v>
      </c>
      <c r="V57" s="592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6"/>
        <v>1.56</v>
      </c>
      <c r="AE57" s="631">
        <f>1000*0.4</f>
        <v>400</v>
      </c>
      <c r="AF57" s="632">
        <f>AE57*constantes!$B$4</f>
        <v>1560</v>
      </c>
      <c r="AG57" s="23">
        <v>1</v>
      </c>
      <c r="AH57" s="23"/>
      <c r="AI57" s="23"/>
      <c r="AJ57" s="634">
        <f t="shared" si="60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4" ca="1" si="71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4" si="72">AR57*C57/1000</f>
        <v>0.17</v>
      </c>
      <c r="AR57" s="483">
        <v>170</v>
      </c>
      <c r="AS57" s="384">
        <v>20</v>
      </c>
      <c r="AT57" s="384">
        <v>177.73</v>
      </c>
      <c r="AU57" s="400">
        <v>0.88</v>
      </c>
    </row>
    <row r="58" spans="1:49" s="577" customFormat="1" x14ac:dyDescent="0.2">
      <c r="A58" s="564">
        <v>502</v>
      </c>
      <c r="B58" s="388" t="s">
        <v>327</v>
      </c>
      <c r="C58" s="578">
        <v>1</v>
      </c>
      <c r="D58" s="579">
        <v>0</v>
      </c>
      <c r="E58" s="580">
        <v>1</v>
      </c>
      <c r="F58" s="565">
        <v>0.9474715600000001</v>
      </c>
      <c r="G58" s="565">
        <v>0.9474715600000001</v>
      </c>
      <c r="H58" s="565">
        <v>0.9474715600000001</v>
      </c>
      <c r="I58" s="565">
        <v>0.9474715600000001</v>
      </c>
      <c r="J58" s="581">
        <v>1</v>
      </c>
      <c r="K58" s="566">
        <v>1</v>
      </c>
      <c r="L58" s="566">
        <v>1</v>
      </c>
      <c r="M58" s="566">
        <v>1</v>
      </c>
      <c r="N58" s="566">
        <v>1</v>
      </c>
      <c r="O58" s="581">
        <v>1</v>
      </c>
      <c r="P58" s="566">
        <v>1</v>
      </c>
      <c r="Q58" s="566">
        <v>1</v>
      </c>
      <c r="R58" s="566">
        <v>1</v>
      </c>
      <c r="S58" s="566">
        <v>1</v>
      </c>
      <c r="T58" s="582">
        <v>2.06E-2</v>
      </c>
      <c r="U58" s="582">
        <v>3.2599999999999997E-2</v>
      </c>
      <c r="V58" s="592">
        <v>0.9474715600000001</v>
      </c>
      <c r="W58" s="583">
        <v>3</v>
      </c>
      <c r="X58" s="584" t="s">
        <v>28</v>
      </c>
      <c r="Y58" s="585">
        <v>1301</v>
      </c>
      <c r="Z58" s="568">
        <v>2</v>
      </c>
      <c r="AA58" s="568">
        <v>20</v>
      </c>
      <c r="AB58" s="586">
        <v>1</v>
      </c>
      <c r="AC58" s="587">
        <v>0</v>
      </c>
      <c r="AD58" s="77">
        <f t="shared" si="66"/>
        <v>1.248</v>
      </c>
      <c r="AE58" s="633">
        <f>800*0.4</f>
        <v>320</v>
      </c>
      <c r="AF58" s="632">
        <f>AE58*constantes!$B$4</f>
        <v>1248</v>
      </c>
      <c r="AG58" s="589">
        <v>1</v>
      </c>
      <c r="AH58" s="568"/>
      <c r="AI58" s="568"/>
      <c r="AJ58" s="634">
        <f t="shared" si="60"/>
        <v>1.248</v>
      </c>
      <c r="AK58" s="88">
        <f t="shared" si="61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71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2"/>
        <v>0.27</v>
      </c>
      <c r="AR58" s="575">
        <v>270</v>
      </c>
      <c r="AS58" s="384">
        <v>20</v>
      </c>
      <c r="AT58" s="575">
        <v>279.29000000000002</v>
      </c>
      <c r="AU58" s="591"/>
      <c r="AV58" s="577">
        <v>0.43583543384103762</v>
      </c>
      <c r="AW58" s="575">
        <v>271.42525427074401</v>
      </c>
    </row>
    <row r="59" spans="1:49" x14ac:dyDescent="0.2">
      <c r="A59" s="23">
        <v>503</v>
      </c>
      <c r="B59" s="341" t="s">
        <v>328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3">AVERAGE(K59:N59)</f>
        <v>1</v>
      </c>
      <c r="K59" s="558">
        <v>1</v>
      </c>
      <c r="L59" s="558">
        <v>1</v>
      </c>
      <c r="M59" s="558">
        <v>1</v>
      </c>
      <c r="N59" s="558">
        <v>1</v>
      </c>
      <c r="O59" s="66">
        <f t="shared" ref="O59:O63" si="74">AVERAGE(P59:S59)</f>
        <v>1</v>
      </c>
      <c r="P59" s="558">
        <v>1</v>
      </c>
      <c r="Q59" s="558">
        <v>1</v>
      </c>
      <c r="R59" s="558">
        <v>1</v>
      </c>
      <c r="S59" s="558">
        <v>1</v>
      </c>
      <c r="T59" s="74">
        <v>0.05</v>
      </c>
      <c r="U59" s="74">
        <v>0.05</v>
      </c>
      <c r="V59" s="592">
        <f t="shared" ref="V59" si="75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6"/>
        <v>3.5880000000000001</v>
      </c>
      <c r="AE59" s="551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4">
        <f t="shared" si="60"/>
        <v>3.5880000000000001</v>
      </c>
      <c r="AK59" s="79">
        <f t="shared" si="61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71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2"/>
        <v>0.22321951219512196</v>
      </c>
      <c r="AR59" s="483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 x14ac:dyDescent="0.2">
      <c r="A60" s="564">
        <v>504</v>
      </c>
      <c r="B60" s="342" t="s">
        <v>329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4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2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1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4">
        <f t="shared" si="60"/>
        <v>1.2168000000000001</v>
      </c>
      <c r="AK60" s="79">
        <f t="shared" si="61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71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2"/>
        <v>0.09</v>
      </c>
      <c r="AR60" s="483">
        <v>90</v>
      </c>
      <c r="AS60" s="384">
        <v>0</v>
      </c>
      <c r="AT60" s="384">
        <v>2390.0573613766728</v>
      </c>
      <c r="AU60" s="399">
        <v>0.21299999999999999</v>
      </c>
    </row>
    <row r="61" spans="1:49" x14ac:dyDescent="0.2">
      <c r="A61" s="135">
        <v>506</v>
      </c>
      <c r="B61" t="s">
        <v>330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3" si="76">AVERAGE(K61:N61)</f>
        <v>1</v>
      </c>
      <c r="K61" s="558">
        <v>1</v>
      </c>
      <c r="L61" s="558">
        <v>1</v>
      </c>
      <c r="M61" s="558">
        <v>1</v>
      </c>
      <c r="N61" s="558">
        <v>1</v>
      </c>
      <c r="O61" s="66">
        <f t="shared" si="74"/>
        <v>1</v>
      </c>
      <c r="P61" s="558">
        <v>1</v>
      </c>
      <c r="Q61" s="558">
        <v>1</v>
      </c>
      <c r="R61" s="558">
        <v>1</v>
      </c>
      <c r="S61" s="558">
        <v>1</v>
      </c>
      <c r="T61" s="74">
        <v>2.06E-2</v>
      </c>
      <c r="U61" s="74">
        <v>3.2599999999999997E-2</v>
      </c>
      <c r="V61" s="592">
        <f t="shared" ref="V61:V63" si="77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8">AF61*C61/1000</f>
        <v>3.9</v>
      </c>
      <c r="AE61" s="551">
        <v>1000</v>
      </c>
      <c r="AF61" s="78">
        <f>AE61*constantes!$B$4</f>
        <v>3900</v>
      </c>
      <c r="AG61" s="23">
        <v>7</v>
      </c>
      <c r="AH61" s="23"/>
      <c r="AI61" s="23"/>
      <c r="AJ61" s="634">
        <f t="shared" si="60"/>
        <v>3.9</v>
      </c>
      <c r="AK61" s="79">
        <f t="shared" si="61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71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2"/>
        <v>0.17</v>
      </c>
      <c r="AR61" s="483">
        <v>170</v>
      </c>
      <c r="AS61" s="384">
        <v>20</v>
      </c>
      <c r="AT61" s="384">
        <v>177.73</v>
      </c>
      <c r="AU61" s="400">
        <v>0.88</v>
      </c>
    </row>
    <row r="62" spans="1:49" x14ac:dyDescent="0.2">
      <c r="A62" s="23">
        <v>507</v>
      </c>
      <c r="B62" s="341" t="s">
        <v>331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6"/>
        <v>1</v>
      </c>
      <c r="K62" s="558">
        <v>1</v>
      </c>
      <c r="L62" s="558">
        <v>1</v>
      </c>
      <c r="M62" s="558">
        <v>1</v>
      </c>
      <c r="N62" s="558">
        <v>1</v>
      </c>
      <c r="O62" s="66">
        <f t="shared" si="74"/>
        <v>1</v>
      </c>
      <c r="P62" s="558">
        <v>1</v>
      </c>
      <c r="Q62" s="558">
        <v>1</v>
      </c>
      <c r="R62" s="558">
        <v>1</v>
      </c>
      <c r="S62" s="558">
        <v>1</v>
      </c>
      <c r="T62" s="74">
        <v>3.7499999999999999E-2</v>
      </c>
      <c r="U62" s="74">
        <v>4.2500000000000003E-2</v>
      </c>
      <c r="V62" s="592">
        <f t="shared" si="77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8"/>
        <v>3.5880000000000001</v>
      </c>
      <c r="AE62" s="551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4">
        <f t="shared" si="60"/>
        <v>3.5880000000000001</v>
      </c>
      <c r="AK62" s="79">
        <f t="shared" si="61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71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2"/>
        <v>0.22321951219512196</v>
      </c>
      <c r="AR62" s="483">
        <f t="shared" ref="AR62" si="79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 x14ac:dyDescent="0.2">
      <c r="A63" s="135">
        <v>508</v>
      </c>
      <c r="B63" t="s">
        <v>332</v>
      </c>
      <c r="C63" s="73">
        <v>1</v>
      </c>
      <c r="D63" s="77">
        <v>0</v>
      </c>
      <c r="E63" s="556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6"/>
        <v>0.51075227456561911</v>
      </c>
      <c r="K63" s="558">
        <v>0.58487065377698244</v>
      </c>
      <c r="L63" s="558">
        <v>0.57552916156834211</v>
      </c>
      <c r="M63" s="558">
        <v>0.44621983189814091</v>
      </c>
      <c r="N63" s="558">
        <v>0.43638945101901089</v>
      </c>
      <c r="O63" s="66">
        <f t="shared" si="74"/>
        <v>0.51075227456561911</v>
      </c>
      <c r="P63" s="558">
        <v>0.58487065377698244</v>
      </c>
      <c r="Q63" s="558">
        <v>0.57552916156834211</v>
      </c>
      <c r="R63" s="558">
        <v>0.44621983189814091</v>
      </c>
      <c r="S63" s="558">
        <v>0.43638945101901089</v>
      </c>
      <c r="T63" s="389">
        <v>0.01</v>
      </c>
      <c r="U63" s="389">
        <v>0.02</v>
      </c>
      <c r="V63" s="592">
        <f t="shared" si="77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8"/>
        <v>6.63</v>
      </c>
      <c r="AE63" s="551">
        <v>1700</v>
      </c>
      <c r="AF63" s="78">
        <f>AE63*constantes!$B$4</f>
        <v>6630</v>
      </c>
      <c r="AG63" s="23">
        <v>1</v>
      </c>
      <c r="AH63" s="23"/>
      <c r="AI63" s="23"/>
      <c r="AJ63" s="634">
        <f t="shared" si="60"/>
        <v>6.63</v>
      </c>
      <c r="AK63" s="79">
        <f t="shared" si="61"/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ca="1" si="71"/>
        <v>0.6620297311206631</v>
      </c>
      <c r="AO63" s="80">
        <f ca="1">IF(AJ63=0,AQ63/constantes!$B$3,AN63/constantes!$B$3)</f>
        <v>8.2753716390082879</v>
      </c>
      <c r="AP63" s="83">
        <f ca="1">IF(AJ63=0,"",PV(constantes!$B$3,AA63,-AN63)*constantes!$B$3)</f>
        <v>0.59623898237322959</v>
      </c>
      <c r="AQ63" s="84">
        <f t="shared" si="72"/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 x14ac:dyDescent="0.2">
      <c r="A64" s="135">
        <v>509</v>
      </c>
      <c r="B64" t="s">
        <v>333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v>1</v>
      </c>
      <c r="K64" s="558">
        <v>1</v>
      </c>
      <c r="L64" s="558">
        <v>1</v>
      </c>
      <c r="M64" s="558">
        <v>1</v>
      </c>
      <c r="N64" s="558">
        <v>1</v>
      </c>
      <c r="O64" s="66">
        <v>1</v>
      </c>
      <c r="P64" s="558">
        <v>1</v>
      </c>
      <c r="Q64" s="558">
        <v>1</v>
      </c>
      <c r="R64" s="558">
        <v>1</v>
      </c>
      <c r="S64" s="558">
        <v>1</v>
      </c>
      <c r="T64" s="74">
        <v>2.06E-2</v>
      </c>
      <c r="U64" s="74">
        <v>3.2599999999999997E-2</v>
      </c>
      <c r="V64" s="592">
        <v>0.9474715600000001</v>
      </c>
      <c r="W64" s="20">
        <v>3</v>
      </c>
      <c r="X64" s="32" t="s">
        <v>28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8"/>
        <v>1.56</v>
      </c>
      <c r="AE64" s="631">
        <f>1000*0.4</f>
        <v>400</v>
      </c>
      <c r="AF64" s="632">
        <f>AE64*constantes!$B$4</f>
        <v>1560</v>
      </c>
      <c r="AG64" s="23">
        <v>1</v>
      </c>
      <c r="AH64" s="23"/>
      <c r="AI64" s="23"/>
      <c r="AJ64" s="634">
        <f t="shared" si="60"/>
        <v>1.56</v>
      </c>
      <c r="AK64" s="88">
        <f>AJ64*1000/C64</f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0">
        <f t="shared" ca="1" si="71"/>
        <v>0.33512275570994399</v>
      </c>
      <c r="AO64" s="80">
        <f ca="1">IF(AJ64=0,AQ64/constantes!$B$3,AN64/constantes!$B$3)</f>
        <v>4.1890344463742997</v>
      </c>
      <c r="AP64" s="83">
        <f ca="1">IF(AJ64=0,"",PV(constantes!$B$3,AA64,-AN64)*constantes!$B$3)</f>
        <v>0.263222769212068</v>
      </c>
      <c r="AQ64" s="84">
        <f t="shared" si="72"/>
        <v>0.17</v>
      </c>
      <c r="AR64" s="483">
        <v>170</v>
      </c>
      <c r="AS64" s="384">
        <v>20</v>
      </c>
      <c r="AT64" s="384">
        <v>177.73</v>
      </c>
      <c r="AU64" s="400">
        <v>0.88</v>
      </c>
    </row>
  </sheetData>
  <autoFilter ref="A1:AU63"/>
  <conditionalFormatting sqref="AJ2:AK3 AJ20:AK23 AJ12:AK12 AJ34:AK34 AJ14:AK15 AJ9:AK9 AJ36:AK40 AK41:AK52">
    <cfRule type="cellIs" dxfId="96" priority="82" stopIfTrue="1" operator="equal">
      <formula>0</formula>
    </cfRule>
  </conditionalFormatting>
  <conditionalFormatting sqref="AJ16:AK16">
    <cfRule type="cellIs" dxfId="95" priority="81" stopIfTrue="1" operator="equal">
      <formula>0</formula>
    </cfRule>
  </conditionalFormatting>
  <conditionalFormatting sqref="AJ6:AK6 AJ8:AK8">
    <cfRule type="cellIs" dxfId="94" priority="65" stopIfTrue="1" operator="equal">
      <formula>0</formula>
    </cfRule>
  </conditionalFormatting>
  <conditionalFormatting sqref="AJ4:AK4">
    <cfRule type="cellIs" dxfId="93" priority="63" stopIfTrue="1" operator="equal">
      <formula>0</formula>
    </cfRule>
  </conditionalFormatting>
  <conditionalFormatting sqref="AJ5:AK5">
    <cfRule type="cellIs" dxfId="92" priority="62" stopIfTrue="1" operator="equal">
      <formula>0</formula>
    </cfRule>
  </conditionalFormatting>
  <conditionalFormatting sqref="AJ7:AK7">
    <cfRule type="cellIs" dxfId="91" priority="61" stopIfTrue="1" operator="equal">
      <formula>0</formula>
    </cfRule>
  </conditionalFormatting>
  <conditionalFormatting sqref="AJ32:AK32">
    <cfRule type="cellIs" dxfId="90" priority="58" stopIfTrue="1" operator="equal">
      <formula>0</formula>
    </cfRule>
  </conditionalFormatting>
  <conditionalFormatting sqref="AJ10:AK11">
    <cfRule type="cellIs" dxfId="89" priority="57" stopIfTrue="1" operator="equal">
      <formula>0</formula>
    </cfRule>
  </conditionalFormatting>
  <conditionalFormatting sqref="AJ35:AK35">
    <cfRule type="cellIs" dxfId="88" priority="56" stopIfTrue="1" operator="equal">
      <formula>0</formula>
    </cfRule>
  </conditionalFormatting>
  <conditionalFormatting sqref="AJ33:AK33">
    <cfRule type="cellIs" dxfId="87" priority="55" stopIfTrue="1" operator="equal">
      <formula>0</formula>
    </cfRule>
  </conditionalFormatting>
  <conditionalFormatting sqref="A63:A1048576 A1 A53">
    <cfRule type="duplicateValues" dxfId="86" priority="345"/>
  </conditionalFormatting>
  <conditionalFormatting sqref="A2:A23 A32:A40">
    <cfRule type="duplicateValues" dxfId="85" priority="348"/>
  </conditionalFormatting>
  <conditionalFormatting sqref="AJ13:AK13">
    <cfRule type="cellIs" dxfId="84" priority="30" stopIfTrue="1" operator="equal">
      <formula>0</formula>
    </cfRule>
  </conditionalFormatting>
  <conditionalFormatting sqref="AJ24:AK31">
    <cfRule type="cellIs" dxfId="83" priority="28" stopIfTrue="1" operator="equal">
      <formula>0</formula>
    </cfRule>
  </conditionalFormatting>
  <conditionalFormatting sqref="A24:A31">
    <cfRule type="duplicateValues" dxfId="82" priority="29"/>
  </conditionalFormatting>
  <conditionalFormatting sqref="AJ53:AK53">
    <cfRule type="cellIs" dxfId="81" priority="27" stopIfTrue="1" operator="equal">
      <formula>0</formula>
    </cfRule>
  </conditionalFormatting>
  <conditionalFormatting sqref="A41:A52">
    <cfRule type="duplicateValues" dxfId="80" priority="26"/>
  </conditionalFormatting>
  <conditionalFormatting sqref="AJ54:AK54">
    <cfRule type="cellIs" dxfId="79" priority="23" stopIfTrue="1" operator="equal">
      <formula>0</formula>
    </cfRule>
  </conditionalFormatting>
  <conditionalFormatting sqref="A54">
    <cfRule type="duplicateValues" dxfId="78" priority="24"/>
  </conditionalFormatting>
  <conditionalFormatting sqref="A55">
    <cfRule type="duplicateValues" dxfId="77" priority="22"/>
  </conditionalFormatting>
  <conditionalFormatting sqref="AJ55:AK55 AJ57:AK58">
    <cfRule type="cellIs" dxfId="76" priority="20" stopIfTrue="1" operator="equal">
      <formula>0</formula>
    </cfRule>
  </conditionalFormatting>
  <conditionalFormatting sqref="AJ17:AK17">
    <cfRule type="cellIs" dxfId="75" priority="19" stopIfTrue="1" operator="equal">
      <formula>0</formula>
    </cfRule>
  </conditionalFormatting>
  <conditionalFormatting sqref="AJ18:AK18">
    <cfRule type="cellIs" dxfId="74" priority="18" stopIfTrue="1" operator="equal">
      <formula>0</formula>
    </cfRule>
  </conditionalFormatting>
  <conditionalFormatting sqref="AJ19:AK19">
    <cfRule type="cellIs" dxfId="73" priority="17" stopIfTrue="1" operator="equal">
      <formula>0</formula>
    </cfRule>
  </conditionalFormatting>
  <conditionalFormatting sqref="A56:A60">
    <cfRule type="duplicateValues" dxfId="72" priority="16"/>
  </conditionalFormatting>
  <conditionalFormatting sqref="AJ59:AK59">
    <cfRule type="cellIs" dxfId="71" priority="12" stopIfTrue="1" operator="equal">
      <formula>0</formula>
    </cfRule>
  </conditionalFormatting>
  <conditionalFormatting sqref="AJ60:AK60">
    <cfRule type="cellIs" dxfId="70" priority="10" stopIfTrue="1" operator="equal">
      <formula>0</formula>
    </cfRule>
  </conditionalFormatting>
  <conditionalFormatting sqref="AJ56:AK56">
    <cfRule type="cellIs" dxfId="69" priority="9" stopIfTrue="1" operator="equal">
      <formula>0</formula>
    </cfRule>
  </conditionalFormatting>
  <conditionalFormatting sqref="AJ61:AK61">
    <cfRule type="cellIs" dxfId="68" priority="7" stopIfTrue="1" operator="equal">
      <formula>0</formula>
    </cfRule>
  </conditionalFormatting>
  <conditionalFormatting sqref="A62">
    <cfRule type="duplicateValues" dxfId="67" priority="6"/>
  </conditionalFormatting>
  <conditionalFormatting sqref="AJ62:AK62">
    <cfRule type="cellIs" dxfId="66" priority="4" stopIfTrue="1" operator="equal">
      <formula>0</formula>
    </cfRule>
  </conditionalFormatting>
  <conditionalFormatting sqref="AJ63:AK63">
    <cfRule type="cellIs" dxfId="65" priority="3" stopIfTrue="1" operator="equal">
      <formula>0</formula>
    </cfRule>
  </conditionalFormatting>
  <conditionalFormatting sqref="AJ64:AK64">
    <cfRule type="cellIs" dxfId="64" priority="2" stopIfTrue="1" operator="equal">
      <formula>0</formula>
    </cfRule>
  </conditionalFormatting>
  <conditionalFormatting sqref="AJ41:AJ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topRight" activeCell="H1" sqref="H1"/>
      <selection pane="bottomLeft" activeCell="A2" sqref="A2"/>
      <selection pane="bottomRight" activeCell="G9" sqref="G9"/>
    </sheetView>
  </sheetViews>
  <sheetFormatPr defaultColWidth="9.140625" defaultRowHeight="12.75" x14ac:dyDescent="0.2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 x14ac:dyDescent="0.25">
      <c r="A1" s="402" t="s">
        <v>334</v>
      </c>
      <c r="B1" s="402" t="s">
        <v>335</v>
      </c>
      <c r="C1" s="402" t="s">
        <v>336</v>
      </c>
      <c r="D1" s="402" t="s">
        <v>337</v>
      </c>
      <c r="E1" s="402" t="s">
        <v>205</v>
      </c>
      <c r="F1" s="402" t="s">
        <v>206</v>
      </c>
      <c r="G1" s="11" t="s">
        <v>230</v>
      </c>
      <c r="H1" s="11" t="s">
        <v>245</v>
      </c>
      <c r="I1" s="11" t="s">
        <v>246</v>
      </c>
      <c r="J1" s="11" t="s">
        <v>4</v>
      </c>
      <c r="K1" s="11" t="s">
        <v>5</v>
      </c>
      <c r="L1" s="11" t="s">
        <v>235</v>
      </c>
      <c r="M1" s="253" t="s">
        <v>236</v>
      </c>
      <c r="N1" s="253" t="s">
        <v>237</v>
      </c>
      <c r="O1" s="253" t="s">
        <v>238</v>
      </c>
      <c r="P1" s="253" t="s">
        <v>239</v>
      </c>
      <c r="Q1" s="253" t="s">
        <v>240</v>
      </c>
      <c r="R1" s="253" t="s">
        <v>241</v>
      </c>
      <c r="S1" s="253" t="s">
        <v>242</v>
      </c>
      <c r="T1" s="253" t="s">
        <v>243</v>
      </c>
      <c r="U1" s="253" t="s">
        <v>244</v>
      </c>
      <c r="V1" s="402" t="s">
        <v>338</v>
      </c>
      <c r="W1" s="402" t="s">
        <v>339</v>
      </c>
      <c r="X1" s="402" t="s">
        <v>340</v>
      </c>
      <c r="Y1" s="402" t="s">
        <v>341</v>
      </c>
      <c r="Z1" s="402" t="s">
        <v>342</v>
      </c>
      <c r="AA1" s="402"/>
      <c r="AB1" s="402" t="s">
        <v>343</v>
      </c>
      <c r="AC1" s="402" t="s">
        <v>344</v>
      </c>
      <c r="AD1" s="402" t="s">
        <v>268</v>
      </c>
      <c r="AE1" s="402" t="s">
        <v>269</v>
      </c>
      <c r="AF1" s="402" t="s">
        <v>250</v>
      </c>
      <c r="AG1" s="402" t="s">
        <v>270</v>
      </c>
      <c r="AH1" s="402" t="s">
        <v>253</v>
      </c>
      <c r="AI1" s="402" t="s">
        <v>254</v>
      </c>
      <c r="AJ1" s="402" t="s">
        <v>203</v>
      </c>
      <c r="AK1" s="402" t="s">
        <v>345</v>
      </c>
      <c r="AL1" s="402" t="s">
        <v>346</v>
      </c>
      <c r="AM1" s="402" t="s">
        <v>347</v>
      </c>
      <c r="AN1" s="402" t="s">
        <v>348</v>
      </c>
      <c r="AO1" s="402"/>
      <c r="AP1" s="402"/>
    </row>
    <row r="2" spans="1:42" ht="13.5" hidden="1" thickTop="1" x14ac:dyDescent="0.2">
      <c r="A2">
        <v>1501</v>
      </c>
      <c r="B2">
        <v>1501</v>
      </c>
      <c r="C2" s="541" t="s">
        <v>349</v>
      </c>
      <c r="D2" s="541" t="s">
        <v>349</v>
      </c>
      <c r="E2" t="s">
        <v>222</v>
      </c>
      <c r="F2">
        <v>3</v>
      </c>
      <c r="G2" s="135">
        <v>13.1</v>
      </c>
      <c r="H2" s="542">
        <v>0.32</v>
      </c>
      <c r="I2" s="542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3"/>
      <c r="X2" s="543"/>
      <c r="Y2" s="543"/>
      <c r="Z2" s="543"/>
      <c r="AA2" s="543"/>
      <c r="AB2">
        <v>1900</v>
      </c>
      <c r="AC2" s="544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350</v>
      </c>
    </row>
    <row r="3" spans="1:42" ht="13.5" hidden="1" thickTop="1" x14ac:dyDescent="0.2">
      <c r="A3">
        <v>1</v>
      </c>
      <c r="B3">
        <v>1</v>
      </c>
      <c r="C3" t="s">
        <v>351</v>
      </c>
      <c r="D3" t="s">
        <v>351</v>
      </c>
      <c r="E3" t="s">
        <v>352</v>
      </c>
      <c r="F3">
        <v>1</v>
      </c>
      <c r="G3" s="502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284</v>
      </c>
    </row>
    <row r="4" spans="1:42" ht="13.5" hidden="1" thickTop="1" x14ac:dyDescent="0.2">
      <c r="A4">
        <v>13</v>
      </c>
      <c r="B4">
        <v>13</v>
      </c>
      <c r="C4" t="s">
        <v>353</v>
      </c>
      <c r="D4" t="s">
        <v>353</v>
      </c>
      <c r="E4" t="s">
        <v>352</v>
      </c>
      <c r="F4">
        <v>1</v>
      </c>
      <c r="G4" s="502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284</v>
      </c>
    </row>
    <row r="5" spans="1:42" ht="13.5" hidden="1" thickTop="1" x14ac:dyDescent="0.2">
      <c r="A5">
        <v>44</v>
      </c>
      <c r="B5">
        <v>44</v>
      </c>
      <c r="C5" t="s">
        <v>354</v>
      </c>
      <c r="D5" t="s">
        <v>354</v>
      </c>
      <c r="E5" t="s">
        <v>216</v>
      </c>
      <c r="F5">
        <v>1</v>
      </c>
      <c r="G5" s="502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284</v>
      </c>
    </row>
    <row r="6" spans="1:42" ht="13.5" hidden="1" thickTop="1" x14ac:dyDescent="0.2">
      <c r="A6">
        <v>1502</v>
      </c>
      <c r="B6">
        <v>1502</v>
      </c>
      <c r="C6" s="541" t="s">
        <v>355</v>
      </c>
      <c r="D6" s="541" t="s">
        <v>355</v>
      </c>
      <c r="E6" t="s">
        <v>222</v>
      </c>
      <c r="F6">
        <v>3</v>
      </c>
      <c r="G6" s="135">
        <v>11.5</v>
      </c>
      <c r="H6" s="542">
        <v>0.34860000000000002</v>
      </c>
      <c r="I6" s="542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3"/>
      <c r="X6" s="543"/>
      <c r="Y6" s="543"/>
      <c r="Z6" s="543"/>
      <c r="AA6" s="543"/>
      <c r="AB6">
        <v>1900</v>
      </c>
      <c r="AC6" s="544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350</v>
      </c>
    </row>
    <row r="7" spans="1:42" ht="13.5" thickTop="1" x14ac:dyDescent="0.2">
      <c r="A7">
        <v>12</v>
      </c>
      <c r="B7">
        <v>12</v>
      </c>
      <c r="C7" t="s">
        <v>356</v>
      </c>
      <c r="D7" t="s">
        <v>356</v>
      </c>
      <c r="E7" t="s">
        <v>216</v>
      </c>
      <c r="F7">
        <v>1</v>
      </c>
      <c r="G7" s="502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357</v>
      </c>
    </row>
    <row r="8" spans="1:42" hidden="1" x14ac:dyDescent="0.2">
      <c r="A8">
        <f>A7+1</f>
        <v>13</v>
      </c>
      <c r="B8">
        <f>B7+1</f>
        <v>13</v>
      </c>
      <c r="C8" s="541" t="s">
        <v>358</v>
      </c>
      <c r="D8" s="541" t="s">
        <v>359</v>
      </c>
      <c r="E8" t="s">
        <v>222</v>
      </c>
      <c r="F8">
        <v>3</v>
      </c>
      <c r="G8" s="135">
        <v>31</v>
      </c>
      <c r="H8" s="542">
        <v>6.9099999999999995E-2</v>
      </c>
      <c r="I8" s="542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3"/>
      <c r="X8" s="543"/>
      <c r="Y8" s="543"/>
      <c r="Z8" s="543"/>
      <c r="AA8" s="543"/>
      <c r="AB8">
        <v>1900</v>
      </c>
      <c r="AC8" s="544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360</v>
      </c>
    </row>
    <row r="9" spans="1:42" x14ac:dyDescent="0.2">
      <c r="A9">
        <v>211</v>
      </c>
      <c r="B9">
        <v>211</v>
      </c>
      <c r="C9" t="s">
        <v>361</v>
      </c>
      <c r="D9" t="s">
        <v>361</v>
      </c>
      <c r="E9" t="s">
        <v>216</v>
      </c>
      <c r="F9">
        <v>1</v>
      </c>
      <c r="G9" s="502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357</v>
      </c>
    </row>
    <row r="10" spans="1:42" hidden="1" x14ac:dyDescent="0.2">
      <c r="A10">
        <f>A9+1</f>
        <v>212</v>
      </c>
      <c r="B10">
        <f>B9+1</f>
        <v>212</v>
      </c>
      <c r="C10" s="541" t="s">
        <v>362</v>
      </c>
      <c r="D10" s="541" t="s">
        <v>362</v>
      </c>
      <c r="E10" t="s">
        <v>222</v>
      </c>
      <c r="F10">
        <v>3</v>
      </c>
      <c r="G10" s="135">
        <v>11.5</v>
      </c>
      <c r="H10" s="542">
        <v>0.31519999999999998</v>
      </c>
      <c r="I10" s="542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3"/>
      <c r="X10" s="543"/>
      <c r="Y10" s="543"/>
      <c r="Z10" s="543"/>
      <c r="AA10" s="543"/>
      <c r="AB10">
        <v>1900</v>
      </c>
      <c r="AC10" s="544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350</v>
      </c>
    </row>
    <row r="11" spans="1:42" hidden="1" x14ac:dyDescent="0.2">
      <c r="A11">
        <v>93</v>
      </c>
      <c r="B11">
        <v>93</v>
      </c>
      <c r="C11" t="s">
        <v>363</v>
      </c>
      <c r="D11" t="s">
        <v>363</v>
      </c>
      <c r="E11" t="s">
        <v>222</v>
      </c>
      <c r="F11">
        <v>3</v>
      </c>
      <c r="G11" s="502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350</v>
      </c>
    </row>
    <row r="12" spans="1:42" hidden="1" x14ac:dyDescent="0.2">
      <c r="A12">
        <f t="shared" ref="A12:B14" si="0">A11+1</f>
        <v>94</v>
      </c>
      <c r="B12">
        <f t="shared" si="0"/>
        <v>94</v>
      </c>
      <c r="C12" s="541" t="s">
        <v>364</v>
      </c>
      <c r="D12" s="541" t="s">
        <v>364</v>
      </c>
      <c r="E12" t="s">
        <v>222</v>
      </c>
      <c r="F12">
        <v>3</v>
      </c>
      <c r="G12" s="135">
        <v>150</v>
      </c>
      <c r="H12" s="542">
        <v>0.1202</v>
      </c>
      <c r="I12" s="542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3"/>
      <c r="X12" s="543"/>
      <c r="Y12" s="543"/>
      <c r="Z12" s="543"/>
      <c r="AA12" s="543"/>
      <c r="AB12">
        <v>1900</v>
      </c>
      <c r="AC12" s="544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360</v>
      </c>
    </row>
    <row r="13" spans="1:42" hidden="1" x14ac:dyDescent="0.2">
      <c r="A13">
        <f t="shared" si="0"/>
        <v>95</v>
      </c>
      <c r="B13">
        <f t="shared" si="0"/>
        <v>95</v>
      </c>
      <c r="C13" s="541" t="s">
        <v>365</v>
      </c>
      <c r="D13" s="541" t="s">
        <v>365</v>
      </c>
      <c r="E13" t="s">
        <v>222</v>
      </c>
      <c r="F13">
        <v>3</v>
      </c>
      <c r="G13" s="135">
        <v>169.1</v>
      </c>
      <c r="H13" s="542">
        <v>5.2699999999999997E-2</v>
      </c>
      <c r="I13" s="542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3"/>
      <c r="X13" s="543"/>
      <c r="Y13" s="543"/>
      <c r="Z13" s="543"/>
      <c r="AA13" s="543"/>
      <c r="AB13">
        <v>1900</v>
      </c>
      <c r="AC13" s="544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360</v>
      </c>
    </row>
    <row r="14" spans="1:42" hidden="1" x14ac:dyDescent="0.2">
      <c r="A14">
        <f t="shared" si="0"/>
        <v>96</v>
      </c>
      <c r="B14">
        <f t="shared" si="0"/>
        <v>96</v>
      </c>
      <c r="C14" s="541" t="s">
        <v>366</v>
      </c>
      <c r="D14" s="541" t="s">
        <v>366</v>
      </c>
      <c r="E14" t="s">
        <v>222</v>
      </c>
      <c r="F14">
        <v>3</v>
      </c>
      <c r="G14" s="135">
        <v>13.1</v>
      </c>
      <c r="H14" s="542">
        <v>0.34749999999999998</v>
      </c>
      <c r="I14" s="542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3"/>
      <c r="X14" s="543"/>
      <c r="Y14" s="543"/>
      <c r="Z14" s="543"/>
      <c r="AA14" s="543"/>
      <c r="AB14">
        <v>1900</v>
      </c>
      <c r="AC14" s="544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350</v>
      </c>
    </row>
    <row r="15" spans="1:42" hidden="1" x14ac:dyDescent="0.2">
      <c r="A15">
        <v>156</v>
      </c>
      <c r="B15">
        <v>156</v>
      </c>
      <c r="C15" t="s">
        <v>367</v>
      </c>
      <c r="D15" t="s">
        <v>367</v>
      </c>
      <c r="E15" t="s">
        <v>219</v>
      </c>
      <c r="F15">
        <v>2</v>
      </c>
      <c r="G15" s="627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368</v>
      </c>
    </row>
    <row r="16" spans="1:42" x14ac:dyDescent="0.2">
      <c r="A16">
        <v>64</v>
      </c>
      <c r="B16">
        <v>64</v>
      </c>
      <c r="C16" t="s">
        <v>369</v>
      </c>
      <c r="D16" t="s">
        <v>369</v>
      </c>
      <c r="E16" t="s">
        <v>219</v>
      </c>
      <c r="F16">
        <v>2</v>
      </c>
      <c r="G16" s="502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357</v>
      </c>
    </row>
    <row r="17" spans="1:40" hidden="1" x14ac:dyDescent="0.2">
      <c r="A17">
        <f t="shared" ref="A17:B20" si="1">A16+1</f>
        <v>65</v>
      </c>
      <c r="B17">
        <f t="shared" si="1"/>
        <v>65</v>
      </c>
      <c r="C17" t="s">
        <v>370</v>
      </c>
      <c r="D17" t="s">
        <v>370</v>
      </c>
      <c r="E17" t="s">
        <v>216</v>
      </c>
      <c r="F17" s="519">
        <v>1</v>
      </c>
      <c r="G17" s="502">
        <v>36</v>
      </c>
      <c r="H17" s="115">
        <v>0</v>
      </c>
      <c r="I17" s="115">
        <v>0</v>
      </c>
      <c r="J17" s="549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360</v>
      </c>
    </row>
    <row r="18" spans="1:40" hidden="1" x14ac:dyDescent="0.2">
      <c r="A18">
        <f t="shared" si="1"/>
        <v>66</v>
      </c>
      <c r="B18">
        <f t="shared" si="1"/>
        <v>66</v>
      </c>
      <c r="C18" s="541" t="s">
        <v>371</v>
      </c>
      <c r="D18" s="541" t="s">
        <v>371</v>
      </c>
      <c r="E18" t="s">
        <v>222</v>
      </c>
      <c r="F18">
        <v>3</v>
      </c>
      <c r="G18" s="135">
        <v>14.8</v>
      </c>
      <c r="H18" s="542">
        <v>0.31850000000000001</v>
      </c>
      <c r="I18" s="542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3"/>
      <c r="X18" s="543"/>
      <c r="Y18" s="543"/>
      <c r="Z18" s="543"/>
      <c r="AA18" s="543"/>
      <c r="AB18">
        <v>1900</v>
      </c>
      <c r="AC18" s="544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350</v>
      </c>
    </row>
    <row r="19" spans="1:40" x14ac:dyDescent="0.2">
      <c r="A19">
        <f t="shared" si="1"/>
        <v>67</v>
      </c>
      <c r="B19">
        <f t="shared" si="1"/>
        <v>67</v>
      </c>
      <c r="C19" t="s">
        <v>372</v>
      </c>
      <c r="D19" t="s">
        <v>372</v>
      </c>
      <c r="E19" t="s">
        <v>216</v>
      </c>
      <c r="F19" s="519">
        <v>1</v>
      </c>
      <c r="G19" s="502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357</v>
      </c>
    </row>
    <row r="20" spans="1:40" hidden="1" x14ac:dyDescent="0.2">
      <c r="A20">
        <f t="shared" si="1"/>
        <v>68</v>
      </c>
      <c r="B20">
        <f t="shared" si="1"/>
        <v>68</v>
      </c>
      <c r="C20" s="541" t="s">
        <v>373</v>
      </c>
      <c r="D20" s="541" t="s">
        <v>373</v>
      </c>
      <c r="E20" t="s">
        <v>222</v>
      </c>
      <c r="F20">
        <v>3</v>
      </c>
      <c r="G20" s="135">
        <v>13.1</v>
      </c>
      <c r="H20" s="334">
        <v>0.35799999999999998</v>
      </c>
      <c r="I20" s="542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3"/>
      <c r="X20" s="543"/>
      <c r="Y20" s="543"/>
      <c r="Z20" s="543"/>
      <c r="AA20" s="543"/>
      <c r="AB20">
        <v>1900</v>
      </c>
      <c r="AC20" s="544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350</v>
      </c>
    </row>
    <row r="21" spans="1:40" x14ac:dyDescent="0.2">
      <c r="A21">
        <v>50</v>
      </c>
      <c r="B21">
        <v>50</v>
      </c>
      <c r="C21" t="s">
        <v>374</v>
      </c>
      <c r="D21" t="s">
        <v>374</v>
      </c>
      <c r="E21" t="s">
        <v>216</v>
      </c>
      <c r="F21">
        <v>1</v>
      </c>
      <c r="G21" s="502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357</v>
      </c>
    </row>
    <row r="22" spans="1:40" hidden="1" x14ac:dyDescent="0.2">
      <c r="A22">
        <f>A21+1</f>
        <v>51</v>
      </c>
      <c r="B22">
        <f>B21+1</f>
        <v>51</v>
      </c>
      <c r="C22" s="541" t="s">
        <v>375</v>
      </c>
      <c r="D22" s="541" t="s">
        <v>375</v>
      </c>
      <c r="E22" t="s">
        <v>216</v>
      </c>
      <c r="F22">
        <v>1</v>
      </c>
      <c r="G22" s="135">
        <v>44.4</v>
      </c>
      <c r="H22" s="334">
        <v>0.1255</v>
      </c>
      <c r="I22" s="542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3"/>
      <c r="X22" s="543"/>
      <c r="Y22" s="543"/>
      <c r="Z22" s="543"/>
      <c r="AA22" s="543"/>
      <c r="AB22">
        <v>1900</v>
      </c>
      <c r="AC22" s="544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350</v>
      </c>
    </row>
    <row r="23" spans="1:40" hidden="1" x14ac:dyDescent="0.2">
      <c r="A23">
        <v>183</v>
      </c>
      <c r="B23">
        <v>183</v>
      </c>
      <c r="C23" t="s">
        <v>376</v>
      </c>
      <c r="D23" t="s">
        <v>376</v>
      </c>
      <c r="E23" t="s">
        <v>216</v>
      </c>
      <c r="F23">
        <v>1</v>
      </c>
      <c r="G23" s="502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377</v>
      </c>
    </row>
    <row r="24" spans="1:40" x14ac:dyDescent="0.2">
      <c r="A24">
        <v>62</v>
      </c>
      <c r="B24">
        <v>62</v>
      </c>
      <c r="C24" t="s">
        <v>378</v>
      </c>
      <c r="D24" t="s">
        <v>378</v>
      </c>
      <c r="E24" t="s">
        <v>216</v>
      </c>
      <c r="F24">
        <v>1</v>
      </c>
      <c r="G24" s="502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357</v>
      </c>
    </row>
    <row r="25" spans="1:40" hidden="1" x14ac:dyDescent="0.2">
      <c r="A25">
        <f>A24+1</f>
        <v>63</v>
      </c>
      <c r="B25">
        <f>B24+1</f>
        <v>63</v>
      </c>
      <c r="C25" s="541" t="s">
        <v>379</v>
      </c>
      <c r="D25" s="541" t="s">
        <v>379</v>
      </c>
      <c r="E25" t="s">
        <v>222</v>
      </c>
      <c r="F25">
        <v>3</v>
      </c>
      <c r="G25" s="135">
        <v>14.8</v>
      </c>
      <c r="H25" s="334">
        <v>0.32939999999999997</v>
      </c>
      <c r="I25" s="542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3"/>
      <c r="X25" s="543"/>
      <c r="Y25" s="543"/>
      <c r="Z25" s="543"/>
      <c r="AA25" s="543"/>
      <c r="AB25">
        <v>1900</v>
      </c>
      <c r="AC25" s="544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350</v>
      </c>
    </row>
    <row r="26" spans="1:40" x14ac:dyDescent="0.2">
      <c r="A26">
        <v>74</v>
      </c>
      <c r="B26">
        <v>74</v>
      </c>
      <c r="C26" t="s">
        <v>380</v>
      </c>
      <c r="D26" t="s">
        <v>380</v>
      </c>
      <c r="E26" t="s">
        <v>222</v>
      </c>
      <c r="F26">
        <v>3</v>
      </c>
      <c r="G26" s="502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357</v>
      </c>
    </row>
    <row r="27" spans="1:40" hidden="1" x14ac:dyDescent="0.2">
      <c r="A27">
        <v>28</v>
      </c>
      <c r="B27">
        <v>28</v>
      </c>
      <c r="C27" t="s">
        <v>381</v>
      </c>
      <c r="D27" t="s">
        <v>381</v>
      </c>
      <c r="E27" t="s">
        <v>219</v>
      </c>
      <c r="F27">
        <v>2</v>
      </c>
      <c r="G27" s="502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368</v>
      </c>
    </row>
    <row r="28" spans="1:40" hidden="1" x14ac:dyDescent="0.2">
      <c r="A28">
        <f t="shared" ref="A28:B30" si="2">A27+1</f>
        <v>29</v>
      </c>
      <c r="B28">
        <f t="shared" si="2"/>
        <v>29</v>
      </c>
      <c r="C28" t="s">
        <v>382</v>
      </c>
      <c r="D28" t="s">
        <v>382</v>
      </c>
      <c r="E28" t="s">
        <v>224</v>
      </c>
      <c r="F28" s="519">
        <v>7</v>
      </c>
      <c r="G28" s="135">
        <v>20</v>
      </c>
      <c r="H28" s="334">
        <v>0</v>
      </c>
      <c r="I28" s="115">
        <v>0</v>
      </c>
      <c r="J28" s="549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350</v>
      </c>
    </row>
    <row r="29" spans="1:40" hidden="1" x14ac:dyDescent="0.2">
      <c r="A29">
        <f t="shared" si="2"/>
        <v>30</v>
      </c>
      <c r="B29">
        <f t="shared" si="2"/>
        <v>30</v>
      </c>
      <c r="C29" t="s">
        <v>383</v>
      </c>
      <c r="D29" t="s">
        <v>383</v>
      </c>
      <c r="E29" t="s">
        <v>224</v>
      </c>
      <c r="F29" s="519">
        <v>7</v>
      </c>
      <c r="G29" s="135">
        <v>40</v>
      </c>
      <c r="H29" s="334">
        <v>0</v>
      </c>
      <c r="I29" s="115">
        <v>0</v>
      </c>
      <c r="J29" s="549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350</v>
      </c>
      <c r="AN29" t="s">
        <v>357</v>
      </c>
    </row>
    <row r="30" spans="1:40" hidden="1" x14ac:dyDescent="0.2">
      <c r="A30">
        <f t="shared" si="2"/>
        <v>31</v>
      </c>
      <c r="B30">
        <f t="shared" si="2"/>
        <v>31</v>
      </c>
      <c r="C30" t="s">
        <v>384</v>
      </c>
      <c r="D30" t="s">
        <v>384</v>
      </c>
      <c r="E30" t="s">
        <v>224</v>
      </c>
      <c r="F30" s="519">
        <v>7</v>
      </c>
      <c r="G30" s="135">
        <v>20</v>
      </c>
      <c r="H30" s="334">
        <v>0</v>
      </c>
      <c r="I30" s="115">
        <v>0</v>
      </c>
      <c r="J30" s="549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350</v>
      </c>
    </row>
    <row r="31" spans="1:40" x14ac:dyDescent="0.2">
      <c r="A31">
        <v>42</v>
      </c>
      <c r="B31">
        <v>42</v>
      </c>
      <c r="C31" t="s">
        <v>385</v>
      </c>
      <c r="D31" t="s">
        <v>385</v>
      </c>
      <c r="E31" t="s">
        <v>222</v>
      </c>
      <c r="F31">
        <v>3</v>
      </c>
      <c r="G31" s="502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357</v>
      </c>
    </row>
    <row r="32" spans="1:40" hidden="1" x14ac:dyDescent="0.2">
      <c r="A32">
        <f t="shared" ref="A32:B36" si="3">A31+1</f>
        <v>43</v>
      </c>
      <c r="B32">
        <f t="shared" si="3"/>
        <v>43</v>
      </c>
      <c r="C32" s="541" t="s">
        <v>386</v>
      </c>
      <c r="D32" s="541" t="s">
        <v>386</v>
      </c>
      <c r="E32" t="s">
        <v>223</v>
      </c>
      <c r="F32">
        <v>4</v>
      </c>
      <c r="G32" s="135">
        <v>165.9</v>
      </c>
      <c r="H32" s="334">
        <v>6.0000000000000001E-3</v>
      </c>
      <c r="I32" s="542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3"/>
      <c r="X32" s="543"/>
      <c r="Y32" s="543"/>
      <c r="Z32" s="543"/>
      <c r="AA32" s="543"/>
      <c r="AB32">
        <v>1900</v>
      </c>
      <c r="AC32" s="544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360</v>
      </c>
    </row>
    <row r="33" spans="1:39" hidden="1" x14ac:dyDescent="0.2">
      <c r="A33">
        <f t="shared" si="3"/>
        <v>44</v>
      </c>
      <c r="B33">
        <f t="shared" si="3"/>
        <v>44</v>
      </c>
      <c r="C33" s="541" t="s">
        <v>387</v>
      </c>
      <c r="D33" s="541" t="s">
        <v>387</v>
      </c>
      <c r="E33" t="s">
        <v>223</v>
      </c>
      <c r="F33">
        <v>4</v>
      </c>
      <c r="G33" s="135">
        <v>165.9</v>
      </c>
      <c r="H33" s="334">
        <v>2.2599999999999999E-2</v>
      </c>
      <c r="I33" s="542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3"/>
      <c r="X33" s="543"/>
      <c r="Y33" s="543"/>
      <c r="Z33" s="543"/>
      <c r="AA33" s="543"/>
      <c r="AB33">
        <v>1900</v>
      </c>
      <c r="AC33" s="544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360</v>
      </c>
    </row>
    <row r="34" spans="1:39" hidden="1" x14ac:dyDescent="0.2">
      <c r="A34">
        <f t="shared" si="3"/>
        <v>45</v>
      </c>
      <c r="B34">
        <f t="shared" si="3"/>
        <v>45</v>
      </c>
      <c r="C34" s="541" t="s">
        <v>388</v>
      </c>
      <c r="D34" s="541" t="s">
        <v>388</v>
      </c>
      <c r="E34" t="s">
        <v>222</v>
      </c>
      <c r="F34">
        <v>3</v>
      </c>
      <c r="G34" s="135">
        <v>148.80000000000001</v>
      </c>
      <c r="H34" s="334">
        <v>6.1600000000000002E-2</v>
      </c>
      <c r="I34" s="542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3"/>
      <c r="X34" s="543"/>
      <c r="Y34" s="543"/>
      <c r="Z34" s="543"/>
      <c r="AA34" s="543"/>
      <c r="AB34">
        <v>1900</v>
      </c>
      <c r="AC34" s="544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360</v>
      </c>
    </row>
    <row r="35" spans="1:39" hidden="1" x14ac:dyDescent="0.2">
      <c r="A35">
        <f t="shared" si="3"/>
        <v>46</v>
      </c>
      <c r="B35">
        <f t="shared" si="3"/>
        <v>46</v>
      </c>
      <c r="C35" s="541" t="s">
        <v>389</v>
      </c>
      <c r="D35" s="541" t="s">
        <v>389</v>
      </c>
      <c r="E35" t="s">
        <v>222</v>
      </c>
      <c r="F35">
        <v>3</v>
      </c>
      <c r="G35" s="135">
        <v>148.80000000000001</v>
      </c>
      <c r="H35" s="334">
        <v>5.0999999999999997E-2</v>
      </c>
      <c r="I35" s="542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3"/>
      <c r="X35" s="543"/>
      <c r="Y35" s="543"/>
      <c r="Z35" s="543"/>
      <c r="AA35" s="543"/>
      <c r="AB35">
        <v>1900</v>
      </c>
      <c r="AC35" s="544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360</v>
      </c>
    </row>
    <row r="36" spans="1:39" hidden="1" x14ac:dyDescent="0.2">
      <c r="A36">
        <f t="shared" si="3"/>
        <v>47</v>
      </c>
      <c r="B36">
        <f t="shared" si="3"/>
        <v>47</v>
      </c>
      <c r="C36" s="541" t="s">
        <v>390</v>
      </c>
      <c r="D36" s="541" t="s">
        <v>390</v>
      </c>
      <c r="E36" t="s">
        <v>216</v>
      </c>
      <c r="F36">
        <v>1</v>
      </c>
      <c r="G36" s="135">
        <v>140</v>
      </c>
      <c r="H36" s="334">
        <v>0.31809999999999999</v>
      </c>
      <c r="I36" s="542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3"/>
      <c r="X36" s="543"/>
      <c r="Y36" s="543"/>
      <c r="Z36" s="543"/>
      <c r="AA36" s="543"/>
      <c r="AB36">
        <v>1900</v>
      </c>
      <c r="AC36" s="544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350</v>
      </c>
    </row>
    <row r="37" spans="1:39" x14ac:dyDescent="0.2">
      <c r="A37">
        <v>63</v>
      </c>
      <c r="B37">
        <v>63</v>
      </c>
      <c r="C37" t="s">
        <v>391</v>
      </c>
      <c r="D37" t="s">
        <v>391</v>
      </c>
      <c r="E37" t="s">
        <v>216</v>
      </c>
      <c r="F37">
        <v>1</v>
      </c>
      <c r="G37" s="502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357</v>
      </c>
    </row>
    <row r="38" spans="1:39" hidden="1" x14ac:dyDescent="0.2">
      <c r="A38">
        <v>2</v>
      </c>
      <c r="B38">
        <v>2</v>
      </c>
      <c r="C38" t="s">
        <v>392</v>
      </c>
      <c r="D38" t="s">
        <v>392</v>
      </c>
      <c r="E38" t="s">
        <v>216</v>
      </c>
      <c r="F38">
        <v>1</v>
      </c>
      <c r="G38" s="502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360</v>
      </c>
    </row>
    <row r="39" spans="1:39" hidden="1" x14ac:dyDescent="0.2">
      <c r="A39">
        <f>A38+1</f>
        <v>3</v>
      </c>
      <c r="B39">
        <f>B38+1</f>
        <v>3</v>
      </c>
      <c r="C39" s="541" t="s">
        <v>393</v>
      </c>
      <c r="D39" s="541" t="s">
        <v>393</v>
      </c>
      <c r="E39" t="s">
        <v>222</v>
      </c>
      <c r="F39">
        <v>3</v>
      </c>
      <c r="G39" s="135">
        <v>14.8</v>
      </c>
      <c r="H39" s="334">
        <v>0.36049999999999999</v>
      </c>
      <c r="I39" s="542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3"/>
      <c r="X39" s="543"/>
      <c r="Y39" s="543"/>
      <c r="Z39" s="543"/>
      <c r="AA39" s="543"/>
      <c r="AB39">
        <v>1900</v>
      </c>
      <c r="AC39" s="544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350</v>
      </c>
    </row>
    <row r="40" spans="1:39" hidden="1" x14ac:dyDescent="0.2">
      <c r="A40">
        <v>26</v>
      </c>
      <c r="B40">
        <v>26</v>
      </c>
      <c r="C40" t="s">
        <v>394</v>
      </c>
      <c r="D40" t="s">
        <v>394</v>
      </c>
      <c r="E40" t="s">
        <v>219</v>
      </c>
      <c r="F40">
        <v>2</v>
      </c>
      <c r="G40" s="502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368</v>
      </c>
    </row>
    <row r="41" spans="1:39" hidden="1" x14ac:dyDescent="0.2">
      <c r="A41">
        <v>27</v>
      </c>
      <c r="B41">
        <v>27</v>
      </c>
      <c r="C41" t="s">
        <v>395</v>
      </c>
      <c r="D41" t="s">
        <v>395</v>
      </c>
      <c r="E41" t="s">
        <v>219</v>
      </c>
      <c r="F41">
        <v>2</v>
      </c>
      <c r="G41" s="502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368</v>
      </c>
    </row>
    <row r="42" spans="1:39" hidden="1" x14ac:dyDescent="0.2">
      <c r="A42">
        <v>25</v>
      </c>
      <c r="B42">
        <v>25</v>
      </c>
      <c r="C42" t="s">
        <v>396</v>
      </c>
      <c r="D42" t="s">
        <v>396</v>
      </c>
      <c r="E42" t="s">
        <v>219</v>
      </c>
      <c r="F42">
        <v>2</v>
      </c>
      <c r="G42" s="502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368</v>
      </c>
    </row>
    <row r="43" spans="1:39" hidden="1" x14ac:dyDescent="0.2">
      <c r="A43">
        <v>24</v>
      </c>
      <c r="B43">
        <v>24</v>
      </c>
      <c r="C43" t="s">
        <v>397</v>
      </c>
      <c r="D43" t="s">
        <v>397</v>
      </c>
      <c r="E43" t="s">
        <v>219</v>
      </c>
      <c r="F43">
        <v>2</v>
      </c>
      <c r="G43" s="502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368</v>
      </c>
    </row>
    <row r="44" spans="1:39" hidden="1" x14ac:dyDescent="0.2">
      <c r="A44">
        <f>A43+1</f>
        <v>25</v>
      </c>
      <c r="B44">
        <f>B43+1</f>
        <v>25</v>
      </c>
      <c r="C44" s="541" t="s">
        <v>398</v>
      </c>
      <c r="D44" s="541" t="s">
        <v>398</v>
      </c>
      <c r="E44" t="s">
        <v>222</v>
      </c>
      <c r="F44">
        <v>3</v>
      </c>
      <c r="G44" s="135">
        <v>14.8</v>
      </c>
      <c r="H44" s="334">
        <v>0.2873</v>
      </c>
      <c r="I44" s="542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3"/>
      <c r="X44" s="543"/>
      <c r="Y44" s="543"/>
      <c r="Z44" s="543"/>
      <c r="AA44" s="543"/>
      <c r="AB44">
        <v>1900</v>
      </c>
      <c r="AC44" s="544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350</v>
      </c>
    </row>
    <row r="45" spans="1:39" x14ac:dyDescent="0.2">
      <c r="A45">
        <v>54</v>
      </c>
      <c r="B45">
        <v>54</v>
      </c>
      <c r="C45" t="s">
        <v>399</v>
      </c>
      <c r="D45" t="s">
        <v>399</v>
      </c>
      <c r="E45" t="s">
        <v>216</v>
      </c>
      <c r="F45">
        <v>1</v>
      </c>
      <c r="G45" s="502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357</v>
      </c>
    </row>
    <row r="46" spans="1:39" x14ac:dyDescent="0.2">
      <c r="A46">
        <v>15</v>
      </c>
      <c r="B46">
        <v>15</v>
      </c>
      <c r="C46" t="s">
        <v>400</v>
      </c>
      <c r="D46" t="s">
        <v>400</v>
      </c>
      <c r="E46" t="s">
        <v>352</v>
      </c>
      <c r="F46">
        <v>1</v>
      </c>
      <c r="G46" s="502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357</v>
      </c>
    </row>
    <row r="47" spans="1:39" x14ac:dyDescent="0.2">
      <c r="A47">
        <v>90</v>
      </c>
      <c r="B47">
        <v>90</v>
      </c>
      <c r="C47" t="s">
        <v>401</v>
      </c>
      <c r="D47" t="s">
        <v>401</v>
      </c>
      <c r="E47" t="s">
        <v>216</v>
      </c>
      <c r="F47">
        <v>1</v>
      </c>
      <c r="G47" s="502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357</v>
      </c>
    </row>
    <row r="48" spans="1:39" hidden="1" x14ac:dyDescent="0.2">
      <c r="A48">
        <f>A47+1</f>
        <v>91</v>
      </c>
      <c r="B48">
        <f>B47+1</f>
        <v>91</v>
      </c>
      <c r="C48" s="541" t="s">
        <v>402</v>
      </c>
      <c r="D48" s="541" t="s">
        <v>402</v>
      </c>
      <c r="E48" t="s">
        <v>222</v>
      </c>
      <c r="F48">
        <v>3</v>
      </c>
      <c r="G48" s="135">
        <v>168</v>
      </c>
      <c r="H48" s="334">
        <v>0.1193</v>
      </c>
      <c r="I48" s="542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3"/>
      <c r="X48" s="543"/>
      <c r="Y48" s="543"/>
      <c r="Z48" s="543"/>
      <c r="AA48" s="543"/>
      <c r="AB48">
        <v>1900</v>
      </c>
      <c r="AC48" s="544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360</v>
      </c>
    </row>
    <row r="49" spans="1:39" hidden="1" x14ac:dyDescent="0.2">
      <c r="A49">
        <f>A48+1</f>
        <v>92</v>
      </c>
      <c r="B49">
        <f>B48+1</f>
        <v>92</v>
      </c>
      <c r="C49" s="541" t="s">
        <v>403</v>
      </c>
      <c r="D49" s="541" t="s">
        <v>403</v>
      </c>
      <c r="E49" t="s">
        <v>222</v>
      </c>
      <c r="F49">
        <v>3</v>
      </c>
      <c r="G49" s="135">
        <v>13.1</v>
      </c>
      <c r="H49" s="334">
        <v>0.4042</v>
      </c>
      <c r="I49" s="542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3"/>
      <c r="X49" s="543"/>
      <c r="Y49" s="543"/>
      <c r="Z49" s="543"/>
      <c r="AA49" s="543"/>
      <c r="AB49">
        <v>1900</v>
      </c>
      <c r="AC49" s="544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350</v>
      </c>
    </row>
    <row r="50" spans="1:39" hidden="1" x14ac:dyDescent="0.2">
      <c r="A50">
        <v>212</v>
      </c>
      <c r="B50">
        <v>212</v>
      </c>
      <c r="C50" t="s">
        <v>404</v>
      </c>
      <c r="D50" t="s">
        <v>404</v>
      </c>
      <c r="E50" t="s">
        <v>223</v>
      </c>
      <c r="F50">
        <v>4</v>
      </c>
      <c r="G50" s="502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357</v>
      </c>
    </row>
    <row r="51" spans="1:39" x14ac:dyDescent="0.2">
      <c r="A51">
        <v>86</v>
      </c>
      <c r="B51">
        <v>86</v>
      </c>
      <c r="C51" t="s">
        <v>405</v>
      </c>
      <c r="D51" t="s">
        <v>405</v>
      </c>
      <c r="E51" t="s">
        <v>216</v>
      </c>
      <c r="F51">
        <v>1</v>
      </c>
      <c r="G51" s="502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357</v>
      </c>
    </row>
    <row r="52" spans="1:39" x14ac:dyDescent="0.2">
      <c r="A52">
        <v>34</v>
      </c>
      <c r="B52">
        <v>34</v>
      </c>
      <c r="C52" t="s">
        <v>406</v>
      </c>
      <c r="D52" t="s">
        <v>406</v>
      </c>
      <c r="E52" t="s">
        <v>216</v>
      </c>
      <c r="F52">
        <v>1</v>
      </c>
      <c r="G52" s="502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357</v>
      </c>
    </row>
    <row r="53" spans="1:39" hidden="1" x14ac:dyDescent="0.2">
      <c r="A53">
        <v>140</v>
      </c>
      <c r="B53">
        <v>140</v>
      </c>
      <c r="C53" t="s">
        <v>407</v>
      </c>
      <c r="D53" t="s">
        <v>407</v>
      </c>
      <c r="E53" t="s">
        <v>224</v>
      </c>
      <c r="F53">
        <v>7</v>
      </c>
      <c r="G53" s="502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357</v>
      </c>
    </row>
    <row r="54" spans="1:39" hidden="1" x14ac:dyDescent="0.2">
      <c r="A54">
        <v>141</v>
      </c>
      <c r="B54">
        <v>141</v>
      </c>
      <c r="C54" t="s">
        <v>408</v>
      </c>
      <c r="D54" t="s">
        <v>408</v>
      </c>
      <c r="E54" t="s">
        <v>224</v>
      </c>
      <c r="F54">
        <v>7</v>
      </c>
      <c r="G54" s="502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360</v>
      </c>
    </row>
    <row r="55" spans="1:39" x14ac:dyDescent="0.2">
      <c r="A55">
        <v>46</v>
      </c>
      <c r="B55">
        <v>46</v>
      </c>
      <c r="C55" t="s">
        <v>409</v>
      </c>
      <c r="D55" t="s">
        <v>409</v>
      </c>
      <c r="E55" t="s">
        <v>224</v>
      </c>
      <c r="F55">
        <v>4</v>
      </c>
      <c r="G55" s="502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357</v>
      </c>
    </row>
    <row r="56" spans="1:39" hidden="1" x14ac:dyDescent="0.2">
      <c r="A56">
        <f>A55+1</f>
        <v>47</v>
      </c>
      <c r="B56">
        <f>B55+1</f>
        <v>47</v>
      </c>
      <c r="C56" s="541" t="s">
        <v>410</v>
      </c>
      <c r="D56" s="541" t="s">
        <v>410</v>
      </c>
      <c r="E56" t="s">
        <v>222</v>
      </c>
      <c r="F56">
        <v>3</v>
      </c>
      <c r="G56" s="135">
        <v>147.19999999999999</v>
      </c>
      <c r="H56" s="334">
        <v>8.0500000000000002E-2</v>
      </c>
      <c r="I56" s="542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3"/>
      <c r="X56" s="543"/>
      <c r="Y56" s="543"/>
      <c r="Z56" s="543"/>
      <c r="AA56" s="543"/>
      <c r="AB56">
        <v>1900</v>
      </c>
      <c r="AC56" s="544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360</v>
      </c>
    </row>
    <row r="57" spans="1:39" hidden="1" x14ac:dyDescent="0.2">
      <c r="A57">
        <f>A56+1</f>
        <v>48</v>
      </c>
      <c r="B57">
        <f>B56+1</f>
        <v>48</v>
      </c>
      <c r="C57" s="541" t="s">
        <v>411</v>
      </c>
      <c r="D57" s="541" t="s">
        <v>411</v>
      </c>
      <c r="E57" t="s">
        <v>222</v>
      </c>
      <c r="F57">
        <v>3</v>
      </c>
      <c r="G57" s="135">
        <v>13.1</v>
      </c>
      <c r="H57" s="334">
        <v>0.37810000000000005</v>
      </c>
      <c r="I57" s="542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3"/>
      <c r="X57" s="543"/>
      <c r="Y57" s="543"/>
      <c r="Z57" s="543"/>
      <c r="AA57" s="543"/>
      <c r="AB57">
        <v>1900</v>
      </c>
      <c r="AC57" s="544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350</v>
      </c>
    </row>
    <row r="58" spans="1:39" x14ac:dyDescent="0.2">
      <c r="A58">
        <v>171</v>
      </c>
      <c r="B58">
        <v>171</v>
      </c>
      <c r="C58" t="s">
        <v>412</v>
      </c>
      <c r="D58" t="s">
        <v>412</v>
      </c>
      <c r="E58" t="s">
        <v>216</v>
      </c>
      <c r="F58">
        <v>1</v>
      </c>
      <c r="G58" s="502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357</v>
      </c>
    </row>
    <row r="59" spans="1:39" x14ac:dyDescent="0.2">
      <c r="A59">
        <v>172</v>
      </c>
      <c r="B59">
        <v>172</v>
      </c>
      <c r="C59" t="s">
        <v>413</v>
      </c>
      <c r="D59" t="s">
        <v>413</v>
      </c>
      <c r="E59" t="s">
        <v>216</v>
      </c>
      <c r="F59">
        <v>1</v>
      </c>
      <c r="G59" s="502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357</v>
      </c>
    </row>
    <row r="60" spans="1:39" x14ac:dyDescent="0.2">
      <c r="A60">
        <v>173</v>
      </c>
      <c r="B60">
        <v>173</v>
      </c>
      <c r="C60" t="s">
        <v>414</v>
      </c>
      <c r="D60" t="s">
        <v>414</v>
      </c>
      <c r="E60" t="s">
        <v>216</v>
      </c>
      <c r="F60">
        <v>1</v>
      </c>
      <c r="G60" s="502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357</v>
      </c>
    </row>
    <row r="61" spans="1:39" x14ac:dyDescent="0.2">
      <c r="A61">
        <v>174</v>
      </c>
      <c r="B61">
        <v>174</v>
      </c>
      <c r="C61" t="s">
        <v>415</v>
      </c>
      <c r="D61" t="s">
        <v>415</v>
      </c>
      <c r="E61" t="s">
        <v>216</v>
      </c>
      <c r="F61">
        <v>1</v>
      </c>
      <c r="G61" s="502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357</v>
      </c>
    </row>
    <row r="62" spans="1:39" x14ac:dyDescent="0.2">
      <c r="A62">
        <v>110</v>
      </c>
      <c r="B62">
        <v>110</v>
      </c>
      <c r="C62" t="s">
        <v>416</v>
      </c>
      <c r="D62" t="s">
        <v>416</v>
      </c>
      <c r="E62" t="s">
        <v>216</v>
      </c>
      <c r="F62">
        <v>1</v>
      </c>
      <c r="G62" s="502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357</v>
      </c>
    </row>
    <row r="63" spans="1:39" hidden="1" x14ac:dyDescent="0.2">
      <c r="A63">
        <f>A62+1</f>
        <v>111</v>
      </c>
      <c r="B63">
        <f>B62+1</f>
        <v>111</v>
      </c>
      <c r="C63" t="s">
        <v>417</v>
      </c>
      <c r="D63" t="s">
        <v>417</v>
      </c>
      <c r="E63" t="s">
        <v>219</v>
      </c>
      <c r="F63" s="519">
        <v>2</v>
      </c>
      <c r="G63" s="135">
        <v>24</v>
      </c>
      <c r="H63" s="334">
        <v>2.4199999999999999E-2</v>
      </c>
      <c r="I63" s="115">
        <v>8.5000000000000006E-3</v>
      </c>
      <c r="J63" s="549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360</v>
      </c>
    </row>
    <row r="64" spans="1:39" hidden="1" x14ac:dyDescent="0.2">
      <c r="A64">
        <f>A63+1</f>
        <v>112</v>
      </c>
      <c r="B64">
        <f>B63+1</f>
        <v>112</v>
      </c>
      <c r="C64" t="s">
        <v>418</v>
      </c>
      <c r="D64" t="s">
        <v>418</v>
      </c>
      <c r="E64" t="s">
        <v>223</v>
      </c>
      <c r="F64" s="519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357</v>
      </c>
    </row>
    <row r="65" spans="1:39" hidden="1" x14ac:dyDescent="0.2">
      <c r="A65">
        <v>167</v>
      </c>
      <c r="B65">
        <v>167</v>
      </c>
      <c r="C65" t="s">
        <v>419</v>
      </c>
      <c r="D65" t="s">
        <v>419</v>
      </c>
      <c r="E65" t="s">
        <v>222</v>
      </c>
      <c r="F65">
        <v>3</v>
      </c>
      <c r="G65" s="502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420</v>
      </c>
    </row>
    <row r="66" spans="1:39" hidden="1" x14ac:dyDescent="0.2">
      <c r="A66">
        <v>163</v>
      </c>
      <c r="B66">
        <v>163</v>
      </c>
      <c r="C66" t="s">
        <v>421</v>
      </c>
      <c r="D66" t="s">
        <v>421</v>
      </c>
      <c r="E66" t="s">
        <v>222</v>
      </c>
      <c r="F66">
        <v>3</v>
      </c>
      <c r="G66" s="502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420</v>
      </c>
    </row>
    <row r="67" spans="1:39" hidden="1" x14ac:dyDescent="0.2">
      <c r="A67">
        <v>224</v>
      </c>
      <c r="B67">
        <v>224</v>
      </c>
      <c r="C67" t="s">
        <v>422</v>
      </c>
      <c r="D67" t="s">
        <v>422</v>
      </c>
      <c r="E67" t="s">
        <v>222</v>
      </c>
      <c r="F67">
        <v>3</v>
      </c>
      <c r="G67" s="627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357</v>
      </c>
    </row>
    <row r="68" spans="1:39" hidden="1" x14ac:dyDescent="0.2">
      <c r="A68">
        <v>22</v>
      </c>
      <c r="B68">
        <v>22</v>
      </c>
      <c r="C68" t="s">
        <v>423</v>
      </c>
      <c r="D68" t="s">
        <v>423</v>
      </c>
      <c r="E68" t="s">
        <v>219</v>
      </c>
      <c r="F68">
        <v>2</v>
      </c>
      <c r="G68" s="502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368</v>
      </c>
    </row>
    <row r="69" spans="1:39" hidden="1" x14ac:dyDescent="0.2">
      <c r="A69">
        <v>23</v>
      </c>
      <c r="B69">
        <v>23</v>
      </c>
      <c r="C69" t="s">
        <v>424</v>
      </c>
      <c r="D69" t="s">
        <v>424</v>
      </c>
      <c r="E69" t="s">
        <v>219</v>
      </c>
      <c r="F69">
        <v>2</v>
      </c>
      <c r="G69" s="502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368</v>
      </c>
    </row>
    <row r="70" spans="1:39" hidden="1" x14ac:dyDescent="0.2">
      <c r="A70">
        <f>A69+1</f>
        <v>24</v>
      </c>
      <c r="B70">
        <f>B69+1</f>
        <v>24</v>
      </c>
      <c r="C70" s="541" t="s">
        <v>425</v>
      </c>
      <c r="D70" s="541" t="s">
        <v>425</v>
      </c>
      <c r="E70" t="s">
        <v>216</v>
      </c>
      <c r="F70">
        <v>1</v>
      </c>
      <c r="G70" s="135">
        <v>175.6</v>
      </c>
      <c r="H70" s="334">
        <v>0.15160000000000001</v>
      </c>
      <c r="I70" s="542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3"/>
      <c r="X70" s="543"/>
      <c r="Y70" s="543"/>
      <c r="Z70" s="543"/>
      <c r="AA70" s="543"/>
      <c r="AB70">
        <v>1900</v>
      </c>
      <c r="AC70" s="544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350</v>
      </c>
    </row>
    <row r="71" spans="1:39" hidden="1" x14ac:dyDescent="0.2">
      <c r="A71">
        <v>107</v>
      </c>
      <c r="B71">
        <v>107</v>
      </c>
      <c r="C71" t="s">
        <v>426</v>
      </c>
      <c r="D71" t="s">
        <v>426</v>
      </c>
      <c r="E71" t="s">
        <v>219</v>
      </c>
      <c r="F71">
        <v>2</v>
      </c>
      <c r="G71" s="502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368</v>
      </c>
    </row>
    <row r="72" spans="1:39" hidden="1" x14ac:dyDescent="0.2">
      <c r="A72">
        <v>1503</v>
      </c>
      <c r="B72">
        <v>1503</v>
      </c>
      <c r="C72" t="s">
        <v>427</v>
      </c>
      <c r="D72" t="s">
        <v>427</v>
      </c>
      <c r="E72" t="s">
        <v>217</v>
      </c>
      <c r="F72">
        <v>4</v>
      </c>
      <c r="G72" s="135">
        <v>363.2</v>
      </c>
      <c r="H72" s="608">
        <v>9.7699999999999995E-2</v>
      </c>
      <c r="I72" s="608">
        <v>0.12210000000000001</v>
      </c>
      <c r="J72" s="608">
        <v>0.5</v>
      </c>
      <c r="K72" s="608">
        <v>1</v>
      </c>
      <c r="L72" s="609">
        <v>1</v>
      </c>
      <c r="M72" s="610">
        <v>1</v>
      </c>
      <c r="N72" s="610">
        <v>1</v>
      </c>
      <c r="O72" s="610">
        <v>1</v>
      </c>
      <c r="P72" s="610">
        <v>1</v>
      </c>
      <c r="Q72" s="610">
        <v>1</v>
      </c>
      <c r="R72" s="610">
        <v>1</v>
      </c>
      <c r="S72" s="610">
        <v>1</v>
      </c>
      <c r="T72" s="610">
        <v>1</v>
      </c>
      <c r="U72" s="610">
        <v>1</v>
      </c>
      <c r="V72" s="396"/>
      <c r="W72" s="396"/>
      <c r="X72" s="396"/>
      <c r="Y72" s="396"/>
      <c r="Z72" s="396"/>
      <c r="AA72" s="396"/>
      <c r="AB72" s="396">
        <v>2024</v>
      </c>
      <c r="AC72" s="610">
        <v>2044</v>
      </c>
      <c r="AD72" s="396">
        <v>0</v>
      </c>
      <c r="AE72" s="396">
        <v>0</v>
      </c>
      <c r="AF72" s="611">
        <v>34</v>
      </c>
      <c r="AG72" s="611">
        <v>178</v>
      </c>
      <c r="AH72" s="612">
        <v>0.57999999999999996</v>
      </c>
      <c r="AI72" s="612">
        <v>0.37</v>
      </c>
      <c r="AJ72" s="157">
        <v>302</v>
      </c>
      <c r="AK72" s="396"/>
      <c r="AL72" s="396"/>
      <c r="AM72" s="396" t="s">
        <v>357</v>
      </c>
    </row>
    <row r="73" spans="1:39" x14ac:dyDescent="0.2">
      <c r="A73">
        <v>48</v>
      </c>
      <c r="B73">
        <v>48</v>
      </c>
      <c r="C73" t="s">
        <v>428</v>
      </c>
      <c r="D73" t="s">
        <v>428</v>
      </c>
      <c r="E73" t="s">
        <v>219</v>
      </c>
      <c r="F73">
        <v>2</v>
      </c>
      <c r="G73" s="502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357</v>
      </c>
    </row>
    <row r="74" spans="1:39" hidden="1" x14ac:dyDescent="0.2">
      <c r="A74">
        <f>A73+1</f>
        <v>49</v>
      </c>
      <c r="B74">
        <f>B73+1</f>
        <v>49</v>
      </c>
      <c r="C74" s="541" t="s">
        <v>429</v>
      </c>
      <c r="D74" s="541" t="s">
        <v>429</v>
      </c>
      <c r="E74" t="s">
        <v>222</v>
      </c>
      <c r="F74">
        <v>3</v>
      </c>
      <c r="G74" s="135">
        <v>94.1</v>
      </c>
      <c r="H74" s="334">
        <v>1.9599999999999999E-2</v>
      </c>
      <c r="I74" s="542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3"/>
      <c r="X74" s="543"/>
      <c r="Y74" s="543"/>
      <c r="Z74" s="543"/>
      <c r="AA74" s="543"/>
      <c r="AB74">
        <v>1900</v>
      </c>
      <c r="AC74" s="544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350</v>
      </c>
    </row>
    <row r="75" spans="1:39" hidden="1" x14ac:dyDescent="0.2">
      <c r="A75">
        <v>98</v>
      </c>
      <c r="B75">
        <v>98</v>
      </c>
      <c r="C75" t="s">
        <v>430</v>
      </c>
      <c r="D75" t="s">
        <v>430</v>
      </c>
      <c r="E75" t="s">
        <v>222</v>
      </c>
      <c r="F75">
        <v>3</v>
      </c>
      <c r="G75" s="502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360</v>
      </c>
    </row>
    <row r="76" spans="1:39" hidden="1" x14ac:dyDescent="0.2">
      <c r="A76">
        <f>A75+1</f>
        <v>99</v>
      </c>
      <c r="B76">
        <f>B75+1</f>
        <v>99</v>
      </c>
      <c r="C76" s="541" t="s">
        <v>431</v>
      </c>
      <c r="D76" s="541" t="s">
        <v>431</v>
      </c>
      <c r="E76" t="s">
        <v>222</v>
      </c>
      <c r="F76">
        <v>3</v>
      </c>
      <c r="G76" s="135">
        <v>136.19999999999999</v>
      </c>
      <c r="H76" s="334">
        <v>1.1599999999999999E-2</v>
      </c>
      <c r="I76" s="542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3"/>
      <c r="X76" s="543"/>
      <c r="Y76" s="543"/>
      <c r="Z76" s="543"/>
      <c r="AA76" s="543"/>
      <c r="AB76">
        <v>1900</v>
      </c>
      <c r="AC76" s="544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360</v>
      </c>
    </row>
    <row r="77" spans="1:39" x14ac:dyDescent="0.2">
      <c r="A77">
        <v>35</v>
      </c>
      <c r="B77">
        <v>35</v>
      </c>
      <c r="C77" t="s">
        <v>432</v>
      </c>
      <c r="D77" t="s">
        <v>432</v>
      </c>
      <c r="E77" t="s">
        <v>219</v>
      </c>
      <c r="F77">
        <v>2</v>
      </c>
      <c r="G77" s="502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357</v>
      </c>
    </row>
    <row r="78" spans="1:39" x14ac:dyDescent="0.2">
      <c r="A78">
        <v>36</v>
      </c>
      <c r="B78">
        <v>36</v>
      </c>
      <c r="C78" t="s">
        <v>433</v>
      </c>
      <c r="D78" t="s">
        <v>433</v>
      </c>
      <c r="E78" t="s">
        <v>223</v>
      </c>
      <c r="F78">
        <v>4</v>
      </c>
      <c r="G78" s="502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357</v>
      </c>
    </row>
    <row r="79" spans="1:39" x14ac:dyDescent="0.2">
      <c r="A79">
        <v>21</v>
      </c>
      <c r="B79">
        <v>21</v>
      </c>
      <c r="C79" t="s">
        <v>434</v>
      </c>
      <c r="D79" t="s">
        <v>434</v>
      </c>
      <c r="E79" t="s">
        <v>223</v>
      </c>
      <c r="F79">
        <v>4</v>
      </c>
      <c r="G79" s="502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357</v>
      </c>
    </row>
    <row r="80" spans="1:39" x14ac:dyDescent="0.2">
      <c r="A80">
        <v>116</v>
      </c>
      <c r="B80">
        <v>116</v>
      </c>
      <c r="C80" t="s">
        <v>435</v>
      </c>
      <c r="D80" t="s">
        <v>435</v>
      </c>
      <c r="E80" t="s">
        <v>223</v>
      </c>
      <c r="F80">
        <v>4</v>
      </c>
      <c r="G80" s="502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357</v>
      </c>
    </row>
    <row r="81" spans="1:39" x14ac:dyDescent="0.2">
      <c r="A81">
        <v>203</v>
      </c>
      <c r="B81">
        <v>203</v>
      </c>
      <c r="C81" t="s">
        <v>436</v>
      </c>
      <c r="D81" t="s">
        <v>436</v>
      </c>
      <c r="E81" t="s">
        <v>224</v>
      </c>
      <c r="F81">
        <v>7</v>
      </c>
      <c r="G81" s="502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357</v>
      </c>
    </row>
    <row r="82" spans="1:39" x14ac:dyDescent="0.2">
      <c r="A82">
        <v>204</v>
      </c>
      <c r="B82">
        <v>204</v>
      </c>
      <c r="C82" t="s">
        <v>437</v>
      </c>
      <c r="D82" t="s">
        <v>437</v>
      </c>
      <c r="E82" t="s">
        <v>224</v>
      </c>
      <c r="F82">
        <v>7</v>
      </c>
      <c r="G82" s="502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357</v>
      </c>
    </row>
    <row r="83" spans="1:39" hidden="1" x14ac:dyDescent="0.2">
      <c r="A83">
        <v>176</v>
      </c>
      <c r="B83">
        <v>176</v>
      </c>
      <c r="C83" t="s">
        <v>438</v>
      </c>
      <c r="D83" t="s">
        <v>438</v>
      </c>
      <c r="E83" t="s">
        <v>223</v>
      </c>
      <c r="F83">
        <v>4</v>
      </c>
      <c r="G83" s="502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420</v>
      </c>
    </row>
    <row r="84" spans="1:39" hidden="1" x14ac:dyDescent="0.2">
      <c r="A84">
        <f>A83+1</f>
        <v>177</v>
      </c>
      <c r="B84">
        <f>B83+1</f>
        <v>177</v>
      </c>
      <c r="C84" s="541" t="s">
        <v>439</v>
      </c>
      <c r="D84" s="541" t="s">
        <v>439</v>
      </c>
      <c r="E84" t="s">
        <v>222</v>
      </c>
      <c r="F84">
        <v>3</v>
      </c>
      <c r="G84" s="135">
        <v>53.1</v>
      </c>
      <c r="H84" s="334">
        <v>5.3099999999999994E-2</v>
      </c>
      <c r="I84" s="542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3"/>
      <c r="X84" s="543"/>
      <c r="Y84" s="543"/>
      <c r="Z84" s="543"/>
      <c r="AA84" s="543"/>
      <c r="AB84">
        <v>1900</v>
      </c>
      <c r="AC84" s="544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350</v>
      </c>
    </row>
    <row r="85" spans="1:39" hidden="1" x14ac:dyDescent="0.2">
      <c r="A85">
        <f>A84+1</f>
        <v>178</v>
      </c>
      <c r="B85">
        <f>B84+1</f>
        <v>178</v>
      </c>
      <c r="C85" s="541" t="s">
        <v>440</v>
      </c>
      <c r="D85" s="541" t="s">
        <v>440</v>
      </c>
      <c r="E85" t="s">
        <v>222</v>
      </c>
      <c r="F85">
        <v>3</v>
      </c>
      <c r="G85" s="135">
        <v>66.400000000000006</v>
      </c>
      <c r="H85" s="334">
        <v>2.4900000000000002E-2</v>
      </c>
      <c r="I85" s="542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3"/>
      <c r="X85" s="543"/>
      <c r="Y85" s="543"/>
      <c r="Z85" s="543"/>
      <c r="AA85" s="543"/>
      <c r="AB85">
        <v>1900</v>
      </c>
      <c r="AC85" s="544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350</v>
      </c>
    </row>
    <row r="86" spans="1:39" hidden="1" x14ac:dyDescent="0.2">
      <c r="A86">
        <v>147</v>
      </c>
      <c r="B86">
        <v>147</v>
      </c>
      <c r="C86" t="s">
        <v>441</v>
      </c>
      <c r="D86" t="s">
        <v>441</v>
      </c>
      <c r="E86" t="s">
        <v>222</v>
      </c>
      <c r="F86">
        <v>3</v>
      </c>
      <c r="G86" s="502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357</v>
      </c>
    </row>
    <row r="87" spans="1:39" hidden="1" x14ac:dyDescent="0.2">
      <c r="A87">
        <v>9</v>
      </c>
      <c r="B87">
        <v>9</v>
      </c>
      <c r="C87" t="s">
        <v>442</v>
      </c>
      <c r="D87" t="s">
        <v>442</v>
      </c>
      <c r="E87" t="s">
        <v>216</v>
      </c>
      <c r="F87">
        <v>1</v>
      </c>
      <c r="G87" s="502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350</v>
      </c>
    </row>
    <row r="88" spans="1:39" hidden="1" x14ac:dyDescent="0.2">
      <c r="A88">
        <v>32</v>
      </c>
      <c r="B88">
        <v>32</v>
      </c>
      <c r="C88" t="s">
        <v>443</v>
      </c>
      <c r="D88" t="s">
        <v>443</v>
      </c>
      <c r="E88" t="s">
        <v>219</v>
      </c>
      <c r="F88">
        <v>2</v>
      </c>
      <c r="G88" s="502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368</v>
      </c>
    </row>
    <row r="89" spans="1:39" hidden="1" x14ac:dyDescent="0.2">
      <c r="A89">
        <v>208</v>
      </c>
      <c r="B89">
        <v>208</v>
      </c>
      <c r="C89" t="s">
        <v>444</v>
      </c>
      <c r="D89" t="s">
        <v>444</v>
      </c>
      <c r="E89" t="s">
        <v>224</v>
      </c>
      <c r="F89">
        <v>7</v>
      </c>
      <c r="G89" s="502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350</v>
      </c>
    </row>
    <row r="90" spans="1:39" hidden="1" x14ac:dyDescent="0.2">
      <c r="A90">
        <v>94</v>
      </c>
      <c r="B90">
        <v>94</v>
      </c>
      <c r="C90" t="s">
        <v>445</v>
      </c>
      <c r="D90" t="s">
        <v>445</v>
      </c>
      <c r="E90" t="s">
        <v>224</v>
      </c>
      <c r="F90">
        <v>7</v>
      </c>
      <c r="G90" s="502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350</v>
      </c>
    </row>
    <row r="91" spans="1:39" hidden="1" x14ac:dyDescent="0.2">
      <c r="A91">
        <v>4</v>
      </c>
      <c r="B91">
        <v>4</v>
      </c>
      <c r="C91" t="s">
        <v>446</v>
      </c>
      <c r="D91" t="s">
        <v>446</v>
      </c>
      <c r="E91" t="s">
        <v>352</v>
      </c>
      <c r="F91">
        <v>1</v>
      </c>
      <c r="G91" s="502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360</v>
      </c>
    </row>
    <row r="92" spans="1:39" x14ac:dyDescent="0.2">
      <c r="A92">
        <v>205</v>
      </c>
      <c r="B92">
        <v>205</v>
      </c>
      <c r="C92" t="s">
        <v>447</v>
      </c>
      <c r="D92" t="s">
        <v>447</v>
      </c>
      <c r="E92" t="s">
        <v>224</v>
      </c>
      <c r="F92">
        <v>7</v>
      </c>
      <c r="G92" s="502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357</v>
      </c>
    </row>
    <row r="93" spans="1:39" hidden="1" x14ac:dyDescent="0.2">
      <c r="A93">
        <f>A92+1</f>
        <v>206</v>
      </c>
      <c r="B93">
        <f>B92+1</f>
        <v>206</v>
      </c>
      <c r="C93" s="541" t="s">
        <v>448</v>
      </c>
      <c r="D93" s="541" t="s">
        <v>448</v>
      </c>
      <c r="E93" t="s">
        <v>222</v>
      </c>
      <c r="F93">
        <v>3</v>
      </c>
      <c r="G93" s="135">
        <v>381.3</v>
      </c>
      <c r="H93" s="334">
        <v>9.8299999999999998E-2</v>
      </c>
      <c r="I93" s="542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3"/>
      <c r="X93" s="543"/>
      <c r="Y93" s="543"/>
      <c r="Z93" s="543"/>
      <c r="AA93" s="543"/>
      <c r="AB93">
        <v>1900</v>
      </c>
      <c r="AC93" s="544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360</v>
      </c>
    </row>
    <row r="94" spans="1:39" hidden="1" x14ac:dyDescent="0.2">
      <c r="A94">
        <v>194</v>
      </c>
      <c r="B94">
        <v>194</v>
      </c>
      <c r="C94" t="s">
        <v>449</v>
      </c>
      <c r="D94" t="s">
        <v>449</v>
      </c>
      <c r="E94" t="s">
        <v>225</v>
      </c>
      <c r="F94">
        <v>6</v>
      </c>
      <c r="G94" s="502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360</v>
      </c>
    </row>
    <row r="95" spans="1:39" x14ac:dyDescent="0.2">
      <c r="A95">
        <v>43</v>
      </c>
      <c r="B95">
        <v>43</v>
      </c>
      <c r="C95" t="s">
        <v>450</v>
      </c>
      <c r="D95" t="s">
        <v>450</v>
      </c>
      <c r="E95" t="s">
        <v>222</v>
      </c>
      <c r="F95">
        <v>3</v>
      </c>
      <c r="G95" s="502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357</v>
      </c>
    </row>
    <row r="96" spans="1:39" hidden="1" x14ac:dyDescent="0.2">
      <c r="A96">
        <f>A95+1</f>
        <v>44</v>
      </c>
      <c r="B96">
        <f>B95+1</f>
        <v>44</v>
      </c>
      <c r="C96" s="541" t="s">
        <v>451</v>
      </c>
      <c r="D96" s="541" t="s">
        <v>451</v>
      </c>
      <c r="E96" t="s">
        <v>222</v>
      </c>
      <c r="F96">
        <v>3</v>
      </c>
      <c r="G96" s="135">
        <v>49.7</v>
      </c>
      <c r="H96" s="334">
        <v>3.0099999999999998E-2</v>
      </c>
      <c r="I96" s="542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3"/>
      <c r="X96" s="543"/>
      <c r="Y96" s="543"/>
      <c r="Z96" s="543"/>
      <c r="AA96" s="543"/>
      <c r="AB96">
        <v>1900</v>
      </c>
      <c r="AC96" s="544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360</v>
      </c>
    </row>
    <row r="97" spans="1:39" x14ac:dyDescent="0.2">
      <c r="A97">
        <v>58</v>
      </c>
      <c r="B97">
        <v>58</v>
      </c>
      <c r="C97" t="s">
        <v>452</v>
      </c>
      <c r="D97" t="s">
        <v>452</v>
      </c>
      <c r="E97" t="s">
        <v>222</v>
      </c>
      <c r="F97">
        <v>3</v>
      </c>
      <c r="G97" s="502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357</v>
      </c>
    </row>
    <row r="98" spans="1:39" hidden="1" x14ac:dyDescent="0.2">
      <c r="A98">
        <f t="shared" ref="A98:B100" si="4">A97+1</f>
        <v>59</v>
      </c>
      <c r="B98">
        <f t="shared" si="4"/>
        <v>59</v>
      </c>
      <c r="C98" s="541" t="s">
        <v>453</v>
      </c>
      <c r="D98" s="541" t="s">
        <v>453</v>
      </c>
      <c r="E98" t="s">
        <v>222</v>
      </c>
      <c r="F98">
        <v>3</v>
      </c>
      <c r="G98" s="135">
        <v>143</v>
      </c>
      <c r="H98" s="334">
        <v>2.3700000000000002E-2</v>
      </c>
      <c r="I98" s="542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3"/>
      <c r="X98" s="543"/>
      <c r="Y98" s="543"/>
      <c r="Z98" s="543"/>
      <c r="AA98" s="543"/>
      <c r="AB98">
        <v>1900</v>
      </c>
      <c r="AC98" s="544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350</v>
      </c>
    </row>
    <row r="99" spans="1:39" hidden="1" x14ac:dyDescent="0.2">
      <c r="A99">
        <f t="shared" si="4"/>
        <v>60</v>
      </c>
      <c r="B99">
        <f t="shared" si="4"/>
        <v>60</v>
      </c>
      <c r="C99" s="541" t="s">
        <v>454</v>
      </c>
      <c r="D99" s="541" t="s">
        <v>454</v>
      </c>
      <c r="E99" t="s">
        <v>222</v>
      </c>
      <c r="F99">
        <v>3</v>
      </c>
      <c r="G99" s="135">
        <v>170.9</v>
      </c>
      <c r="H99" s="334">
        <v>0.113</v>
      </c>
      <c r="I99" s="542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3"/>
      <c r="X99" s="543"/>
      <c r="Y99" s="543"/>
      <c r="Z99" s="543"/>
      <c r="AA99" s="543"/>
      <c r="AB99">
        <v>1900</v>
      </c>
      <c r="AC99" s="544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360</v>
      </c>
    </row>
    <row r="100" spans="1:39" hidden="1" x14ac:dyDescent="0.2">
      <c r="A100">
        <f t="shared" si="4"/>
        <v>61</v>
      </c>
      <c r="B100">
        <f t="shared" si="4"/>
        <v>61</v>
      </c>
      <c r="C100" s="541" t="s">
        <v>455</v>
      </c>
      <c r="D100" s="541" t="s">
        <v>455</v>
      </c>
      <c r="E100" t="s">
        <v>222</v>
      </c>
      <c r="F100">
        <v>3</v>
      </c>
      <c r="G100" s="135">
        <v>170.9</v>
      </c>
      <c r="H100" s="334">
        <v>0.13639999999999999</v>
      </c>
      <c r="I100" s="542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3"/>
      <c r="X100" s="543"/>
      <c r="Y100" s="543"/>
      <c r="Z100" s="543"/>
      <c r="AA100" s="543"/>
      <c r="AB100">
        <v>1900</v>
      </c>
      <c r="AC100" s="544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360</v>
      </c>
    </row>
    <row r="101" spans="1:39" x14ac:dyDescent="0.2">
      <c r="A101">
        <v>96</v>
      </c>
      <c r="B101">
        <v>96</v>
      </c>
      <c r="C101" t="s">
        <v>456</v>
      </c>
      <c r="D101" t="s">
        <v>456</v>
      </c>
      <c r="E101" t="s">
        <v>222</v>
      </c>
      <c r="F101">
        <v>3</v>
      </c>
      <c r="G101" s="502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357</v>
      </c>
    </row>
    <row r="102" spans="1:39" x14ac:dyDescent="0.2">
      <c r="A102">
        <v>47</v>
      </c>
      <c r="B102">
        <v>47</v>
      </c>
      <c r="C102" t="s">
        <v>457</v>
      </c>
      <c r="D102" t="s">
        <v>457</v>
      </c>
      <c r="E102" t="s">
        <v>216</v>
      </c>
      <c r="F102">
        <v>1</v>
      </c>
      <c r="G102" s="502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357</v>
      </c>
    </row>
    <row r="103" spans="1:39" x14ac:dyDescent="0.2">
      <c r="A103">
        <v>68</v>
      </c>
      <c r="B103">
        <v>68</v>
      </c>
      <c r="C103" t="s">
        <v>458</v>
      </c>
      <c r="D103" t="s">
        <v>458</v>
      </c>
      <c r="E103" t="s">
        <v>216</v>
      </c>
      <c r="F103">
        <v>1</v>
      </c>
      <c r="G103" s="502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357</v>
      </c>
    </row>
    <row r="104" spans="1:39" x14ac:dyDescent="0.2">
      <c r="A104">
        <v>207</v>
      </c>
      <c r="B104">
        <v>207</v>
      </c>
      <c r="C104" t="s">
        <v>459</v>
      </c>
      <c r="D104" t="s">
        <v>459</v>
      </c>
      <c r="E104" t="s">
        <v>224</v>
      </c>
      <c r="F104">
        <v>7</v>
      </c>
      <c r="G104" s="502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357</v>
      </c>
    </row>
    <row r="105" spans="1:39" hidden="1" x14ac:dyDescent="0.2">
      <c r="A105">
        <f>A104+1</f>
        <v>208</v>
      </c>
      <c r="B105">
        <f>B104+1</f>
        <v>208</v>
      </c>
      <c r="C105" t="s">
        <v>460</v>
      </c>
      <c r="D105" t="s">
        <v>460</v>
      </c>
      <c r="E105" t="s">
        <v>216</v>
      </c>
      <c r="F105" s="519">
        <v>1</v>
      </c>
      <c r="G105" s="135">
        <v>10</v>
      </c>
      <c r="H105" s="115">
        <v>0</v>
      </c>
      <c r="I105" s="115">
        <v>0.26329999999999998</v>
      </c>
      <c r="J105" s="549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350</v>
      </c>
    </row>
    <row r="106" spans="1:39" x14ac:dyDescent="0.2">
      <c r="A106">
        <v>83</v>
      </c>
      <c r="B106">
        <v>83</v>
      </c>
      <c r="C106" t="s">
        <v>461</v>
      </c>
      <c r="D106" t="s">
        <v>461</v>
      </c>
      <c r="E106" t="s">
        <v>222</v>
      </c>
      <c r="F106">
        <v>3</v>
      </c>
      <c r="G106" s="502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357</v>
      </c>
    </row>
    <row r="107" spans="1:39" hidden="1" x14ac:dyDescent="0.2">
      <c r="A107">
        <f>A106+1</f>
        <v>84</v>
      </c>
      <c r="B107">
        <f>B106+1</f>
        <v>84</v>
      </c>
      <c r="C107" s="541" t="s">
        <v>462</v>
      </c>
      <c r="D107" s="541" t="s">
        <v>462</v>
      </c>
      <c r="E107" t="s">
        <v>216</v>
      </c>
      <c r="F107">
        <v>1</v>
      </c>
      <c r="G107" s="135">
        <v>174.6</v>
      </c>
      <c r="H107" s="542">
        <v>3.0200000000000001E-2</v>
      </c>
      <c r="I107" s="542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3"/>
      <c r="X107" s="543"/>
      <c r="Y107" s="543"/>
      <c r="Z107" s="543"/>
      <c r="AA107" s="543"/>
      <c r="AB107">
        <v>1900</v>
      </c>
      <c r="AC107" s="544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360</v>
      </c>
    </row>
    <row r="108" spans="1:39" x14ac:dyDescent="0.2">
      <c r="A108">
        <v>209</v>
      </c>
      <c r="B108">
        <v>209</v>
      </c>
      <c r="C108" t="s">
        <v>463</v>
      </c>
      <c r="D108" t="s">
        <v>463</v>
      </c>
      <c r="E108" t="s">
        <v>224</v>
      </c>
      <c r="F108">
        <v>7</v>
      </c>
      <c r="G108" s="502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357</v>
      </c>
    </row>
    <row r="109" spans="1:39" hidden="1" x14ac:dyDescent="0.2">
      <c r="A109">
        <f>A108+1</f>
        <v>210</v>
      </c>
      <c r="B109">
        <f>B108+1</f>
        <v>210</v>
      </c>
      <c r="C109" s="541" t="s">
        <v>464</v>
      </c>
      <c r="D109" s="541" t="s">
        <v>464</v>
      </c>
      <c r="E109" t="s">
        <v>216</v>
      </c>
      <c r="F109">
        <v>1</v>
      </c>
      <c r="G109" s="135">
        <v>53.6</v>
      </c>
      <c r="H109" s="542">
        <v>2.6800000000000001E-2</v>
      </c>
      <c r="I109" s="542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3"/>
      <c r="X109" s="543"/>
      <c r="Y109" s="543"/>
      <c r="Z109" s="543"/>
      <c r="AA109" s="543"/>
      <c r="AB109">
        <v>1900</v>
      </c>
      <c r="AC109" s="544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350</v>
      </c>
    </row>
    <row r="110" spans="1:39" x14ac:dyDescent="0.2">
      <c r="H110" s="542"/>
      <c r="AJ110"/>
    </row>
  </sheetData>
  <autoFilter ref="A1:AP109">
    <filterColumn colId="27">
      <filters>
        <filter val="1900"/>
      </filters>
    </filterColumn>
    <filterColumn colId="38">
      <filters>
        <filter val="GAS"/>
      </filters>
    </filterColumn>
  </autoFilter>
  <sortState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topRight" activeCell="G1" sqref="G1"/>
      <selection pane="bottomLeft" activeCell="A2" sqref="A2"/>
      <selection pane="bottomRight" activeCell="P267" sqref="P267"/>
    </sheetView>
  </sheetViews>
  <sheetFormatPr defaultColWidth="8.85546875" defaultRowHeight="12.75" x14ac:dyDescent="0.2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 x14ac:dyDescent="0.25">
      <c r="A1" s="10" t="s">
        <v>465</v>
      </c>
      <c r="B1" s="11" t="s">
        <v>335</v>
      </c>
      <c r="C1" s="11" t="s">
        <v>336</v>
      </c>
      <c r="D1" s="11" t="s">
        <v>205</v>
      </c>
      <c r="E1" s="11" t="s">
        <v>206</v>
      </c>
      <c r="F1" s="11" t="s">
        <v>230</v>
      </c>
      <c r="G1" s="11" t="s">
        <v>4</v>
      </c>
      <c r="H1" s="11" t="s">
        <v>5</v>
      </c>
      <c r="I1" s="11" t="s">
        <v>235</v>
      </c>
      <c r="J1" s="60" t="s">
        <v>236</v>
      </c>
      <c r="K1" s="60" t="s">
        <v>237</v>
      </c>
      <c r="L1" s="60" t="s">
        <v>238</v>
      </c>
      <c r="M1" s="60" t="s">
        <v>239</v>
      </c>
      <c r="N1" s="2" t="s">
        <v>240</v>
      </c>
      <c r="O1" s="60" t="s">
        <v>241</v>
      </c>
      <c r="P1" s="60" t="s">
        <v>242</v>
      </c>
      <c r="Q1" s="60" t="s">
        <v>243</v>
      </c>
      <c r="R1" s="60" t="s">
        <v>244</v>
      </c>
      <c r="S1" s="11" t="s">
        <v>245</v>
      </c>
      <c r="T1" s="11" t="s">
        <v>246</v>
      </c>
      <c r="U1" s="378" t="s">
        <v>343</v>
      </c>
      <c r="V1" s="378" t="s">
        <v>344</v>
      </c>
      <c r="W1" s="62" t="s">
        <v>268</v>
      </c>
      <c r="X1" s="62" t="s">
        <v>269</v>
      </c>
      <c r="Y1" s="62" t="s">
        <v>250</v>
      </c>
      <c r="Z1" s="11" t="s">
        <v>203</v>
      </c>
      <c r="AA1" s="11" t="s">
        <v>214</v>
      </c>
      <c r="AB1" s="11" t="s">
        <v>108</v>
      </c>
    </row>
    <row r="2" spans="1:28" ht="15.75" hidden="1" thickTop="1" x14ac:dyDescent="0.25">
      <c r="A2" s="24">
        <v>1001</v>
      </c>
      <c r="B2" s="24">
        <v>1001</v>
      </c>
      <c r="C2" t="s">
        <v>466</v>
      </c>
      <c r="D2" t="s">
        <v>222</v>
      </c>
      <c r="E2" s="502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4" t="s">
        <v>23</v>
      </c>
    </row>
    <row r="3" spans="1:28" ht="15.75" hidden="1" thickTop="1" x14ac:dyDescent="0.25">
      <c r="A3" s="24">
        <v>1002</v>
      </c>
      <c r="B3" s="24">
        <v>1002</v>
      </c>
      <c r="C3" t="s">
        <v>467</v>
      </c>
      <c r="D3" t="s">
        <v>219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4" t="s">
        <v>23</v>
      </c>
    </row>
    <row r="4" spans="1:28" ht="15.75" hidden="1" thickTop="1" x14ac:dyDescent="0.25">
      <c r="A4" s="24">
        <v>1003</v>
      </c>
      <c r="B4" s="24">
        <v>1003</v>
      </c>
      <c r="C4" t="s">
        <v>468</v>
      </c>
      <c r="D4" t="s">
        <v>216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4" t="s">
        <v>23</v>
      </c>
    </row>
    <row r="5" spans="1:28" ht="15.75" hidden="1" thickTop="1" x14ac:dyDescent="0.25">
      <c r="A5" s="24">
        <v>1004</v>
      </c>
      <c r="B5" s="24">
        <v>1004</v>
      </c>
      <c r="C5" t="s">
        <v>469</v>
      </c>
      <c r="D5" t="s">
        <v>222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4" t="s">
        <v>23</v>
      </c>
    </row>
    <row r="6" spans="1:28" ht="15.75" hidden="1" thickTop="1" x14ac:dyDescent="0.25">
      <c r="A6" s="24">
        <v>1005</v>
      </c>
      <c r="B6" s="24">
        <v>1005</v>
      </c>
      <c r="C6" s="468" t="s">
        <v>470</v>
      </c>
      <c r="D6" t="s">
        <v>216</v>
      </c>
      <c r="E6" s="469">
        <v>1</v>
      </c>
      <c r="F6" s="470">
        <v>34</v>
      </c>
      <c r="G6">
        <v>1</v>
      </c>
      <c r="H6">
        <v>1</v>
      </c>
      <c r="I6" s="471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1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3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4" t="s">
        <v>23</v>
      </c>
    </row>
    <row r="7" spans="1:28" ht="15.75" hidden="1" thickTop="1" x14ac:dyDescent="0.25">
      <c r="A7" s="24">
        <v>1006</v>
      </c>
      <c r="B7" s="24">
        <v>1006</v>
      </c>
      <c r="C7" s="468" t="s">
        <v>471</v>
      </c>
      <c r="D7" t="s">
        <v>216</v>
      </c>
      <c r="E7" s="469">
        <v>1</v>
      </c>
      <c r="F7" s="470">
        <v>0</v>
      </c>
      <c r="G7">
        <v>1</v>
      </c>
      <c r="H7">
        <v>1</v>
      </c>
      <c r="I7" s="471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1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3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4" t="s">
        <v>23</v>
      </c>
    </row>
    <row r="8" spans="1:28" ht="15.75" hidden="1" thickTop="1" x14ac:dyDescent="0.25">
      <c r="A8" s="24">
        <v>1007</v>
      </c>
      <c r="B8" s="24">
        <v>1007</v>
      </c>
      <c r="C8" s="468" t="s">
        <v>472</v>
      </c>
      <c r="D8" t="s">
        <v>222</v>
      </c>
      <c r="E8" s="469">
        <v>3</v>
      </c>
      <c r="F8" s="470">
        <v>14</v>
      </c>
      <c r="G8">
        <v>1</v>
      </c>
      <c r="H8">
        <v>1</v>
      </c>
      <c r="I8" s="471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1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3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4" t="s">
        <v>23</v>
      </c>
    </row>
    <row r="9" spans="1:28" ht="15.75" hidden="1" thickTop="1" x14ac:dyDescent="0.25">
      <c r="A9" s="24">
        <v>1008</v>
      </c>
      <c r="B9" s="24">
        <v>1008</v>
      </c>
      <c r="C9" s="468" t="s">
        <v>473</v>
      </c>
      <c r="D9" t="s">
        <v>222</v>
      </c>
      <c r="E9" s="469">
        <v>3</v>
      </c>
      <c r="F9" s="470">
        <v>0</v>
      </c>
      <c r="G9">
        <v>1</v>
      </c>
      <c r="H9">
        <v>1</v>
      </c>
      <c r="I9" s="471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1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3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4" t="s">
        <v>23</v>
      </c>
    </row>
    <row r="10" spans="1:28" ht="15.75" hidden="1" thickTop="1" x14ac:dyDescent="0.25">
      <c r="A10" s="24">
        <v>1009</v>
      </c>
      <c r="B10" s="24">
        <v>1009</v>
      </c>
      <c r="C10" s="468" t="s">
        <v>474</v>
      </c>
      <c r="D10" t="s">
        <v>216</v>
      </c>
      <c r="E10" s="469">
        <v>1</v>
      </c>
      <c r="F10" s="470">
        <v>17</v>
      </c>
      <c r="G10">
        <v>1</v>
      </c>
      <c r="H10">
        <v>1</v>
      </c>
      <c r="I10" s="471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1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3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4" t="s">
        <v>23</v>
      </c>
    </row>
    <row r="11" spans="1:28" ht="15.75" hidden="1" thickTop="1" x14ac:dyDescent="0.25">
      <c r="A11" s="24">
        <v>1010</v>
      </c>
      <c r="B11" s="24">
        <v>1010</v>
      </c>
      <c r="C11" s="468" t="s">
        <v>475</v>
      </c>
      <c r="D11" t="s">
        <v>216</v>
      </c>
      <c r="E11" s="469">
        <v>1</v>
      </c>
      <c r="F11" s="470">
        <v>0</v>
      </c>
      <c r="G11">
        <v>1</v>
      </c>
      <c r="H11">
        <v>1</v>
      </c>
      <c r="I11" s="471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1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3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4" t="s">
        <v>23</v>
      </c>
    </row>
    <row r="12" spans="1:28" ht="15.75" hidden="1" thickTop="1" x14ac:dyDescent="0.25">
      <c r="A12" s="24">
        <v>1011</v>
      </c>
      <c r="B12" s="24">
        <v>1011</v>
      </c>
      <c r="C12" s="468" t="s">
        <v>476</v>
      </c>
      <c r="D12" t="s">
        <v>216</v>
      </c>
      <c r="E12" s="469">
        <v>1</v>
      </c>
      <c r="F12" s="470">
        <v>0</v>
      </c>
      <c r="G12">
        <v>1</v>
      </c>
      <c r="H12">
        <v>1</v>
      </c>
      <c r="I12" s="471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1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3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4" t="s">
        <v>23</v>
      </c>
    </row>
    <row r="13" spans="1:28" ht="15.75" hidden="1" thickTop="1" x14ac:dyDescent="0.25">
      <c r="A13" s="24">
        <v>1012</v>
      </c>
      <c r="B13" s="24">
        <v>1012</v>
      </c>
      <c r="C13" s="468" t="s">
        <v>477</v>
      </c>
      <c r="D13" t="s">
        <v>216</v>
      </c>
      <c r="E13" s="469">
        <v>1</v>
      </c>
      <c r="F13" s="629">
        <f>79.828+7</f>
        <v>86.828000000000003</v>
      </c>
      <c r="G13">
        <v>1</v>
      </c>
      <c r="H13">
        <v>1</v>
      </c>
      <c r="I13" s="471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1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3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4" t="s">
        <v>23</v>
      </c>
    </row>
    <row r="14" spans="1:28" ht="15.75" hidden="1" thickTop="1" x14ac:dyDescent="0.25">
      <c r="A14" s="24">
        <v>1013</v>
      </c>
      <c r="B14" s="24">
        <v>1013</v>
      </c>
      <c r="C14" s="468" t="s">
        <v>478</v>
      </c>
      <c r="D14" t="s">
        <v>216</v>
      </c>
      <c r="E14" s="469">
        <v>1</v>
      </c>
      <c r="F14" s="470">
        <v>8.382000000000005</v>
      </c>
      <c r="G14">
        <v>1</v>
      </c>
      <c r="H14">
        <v>1</v>
      </c>
      <c r="I14" s="471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1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3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4" t="s">
        <v>23</v>
      </c>
    </row>
    <row r="15" spans="1:28" ht="15.75" hidden="1" thickTop="1" x14ac:dyDescent="0.25">
      <c r="A15" s="24">
        <v>1014</v>
      </c>
      <c r="B15" s="24">
        <v>1014</v>
      </c>
      <c r="C15" s="468" t="s">
        <v>479</v>
      </c>
      <c r="D15" t="s">
        <v>216</v>
      </c>
      <c r="E15" s="469">
        <v>1</v>
      </c>
      <c r="F15" s="470">
        <v>29.717999999999996</v>
      </c>
      <c r="G15">
        <v>1</v>
      </c>
      <c r="H15">
        <v>1</v>
      </c>
      <c r="I15" s="471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1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3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4" t="s">
        <v>23</v>
      </c>
    </row>
    <row r="16" spans="1:28" ht="15.75" hidden="1" thickTop="1" x14ac:dyDescent="0.25">
      <c r="A16" s="24">
        <v>1015</v>
      </c>
      <c r="B16" s="24">
        <v>1015</v>
      </c>
      <c r="C16" s="468" t="s">
        <v>480</v>
      </c>
      <c r="D16" t="s">
        <v>216</v>
      </c>
      <c r="E16" s="469">
        <v>1</v>
      </c>
      <c r="F16" s="470">
        <v>11.2</v>
      </c>
      <c r="G16">
        <v>1</v>
      </c>
      <c r="H16">
        <v>1</v>
      </c>
      <c r="I16" s="471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1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3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4" t="s">
        <v>23</v>
      </c>
    </row>
    <row r="17" spans="1:27" ht="15.75" hidden="1" thickTop="1" x14ac:dyDescent="0.25">
      <c r="A17" s="24">
        <v>1016</v>
      </c>
      <c r="B17" s="24">
        <v>1016</v>
      </c>
      <c r="C17" s="468" t="s">
        <v>481</v>
      </c>
      <c r="D17" t="s">
        <v>216</v>
      </c>
      <c r="E17" s="469">
        <v>1</v>
      </c>
      <c r="F17" s="470">
        <v>0</v>
      </c>
      <c r="G17">
        <v>1</v>
      </c>
      <c r="H17">
        <v>1</v>
      </c>
      <c r="I17" s="471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1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3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4" t="s">
        <v>23</v>
      </c>
    </row>
    <row r="18" spans="1:27" ht="15.75" hidden="1" thickTop="1" x14ac:dyDescent="0.25">
      <c r="A18" s="24">
        <v>1017</v>
      </c>
      <c r="B18" s="24">
        <v>1017</v>
      </c>
      <c r="C18" s="468" t="s">
        <v>482</v>
      </c>
      <c r="D18" t="s">
        <v>216</v>
      </c>
      <c r="E18" s="469">
        <v>1</v>
      </c>
      <c r="F18" s="470">
        <v>75</v>
      </c>
      <c r="G18">
        <v>1</v>
      </c>
      <c r="H18">
        <v>1</v>
      </c>
      <c r="I18" s="471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1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3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4" t="s">
        <v>23</v>
      </c>
    </row>
    <row r="19" spans="1:27" ht="15.75" hidden="1" thickTop="1" x14ac:dyDescent="0.25">
      <c r="A19" s="24">
        <v>1018</v>
      </c>
      <c r="B19" s="24">
        <v>1018</v>
      </c>
      <c r="C19" s="468" t="s">
        <v>483</v>
      </c>
      <c r="D19" t="s">
        <v>216</v>
      </c>
      <c r="E19" s="469">
        <v>1</v>
      </c>
      <c r="F19" s="470">
        <v>0</v>
      </c>
      <c r="G19">
        <v>1</v>
      </c>
      <c r="H19">
        <v>1</v>
      </c>
      <c r="I19" s="471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1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3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4" t="s">
        <v>23</v>
      </c>
    </row>
    <row r="20" spans="1:27" ht="15.75" hidden="1" thickTop="1" x14ac:dyDescent="0.25">
      <c r="A20" s="24">
        <v>1019</v>
      </c>
      <c r="B20" s="24">
        <v>1019</v>
      </c>
      <c r="C20" s="468" t="s">
        <v>484</v>
      </c>
      <c r="D20" t="s">
        <v>216</v>
      </c>
      <c r="E20" s="469">
        <v>1</v>
      </c>
      <c r="F20" s="470">
        <v>6</v>
      </c>
      <c r="G20">
        <v>1</v>
      </c>
      <c r="H20">
        <v>1</v>
      </c>
      <c r="I20" s="471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1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3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4" t="s">
        <v>23</v>
      </c>
    </row>
    <row r="21" spans="1:27" ht="15.75" hidden="1" thickTop="1" x14ac:dyDescent="0.25">
      <c r="A21" s="24">
        <v>1020</v>
      </c>
      <c r="B21" s="24">
        <v>1020</v>
      </c>
      <c r="C21" s="468" t="s">
        <v>485</v>
      </c>
      <c r="D21" t="s">
        <v>216</v>
      </c>
      <c r="E21" s="469">
        <v>1</v>
      </c>
      <c r="F21" s="470">
        <v>0</v>
      </c>
      <c r="G21">
        <v>1</v>
      </c>
      <c r="H21">
        <v>1</v>
      </c>
      <c r="I21" s="471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1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3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4" t="s">
        <v>23</v>
      </c>
    </row>
    <row r="22" spans="1:27" ht="15.75" hidden="1" thickTop="1" x14ac:dyDescent="0.25">
      <c r="A22" s="24">
        <v>1021</v>
      </c>
      <c r="B22" s="24">
        <v>1021</v>
      </c>
      <c r="C22" s="468" t="s">
        <v>486</v>
      </c>
      <c r="D22" t="s">
        <v>219</v>
      </c>
      <c r="E22" s="469">
        <v>2</v>
      </c>
      <c r="F22" s="470">
        <v>35</v>
      </c>
      <c r="G22">
        <v>1</v>
      </c>
      <c r="H22">
        <v>1</v>
      </c>
      <c r="I22" s="471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1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3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4" t="s">
        <v>23</v>
      </c>
    </row>
    <row r="23" spans="1:27" ht="15.75" hidden="1" thickTop="1" x14ac:dyDescent="0.25">
      <c r="A23" s="24">
        <v>1022</v>
      </c>
      <c r="B23" s="24">
        <v>1022</v>
      </c>
      <c r="C23" s="468" t="s">
        <v>487</v>
      </c>
      <c r="D23" t="s">
        <v>219</v>
      </c>
      <c r="E23" s="469">
        <v>2</v>
      </c>
      <c r="F23" s="470">
        <v>0</v>
      </c>
      <c r="G23">
        <v>1</v>
      </c>
      <c r="H23">
        <v>1</v>
      </c>
      <c r="I23" s="471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1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3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4" t="s">
        <v>23</v>
      </c>
    </row>
    <row r="24" spans="1:27" ht="15.75" hidden="1" thickTop="1" x14ac:dyDescent="0.25">
      <c r="A24" s="24">
        <v>1023</v>
      </c>
      <c r="B24" s="24">
        <v>1023</v>
      </c>
      <c r="C24" s="468" t="s">
        <v>488</v>
      </c>
      <c r="D24" t="s">
        <v>216</v>
      </c>
      <c r="E24" s="469">
        <v>1</v>
      </c>
      <c r="F24" s="470">
        <v>25.2</v>
      </c>
      <c r="G24">
        <v>1</v>
      </c>
      <c r="H24">
        <v>1</v>
      </c>
      <c r="I24" s="471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1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3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4" t="s">
        <v>23</v>
      </c>
    </row>
    <row r="25" spans="1:27" ht="15.75" hidden="1" thickTop="1" x14ac:dyDescent="0.25">
      <c r="A25" s="24">
        <v>1024</v>
      </c>
      <c r="B25" s="24">
        <v>1024</v>
      </c>
      <c r="C25" s="468" t="s">
        <v>489</v>
      </c>
      <c r="D25" t="s">
        <v>216</v>
      </c>
      <c r="E25" s="469">
        <v>1</v>
      </c>
      <c r="F25" s="470">
        <v>0</v>
      </c>
      <c r="G25">
        <v>1</v>
      </c>
      <c r="H25">
        <v>1</v>
      </c>
      <c r="I25" s="471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1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3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4" t="s">
        <v>23</v>
      </c>
    </row>
    <row r="26" spans="1:27" ht="15.75" hidden="1" thickTop="1" x14ac:dyDescent="0.25">
      <c r="A26" s="24">
        <v>1025</v>
      </c>
      <c r="B26" s="24">
        <v>1025</v>
      </c>
      <c r="C26" s="468" t="s">
        <v>490</v>
      </c>
      <c r="D26" t="s">
        <v>219</v>
      </c>
      <c r="E26" s="469">
        <v>2</v>
      </c>
      <c r="F26" s="470">
        <v>30</v>
      </c>
      <c r="G26">
        <v>1</v>
      </c>
      <c r="H26">
        <v>1</v>
      </c>
      <c r="I26" s="471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1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3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4" t="s">
        <v>23</v>
      </c>
    </row>
    <row r="27" spans="1:27" ht="15.75" hidden="1" thickTop="1" x14ac:dyDescent="0.25">
      <c r="A27" s="24">
        <v>1026</v>
      </c>
      <c r="B27" s="24">
        <v>1026</v>
      </c>
      <c r="C27" s="468" t="s">
        <v>491</v>
      </c>
      <c r="D27" t="s">
        <v>219</v>
      </c>
      <c r="E27" s="469">
        <v>2</v>
      </c>
      <c r="F27" s="470">
        <v>0</v>
      </c>
      <c r="G27">
        <v>1</v>
      </c>
      <c r="H27">
        <v>1</v>
      </c>
      <c r="I27" s="471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1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3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4" t="s">
        <v>23</v>
      </c>
    </row>
    <row r="28" spans="1:27" ht="15.75" hidden="1" thickTop="1" x14ac:dyDescent="0.25">
      <c r="A28" s="24">
        <v>1027</v>
      </c>
      <c r="B28" s="24">
        <v>1027</v>
      </c>
      <c r="C28" s="468" t="s">
        <v>492</v>
      </c>
      <c r="D28" t="s">
        <v>216</v>
      </c>
      <c r="E28" s="469">
        <v>1</v>
      </c>
      <c r="F28" s="470">
        <v>0</v>
      </c>
      <c r="G28">
        <v>1</v>
      </c>
      <c r="H28">
        <v>1</v>
      </c>
      <c r="I28" s="471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1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3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4" t="s">
        <v>23</v>
      </c>
    </row>
    <row r="29" spans="1:27" ht="15.75" hidden="1" thickTop="1" x14ac:dyDescent="0.25">
      <c r="A29" s="24">
        <v>1028</v>
      </c>
      <c r="B29" s="24">
        <v>1028</v>
      </c>
      <c r="C29" s="468" t="s">
        <v>493</v>
      </c>
      <c r="D29" t="s">
        <v>216</v>
      </c>
      <c r="E29" s="469">
        <v>1</v>
      </c>
      <c r="F29" s="470">
        <v>72.7</v>
      </c>
      <c r="G29">
        <v>1</v>
      </c>
      <c r="H29">
        <v>1</v>
      </c>
      <c r="I29" s="471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1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3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4" t="s">
        <v>23</v>
      </c>
    </row>
    <row r="30" spans="1:27" ht="15.75" hidden="1" thickTop="1" x14ac:dyDescent="0.25">
      <c r="A30" s="24">
        <v>1029</v>
      </c>
      <c r="B30" s="24">
        <v>1029</v>
      </c>
      <c r="C30" s="468" t="s">
        <v>494</v>
      </c>
      <c r="D30" t="s">
        <v>216</v>
      </c>
      <c r="E30" s="469">
        <v>1</v>
      </c>
      <c r="F30" s="470">
        <v>120</v>
      </c>
      <c r="G30">
        <v>1</v>
      </c>
      <c r="H30">
        <v>1</v>
      </c>
      <c r="I30" s="471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1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3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4" t="s">
        <v>23</v>
      </c>
    </row>
    <row r="31" spans="1:27" ht="15.75" hidden="1" thickTop="1" x14ac:dyDescent="0.25">
      <c r="A31" s="24">
        <v>1030</v>
      </c>
      <c r="B31" s="24">
        <v>1030</v>
      </c>
      <c r="C31" s="468" t="s">
        <v>495</v>
      </c>
      <c r="D31" t="s">
        <v>216</v>
      </c>
      <c r="E31" s="469">
        <v>1</v>
      </c>
      <c r="F31" s="470">
        <v>0</v>
      </c>
      <c r="G31">
        <v>1</v>
      </c>
      <c r="H31">
        <v>1</v>
      </c>
      <c r="I31" s="471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1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3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4" t="s">
        <v>23</v>
      </c>
    </row>
    <row r="32" spans="1:27" ht="15.75" hidden="1" thickTop="1" x14ac:dyDescent="0.25">
      <c r="A32" s="24">
        <v>1031</v>
      </c>
      <c r="B32" s="24">
        <v>1031</v>
      </c>
      <c r="C32" s="468" t="s">
        <v>496</v>
      </c>
      <c r="D32" t="s">
        <v>216</v>
      </c>
      <c r="E32" s="469">
        <v>1</v>
      </c>
      <c r="F32" s="470">
        <v>32.170212765957444</v>
      </c>
      <c r="G32">
        <v>1</v>
      </c>
      <c r="H32">
        <v>1</v>
      </c>
      <c r="I32" s="471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1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3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4" t="s">
        <v>23</v>
      </c>
    </row>
    <row r="33" spans="1:27" ht="15.75" hidden="1" thickTop="1" x14ac:dyDescent="0.25">
      <c r="A33" s="24">
        <v>1032</v>
      </c>
      <c r="B33" s="24">
        <v>1032</v>
      </c>
      <c r="C33" s="468" t="s">
        <v>497</v>
      </c>
      <c r="D33" t="s">
        <v>216</v>
      </c>
      <c r="E33" s="469">
        <v>1</v>
      </c>
      <c r="F33" s="470">
        <v>63.829787234042556</v>
      </c>
      <c r="G33">
        <v>1</v>
      </c>
      <c r="H33">
        <v>1</v>
      </c>
      <c r="I33" s="471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1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3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4" t="s">
        <v>23</v>
      </c>
    </row>
    <row r="34" spans="1:27" ht="15.75" hidden="1" thickTop="1" x14ac:dyDescent="0.25">
      <c r="A34" s="24">
        <v>1033</v>
      </c>
      <c r="B34" s="24">
        <v>1033</v>
      </c>
      <c r="C34" s="468" t="s">
        <v>498</v>
      </c>
      <c r="D34" t="s">
        <v>216</v>
      </c>
      <c r="E34" s="469">
        <v>1</v>
      </c>
      <c r="F34" s="470">
        <v>210.4</v>
      </c>
      <c r="G34">
        <v>1</v>
      </c>
      <c r="H34">
        <v>1</v>
      </c>
      <c r="I34" s="471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1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3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4" t="s">
        <v>23</v>
      </c>
    </row>
    <row r="35" spans="1:27" ht="15.75" hidden="1" thickTop="1" x14ac:dyDescent="0.25">
      <c r="A35" s="24">
        <v>1034</v>
      </c>
      <c r="B35" s="24">
        <v>1034</v>
      </c>
      <c r="C35" s="468" t="s">
        <v>499</v>
      </c>
      <c r="D35" t="s">
        <v>216</v>
      </c>
      <c r="E35" s="469">
        <v>1</v>
      </c>
      <c r="F35" s="470">
        <v>0</v>
      </c>
      <c r="G35">
        <v>1</v>
      </c>
      <c r="H35">
        <v>1</v>
      </c>
      <c r="I35" s="471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1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3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4" t="s">
        <v>23</v>
      </c>
    </row>
    <row r="36" spans="1:27" ht="15.75" hidden="1" thickTop="1" x14ac:dyDescent="0.25">
      <c r="A36" s="24">
        <v>1035</v>
      </c>
      <c r="B36" s="24">
        <v>1035</v>
      </c>
      <c r="C36" s="468" t="s">
        <v>500</v>
      </c>
      <c r="D36" t="s">
        <v>216</v>
      </c>
      <c r="E36" s="469">
        <v>1</v>
      </c>
      <c r="F36" s="470">
        <v>40</v>
      </c>
      <c r="G36">
        <v>1</v>
      </c>
      <c r="H36">
        <v>1</v>
      </c>
      <c r="I36" s="471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1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3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4" t="s">
        <v>23</v>
      </c>
    </row>
    <row r="37" spans="1:27" ht="15.75" hidden="1" thickTop="1" x14ac:dyDescent="0.25">
      <c r="A37" s="24">
        <v>1036</v>
      </c>
      <c r="B37" s="24">
        <v>1036</v>
      </c>
      <c r="C37" s="468" t="s">
        <v>501</v>
      </c>
      <c r="D37" t="s">
        <v>216</v>
      </c>
      <c r="E37" s="469">
        <v>1</v>
      </c>
      <c r="F37" s="470">
        <v>0</v>
      </c>
      <c r="G37">
        <v>1</v>
      </c>
      <c r="H37">
        <v>1</v>
      </c>
      <c r="I37" s="471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1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3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4" t="s">
        <v>23</v>
      </c>
    </row>
    <row r="38" spans="1:27" ht="15.75" hidden="1" thickTop="1" x14ac:dyDescent="0.25">
      <c r="A38" s="24">
        <v>1037</v>
      </c>
      <c r="B38" s="24">
        <v>1037</v>
      </c>
      <c r="C38" s="468" t="s">
        <v>502</v>
      </c>
      <c r="D38" t="s">
        <v>216</v>
      </c>
      <c r="E38" s="469">
        <v>1</v>
      </c>
      <c r="F38" s="470">
        <v>3</v>
      </c>
      <c r="G38">
        <v>1</v>
      </c>
      <c r="H38">
        <v>1</v>
      </c>
      <c r="I38" s="471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1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3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4" t="s">
        <v>23</v>
      </c>
    </row>
    <row r="39" spans="1:27" ht="15.75" hidden="1" thickTop="1" x14ac:dyDescent="0.25">
      <c r="A39" s="24">
        <v>1038</v>
      </c>
      <c r="B39" s="24">
        <v>1038</v>
      </c>
      <c r="C39" s="468" t="s">
        <v>503</v>
      </c>
      <c r="D39" t="s">
        <v>219</v>
      </c>
      <c r="E39" s="469">
        <v>2</v>
      </c>
      <c r="F39" s="470">
        <v>9</v>
      </c>
      <c r="G39">
        <v>1</v>
      </c>
      <c r="H39">
        <v>1</v>
      </c>
      <c r="I39" s="471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1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3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4" t="s">
        <v>24</v>
      </c>
    </row>
    <row r="40" spans="1:27" ht="15.75" thickTop="1" x14ac:dyDescent="0.25">
      <c r="A40" s="24">
        <v>1039</v>
      </c>
      <c r="B40" s="24">
        <v>1039</v>
      </c>
      <c r="C40" s="468" t="s">
        <v>504</v>
      </c>
      <c r="D40" t="s">
        <v>222</v>
      </c>
      <c r="E40" s="469">
        <v>3</v>
      </c>
      <c r="F40" s="470">
        <v>4.5</v>
      </c>
      <c r="G40">
        <v>1</v>
      </c>
      <c r="H40">
        <v>1</v>
      </c>
      <c r="I40" s="471">
        <f t="shared" si="0"/>
        <v>0.47039166666666665</v>
      </c>
      <c r="J40" s="472">
        <v>0.36503333333333332</v>
      </c>
      <c r="K40" s="472">
        <v>0.44336666666666663</v>
      </c>
      <c r="L40" s="472">
        <v>0.58906666666666663</v>
      </c>
      <c r="M40" s="472">
        <v>0.48410000000000003</v>
      </c>
      <c r="N40" s="471">
        <f t="shared" si="1"/>
        <v>0.47039166666666665</v>
      </c>
      <c r="O40" s="472">
        <v>0.36503333333333332</v>
      </c>
      <c r="P40" s="472">
        <v>0.44336666666666663</v>
      </c>
      <c r="Q40" s="472">
        <v>0.58906666666666663</v>
      </c>
      <c r="R40" s="472">
        <v>0.48410000000000003</v>
      </c>
      <c r="S40" s="153">
        <v>0.01</v>
      </c>
      <c r="T40" s="153">
        <v>0.02</v>
      </c>
      <c r="U40" s="473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4" t="s">
        <v>24</v>
      </c>
    </row>
    <row r="41" spans="1:27" ht="15" x14ac:dyDescent="0.25">
      <c r="A41" s="24">
        <v>1040</v>
      </c>
      <c r="B41" s="24">
        <v>1040</v>
      </c>
      <c r="C41" s="468" t="s">
        <v>505</v>
      </c>
      <c r="D41" t="s">
        <v>222</v>
      </c>
      <c r="E41" s="469">
        <v>3</v>
      </c>
      <c r="F41" s="470">
        <v>51</v>
      </c>
      <c r="G41">
        <v>1</v>
      </c>
      <c r="H41">
        <v>1</v>
      </c>
      <c r="I41" s="471">
        <f t="shared" si="0"/>
        <v>0.47039166666666665</v>
      </c>
      <c r="J41" s="472">
        <v>0.36503333333333332</v>
      </c>
      <c r="K41" s="472">
        <v>0.44336666666666663</v>
      </c>
      <c r="L41" s="472">
        <v>0.58906666666666663</v>
      </c>
      <c r="M41" s="472">
        <v>0.48410000000000003</v>
      </c>
      <c r="N41" s="471">
        <f t="shared" si="1"/>
        <v>0.47039166666666665</v>
      </c>
      <c r="O41" s="472">
        <v>0.36503333333333332</v>
      </c>
      <c r="P41" s="472">
        <v>0.44336666666666663</v>
      </c>
      <c r="Q41" s="472">
        <v>0.58906666666666663</v>
      </c>
      <c r="R41" s="472">
        <v>0.48410000000000003</v>
      </c>
      <c r="S41" s="153">
        <v>0.01</v>
      </c>
      <c r="T41" s="153">
        <v>0.02</v>
      </c>
      <c r="U41" s="473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4" t="s">
        <v>24</v>
      </c>
    </row>
    <row r="42" spans="1:27" ht="15" x14ac:dyDescent="0.25">
      <c r="A42" s="24">
        <v>1041</v>
      </c>
      <c r="B42" s="24">
        <v>1041</v>
      </c>
      <c r="C42" s="468" t="s">
        <v>506</v>
      </c>
      <c r="D42" t="s">
        <v>222</v>
      </c>
      <c r="E42" s="469">
        <v>3</v>
      </c>
      <c r="F42" s="629">
        <f>100.65+12.7</f>
        <v>113.35000000000001</v>
      </c>
      <c r="G42">
        <v>1</v>
      </c>
      <c r="H42">
        <v>1</v>
      </c>
      <c r="I42" s="471">
        <f t="shared" si="0"/>
        <v>0.47039166666666665</v>
      </c>
      <c r="J42" s="472">
        <v>0.36503333333333332</v>
      </c>
      <c r="K42" s="472">
        <v>0.44336666666666663</v>
      </c>
      <c r="L42" s="472">
        <v>0.58906666666666663</v>
      </c>
      <c r="M42" s="472">
        <v>0.48410000000000003</v>
      </c>
      <c r="N42" s="471">
        <f t="shared" si="1"/>
        <v>0.47039166666666665</v>
      </c>
      <c r="O42" s="472">
        <v>0.36503333333333332</v>
      </c>
      <c r="P42" s="472">
        <v>0.44336666666666663</v>
      </c>
      <c r="Q42" s="472">
        <v>0.58906666666666663</v>
      </c>
      <c r="R42" s="472">
        <v>0.48410000000000003</v>
      </c>
      <c r="S42" s="153">
        <v>0.01</v>
      </c>
      <c r="T42" s="153">
        <v>0.02</v>
      </c>
      <c r="U42" s="473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4" t="s">
        <v>24</v>
      </c>
    </row>
    <row r="43" spans="1:27" ht="15" hidden="1" x14ac:dyDescent="0.25">
      <c r="A43" s="24">
        <v>1042</v>
      </c>
      <c r="B43" s="24">
        <v>1042</v>
      </c>
      <c r="C43" s="468" t="s">
        <v>507</v>
      </c>
      <c r="D43" t="s">
        <v>216</v>
      </c>
      <c r="E43" s="469">
        <v>1</v>
      </c>
      <c r="F43" s="470">
        <v>0</v>
      </c>
      <c r="G43">
        <v>1</v>
      </c>
      <c r="H43">
        <v>1</v>
      </c>
      <c r="I43" s="471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1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3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4" t="s">
        <v>23</v>
      </c>
    </row>
    <row r="44" spans="1:27" ht="15" hidden="1" x14ac:dyDescent="0.25">
      <c r="A44" s="24">
        <v>1043</v>
      </c>
      <c r="B44" s="24">
        <v>1043</v>
      </c>
      <c r="C44" s="468" t="s">
        <v>508</v>
      </c>
      <c r="D44" t="s">
        <v>216</v>
      </c>
      <c r="E44" s="469">
        <v>1</v>
      </c>
      <c r="F44" s="470">
        <v>4.8</v>
      </c>
      <c r="G44">
        <v>1</v>
      </c>
      <c r="H44">
        <v>1</v>
      </c>
      <c r="I44" s="471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1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3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4" t="s">
        <v>23</v>
      </c>
    </row>
    <row r="45" spans="1:27" ht="15" hidden="1" x14ac:dyDescent="0.25">
      <c r="A45" s="24">
        <v>1044</v>
      </c>
      <c r="B45" s="24">
        <v>1044</v>
      </c>
      <c r="C45" s="468" t="s">
        <v>509</v>
      </c>
      <c r="D45" t="s">
        <v>216</v>
      </c>
      <c r="E45" s="469">
        <v>1</v>
      </c>
      <c r="F45" s="470">
        <v>0</v>
      </c>
      <c r="G45">
        <v>1</v>
      </c>
      <c r="H45">
        <v>1</v>
      </c>
      <c r="I45" s="471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1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3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4" t="s">
        <v>23</v>
      </c>
    </row>
    <row r="46" spans="1:27" ht="15" hidden="1" x14ac:dyDescent="0.25">
      <c r="A46" s="24">
        <v>1045</v>
      </c>
      <c r="B46" s="24">
        <v>1045</v>
      </c>
      <c r="C46" s="468" t="s">
        <v>510</v>
      </c>
      <c r="D46" t="s">
        <v>222</v>
      </c>
      <c r="E46" s="469">
        <v>3</v>
      </c>
      <c r="F46" s="470">
        <v>108.6</v>
      </c>
      <c r="G46">
        <v>1</v>
      </c>
      <c r="H46">
        <v>1</v>
      </c>
      <c r="I46" s="471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1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3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4" t="s">
        <v>23</v>
      </c>
    </row>
    <row r="47" spans="1:27" ht="15" hidden="1" x14ac:dyDescent="0.25">
      <c r="A47" s="24">
        <v>1046</v>
      </c>
      <c r="B47" s="24">
        <v>1046</v>
      </c>
      <c r="C47" s="468" t="s">
        <v>511</v>
      </c>
      <c r="D47" t="s">
        <v>222</v>
      </c>
      <c r="E47" s="469">
        <v>3</v>
      </c>
      <c r="F47" s="470">
        <v>0</v>
      </c>
      <c r="G47">
        <v>1</v>
      </c>
      <c r="H47">
        <v>1</v>
      </c>
      <c r="I47" s="471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1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3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4" t="s">
        <v>23</v>
      </c>
    </row>
    <row r="48" spans="1:27" ht="15" hidden="1" x14ac:dyDescent="0.25">
      <c r="A48" s="24">
        <v>1047</v>
      </c>
      <c r="B48" s="24">
        <v>1047</v>
      </c>
      <c r="C48" s="468" t="s">
        <v>512</v>
      </c>
      <c r="D48" t="s">
        <v>222</v>
      </c>
      <c r="E48" s="469">
        <v>3</v>
      </c>
      <c r="F48" s="470">
        <v>0</v>
      </c>
      <c r="G48">
        <v>1</v>
      </c>
      <c r="H48">
        <v>1</v>
      </c>
      <c r="I48" s="471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1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3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4" t="s">
        <v>23</v>
      </c>
    </row>
    <row r="49" spans="1:27" ht="15" hidden="1" x14ac:dyDescent="0.25">
      <c r="A49" s="24">
        <v>1048</v>
      </c>
      <c r="B49" s="24">
        <v>1048</v>
      </c>
      <c r="C49" s="468" t="s">
        <v>513</v>
      </c>
      <c r="D49" t="s">
        <v>222</v>
      </c>
      <c r="E49" s="469">
        <v>3</v>
      </c>
      <c r="F49" s="470">
        <v>39.999916363636359</v>
      </c>
      <c r="G49">
        <v>1</v>
      </c>
      <c r="H49">
        <v>1</v>
      </c>
      <c r="I49" s="471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1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3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4" t="s">
        <v>23</v>
      </c>
    </row>
    <row r="50" spans="1:27" ht="15" hidden="1" x14ac:dyDescent="0.25">
      <c r="A50" s="24">
        <v>1049</v>
      </c>
      <c r="B50" s="24">
        <v>1049</v>
      </c>
      <c r="C50" s="468" t="s">
        <v>514</v>
      </c>
      <c r="D50" t="s">
        <v>216</v>
      </c>
      <c r="E50" s="469">
        <v>1</v>
      </c>
      <c r="F50" s="470">
        <v>45</v>
      </c>
      <c r="G50">
        <v>1</v>
      </c>
      <c r="H50">
        <v>1</v>
      </c>
      <c r="I50" s="471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1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3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4" t="s">
        <v>23</v>
      </c>
    </row>
    <row r="51" spans="1:27" ht="15" hidden="1" x14ac:dyDescent="0.25">
      <c r="A51" s="24">
        <v>1050</v>
      </c>
      <c r="B51" s="24">
        <v>1050</v>
      </c>
      <c r="C51" s="468" t="s">
        <v>515</v>
      </c>
      <c r="D51" t="s">
        <v>216</v>
      </c>
      <c r="E51" s="469">
        <v>1</v>
      </c>
      <c r="F51" s="470">
        <v>0</v>
      </c>
      <c r="G51">
        <v>1</v>
      </c>
      <c r="H51">
        <v>1</v>
      </c>
      <c r="I51" s="471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1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3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4" t="s">
        <v>23</v>
      </c>
    </row>
    <row r="52" spans="1:27" ht="15" hidden="1" x14ac:dyDescent="0.25">
      <c r="A52" s="24">
        <v>1051</v>
      </c>
      <c r="B52" s="24">
        <v>1051</v>
      </c>
      <c r="C52" s="468" t="s">
        <v>516</v>
      </c>
      <c r="D52" t="s">
        <v>216</v>
      </c>
      <c r="E52" s="469">
        <v>1</v>
      </c>
      <c r="F52" s="470">
        <v>30</v>
      </c>
      <c r="G52">
        <v>1</v>
      </c>
      <c r="H52">
        <v>1</v>
      </c>
      <c r="I52" s="471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1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3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4" t="s">
        <v>23</v>
      </c>
    </row>
    <row r="53" spans="1:27" ht="15" hidden="1" x14ac:dyDescent="0.25">
      <c r="A53" s="24">
        <v>1052</v>
      </c>
      <c r="B53" s="24">
        <v>1052</v>
      </c>
      <c r="C53" s="468" t="s">
        <v>517</v>
      </c>
      <c r="D53" t="s">
        <v>216</v>
      </c>
      <c r="E53" s="469">
        <v>1</v>
      </c>
      <c r="F53" s="470">
        <v>0</v>
      </c>
      <c r="G53">
        <v>1</v>
      </c>
      <c r="H53">
        <v>1</v>
      </c>
      <c r="I53" s="471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1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3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4" t="s">
        <v>23</v>
      </c>
    </row>
    <row r="54" spans="1:27" ht="15" hidden="1" x14ac:dyDescent="0.25">
      <c r="A54" s="24">
        <v>1053</v>
      </c>
      <c r="B54" s="24">
        <v>1053</v>
      </c>
      <c r="C54" s="468" t="s">
        <v>518</v>
      </c>
      <c r="D54" t="s">
        <v>216</v>
      </c>
      <c r="E54" s="469">
        <v>1</v>
      </c>
      <c r="F54" s="470">
        <v>4.625</v>
      </c>
      <c r="G54">
        <v>1</v>
      </c>
      <c r="H54">
        <v>1</v>
      </c>
      <c r="I54" s="471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1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3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4" t="s">
        <v>23</v>
      </c>
    </row>
    <row r="55" spans="1:27" ht="15" hidden="1" x14ac:dyDescent="0.25">
      <c r="A55" s="24">
        <v>1054</v>
      </c>
      <c r="B55" s="24">
        <v>1054</v>
      </c>
      <c r="C55" s="468" t="s">
        <v>519</v>
      </c>
      <c r="D55" t="s">
        <v>216</v>
      </c>
      <c r="E55" s="469">
        <v>1</v>
      </c>
      <c r="F55" s="470">
        <v>0</v>
      </c>
      <c r="G55">
        <v>1</v>
      </c>
      <c r="H55">
        <v>1</v>
      </c>
      <c r="I55" s="471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1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3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4" t="s">
        <v>23</v>
      </c>
    </row>
    <row r="56" spans="1:27" ht="15" hidden="1" x14ac:dyDescent="0.25">
      <c r="A56" s="24">
        <v>1055</v>
      </c>
      <c r="B56" s="24">
        <v>1055</v>
      </c>
      <c r="C56" s="468" t="s">
        <v>520</v>
      </c>
      <c r="D56" t="s">
        <v>216</v>
      </c>
      <c r="E56" s="469">
        <v>1</v>
      </c>
      <c r="F56" s="470">
        <v>46.213592233009706</v>
      </c>
      <c r="G56">
        <v>1</v>
      </c>
      <c r="H56">
        <v>1</v>
      </c>
      <c r="I56" s="471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1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3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4" t="s">
        <v>23</v>
      </c>
    </row>
    <row r="57" spans="1:27" ht="15" hidden="1" x14ac:dyDescent="0.25">
      <c r="A57" s="24">
        <v>1056</v>
      </c>
      <c r="B57" s="24">
        <v>1056</v>
      </c>
      <c r="C57" s="468" t="s">
        <v>521</v>
      </c>
      <c r="D57" t="s">
        <v>216</v>
      </c>
      <c r="E57" s="469">
        <v>1</v>
      </c>
      <c r="F57" s="470">
        <v>89.786407766990294</v>
      </c>
      <c r="G57">
        <v>1</v>
      </c>
      <c r="H57">
        <v>1</v>
      </c>
      <c r="I57" s="471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1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3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4" t="s">
        <v>23</v>
      </c>
    </row>
    <row r="58" spans="1:27" ht="15" hidden="1" x14ac:dyDescent="0.25">
      <c r="A58" s="24">
        <v>1057</v>
      </c>
      <c r="B58" s="24">
        <v>1057</v>
      </c>
      <c r="C58" s="468" t="s">
        <v>522</v>
      </c>
      <c r="D58" t="s">
        <v>216</v>
      </c>
      <c r="E58" s="469">
        <v>1</v>
      </c>
      <c r="F58" s="470">
        <v>62.9</v>
      </c>
      <c r="G58">
        <v>1</v>
      </c>
      <c r="H58">
        <v>1</v>
      </c>
      <c r="I58" s="471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1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3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4" t="s">
        <v>23</v>
      </c>
    </row>
    <row r="59" spans="1:27" ht="15" hidden="1" x14ac:dyDescent="0.25">
      <c r="A59" s="24">
        <v>1058</v>
      </c>
      <c r="B59" s="24">
        <v>1058</v>
      </c>
      <c r="C59" s="468" t="s">
        <v>523</v>
      </c>
      <c r="D59" t="s">
        <v>216</v>
      </c>
      <c r="E59" s="469">
        <v>1</v>
      </c>
      <c r="F59" s="470">
        <v>0</v>
      </c>
      <c r="G59">
        <v>1</v>
      </c>
      <c r="H59">
        <v>1</v>
      </c>
      <c r="I59" s="471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1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3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4" t="s">
        <v>23</v>
      </c>
    </row>
    <row r="60" spans="1:27" ht="15" hidden="1" x14ac:dyDescent="0.25">
      <c r="A60" s="24">
        <v>1059</v>
      </c>
      <c r="B60" s="24">
        <v>1059</v>
      </c>
      <c r="C60" s="468" t="s">
        <v>524</v>
      </c>
      <c r="D60" t="s">
        <v>216</v>
      </c>
      <c r="E60" s="469">
        <v>1</v>
      </c>
      <c r="F60" s="470">
        <v>23</v>
      </c>
      <c r="G60">
        <v>1</v>
      </c>
      <c r="H60">
        <v>1</v>
      </c>
      <c r="I60" s="471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1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3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4" t="s">
        <v>23</v>
      </c>
    </row>
    <row r="61" spans="1:27" ht="15" hidden="1" x14ac:dyDescent="0.25">
      <c r="A61" s="24">
        <v>1060</v>
      </c>
      <c r="B61" s="24">
        <v>1060</v>
      </c>
      <c r="C61" s="468" t="s">
        <v>525</v>
      </c>
      <c r="D61" t="s">
        <v>216</v>
      </c>
      <c r="E61" s="469">
        <v>1</v>
      </c>
      <c r="F61" s="470">
        <v>0</v>
      </c>
      <c r="G61">
        <v>1</v>
      </c>
      <c r="H61">
        <v>1</v>
      </c>
      <c r="I61" s="471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1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3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4" t="s">
        <v>23</v>
      </c>
    </row>
    <row r="62" spans="1:27" ht="15" hidden="1" x14ac:dyDescent="0.25">
      <c r="A62" s="24">
        <v>1061</v>
      </c>
      <c r="B62" s="24">
        <v>1061</v>
      </c>
      <c r="C62" s="468" t="s">
        <v>526</v>
      </c>
      <c r="D62" t="s">
        <v>216</v>
      </c>
      <c r="E62" s="469">
        <v>1</v>
      </c>
      <c r="F62" s="470">
        <v>12.9</v>
      </c>
      <c r="G62">
        <v>1</v>
      </c>
      <c r="H62">
        <v>1</v>
      </c>
      <c r="I62" s="471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1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3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4" t="s">
        <v>23</v>
      </c>
    </row>
    <row r="63" spans="1:27" ht="15" hidden="1" x14ac:dyDescent="0.25">
      <c r="A63" s="24">
        <v>1062</v>
      </c>
      <c r="B63" s="24">
        <v>1062</v>
      </c>
      <c r="C63" s="468" t="s">
        <v>527</v>
      </c>
      <c r="D63" t="s">
        <v>216</v>
      </c>
      <c r="E63" s="469">
        <v>1</v>
      </c>
      <c r="F63" s="470">
        <v>0</v>
      </c>
      <c r="G63">
        <v>1</v>
      </c>
      <c r="H63">
        <v>1</v>
      </c>
      <c r="I63" s="471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1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3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4" t="s">
        <v>23</v>
      </c>
    </row>
    <row r="64" spans="1:27" ht="15" hidden="1" x14ac:dyDescent="0.25">
      <c r="A64" s="24">
        <v>1063</v>
      </c>
      <c r="B64" s="24">
        <v>1063</v>
      </c>
      <c r="C64" s="468" t="s">
        <v>528</v>
      </c>
      <c r="D64" t="s">
        <v>222</v>
      </c>
      <c r="E64" s="469">
        <v>3</v>
      </c>
      <c r="F64" s="470">
        <v>4.818181818181813</v>
      </c>
      <c r="G64">
        <v>1</v>
      </c>
      <c r="H64">
        <v>1</v>
      </c>
      <c r="I64" s="471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1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3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4" t="s">
        <v>23</v>
      </c>
    </row>
    <row r="65" spans="1:27" ht="15" hidden="1" x14ac:dyDescent="0.25">
      <c r="A65" s="24">
        <v>1064</v>
      </c>
      <c r="B65" s="24">
        <v>1064</v>
      </c>
      <c r="C65" s="468" t="s">
        <v>529</v>
      </c>
      <c r="D65" t="s">
        <v>222</v>
      </c>
      <c r="E65" s="469">
        <v>3</v>
      </c>
      <c r="F65" s="470">
        <v>48.181818181818187</v>
      </c>
      <c r="G65">
        <v>1</v>
      </c>
      <c r="H65">
        <v>1</v>
      </c>
      <c r="I65" s="471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1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3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4" t="s">
        <v>23</v>
      </c>
    </row>
    <row r="66" spans="1:27" ht="15" hidden="1" x14ac:dyDescent="0.25">
      <c r="A66" s="24">
        <v>1065</v>
      </c>
      <c r="B66" s="24">
        <v>1065</v>
      </c>
      <c r="C66" s="468" t="s">
        <v>530</v>
      </c>
      <c r="D66" t="s">
        <v>219</v>
      </c>
      <c r="E66" s="469">
        <v>2</v>
      </c>
      <c r="F66" s="470">
        <v>12</v>
      </c>
      <c r="G66">
        <v>1</v>
      </c>
      <c r="H66">
        <v>1</v>
      </c>
      <c r="I66" s="471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1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3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4" t="s">
        <v>23</v>
      </c>
    </row>
    <row r="67" spans="1:27" ht="15" hidden="1" x14ac:dyDescent="0.25">
      <c r="A67" s="24">
        <v>1066</v>
      </c>
      <c r="B67" s="24">
        <v>1066</v>
      </c>
      <c r="C67" s="468" t="s">
        <v>531</v>
      </c>
      <c r="D67" t="s">
        <v>219</v>
      </c>
      <c r="E67" s="469">
        <v>2</v>
      </c>
      <c r="F67" s="470">
        <v>0</v>
      </c>
      <c r="G67">
        <v>1</v>
      </c>
      <c r="H67">
        <v>1</v>
      </c>
      <c r="I67" s="471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1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3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4" t="s">
        <v>23</v>
      </c>
    </row>
    <row r="68" spans="1:27" ht="15" hidden="1" x14ac:dyDescent="0.25">
      <c r="A68" s="24">
        <v>1067</v>
      </c>
      <c r="B68" s="24">
        <v>1067</v>
      </c>
      <c r="C68" s="468" t="s">
        <v>532</v>
      </c>
      <c r="D68" t="s">
        <v>216</v>
      </c>
      <c r="E68" s="469">
        <v>1</v>
      </c>
      <c r="F68" s="470">
        <v>10.220000000000001</v>
      </c>
      <c r="G68">
        <v>1</v>
      </c>
      <c r="H68">
        <v>1</v>
      </c>
      <c r="I68" s="471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1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3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4" t="s">
        <v>23</v>
      </c>
    </row>
    <row r="69" spans="1:27" ht="15" hidden="1" x14ac:dyDescent="0.25">
      <c r="A69" s="24">
        <v>1068</v>
      </c>
      <c r="B69" s="24">
        <v>1068</v>
      </c>
      <c r="C69" s="468" t="s">
        <v>533</v>
      </c>
      <c r="D69" t="s">
        <v>216</v>
      </c>
      <c r="E69" s="469">
        <v>1</v>
      </c>
      <c r="F69" s="470">
        <v>0</v>
      </c>
      <c r="G69">
        <v>1</v>
      </c>
      <c r="H69">
        <v>1</v>
      </c>
      <c r="I69" s="471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1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3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4" t="s">
        <v>23</v>
      </c>
    </row>
    <row r="70" spans="1:27" ht="15" hidden="1" x14ac:dyDescent="0.25">
      <c r="A70" s="24">
        <v>1069</v>
      </c>
      <c r="B70" s="24">
        <v>1069</v>
      </c>
      <c r="C70" s="468" t="s">
        <v>534</v>
      </c>
      <c r="D70" t="s">
        <v>216</v>
      </c>
      <c r="E70" s="469">
        <v>1</v>
      </c>
      <c r="F70" s="470">
        <v>50</v>
      </c>
      <c r="G70">
        <v>1</v>
      </c>
      <c r="H70">
        <v>1</v>
      </c>
      <c r="I70" s="471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1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3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4" t="s">
        <v>23</v>
      </c>
    </row>
    <row r="71" spans="1:27" ht="15" hidden="1" x14ac:dyDescent="0.25">
      <c r="A71" s="24">
        <v>1070</v>
      </c>
      <c r="B71" s="24">
        <v>1070</v>
      </c>
      <c r="C71" s="468" t="s">
        <v>535</v>
      </c>
      <c r="D71" t="s">
        <v>216</v>
      </c>
      <c r="E71" s="469">
        <v>1</v>
      </c>
      <c r="F71" s="470">
        <v>0</v>
      </c>
      <c r="G71">
        <v>1</v>
      </c>
      <c r="H71">
        <v>1</v>
      </c>
      <c r="I71" s="471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1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3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4" t="s">
        <v>23</v>
      </c>
    </row>
    <row r="72" spans="1:27" ht="15" hidden="1" x14ac:dyDescent="0.25">
      <c r="A72" s="24">
        <v>1071</v>
      </c>
      <c r="B72" s="24">
        <v>1071</v>
      </c>
      <c r="C72" s="468" t="s">
        <v>536</v>
      </c>
      <c r="D72" t="s">
        <v>219</v>
      </c>
      <c r="E72" s="469">
        <v>2</v>
      </c>
      <c r="F72" s="470">
        <v>50</v>
      </c>
      <c r="G72">
        <v>1</v>
      </c>
      <c r="H72">
        <v>1</v>
      </c>
      <c r="I72" s="471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1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3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4" t="s">
        <v>23</v>
      </c>
    </row>
    <row r="73" spans="1:27" ht="15" hidden="1" x14ac:dyDescent="0.25">
      <c r="A73" s="24">
        <v>1072</v>
      </c>
      <c r="B73" s="24">
        <v>1072</v>
      </c>
      <c r="C73" s="468" t="s">
        <v>537</v>
      </c>
      <c r="D73" t="s">
        <v>219</v>
      </c>
      <c r="E73" s="469">
        <v>2</v>
      </c>
      <c r="F73" s="470">
        <v>0</v>
      </c>
      <c r="G73">
        <v>1</v>
      </c>
      <c r="H73">
        <v>1</v>
      </c>
      <c r="I73" s="471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1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3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4" t="s">
        <v>23</v>
      </c>
    </row>
    <row r="74" spans="1:27" ht="15" hidden="1" x14ac:dyDescent="0.25">
      <c r="A74" s="24">
        <v>1073</v>
      </c>
      <c r="B74" s="24">
        <v>1073</v>
      </c>
      <c r="C74" s="468" t="s">
        <v>538</v>
      </c>
      <c r="D74" t="s">
        <v>216</v>
      </c>
      <c r="E74" s="469">
        <v>1</v>
      </c>
      <c r="F74" s="470">
        <v>25</v>
      </c>
      <c r="G74">
        <v>1</v>
      </c>
      <c r="H74">
        <v>1</v>
      </c>
      <c r="I74" s="471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1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3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4" t="s">
        <v>23</v>
      </c>
    </row>
    <row r="75" spans="1:27" ht="15" hidden="1" x14ac:dyDescent="0.25">
      <c r="A75" s="24">
        <v>1074</v>
      </c>
      <c r="B75" s="24">
        <v>1074</v>
      </c>
      <c r="C75" s="468" t="s">
        <v>539</v>
      </c>
      <c r="D75" t="s">
        <v>216</v>
      </c>
      <c r="E75" s="469">
        <v>1</v>
      </c>
      <c r="F75" s="470">
        <v>0</v>
      </c>
      <c r="G75">
        <v>1</v>
      </c>
      <c r="H75">
        <v>1</v>
      </c>
      <c r="I75" s="471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1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3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4" t="s">
        <v>23</v>
      </c>
    </row>
    <row r="76" spans="1:27" ht="15" hidden="1" x14ac:dyDescent="0.25">
      <c r="A76" s="24">
        <v>1075</v>
      </c>
      <c r="B76" s="24">
        <v>1075</v>
      </c>
      <c r="C76" s="468" t="s">
        <v>540</v>
      </c>
      <c r="D76" t="s">
        <v>222</v>
      </c>
      <c r="E76" s="469">
        <v>3</v>
      </c>
      <c r="F76" s="470">
        <v>30.7</v>
      </c>
      <c r="G76">
        <v>1</v>
      </c>
      <c r="H76">
        <v>1</v>
      </c>
      <c r="I76" s="471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1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3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4" t="s">
        <v>23</v>
      </c>
    </row>
    <row r="77" spans="1:27" ht="15" hidden="1" x14ac:dyDescent="0.25">
      <c r="A77" s="24">
        <v>1076</v>
      </c>
      <c r="B77" s="24">
        <v>1076</v>
      </c>
      <c r="C77" s="468" t="s">
        <v>541</v>
      </c>
      <c r="D77" t="s">
        <v>222</v>
      </c>
      <c r="E77" s="469">
        <v>3</v>
      </c>
      <c r="F77" s="470">
        <v>0</v>
      </c>
      <c r="G77">
        <v>1</v>
      </c>
      <c r="H77">
        <v>1</v>
      </c>
      <c r="I77" s="471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1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3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4" t="s">
        <v>23</v>
      </c>
    </row>
    <row r="78" spans="1:27" ht="15" hidden="1" x14ac:dyDescent="0.25">
      <c r="A78" s="24">
        <v>1077</v>
      </c>
      <c r="B78" s="24">
        <v>1077</v>
      </c>
      <c r="C78" s="468" t="s">
        <v>542</v>
      </c>
      <c r="D78" t="s">
        <v>216</v>
      </c>
      <c r="E78" s="469">
        <v>1</v>
      </c>
      <c r="F78" s="470">
        <v>28</v>
      </c>
      <c r="G78">
        <v>1</v>
      </c>
      <c r="H78">
        <v>1</v>
      </c>
      <c r="I78" s="471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1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3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4" t="s">
        <v>23</v>
      </c>
    </row>
    <row r="79" spans="1:27" ht="15" hidden="1" x14ac:dyDescent="0.25">
      <c r="A79" s="24">
        <v>1078</v>
      </c>
      <c r="B79" s="24">
        <v>1078</v>
      </c>
      <c r="C79" s="468" t="s">
        <v>543</v>
      </c>
      <c r="D79" t="s">
        <v>216</v>
      </c>
      <c r="E79" s="469">
        <v>1</v>
      </c>
      <c r="F79" s="470">
        <v>0</v>
      </c>
      <c r="G79">
        <v>1</v>
      </c>
      <c r="H79">
        <v>1</v>
      </c>
      <c r="I79" s="471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1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3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4" t="s">
        <v>23</v>
      </c>
    </row>
    <row r="80" spans="1:27" ht="15" hidden="1" x14ac:dyDescent="0.25">
      <c r="A80" s="24">
        <v>1079</v>
      </c>
      <c r="B80" s="24">
        <v>1079</v>
      </c>
      <c r="C80" s="468" t="s">
        <v>544</v>
      </c>
      <c r="D80" t="s">
        <v>216</v>
      </c>
      <c r="E80" s="469">
        <v>1</v>
      </c>
      <c r="F80" s="470">
        <v>65</v>
      </c>
      <c r="G80">
        <v>1</v>
      </c>
      <c r="H80">
        <v>1</v>
      </c>
      <c r="I80" s="471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1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3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4" t="s">
        <v>23</v>
      </c>
    </row>
    <row r="81" spans="1:27" ht="15" hidden="1" x14ac:dyDescent="0.25">
      <c r="A81" s="24">
        <v>1080</v>
      </c>
      <c r="B81" s="24">
        <v>1080</v>
      </c>
      <c r="C81" s="468" t="s">
        <v>545</v>
      </c>
      <c r="D81" t="s">
        <v>216</v>
      </c>
      <c r="E81" s="469">
        <v>1</v>
      </c>
      <c r="F81" s="470">
        <v>0</v>
      </c>
      <c r="G81">
        <v>1</v>
      </c>
      <c r="H81">
        <v>1</v>
      </c>
      <c r="I81" s="471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1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3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4" t="s">
        <v>23</v>
      </c>
    </row>
    <row r="82" spans="1:27" ht="15" hidden="1" x14ac:dyDescent="0.25">
      <c r="A82" s="24">
        <v>1081</v>
      </c>
      <c r="B82" s="24">
        <v>1081</v>
      </c>
      <c r="C82" s="468" t="s">
        <v>546</v>
      </c>
      <c r="D82" t="s">
        <v>219</v>
      </c>
      <c r="E82" s="469">
        <v>2</v>
      </c>
      <c r="F82" s="470">
        <v>8.5559999999999992</v>
      </c>
      <c r="G82">
        <v>1</v>
      </c>
      <c r="H82">
        <v>1</v>
      </c>
      <c r="I82" s="471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1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3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4" t="s">
        <v>23</v>
      </c>
    </row>
    <row r="83" spans="1:27" ht="15" hidden="1" x14ac:dyDescent="0.25">
      <c r="A83" s="24">
        <v>1082</v>
      </c>
      <c r="B83" s="24">
        <v>1082</v>
      </c>
      <c r="C83" s="468" t="s">
        <v>547</v>
      </c>
      <c r="D83" t="s">
        <v>219</v>
      </c>
      <c r="E83" s="469">
        <v>2</v>
      </c>
      <c r="F83" s="470">
        <v>0</v>
      </c>
      <c r="G83">
        <v>1</v>
      </c>
      <c r="H83">
        <v>1</v>
      </c>
      <c r="I83" s="471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1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3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4" t="s">
        <v>23</v>
      </c>
    </row>
    <row r="84" spans="1:27" ht="15" hidden="1" x14ac:dyDescent="0.25">
      <c r="A84" s="24">
        <v>1083</v>
      </c>
      <c r="B84" s="24">
        <v>1083</v>
      </c>
      <c r="C84" s="468" t="s">
        <v>548</v>
      </c>
      <c r="D84" t="s">
        <v>216</v>
      </c>
      <c r="E84" s="469">
        <v>1</v>
      </c>
      <c r="F84" s="470">
        <v>34.755831362467866</v>
      </c>
      <c r="G84">
        <v>1</v>
      </c>
      <c r="H84">
        <v>1</v>
      </c>
      <c r="I84" s="471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1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3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4" t="s">
        <v>23</v>
      </c>
    </row>
    <row r="85" spans="1:27" ht="15" hidden="1" x14ac:dyDescent="0.25">
      <c r="A85" s="24">
        <v>1084</v>
      </c>
      <c r="B85" s="24">
        <v>1084</v>
      </c>
      <c r="C85" s="468" t="s">
        <v>549</v>
      </c>
      <c r="D85" t="s">
        <v>216</v>
      </c>
      <c r="E85" s="469">
        <v>1</v>
      </c>
      <c r="F85" s="470">
        <v>45.244168637532134</v>
      </c>
      <c r="G85">
        <v>1</v>
      </c>
      <c r="H85">
        <v>1</v>
      </c>
      <c r="I85" s="471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1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3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4" t="s">
        <v>23</v>
      </c>
    </row>
    <row r="86" spans="1:27" ht="15" hidden="1" x14ac:dyDescent="0.25">
      <c r="A86" s="24">
        <v>1085</v>
      </c>
      <c r="B86" s="24">
        <v>1085</v>
      </c>
      <c r="C86" s="468" t="s">
        <v>550</v>
      </c>
      <c r="D86" t="s">
        <v>216</v>
      </c>
      <c r="E86" s="469">
        <v>1</v>
      </c>
      <c r="F86" s="470">
        <v>29.459728791469203</v>
      </c>
      <c r="G86">
        <v>1</v>
      </c>
      <c r="H86">
        <v>1</v>
      </c>
      <c r="I86" s="471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1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3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4" t="s">
        <v>23</v>
      </c>
    </row>
    <row r="87" spans="1:27" ht="15" hidden="1" x14ac:dyDescent="0.25">
      <c r="A87" s="24">
        <v>1086</v>
      </c>
      <c r="B87" s="24">
        <v>1086</v>
      </c>
      <c r="C87" s="468" t="s">
        <v>551</v>
      </c>
      <c r="D87" t="s">
        <v>216</v>
      </c>
      <c r="E87" s="469">
        <v>1</v>
      </c>
      <c r="F87" s="470">
        <v>81.540271208530797</v>
      </c>
      <c r="G87">
        <v>1</v>
      </c>
      <c r="H87">
        <v>1</v>
      </c>
      <c r="I87" s="471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1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3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4" t="s">
        <v>23</v>
      </c>
    </row>
    <row r="88" spans="1:27" ht="15" hidden="1" x14ac:dyDescent="0.25">
      <c r="A88" s="24">
        <v>1087</v>
      </c>
      <c r="B88" s="24">
        <v>1087</v>
      </c>
      <c r="C88" s="468" t="s">
        <v>552</v>
      </c>
      <c r="D88" t="s">
        <v>216</v>
      </c>
      <c r="E88" s="469">
        <v>1</v>
      </c>
      <c r="F88" s="470">
        <v>35</v>
      </c>
      <c r="G88">
        <v>1</v>
      </c>
      <c r="H88">
        <v>1</v>
      </c>
      <c r="I88" s="471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1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3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4" t="s">
        <v>23</v>
      </c>
    </row>
    <row r="89" spans="1:27" ht="15" hidden="1" x14ac:dyDescent="0.25">
      <c r="A89" s="24">
        <v>1088</v>
      </c>
      <c r="B89" s="24">
        <v>1088</v>
      </c>
      <c r="C89" s="468" t="s">
        <v>553</v>
      </c>
      <c r="D89" t="s">
        <v>216</v>
      </c>
      <c r="E89" s="469">
        <v>1</v>
      </c>
      <c r="F89" s="470">
        <v>0</v>
      </c>
      <c r="G89">
        <v>1</v>
      </c>
      <c r="H89">
        <v>1</v>
      </c>
      <c r="I89" s="471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1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3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4" t="s">
        <v>23</v>
      </c>
    </row>
    <row r="90" spans="1:27" ht="15" hidden="1" x14ac:dyDescent="0.25">
      <c r="A90" s="24">
        <v>1089</v>
      </c>
      <c r="B90" s="24">
        <v>1089</v>
      </c>
      <c r="C90" s="468" t="s">
        <v>554</v>
      </c>
      <c r="D90" t="s">
        <v>224</v>
      </c>
      <c r="E90" s="469">
        <v>4</v>
      </c>
      <c r="F90" s="470">
        <v>0</v>
      </c>
      <c r="G90">
        <v>1</v>
      </c>
      <c r="H90">
        <v>1</v>
      </c>
      <c r="I90" s="471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1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3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4" t="s">
        <v>23</v>
      </c>
    </row>
    <row r="91" spans="1:27" ht="15" hidden="1" x14ac:dyDescent="0.25">
      <c r="A91" s="24">
        <v>1090</v>
      </c>
      <c r="B91" s="24">
        <v>1090</v>
      </c>
      <c r="C91" s="468" t="s">
        <v>555</v>
      </c>
      <c r="D91" t="s">
        <v>224</v>
      </c>
      <c r="E91" s="469">
        <v>4</v>
      </c>
      <c r="F91" s="470">
        <v>45</v>
      </c>
      <c r="G91">
        <v>1</v>
      </c>
      <c r="H91">
        <v>1</v>
      </c>
      <c r="I91" s="471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1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3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4" t="s">
        <v>23</v>
      </c>
    </row>
    <row r="92" spans="1:27" ht="15" hidden="1" x14ac:dyDescent="0.25">
      <c r="A92" s="24">
        <v>1091</v>
      </c>
      <c r="B92" s="24">
        <v>1091</v>
      </c>
      <c r="C92" s="468" t="s">
        <v>556</v>
      </c>
      <c r="D92" t="s">
        <v>216</v>
      </c>
      <c r="E92" s="469">
        <v>1</v>
      </c>
      <c r="F92" s="470">
        <v>50</v>
      </c>
      <c r="G92">
        <v>1</v>
      </c>
      <c r="H92">
        <v>1</v>
      </c>
      <c r="I92" s="471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1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3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4" t="s">
        <v>23</v>
      </c>
    </row>
    <row r="93" spans="1:27" ht="15" hidden="1" x14ac:dyDescent="0.25">
      <c r="A93" s="24">
        <v>1092</v>
      </c>
      <c r="B93" s="24">
        <v>1092</v>
      </c>
      <c r="C93" s="468" t="s">
        <v>557</v>
      </c>
      <c r="D93" t="s">
        <v>216</v>
      </c>
      <c r="E93" s="469">
        <v>1</v>
      </c>
      <c r="F93" s="470">
        <v>0</v>
      </c>
      <c r="G93">
        <v>1</v>
      </c>
      <c r="H93">
        <v>1</v>
      </c>
      <c r="I93" s="471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1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3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4" t="s">
        <v>23</v>
      </c>
    </row>
    <row r="94" spans="1:27" ht="15" hidden="1" x14ac:dyDescent="0.25">
      <c r="A94" s="24">
        <v>1093</v>
      </c>
      <c r="B94" s="24">
        <v>1093</v>
      </c>
      <c r="C94" s="468" t="s">
        <v>558</v>
      </c>
      <c r="D94" t="s">
        <v>219</v>
      </c>
      <c r="E94" s="469">
        <v>2</v>
      </c>
      <c r="F94" s="470">
        <v>3.8250000000000002</v>
      </c>
      <c r="G94">
        <v>1</v>
      </c>
      <c r="H94">
        <v>1</v>
      </c>
      <c r="I94" s="471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1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3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4" t="s">
        <v>23</v>
      </c>
    </row>
    <row r="95" spans="1:27" ht="15" hidden="1" x14ac:dyDescent="0.25">
      <c r="A95" s="24">
        <v>1094</v>
      </c>
      <c r="B95" s="24">
        <v>1094</v>
      </c>
      <c r="C95" s="468" t="s">
        <v>559</v>
      </c>
      <c r="D95" t="s">
        <v>219</v>
      </c>
      <c r="E95" s="469">
        <v>2</v>
      </c>
      <c r="F95" s="470">
        <v>0</v>
      </c>
      <c r="G95">
        <v>1</v>
      </c>
      <c r="H95">
        <v>1</v>
      </c>
      <c r="I95" s="471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1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3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4" t="s">
        <v>23</v>
      </c>
    </row>
    <row r="96" spans="1:27" ht="15" hidden="1" x14ac:dyDescent="0.25">
      <c r="A96" s="24">
        <v>1095</v>
      </c>
      <c r="B96" s="24">
        <v>1095</v>
      </c>
      <c r="C96" s="468" t="s">
        <v>560</v>
      </c>
      <c r="D96" t="s">
        <v>216</v>
      </c>
      <c r="E96" s="469">
        <v>1</v>
      </c>
      <c r="F96" s="470">
        <v>76</v>
      </c>
      <c r="G96">
        <v>1</v>
      </c>
      <c r="H96">
        <v>1</v>
      </c>
      <c r="I96" s="471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1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3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4" t="s">
        <v>23</v>
      </c>
    </row>
    <row r="97" spans="1:27" ht="15" hidden="1" x14ac:dyDescent="0.25">
      <c r="A97" s="24">
        <v>1096</v>
      </c>
      <c r="B97" s="24">
        <v>1096</v>
      </c>
      <c r="C97" s="468" t="s">
        <v>561</v>
      </c>
      <c r="D97" t="s">
        <v>216</v>
      </c>
      <c r="E97" s="469">
        <v>1</v>
      </c>
      <c r="F97" s="470">
        <v>0</v>
      </c>
      <c r="G97">
        <v>1</v>
      </c>
      <c r="H97">
        <v>1</v>
      </c>
      <c r="I97" s="471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1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3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4" t="s">
        <v>23</v>
      </c>
    </row>
    <row r="98" spans="1:27" ht="15" hidden="1" x14ac:dyDescent="0.25">
      <c r="A98" s="24">
        <v>1097</v>
      </c>
      <c r="B98" s="24">
        <v>1097</v>
      </c>
      <c r="C98" s="468" t="s">
        <v>562</v>
      </c>
      <c r="D98" t="s">
        <v>216</v>
      </c>
      <c r="E98" s="469">
        <v>1</v>
      </c>
      <c r="F98" s="470">
        <v>23.098591549295776</v>
      </c>
      <c r="G98">
        <v>1</v>
      </c>
      <c r="H98">
        <v>1</v>
      </c>
      <c r="I98" s="471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1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3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4" t="s">
        <v>23</v>
      </c>
    </row>
    <row r="99" spans="1:27" ht="15" hidden="1" x14ac:dyDescent="0.25">
      <c r="A99" s="24">
        <v>1098</v>
      </c>
      <c r="B99" s="24">
        <v>1098</v>
      </c>
      <c r="C99" s="468" t="s">
        <v>563</v>
      </c>
      <c r="D99" t="s">
        <v>216</v>
      </c>
      <c r="E99" s="469">
        <v>1</v>
      </c>
      <c r="F99" s="470">
        <v>16.901408450704224</v>
      </c>
      <c r="G99">
        <v>1</v>
      </c>
      <c r="H99">
        <v>1</v>
      </c>
      <c r="I99" s="471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1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3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4" t="s">
        <v>23</v>
      </c>
    </row>
    <row r="100" spans="1:27" ht="15" hidden="1" x14ac:dyDescent="0.25">
      <c r="A100" s="24">
        <v>1099</v>
      </c>
      <c r="B100" s="24">
        <v>1099</v>
      </c>
      <c r="C100" s="468" t="s">
        <v>564</v>
      </c>
      <c r="D100" t="s">
        <v>216</v>
      </c>
      <c r="E100" s="469">
        <v>1</v>
      </c>
      <c r="F100" s="470">
        <v>31.126760563380287</v>
      </c>
      <c r="G100">
        <v>1</v>
      </c>
      <c r="H100">
        <v>1</v>
      </c>
      <c r="I100" s="471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1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3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4" t="s">
        <v>23</v>
      </c>
    </row>
    <row r="101" spans="1:27" ht="15" hidden="1" x14ac:dyDescent="0.25">
      <c r="A101" s="24">
        <v>1100</v>
      </c>
      <c r="B101" s="24">
        <v>1100</v>
      </c>
      <c r="C101" s="468" t="s">
        <v>565</v>
      </c>
      <c r="D101" t="s">
        <v>216</v>
      </c>
      <c r="E101" s="469">
        <v>1</v>
      </c>
      <c r="F101" s="470">
        <v>98.873239436619713</v>
      </c>
      <c r="G101">
        <v>1</v>
      </c>
      <c r="H101">
        <v>1</v>
      </c>
      <c r="I101" s="471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1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3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4" t="s">
        <v>23</v>
      </c>
    </row>
    <row r="102" spans="1:27" ht="15" hidden="1" x14ac:dyDescent="0.25">
      <c r="A102" s="24">
        <v>1101</v>
      </c>
      <c r="B102" s="24">
        <v>1101</v>
      </c>
      <c r="C102" s="468" t="s">
        <v>566</v>
      </c>
      <c r="D102" t="s">
        <v>222</v>
      </c>
      <c r="E102" s="469">
        <v>3</v>
      </c>
      <c r="F102" s="470">
        <v>20.5</v>
      </c>
      <c r="G102">
        <v>1</v>
      </c>
      <c r="H102">
        <v>1</v>
      </c>
      <c r="I102" s="471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1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3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4" t="s">
        <v>23</v>
      </c>
    </row>
    <row r="103" spans="1:27" ht="15" hidden="1" x14ac:dyDescent="0.25">
      <c r="A103" s="24">
        <v>1102</v>
      </c>
      <c r="B103" s="24">
        <v>1102</v>
      </c>
      <c r="C103" s="468" t="s">
        <v>567</v>
      </c>
      <c r="D103" t="s">
        <v>222</v>
      </c>
      <c r="E103" s="469">
        <v>3</v>
      </c>
      <c r="F103" s="470">
        <v>0</v>
      </c>
      <c r="G103">
        <v>1</v>
      </c>
      <c r="H103">
        <v>1</v>
      </c>
      <c r="I103" s="471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1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3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4" t="s">
        <v>23</v>
      </c>
    </row>
    <row r="104" spans="1:27" ht="15" hidden="1" x14ac:dyDescent="0.25">
      <c r="A104" s="24">
        <v>1103</v>
      </c>
      <c r="B104" s="24">
        <v>1103</v>
      </c>
      <c r="C104" s="468" t="s">
        <v>568</v>
      </c>
      <c r="D104" t="s">
        <v>222</v>
      </c>
      <c r="E104" s="469">
        <v>3</v>
      </c>
      <c r="F104" s="470">
        <v>25</v>
      </c>
      <c r="G104">
        <v>1</v>
      </c>
      <c r="H104">
        <v>1</v>
      </c>
      <c r="I104" s="471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1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3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4" t="s">
        <v>23</v>
      </c>
    </row>
    <row r="105" spans="1:27" ht="15" hidden="1" x14ac:dyDescent="0.25">
      <c r="A105" s="24">
        <v>1104</v>
      </c>
      <c r="B105" s="24">
        <v>1104</v>
      </c>
      <c r="C105" s="468" t="s">
        <v>569</v>
      </c>
      <c r="D105" t="s">
        <v>222</v>
      </c>
      <c r="E105" s="469">
        <v>3</v>
      </c>
      <c r="F105" s="470">
        <v>0</v>
      </c>
      <c r="G105">
        <v>1</v>
      </c>
      <c r="H105">
        <v>1</v>
      </c>
      <c r="I105" s="471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1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3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4" t="s">
        <v>23</v>
      </c>
    </row>
    <row r="106" spans="1:27" ht="15" hidden="1" x14ac:dyDescent="0.25">
      <c r="A106" s="24">
        <v>1105</v>
      </c>
      <c r="B106" s="24">
        <v>1105</v>
      </c>
      <c r="C106" s="468" t="s">
        <v>570</v>
      </c>
      <c r="D106" t="s">
        <v>216</v>
      </c>
      <c r="E106" s="469">
        <v>1</v>
      </c>
      <c r="F106" s="470">
        <v>44</v>
      </c>
      <c r="G106">
        <v>1</v>
      </c>
      <c r="H106">
        <v>1</v>
      </c>
      <c r="I106" s="471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1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3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4" t="s">
        <v>23</v>
      </c>
    </row>
    <row r="107" spans="1:27" ht="15" hidden="1" x14ac:dyDescent="0.25">
      <c r="A107" s="24">
        <v>1106</v>
      </c>
      <c r="B107" s="24">
        <v>1106</v>
      </c>
      <c r="C107" s="468" t="s">
        <v>571</v>
      </c>
      <c r="D107" t="s">
        <v>216</v>
      </c>
      <c r="E107" s="469">
        <v>1</v>
      </c>
      <c r="F107" s="470">
        <v>0</v>
      </c>
      <c r="G107">
        <v>1</v>
      </c>
      <c r="H107">
        <v>1</v>
      </c>
      <c r="I107" s="471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1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3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4" t="s">
        <v>23</v>
      </c>
    </row>
    <row r="108" spans="1:27" ht="15" hidden="1" x14ac:dyDescent="0.25">
      <c r="A108" s="24">
        <v>1107</v>
      </c>
      <c r="B108" s="24">
        <v>1107</v>
      </c>
      <c r="C108" s="468" t="s">
        <v>572</v>
      </c>
      <c r="D108" t="s">
        <v>222</v>
      </c>
      <c r="E108" s="469">
        <v>3</v>
      </c>
      <c r="F108" s="470">
        <v>18</v>
      </c>
      <c r="G108">
        <v>1</v>
      </c>
      <c r="H108">
        <v>1</v>
      </c>
      <c r="I108" s="471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1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3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4" t="s">
        <v>23</v>
      </c>
    </row>
    <row r="109" spans="1:27" ht="15" hidden="1" x14ac:dyDescent="0.25">
      <c r="A109" s="24">
        <v>1108</v>
      </c>
      <c r="B109" s="24">
        <v>1108</v>
      </c>
      <c r="C109" s="468" t="s">
        <v>573</v>
      </c>
      <c r="D109" t="s">
        <v>222</v>
      </c>
      <c r="E109" s="469">
        <v>3</v>
      </c>
      <c r="F109" s="470">
        <v>0</v>
      </c>
      <c r="G109">
        <v>1</v>
      </c>
      <c r="H109">
        <v>1</v>
      </c>
      <c r="I109" s="471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1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3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4" t="s">
        <v>23</v>
      </c>
    </row>
    <row r="110" spans="1:27" ht="15" hidden="1" x14ac:dyDescent="0.25">
      <c r="A110" s="24">
        <v>1109</v>
      </c>
      <c r="B110" s="24">
        <v>1109</v>
      </c>
      <c r="C110" s="468" t="s">
        <v>574</v>
      </c>
      <c r="D110" t="s">
        <v>216</v>
      </c>
      <c r="E110" s="469">
        <v>1</v>
      </c>
      <c r="F110" s="470">
        <v>24</v>
      </c>
      <c r="G110">
        <v>1</v>
      </c>
      <c r="H110">
        <v>1</v>
      </c>
      <c r="I110" s="471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1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3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4" t="s">
        <v>23</v>
      </c>
    </row>
    <row r="111" spans="1:27" ht="15" hidden="1" x14ac:dyDescent="0.25">
      <c r="A111" s="24">
        <v>1110</v>
      </c>
      <c r="B111" s="24">
        <v>1110</v>
      </c>
      <c r="C111" s="468" t="s">
        <v>575</v>
      </c>
      <c r="D111" t="s">
        <v>216</v>
      </c>
      <c r="E111" s="469">
        <v>1</v>
      </c>
      <c r="F111" s="470">
        <v>0</v>
      </c>
      <c r="G111">
        <v>1</v>
      </c>
      <c r="H111">
        <v>1</v>
      </c>
      <c r="I111" s="471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1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3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4" t="s">
        <v>23</v>
      </c>
    </row>
    <row r="112" spans="1:27" ht="15" hidden="1" x14ac:dyDescent="0.25">
      <c r="A112" s="24">
        <v>1111</v>
      </c>
      <c r="B112" s="24">
        <v>1111</v>
      </c>
      <c r="C112" s="468" t="s">
        <v>576</v>
      </c>
      <c r="D112" t="s">
        <v>216</v>
      </c>
      <c r="E112" s="469">
        <v>1</v>
      </c>
      <c r="F112" s="470">
        <v>79</v>
      </c>
      <c r="G112">
        <v>1</v>
      </c>
      <c r="H112">
        <v>1</v>
      </c>
      <c r="I112" s="471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1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3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4" t="s">
        <v>23</v>
      </c>
    </row>
    <row r="113" spans="1:27" ht="15" hidden="1" x14ac:dyDescent="0.25">
      <c r="A113" s="24">
        <v>1112</v>
      </c>
      <c r="B113" s="24">
        <v>1112</v>
      </c>
      <c r="C113" s="468" t="s">
        <v>577</v>
      </c>
      <c r="D113" t="s">
        <v>216</v>
      </c>
      <c r="E113" s="469">
        <v>1</v>
      </c>
      <c r="F113" s="470">
        <v>0</v>
      </c>
      <c r="G113">
        <v>1</v>
      </c>
      <c r="H113">
        <v>1</v>
      </c>
      <c r="I113" s="471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1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3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4" t="s">
        <v>23</v>
      </c>
    </row>
    <row r="114" spans="1:27" ht="15" hidden="1" x14ac:dyDescent="0.25">
      <c r="A114" s="24">
        <v>1113</v>
      </c>
      <c r="B114" s="24">
        <v>1113</v>
      </c>
      <c r="C114" s="468" t="s">
        <v>578</v>
      </c>
      <c r="D114" t="s">
        <v>216</v>
      </c>
      <c r="E114" s="469">
        <v>1</v>
      </c>
      <c r="F114" s="470">
        <v>12</v>
      </c>
      <c r="G114">
        <v>1</v>
      </c>
      <c r="H114">
        <v>1</v>
      </c>
      <c r="I114" s="471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1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3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4" t="s">
        <v>23</v>
      </c>
    </row>
    <row r="115" spans="1:27" ht="15" hidden="1" x14ac:dyDescent="0.25">
      <c r="A115" s="24">
        <v>1114</v>
      </c>
      <c r="B115" s="24">
        <v>1114</v>
      </c>
      <c r="C115" s="468" t="s">
        <v>579</v>
      </c>
      <c r="D115" t="s">
        <v>216</v>
      </c>
      <c r="E115" s="469">
        <v>1</v>
      </c>
      <c r="F115" s="470">
        <v>0</v>
      </c>
      <c r="G115">
        <v>1</v>
      </c>
      <c r="H115">
        <v>1</v>
      </c>
      <c r="I115" s="471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1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3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4" t="s">
        <v>23</v>
      </c>
    </row>
    <row r="116" spans="1:27" ht="15" hidden="1" x14ac:dyDescent="0.25">
      <c r="A116" s="24">
        <v>1115</v>
      </c>
      <c r="B116" s="24">
        <v>1115</v>
      </c>
      <c r="C116" s="468" t="s">
        <v>580</v>
      </c>
      <c r="D116" t="s">
        <v>216</v>
      </c>
      <c r="E116" s="469">
        <v>1</v>
      </c>
      <c r="F116" s="470">
        <v>54</v>
      </c>
      <c r="G116">
        <v>1</v>
      </c>
      <c r="H116">
        <v>1</v>
      </c>
      <c r="I116" s="471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1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3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4" t="s">
        <v>23</v>
      </c>
    </row>
    <row r="117" spans="1:27" ht="15" hidden="1" x14ac:dyDescent="0.25">
      <c r="A117" s="24">
        <v>1116</v>
      </c>
      <c r="B117" s="24">
        <v>1116</v>
      </c>
      <c r="C117" s="468" t="s">
        <v>581</v>
      </c>
      <c r="D117" t="s">
        <v>216</v>
      </c>
      <c r="E117" s="469">
        <v>1</v>
      </c>
      <c r="F117" s="470">
        <v>0</v>
      </c>
      <c r="G117">
        <v>1</v>
      </c>
      <c r="H117">
        <v>1</v>
      </c>
      <c r="I117" s="471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1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3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4" t="s">
        <v>23</v>
      </c>
    </row>
    <row r="118" spans="1:27" ht="15" hidden="1" x14ac:dyDescent="0.25">
      <c r="A118" s="24">
        <v>1117</v>
      </c>
      <c r="B118" s="24">
        <v>1117</v>
      </c>
      <c r="C118" s="468" t="s">
        <v>582</v>
      </c>
      <c r="D118" t="s">
        <v>222</v>
      </c>
      <c r="E118" s="469">
        <v>3</v>
      </c>
      <c r="F118" s="470">
        <v>0.874</v>
      </c>
      <c r="G118">
        <v>1</v>
      </c>
      <c r="H118">
        <v>1</v>
      </c>
      <c r="I118" s="471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1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3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4" t="s">
        <v>23</v>
      </c>
    </row>
    <row r="119" spans="1:27" ht="15" hidden="1" x14ac:dyDescent="0.25">
      <c r="A119" s="24">
        <v>1118</v>
      </c>
      <c r="B119" s="24">
        <v>1118</v>
      </c>
      <c r="C119" s="468" t="s">
        <v>583</v>
      </c>
      <c r="D119" t="s">
        <v>222</v>
      </c>
      <c r="E119" s="469">
        <v>3</v>
      </c>
      <c r="F119" s="470">
        <v>0</v>
      </c>
      <c r="G119">
        <v>1</v>
      </c>
      <c r="H119">
        <v>1</v>
      </c>
      <c r="I119" s="471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1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3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4" t="s">
        <v>23</v>
      </c>
    </row>
    <row r="120" spans="1:27" ht="15" hidden="1" x14ac:dyDescent="0.25">
      <c r="A120" s="24">
        <v>1119</v>
      </c>
      <c r="B120" s="24">
        <v>1119</v>
      </c>
      <c r="C120" s="468" t="s">
        <v>584</v>
      </c>
      <c r="D120" t="s">
        <v>216</v>
      </c>
      <c r="E120" s="469">
        <v>1</v>
      </c>
      <c r="F120" s="470">
        <v>34.209424083769633</v>
      </c>
      <c r="G120">
        <v>1</v>
      </c>
      <c r="H120">
        <v>1</v>
      </c>
      <c r="I120" s="471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1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3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4" t="s">
        <v>23</v>
      </c>
    </row>
    <row r="121" spans="1:27" ht="15" hidden="1" x14ac:dyDescent="0.25">
      <c r="A121" s="24">
        <v>1120</v>
      </c>
      <c r="B121" s="24">
        <v>1120</v>
      </c>
      <c r="C121" s="468" t="s">
        <v>585</v>
      </c>
      <c r="D121" t="s">
        <v>216</v>
      </c>
      <c r="E121" s="469">
        <v>1</v>
      </c>
      <c r="F121" s="470">
        <v>19.790575916230367</v>
      </c>
      <c r="G121">
        <v>1</v>
      </c>
      <c r="H121">
        <v>1</v>
      </c>
      <c r="I121" s="471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1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3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4" t="s">
        <v>23</v>
      </c>
    </row>
    <row r="122" spans="1:27" ht="15" hidden="1" x14ac:dyDescent="0.25">
      <c r="A122" s="24">
        <v>1121</v>
      </c>
      <c r="B122" s="24">
        <v>1121</v>
      </c>
      <c r="C122" s="468" t="s">
        <v>586</v>
      </c>
      <c r="D122" t="s">
        <v>216</v>
      </c>
      <c r="E122" s="469">
        <v>1</v>
      </c>
      <c r="F122" s="470">
        <v>10.28947368421052</v>
      </c>
      <c r="G122">
        <v>1</v>
      </c>
      <c r="H122">
        <v>1</v>
      </c>
      <c r="I122" s="471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1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3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4" t="s">
        <v>23</v>
      </c>
    </row>
    <row r="123" spans="1:27" ht="15" hidden="1" x14ac:dyDescent="0.25">
      <c r="A123" s="24">
        <v>1122</v>
      </c>
      <c r="B123" s="24">
        <v>1122</v>
      </c>
      <c r="C123" s="468" t="s">
        <v>587</v>
      </c>
      <c r="D123" t="s">
        <v>216</v>
      </c>
      <c r="E123" s="469">
        <v>1</v>
      </c>
      <c r="F123" s="470">
        <v>81.71052631578948</v>
      </c>
      <c r="G123">
        <v>1</v>
      </c>
      <c r="H123">
        <v>1</v>
      </c>
      <c r="I123" s="471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1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3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4" t="s">
        <v>23</v>
      </c>
    </row>
    <row r="124" spans="1:27" ht="15" hidden="1" x14ac:dyDescent="0.25">
      <c r="A124" s="24">
        <v>1123</v>
      </c>
      <c r="B124" s="24">
        <v>1123</v>
      </c>
      <c r="C124" s="468" t="s">
        <v>588</v>
      </c>
      <c r="D124" t="s">
        <v>216</v>
      </c>
      <c r="E124" s="469">
        <v>1</v>
      </c>
      <c r="F124" s="470">
        <v>15</v>
      </c>
      <c r="G124">
        <v>1</v>
      </c>
      <c r="H124">
        <v>1</v>
      </c>
      <c r="I124" s="471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1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3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4" t="s">
        <v>23</v>
      </c>
    </row>
    <row r="125" spans="1:27" ht="15" hidden="1" x14ac:dyDescent="0.25">
      <c r="A125" s="24">
        <v>1124</v>
      </c>
      <c r="B125" s="24">
        <v>1124</v>
      </c>
      <c r="C125" s="468" t="s">
        <v>589</v>
      </c>
      <c r="D125" t="s">
        <v>216</v>
      </c>
      <c r="E125" s="469">
        <v>1</v>
      </c>
      <c r="F125" s="470">
        <v>0</v>
      </c>
      <c r="G125">
        <v>1</v>
      </c>
      <c r="H125">
        <v>1</v>
      </c>
      <c r="I125" s="471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1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3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4" t="s">
        <v>23</v>
      </c>
    </row>
    <row r="126" spans="1:27" ht="15" hidden="1" x14ac:dyDescent="0.25">
      <c r="A126" s="24">
        <v>1125</v>
      </c>
      <c r="B126" s="24">
        <v>1125</v>
      </c>
      <c r="C126" s="468" t="s">
        <v>590</v>
      </c>
      <c r="D126" t="s">
        <v>216</v>
      </c>
      <c r="E126" s="469">
        <v>1</v>
      </c>
      <c r="F126" s="470">
        <v>22.659574468085108</v>
      </c>
      <c r="G126">
        <v>1</v>
      </c>
      <c r="H126">
        <v>1</v>
      </c>
      <c r="I126" s="471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1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3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4" t="s">
        <v>23</v>
      </c>
    </row>
    <row r="127" spans="1:27" ht="15" hidden="1" x14ac:dyDescent="0.25">
      <c r="A127" s="24">
        <v>1126</v>
      </c>
      <c r="B127" s="24">
        <v>1126</v>
      </c>
      <c r="C127" s="468" t="s">
        <v>591</v>
      </c>
      <c r="D127" t="s">
        <v>216</v>
      </c>
      <c r="E127" s="469">
        <v>1</v>
      </c>
      <c r="F127" s="470">
        <v>22.340425531914892</v>
      </c>
      <c r="G127">
        <v>1</v>
      </c>
      <c r="H127">
        <v>1</v>
      </c>
      <c r="I127" s="471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1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3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4" t="s">
        <v>23</v>
      </c>
    </row>
    <row r="128" spans="1:27" ht="15" hidden="1" x14ac:dyDescent="0.25">
      <c r="A128" s="24">
        <v>1127</v>
      </c>
      <c r="B128" s="24">
        <v>1127</v>
      </c>
      <c r="C128" s="468" t="s">
        <v>592</v>
      </c>
      <c r="D128" t="s">
        <v>219</v>
      </c>
      <c r="E128" s="469">
        <v>2</v>
      </c>
      <c r="F128" s="470">
        <v>250.994</v>
      </c>
      <c r="G128">
        <v>1</v>
      </c>
      <c r="H128">
        <v>1</v>
      </c>
      <c r="I128" s="471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1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3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4" t="s">
        <v>23</v>
      </c>
    </row>
    <row r="129" spans="1:27" ht="15" hidden="1" x14ac:dyDescent="0.25">
      <c r="A129" s="24">
        <v>1128</v>
      </c>
      <c r="B129" s="24">
        <v>1128</v>
      </c>
      <c r="C129" s="468" t="s">
        <v>593</v>
      </c>
      <c r="D129" t="s">
        <v>219</v>
      </c>
      <c r="E129" s="469">
        <v>2</v>
      </c>
      <c r="F129" s="470">
        <v>0</v>
      </c>
      <c r="G129">
        <v>1</v>
      </c>
      <c r="H129">
        <v>1</v>
      </c>
      <c r="I129" s="471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1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3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4" t="s">
        <v>23</v>
      </c>
    </row>
    <row r="130" spans="1:27" ht="15" hidden="1" x14ac:dyDescent="0.25">
      <c r="A130" s="24">
        <v>1129</v>
      </c>
      <c r="B130" s="24">
        <v>1129</v>
      </c>
      <c r="C130" s="468" t="s">
        <v>594</v>
      </c>
      <c r="D130" t="s">
        <v>216</v>
      </c>
      <c r="E130" s="469">
        <v>1</v>
      </c>
      <c r="F130" s="470">
        <v>72.432432432432435</v>
      </c>
      <c r="G130">
        <v>1</v>
      </c>
      <c r="H130">
        <v>1</v>
      </c>
      <c r="I130" s="471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1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3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4" t="s">
        <v>23</v>
      </c>
    </row>
    <row r="131" spans="1:27" ht="15" hidden="1" x14ac:dyDescent="0.25">
      <c r="A131" s="24">
        <v>1130</v>
      </c>
      <c r="B131" s="24">
        <v>1130</v>
      </c>
      <c r="C131" s="468" t="s">
        <v>595</v>
      </c>
      <c r="D131" t="s">
        <v>216</v>
      </c>
      <c r="E131" s="469">
        <v>1</v>
      </c>
      <c r="F131" s="470">
        <v>47.567567567567565</v>
      </c>
      <c r="G131">
        <v>1</v>
      </c>
      <c r="H131">
        <v>1</v>
      </c>
      <c r="I131" s="471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1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3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4" t="s">
        <v>23</v>
      </c>
    </row>
    <row r="132" spans="1:27" ht="15" hidden="1" x14ac:dyDescent="0.25">
      <c r="A132" s="24">
        <v>1131</v>
      </c>
      <c r="B132" s="24">
        <v>1131</v>
      </c>
      <c r="C132" s="468" t="s">
        <v>596</v>
      </c>
      <c r="D132" t="s">
        <v>216</v>
      </c>
      <c r="E132" s="469">
        <v>1</v>
      </c>
      <c r="F132" s="470">
        <v>18.370414814814811</v>
      </c>
      <c r="G132">
        <v>1</v>
      </c>
      <c r="H132">
        <v>1</v>
      </c>
      <c r="I132" s="471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1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3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4" t="s">
        <v>23</v>
      </c>
    </row>
    <row r="133" spans="1:27" ht="15" hidden="1" x14ac:dyDescent="0.25">
      <c r="A133" s="24">
        <v>1132</v>
      </c>
      <c r="B133" s="24">
        <v>1132</v>
      </c>
      <c r="C133" s="468" t="s">
        <v>597</v>
      </c>
      <c r="D133" t="s">
        <v>216</v>
      </c>
      <c r="E133" s="469">
        <v>1</v>
      </c>
      <c r="F133" s="470">
        <v>29.629585185185189</v>
      </c>
      <c r="G133">
        <v>1</v>
      </c>
      <c r="H133">
        <v>1</v>
      </c>
      <c r="I133" s="471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1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3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4" t="s">
        <v>23</v>
      </c>
    </row>
    <row r="134" spans="1:27" ht="15" hidden="1" x14ac:dyDescent="0.25">
      <c r="A134" s="24">
        <v>1133</v>
      </c>
      <c r="B134" s="24">
        <v>1133</v>
      </c>
      <c r="C134" s="468" t="s">
        <v>598</v>
      </c>
      <c r="D134" t="s">
        <v>216</v>
      </c>
      <c r="E134" s="469">
        <v>1</v>
      </c>
      <c r="F134" s="470">
        <v>15</v>
      </c>
      <c r="G134">
        <v>1</v>
      </c>
      <c r="H134">
        <v>1</v>
      </c>
      <c r="I134" s="471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1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3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4" t="s">
        <v>23</v>
      </c>
    </row>
    <row r="135" spans="1:27" ht="15" hidden="1" x14ac:dyDescent="0.25">
      <c r="A135" s="24">
        <v>1134</v>
      </c>
      <c r="B135" s="24">
        <v>1134</v>
      </c>
      <c r="C135" s="468" t="s">
        <v>599</v>
      </c>
      <c r="D135" t="s">
        <v>216</v>
      </c>
      <c r="E135" s="469">
        <v>1</v>
      </c>
      <c r="F135" s="470">
        <v>0</v>
      </c>
      <c r="G135">
        <v>1</v>
      </c>
      <c r="H135">
        <v>1</v>
      </c>
      <c r="I135" s="471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1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3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4" t="s">
        <v>23</v>
      </c>
    </row>
    <row r="136" spans="1:27" ht="15" hidden="1" x14ac:dyDescent="0.25">
      <c r="A136" s="24">
        <v>1135</v>
      </c>
      <c r="B136" s="24">
        <v>1135</v>
      </c>
      <c r="C136" s="468" t="s">
        <v>600</v>
      </c>
      <c r="D136" t="s">
        <v>216</v>
      </c>
      <c r="E136" s="469">
        <v>1</v>
      </c>
      <c r="F136" s="470">
        <v>50</v>
      </c>
      <c r="G136">
        <v>1</v>
      </c>
      <c r="H136">
        <v>1</v>
      </c>
      <c r="I136" s="471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1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3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4" t="s">
        <v>23</v>
      </c>
    </row>
    <row r="137" spans="1:27" ht="15" hidden="1" x14ac:dyDescent="0.25">
      <c r="A137" s="24">
        <v>1136</v>
      </c>
      <c r="B137" s="24">
        <v>1136</v>
      </c>
      <c r="C137" s="468" t="s">
        <v>601</v>
      </c>
      <c r="D137" t="s">
        <v>216</v>
      </c>
      <c r="E137" s="469">
        <v>1</v>
      </c>
      <c r="F137" s="470">
        <v>0</v>
      </c>
      <c r="G137">
        <v>1</v>
      </c>
      <c r="H137">
        <v>1</v>
      </c>
      <c r="I137" s="471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1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3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4" t="s">
        <v>23</v>
      </c>
    </row>
    <row r="138" spans="1:27" ht="15" hidden="1" x14ac:dyDescent="0.25">
      <c r="A138" s="24">
        <v>1137</v>
      </c>
      <c r="B138" s="24">
        <v>1137</v>
      </c>
      <c r="C138" s="468" t="s">
        <v>602</v>
      </c>
      <c r="D138" t="s">
        <v>216</v>
      </c>
      <c r="E138" s="469">
        <v>1</v>
      </c>
      <c r="F138" s="470">
        <v>63</v>
      </c>
      <c r="G138">
        <v>1</v>
      </c>
      <c r="H138">
        <v>1</v>
      </c>
      <c r="I138" s="471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1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3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4" t="s">
        <v>23</v>
      </c>
    </row>
    <row r="139" spans="1:27" ht="15" hidden="1" x14ac:dyDescent="0.25">
      <c r="A139" s="24">
        <v>1138</v>
      </c>
      <c r="B139" s="24">
        <v>1138</v>
      </c>
      <c r="C139" s="468" t="s">
        <v>603</v>
      </c>
      <c r="D139" t="s">
        <v>216</v>
      </c>
      <c r="E139" s="469">
        <v>1</v>
      </c>
      <c r="F139" s="470">
        <v>0</v>
      </c>
      <c r="G139">
        <v>1</v>
      </c>
      <c r="H139">
        <v>1</v>
      </c>
      <c r="I139" s="471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1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3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4" t="s">
        <v>23</v>
      </c>
    </row>
    <row r="140" spans="1:27" ht="15" hidden="1" x14ac:dyDescent="0.25">
      <c r="A140" s="24">
        <v>1139</v>
      </c>
      <c r="B140" s="24">
        <v>1139</v>
      </c>
      <c r="C140" s="468" t="s">
        <v>604</v>
      </c>
      <c r="D140" t="s">
        <v>216</v>
      </c>
      <c r="E140" s="469">
        <v>1</v>
      </c>
      <c r="F140" s="470">
        <v>28.046083048421053</v>
      </c>
      <c r="G140">
        <v>1</v>
      </c>
      <c r="H140">
        <v>1</v>
      </c>
      <c r="I140" s="471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1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3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4" t="s">
        <v>23</v>
      </c>
    </row>
    <row r="141" spans="1:27" ht="15" hidden="1" x14ac:dyDescent="0.25">
      <c r="A141" s="24">
        <v>1140</v>
      </c>
      <c r="B141" s="24">
        <v>1140</v>
      </c>
      <c r="C141" s="468" t="s">
        <v>605</v>
      </c>
      <c r="D141" t="s">
        <v>216</v>
      </c>
      <c r="E141" s="469">
        <v>1</v>
      </c>
      <c r="F141" s="470">
        <v>24.713916951578945</v>
      </c>
      <c r="G141">
        <v>1</v>
      </c>
      <c r="H141">
        <v>1</v>
      </c>
      <c r="I141" s="471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1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3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4" t="s">
        <v>23</v>
      </c>
    </row>
    <row r="142" spans="1:27" ht="15" hidden="1" x14ac:dyDescent="0.25">
      <c r="A142" s="24">
        <v>1141</v>
      </c>
      <c r="B142" s="24">
        <v>1141</v>
      </c>
      <c r="C142" s="468" t="s">
        <v>606</v>
      </c>
      <c r="D142" t="s">
        <v>216</v>
      </c>
      <c r="E142" s="469">
        <v>1</v>
      </c>
      <c r="F142" s="470">
        <v>24.4</v>
      </c>
      <c r="G142">
        <v>1</v>
      </c>
      <c r="H142">
        <v>1</v>
      </c>
      <c r="I142" s="471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1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3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4" t="s">
        <v>23</v>
      </c>
    </row>
    <row r="143" spans="1:27" ht="15" hidden="1" x14ac:dyDescent="0.25">
      <c r="A143" s="24">
        <v>1142</v>
      </c>
      <c r="B143" s="24">
        <v>1142</v>
      </c>
      <c r="C143" s="468" t="s">
        <v>607</v>
      </c>
      <c r="D143" t="s">
        <v>216</v>
      </c>
      <c r="E143" s="469">
        <v>1</v>
      </c>
      <c r="F143" s="470">
        <v>0</v>
      </c>
      <c r="G143">
        <v>1</v>
      </c>
      <c r="H143">
        <v>1</v>
      </c>
      <c r="I143" s="471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1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3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4" t="s">
        <v>23</v>
      </c>
    </row>
    <row r="144" spans="1:27" ht="15" hidden="1" x14ac:dyDescent="0.25">
      <c r="A144" s="24">
        <v>1143</v>
      </c>
      <c r="B144" s="24">
        <v>1143</v>
      </c>
      <c r="C144" s="468" t="s">
        <v>608</v>
      </c>
      <c r="D144" t="s">
        <v>222</v>
      </c>
      <c r="E144" s="469">
        <v>3</v>
      </c>
      <c r="F144" s="470">
        <v>8.8000000000000007</v>
      </c>
      <c r="G144">
        <v>1</v>
      </c>
      <c r="H144">
        <v>1</v>
      </c>
      <c r="I144" s="471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1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3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4" t="s">
        <v>23</v>
      </c>
    </row>
    <row r="145" spans="1:27" ht="15" hidden="1" x14ac:dyDescent="0.25">
      <c r="A145" s="24">
        <v>1144</v>
      </c>
      <c r="B145" s="24">
        <v>1144</v>
      </c>
      <c r="C145" s="468" t="s">
        <v>609</v>
      </c>
      <c r="D145" t="s">
        <v>222</v>
      </c>
      <c r="E145" s="469">
        <v>3</v>
      </c>
      <c r="F145" s="470">
        <v>0</v>
      </c>
      <c r="G145">
        <v>1</v>
      </c>
      <c r="H145">
        <v>1</v>
      </c>
      <c r="I145" s="471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1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3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4" t="s">
        <v>23</v>
      </c>
    </row>
    <row r="146" spans="1:27" ht="15" hidden="1" x14ac:dyDescent="0.25">
      <c r="A146" s="24">
        <v>1145</v>
      </c>
      <c r="B146" s="24">
        <v>1145</v>
      </c>
      <c r="C146" s="468" t="s">
        <v>610</v>
      </c>
      <c r="D146" t="s">
        <v>216</v>
      </c>
      <c r="E146" s="469">
        <v>1</v>
      </c>
      <c r="F146" s="470">
        <v>47.948717948717949</v>
      </c>
      <c r="G146">
        <v>1</v>
      </c>
      <c r="H146">
        <v>1</v>
      </c>
      <c r="I146" s="471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1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3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4" t="s">
        <v>23</v>
      </c>
    </row>
    <row r="147" spans="1:27" ht="15" hidden="1" x14ac:dyDescent="0.25">
      <c r="A147" s="24">
        <v>1146</v>
      </c>
      <c r="B147" s="24">
        <v>1146</v>
      </c>
      <c r="C147" s="468" t="s">
        <v>611</v>
      </c>
      <c r="D147" t="s">
        <v>216</v>
      </c>
      <c r="E147" s="469">
        <v>1</v>
      </c>
      <c r="F147" s="470">
        <v>62.051282051282051</v>
      </c>
      <c r="G147">
        <v>1</v>
      </c>
      <c r="H147">
        <v>1</v>
      </c>
      <c r="I147" s="471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1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3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4" t="s">
        <v>23</v>
      </c>
    </row>
    <row r="148" spans="1:27" ht="15" hidden="1" x14ac:dyDescent="0.25">
      <c r="A148" s="24">
        <v>1147</v>
      </c>
      <c r="B148" s="24">
        <v>1147</v>
      </c>
      <c r="C148" s="468" t="s">
        <v>612</v>
      </c>
      <c r="D148" t="s">
        <v>219</v>
      </c>
      <c r="E148" s="469">
        <v>2</v>
      </c>
      <c r="F148" s="470">
        <v>74</v>
      </c>
      <c r="G148">
        <v>1</v>
      </c>
      <c r="H148">
        <v>1</v>
      </c>
      <c r="I148" s="471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1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3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4" t="s">
        <v>23</v>
      </c>
    </row>
    <row r="149" spans="1:27" ht="15" hidden="1" x14ac:dyDescent="0.25">
      <c r="A149" s="24">
        <v>1148</v>
      </c>
      <c r="B149" s="24">
        <v>1148</v>
      </c>
      <c r="C149" s="468" t="s">
        <v>613</v>
      </c>
      <c r="D149" t="s">
        <v>219</v>
      </c>
      <c r="E149" s="469">
        <v>2</v>
      </c>
      <c r="F149" s="470">
        <v>0</v>
      </c>
      <c r="G149">
        <v>1</v>
      </c>
      <c r="H149">
        <v>1</v>
      </c>
      <c r="I149" s="471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1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3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4" t="s">
        <v>23</v>
      </c>
    </row>
    <row r="150" spans="1:27" ht="15" hidden="1" x14ac:dyDescent="0.25">
      <c r="A150" s="24">
        <v>1149</v>
      </c>
      <c r="B150" s="24">
        <v>1149</v>
      </c>
      <c r="C150" s="468" t="s">
        <v>614</v>
      </c>
      <c r="D150" t="s">
        <v>222</v>
      </c>
      <c r="E150" s="469">
        <v>3</v>
      </c>
      <c r="F150" s="470">
        <v>32</v>
      </c>
      <c r="G150">
        <v>1</v>
      </c>
      <c r="H150">
        <v>1</v>
      </c>
      <c r="I150" s="471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1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3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4" t="s">
        <v>23</v>
      </c>
    </row>
    <row r="151" spans="1:27" ht="15" hidden="1" x14ac:dyDescent="0.25">
      <c r="A151" s="24">
        <v>1150</v>
      </c>
      <c r="B151" s="24">
        <v>1150</v>
      </c>
      <c r="C151" s="468" t="s">
        <v>615</v>
      </c>
      <c r="D151" t="s">
        <v>222</v>
      </c>
      <c r="E151" s="469">
        <v>3</v>
      </c>
      <c r="F151" s="470">
        <v>0</v>
      </c>
      <c r="G151">
        <v>1</v>
      </c>
      <c r="H151">
        <v>1</v>
      </c>
      <c r="I151" s="471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1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3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4" t="s">
        <v>23</v>
      </c>
    </row>
    <row r="152" spans="1:27" ht="15" hidden="1" x14ac:dyDescent="0.25">
      <c r="A152" s="24">
        <v>1151</v>
      </c>
      <c r="B152" s="24">
        <v>1151</v>
      </c>
      <c r="C152" s="468" t="s">
        <v>616</v>
      </c>
      <c r="D152" t="s">
        <v>216</v>
      </c>
      <c r="E152" s="469">
        <v>1</v>
      </c>
      <c r="F152" s="470">
        <v>20</v>
      </c>
      <c r="G152">
        <v>1</v>
      </c>
      <c r="H152">
        <v>1</v>
      </c>
      <c r="I152" s="471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1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3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4" t="s">
        <v>23</v>
      </c>
    </row>
    <row r="153" spans="1:27" ht="15" hidden="1" x14ac:dyDescent="0.25">
      <c r="A153" s="24">
        <v>1152</v>
      </c>
      <c r="B153" s="24">
        <v>1152</v>
      </c>
      <c r="C153" s="468" t="s">
        <v>617</v>
      </c>
      <c r="D153" t="s">
        <v>216</v>
      </c>
      <c r="E153" s="469">
        <v>1</v>
      </c>
      <c r="F153" s="470">
        <v>0</v>
      </c>
      <c r="G153">
        <v>1</v>
      </c>
      <c r="H153">
        <v>1</v>
      </c>
      <c r="I153" s="471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1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3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4" t="s">
        <v>23</v>
      </c>
    </row>
    <row r="154" spans="1:27" ht="15" hidden="1" x14ac:dyDescent="0.25">
      <c r="A154" s="24">
        <v>1153</v>
      </c>
      <c r="B154" s="24">
        <v>1153</v>
      </c>
      <c r="C154" s="468" t="s">
        <v>618</v>
      </c>
      <c r="D154" t="s">
        <v>216</v>
      </c>
      <c r="E154" s="469">
        <v>1</v>
      </c>
      <c r="F154" s="470">
        <v>30</v>
      </c>
      <c r="G154">
        <v>1</v>
      </c>
      <c r="H154">
        <v>1</v>
      </c>
      <c r="I154" s="471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1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3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4" t="s">
        <v>23</v>
      </c>
    </row>
    <row r="155" spans="1:27" ht="15" hidden="1" x14ac:dyDescent="0.25">
      <c r="A155" s="24">
        <v>1154</v>
      </c>
      <c r="B155" s="24">
        <v>1154</v>
      </c>
      <c r="C155" s="468" t="s">
        <v>619</v>
      </c>
      <c r="D155" t="s">
        <v>216</v>
      </c>
      <c r="E155" s="469">
        <v>1</v>
      </c>
      <c r="F155" s="470">
        <v>0</v>
      </c>
      <c r="G155">
        <v>1</v>
      </c>
      <c r="H155">
        <v>1</v>
      </c>
      <c r="I155" s="471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1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3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4" t="s">
        <v>23</v>
      </c>
    </row>
    <row r="156" spans="1:27" ht="15" hidden="1" x14ac:dyDescent="0.25">
      <c r="A156" s="24">
        <v>1155</v>
      </c>
      <c r="B156" s="24">
        <v>1155</v>
      </c>
      <c r="C156" s="468" t="s">
        <v>620</v>
      </c>
      <c r="D156" t="s">
        <v>216</v>
      </c>
      <c r="E156" s="469">
        <v>1</v>
      </c>
      <c r="F156" s="470">
        <v>24</v>
      </c>
      <c r="G156">
        <v>1</v>
      </c>
      <c r="H156">
        <v>1</v>
      </c>
      <c r="I156" s="471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1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3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4" t="s">
        <v>23</v>
      </c>
    </row>
    <row r="157" spans="1:27" ht="15" hidden="1" x14ac:dyDescent="0.25">
      <c r="A157" s="24">
        <v>1156</v>
      </c>
      <c r="B157" s="24">
        <v>1156</v>
      </c>
      <c r="C157" s="468" t="s">
        <v>621</v>
      </c>
      <c r="D157" t="s">
        <v>216</v>
      </c>
      <c r="E157" s="469">
        <v>1</v>
      </c>
      <c r="F157" s="470">
        <v>0</v>
      </c>
      <c r="G157">
        <v>1</v>
      </c>
      <c r="H157">
        <v>1</v>
      </c>
      <c r="I157" s="471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1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3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4" t="s">
        <v>23</v>
      </c>
    </row>
    <row r="158" spans="1:27" ht="15" hidden="1" x14ac:dyDescent="0.25">
      <c r="A158" s="24">
        <v>1157</v>
      </c>
      <c r="B158" s="24">
        <v>1157</v>
      </c>
      <c r="C158" s="468" t="s">
        <v>622</v>
      </c>
      <c r="D158" t="s">
        <v>224</v>
      </c>
      <c r="E158" s="469">
        <v>4</v>
      </c>
      <c r="F158" s="470">
        <v>4.9000000000000004</v>
      </c>
      <c r="G158">
        <v>1</v>
      </c>
      <c r="H158">
        <v>1</v>
      </c>
      <c r="I158" s="471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1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3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4" t="s">
        <v>23</v>
      </c>
    </row>
    <row r="159" spans="1:27" ht="15" hidden="1" x14ac:dyDescent="0.25">
      <c r="A159" s="24">
        <v>1158</v>
      </c>
      <c r="B159" s="24">
        <v>1158</v>
      </c>
      <c r="C159" s="468" t="s">
        <v>623</v>
      </c>
      <c r="D159" t="s">
        <v>224</v>
      </c>
      <c r="E159" s="469">
        <v>4</v>
      </c>
      <c r="F159" s="470">
        <v>0</v>
      </c>
      <c r="G159">
        <v>1</v>
      </c>
      <c r="H159">
        <v>1</v>
      </c>
      <c r="I159" s="471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1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3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4" t="s">
        <v>23</v>
      </c>
    </row>
    <row r="160" spans="1:27" ht="15" hidden="1" x14ac:dyDescent="0.25">
      <c r="A160" s="24">
        <v>1159</v>
      </c>
      <c r="B160" s="24">
        <v>1159</v>
      </c>
      <c r="C160" s="468" t="s">
        <v>624</v>
      </c>
      <c r="D160" t="s">
        <v>216</v>
      </c>
      <c r="E160" s="469">
        <v>1</v>
      </c>
      <c r="F160" s="470">
        <v>23.740988309352524</v>
      </c>
      <c r="G160">
        <v>1</v>
      </c>
      <c r="H160">
        <v>1</v>
      </c>
      <c r="I160" s="471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1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3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4" t="s">
        <v>23</v>
      </c>
    </row>
    <row r="161" spans="1:27" ht="15" hidden="1" x14ac:dyDescent="0.25">
      <c r="A161" s="24">
        <v>1160</v>
      </c>
      <c r="B161" s="24">
        <v>1160</v>
      </c>
      <c r="C161" s="468" t="s">
        <v>625</v>
      </c>
      <c r="D161" t="s">
        <v>216</v>
      </c>
      <c r="E161" s="469">
        <v>1</v>
      </c>
      <c r="F161" s="470">
        <v>51.259011690647476</v>
      </c>
      <c r="G161">
        <v>1</v>
      </c>
      <c r="H161">
        <v>1</v>
      </c>
      <c r="I161" s="471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1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3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4" t="s">
        <v>23</v>
      </c>
    </row>
    <row r="162" spans="1:27" ht="15" hidden="1" x14ac:dyDescent="0.25">
      <c r="A162" s="24">
        <v>1161</v>
      </c>
      <c r="B162" s="24">
        <v>1161</v>
      </c>
      <c r="C162" s="468" t="s">
        <v>626</v>
      </c>
      <c r="D162" t="s">
        <v>216</v>
      </c>
      <c r="E162" s="469">
        <v>1</v>
      </c>
      <c r="F162" s="470">
        <v>0</v>
      </c>
      <c r="G162">
        <v>1</v>
      </c>
      <c r="H162">
        <v>1</v>
      </c>
      <c r="I162" s="471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1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3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4" t="s">
        <v>23</v>
      </c>
    </row>
    <row r="163" spans="1:27" ht="15" hidden="1" x14ac:dyDescent="0.25">
      <c r="A163" s="24">
        <v>1162</v>
      </c>
      <c r="B163" s="24">
        <v>1162</v>
      </c>
      <c r="C163" s="468" t="s">
        <v>627</v>
      </c>
      <c r="D163" t="s">
        <v>216</v>
      </c>
      <c r="E163" s="469">
        <v>1</v>
      </c>
      <c r="F163" s="470">
        <v>79.828000000000003</v>
      </c>
      <c r="G163">
        <v>1</v>
      </c>
      <c r="H163">
        <v>1</v>
      </c>
      <c r="I163" s="471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1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3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4" t="s">
        <v>23</v>
      </c>
    </row>
    <row r="164" spans="1:27" ht="15" hidden="1" x14ac:dyDescent="0.25">
      <c r="A164" s="24">
        <v>1163</v>
      </c>
      <c r="B164" s="24">
        <v>1163</v>
      </c>
      <c r="C164" s="468" t="s">
        <v>628</v>
      </c>
      <c r="D164" t="s">
        <v>216</v>
      </c>
      <c r="E164" s="469">
        <v>1</v>
      </c>
      <c r="F164" s="470">
        <v>225.1</v>
      </c>
      <c r="G164">
        <v>1</v>
      </c>
      <c r="H164">
        <v>1</v>
      </c>
      <c r="I164" s="471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1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3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4" t="s">
        <v>23</v>
      </c>
    </row>
    <row r="165" spans="1:27" ht="15" hidden="1" x14ac:dyDescent="0.25">
      <c r="A165" s="24">
        <v>1164</v>
      </c>
      <c r="B165" s="24">
        <v>1164</v>
      </c>
      <c r="C165" s="468" t="s">
        <v>629</v>
      </c>
      <c r="D165" t="s">
        <v>216</v>
      </c>
      <c r="E165" s="469">
        <v>1</v>
      </c>
      <c r="F165" s="470">
        <v>0</v>
      </c>
      <c r="G165">
        <v>1</v>
      </c>
      <c r="H165">
        <v>1</v>
      </c>
      <c r="I165" s="471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1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3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4" t="s">
        <v>23</v>
      </c>
    </row>
    <row r="166" spans="1:27" ht="15" hidden="1" x14ac:dyDescent="0.25">
      <c r="A166" s="24">
        <v>1165</v>
      </c>
      <c r="B166" s="24">
        <v>1165</v>
      </c>
      <c r="C166" s="468" t="s">
        <v>630</v>
      </c>
      <c r="D166" t="s">
        <v>216</v>
      </c>
      <c r="E166" s="469">
        <v>1</v>
      </c>
      <c r="F166" s="470">
        <v>4.2779999999999996</v>
      </c>
      <c r="G166">
        <v>1</v>
      </c>
      <c r="H166">
        <v>1</v>
      </c>
      <c r="I166" s="471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1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3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4" t="s">
        <v>23</v>
      </c>
    </row>
    <row r="167" spans="1:27" ht="15" hidden="1" x14ac:dyDescent="0.25">
      <c r="A167" s="24">
        <v>1166</v>
      </c>
      <c r="B167" s="24">
        <v>1166</v>
      </c>
      <c r="C167" s="468" t="s">
        <v>631</v>
      </c>
      <c r="D167" t="s">
        <v>216</v>
      </c>
      <c r="E167" s="469">
        <v>1</v>
      </c>
      <c r="F167" s="470">
        <v>0</v>
      </c>
      <c r="G167">
        <v>1</v>
      </c>
      <c r="H167">
        <v>1</v>
      </c>
      <c r="I167" s="471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1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3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4" t="s">
        <v>23</v>
      </c>
    </row>
    <row r="168" spans="1:27" ht="15" hidden="1" x14ac:dyDescent="0.25">
      <c r="A168" s="24">
        <v>1167</v>
      </c>
      <c r="B168" s="24">
        <v>1167</v>
      </c>
      <c r="C168" s="468" t="s">
        <v>632</v>
      </c>
      <c r="D168" t="s">
        <v>222</v>
      </c>
      <c r="E168" s="469">
        <v>3</v>
      </c>
      <c r="F168" s="470">
        <v>4</v>
      </c>
      <c r="G168">
        <v>1</v>
      </c>
      <c r="H168">
        <v>1</v>
      </c>
      <c r="I168" s="471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1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3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4" t="s">
        <v>23</v>
      </c>
    </row>
    <row r="169" spans="1:27" ht="15" hidden="1" x14ac:dyDescent="0.25">
      <c r="A169" s="24">
        <v>1168</v>
      </c>
      <c r="B169" s="24">
        <v>1168</v>
      </c>
      <c r="C169" s="468" t="s">
        <v>633</v>
      </c>
      <c r="D169" t="s">
        <v>222</v>
      </c>
      <c r="E169" s="469">
        <v>3</v>
      </c>
      <c r="F169" s="470">
        <v>0</v>
      </c>
      <c r="G169">
        <v>1</v>
      </c>
      <c r="H169">
        <v>1</v>
      </c>
      <c r="I169" s="471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1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3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4" t="s">
        <v>23</v>
      </c>
    </row>
    <row r="170" spans="1:27" ht="15" hidden="1" x14ac:dyDescent="0.25">
      <c r="A170" s="24">
        <v>1169</v>
      </c>
      <c r="B170" s="24">
        <v>1169</v>
      </c>
      <c r="C170" s="468" t="s">
        <v>634</v>
      </c>
      <c r="D170" t="s">
        <v>216</v>
      </c>
      <c r="E170" s="469">
        <v>1</v>
      </c>
      <c r="F170" s="470">
        <v>0</v>
      </c>
      <c r="G170">
        <v>1</v>
      </c>
      <c r="H170">
        <v>1</v>
      </c>
      <c r="I170" s="471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1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3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4" t="s">
        <v>23</v>
      </c>
    </row>
    <row r="171" spans="1:27" ht="15" hidden="1" x14ac:dyDescent="0.25">
      <c r="A171" s="24">
        <v>1170</v>
      </c>
      <c r="B171" s="24">
        <v>1170</v>
      </c>
      <c r="C171" s="468" t="s">
        <v>635</v>
      </c>
      <c r="D171" t="s">
        <v>216</v>
      </c>
      <c r="E171" s="469">
        <v>1</v>
      </c>
      <c r="F171" s="470">
        <v>70</v>
      </c>
      <c r="G171">
        <v>1</v>
      </c>
      <c r="H171">
        <v>1</v>
      </c>
      <c r="I171" s="471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1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3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4" t="s">
        <v>23</v>
      </c>
    </row>
    <row r="172" spans="1:27" ht="15" hidden="1" x14ac:dyDescent="0.25">
      <c r="A172" s="24">
        <v>1171</v>
      </c>
      <c r="B172" s="24">
        <v>1171</v>
      </c>
      <c r="C172" s="468" t="s">
        <v>636</v>
      </c>
      <c r="D172" t="s">
        <v>216</v>
      </c>
      <c r="E172" s="469">
        <v>1</v>
      </c>
      <c r="F172" s="470">
        <v>7.8571428571428577</v>
      </c>
      <c r="G172">
        <v>1</v>
      </c>
      <c r="H172">
        <v>1</v>
      </c>
      <c r="I172" s="471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1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3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4" t="s">
        <v>23</v>
      </c>
    </row>
    <row r="173" spans="1:27" ht="15" hidden="1" x14ac:dyDescent="0.25">
      <c r="A173" s="24">
        <v>1172</v>
      </c>
      <c r="B173" s="24">
        <v>1172</v>
      </c>
      <c r="C173" s="468" t="s">
        <v>637</v>
      </c>
      <c r="D173" t="s">
        <v>216</v>
      </c>
      <c r="E173" s="469">
        <v>1</v>
      </c>
      <c r="F173" s="470">
        <v>25.142857142857142</v>
      </c>
      <c r="G173">
        <v>1</v>
      </c>
      <c r="H173">
        <v>1</v>
      </c>
      <c r="I173" s="471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1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3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4" t="s">
        <v>23</v>
      </c>
    </row>
    <row r="174" spans="1:27" ht="15" hidden="1" x14ac:dyDescent="0.25">
      <c r="A174" s="24">
        <v>1173</v>
      </c>
      <c r="B174" s="24">
        <v>1173</v>
      </c>
      <c r="C174" s="468" t="s">
        <v>638</v>
      </c>
      <c r="D174" t="s">
        <v>216</v>
      </c>
      <c r="E174" s="469">
        <v>1</v>
      </c>
      <c r="F174" s="470">
        <v>31.88</v>
      </c>
      <c r="G174">
        <v>1</v>
      </c>
      <c r="H174">
        <v>1</v>
      </c>
      <c r="I174" s="471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1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3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4" t="s">
        <v>23</v>
      </c>
    </row>
    <row r="175" spans="1:27" ht="15" hidden="1" x14ac:dyDescent="0.25">
      <c r="A175" s="24">
        <v>1174</v>
      </c>
      <c r="B175" s="24">
        <v>1174</v>
      </c>
      <c r="C175" s="468" t="s">
        <v>639</v>
      </c>
      <c r="D175" t="s">
        <v>216</v>
      </c>
      <c r="E175" s="469">
        <v>1</v>
      </c>
      <c r="F175" s="470">
        <v>0</v>
      </c>
      <c r="G175">
        <v>1</v>
      </c>
      <c r="H175">
        <v>1</v>
      </c>
      <c r="I175" s="471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1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3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4" t="s">
        <v>23</v>
      </c>
    </row>
    <row r="176" spans="1:27" ht="15" hidden="1" x14ac:dyDescent="0.25">
      <c r="A176" s="24">
        <v>1175</v>
      </c>
      <c r="B176" s="24">
        <v>1175</v>
      </c>
      <c r="C176" s="468" t="s">
        <v>640</v>
      </c>
      <c r="D176" t="s">
        <v>216</v>
      </c>
      <c r="E176" s="469">
        <v>1</v>
      </c>
      <c r="F176" s="470">
        <v>0</v>
      </c>
      <c r="G176">
        <v>1</v>
      </c>
      <c r="H176">
        <v>1</v>
      </c>
      <c r="I176" s="471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1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3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4" t="s">
        <v>23</v>
      </c>
    </row>
    <row r="177" spans="1:27" ht="15" hidden="1" x14ac:dyDescent="0.25">
      <c r="A177" s="24">
        <v>1176</v>
      </c>
      <c r="B177" s="24">
        <v>1176</v>
      </c>
      <c r="C177" s="468" t="s">
        <v>641</v>
      </c>
      <c r="D177" t="s">
        <v>216</v>
      </c>
      <c r="E177" s="469">
        <v>1</v>
      </c>
      <c r="F177" s="470">
        <v>33</v>
      </c>
      <c r="G177">
        <v>1</v>
      </c>
      <c r="H177">
        <v>1</v>
      </c>
      <c r="I177" s="471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1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3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4" t="s">
        <v>23</v>
      </c>
    </row>
    <row r="178" spans="1:27" ht="15" hidden="1" x14ac:dyDescent="0.25">
      <c r="A178" s="24">
        <v>1177</v>
      </c>
      <c r="B178" s="24">
        <v>1177</v>
      </c>
      <c r="C178" s="468" t="s">
        <v>642</v>
      </c>
      <c r="D178" t="s">
        <v>216</v>
      </c>
      <c r="E178" s="469">
        <v>1</v>
      </c>
      <c r="F178" s="470">
        <v>28</v>
      </c>
      <c r="G178">
        <v>1</v>
      </c>
      <c r="H178">
        <v>1</v>
      </c>
      <c r="I178" s="471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1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3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4" t="s">
        <v>23</v>
      </c>
    </row>
    <row r="179" spans="1:27" ht="15" hidden="1" x14ac:dyDescent="0.25">
      <c r="A179" s="24">
        <v>1178</v>
      </c>
      <c r="B179" s="24">
        <v>1178</v>
      </c>
      <c r="C179" s="468" t="s">
        <v>643</v>
      </c>
      <c r="D179" t="s">
        <v>216</v>
      </c>
      <c r="E179" s="469">
        <v>1</v>
      </c>
      <c r="F179" s="470">
        <v>0</v>
      </c>
      <c r="G179">
        <v>1</v>
      </c>
      <c r="H179">
        <v>1</v>
      </c>
      <c r="I179" s="471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1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3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4" t="s">
        <v>23</v>
      </c>
    </row>
    <row r="180" spans="1:27" ht="15" hidden="1" x14ac:dyDescent="0.25">
      <c r="A180" s="24">
        <v>1179</v>
      </c>
      <c r="B180" s="24">
        <v>1179</v>
      </c>
      <c r="C180" s="468" t="s">
        <v>644</v>
      </c>
      <c r="D180" t="s">
        <v>219</v>
      </c>
      <c r="E180" s="469">
        <v>2</v>
      </c>
      <c r="F180" s="470">
        <v>12.33</v>
      </c>
      <c r="G180">
        <v>1</v>
      </c>
      <c r="H180">
        <v>1</v>
      </c>
      <c r="I180" s="471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1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3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4" t="s">
        <v>23</v>
      </c>
    </row>
    <row r="181" spans="1:27" ht="15" hidden="1" x14ac:dyDescent="0.25">
      <c r="A181" s="24">
        <v>1180</v>
      </c>
      <c r="B181" s="24">
        <v>1180</v>
      </c>
      <c r="C181" s="468" t="s">
        <v>645</v>
      </c>
      <c r="D181" t="s">
        <v>219</v>
      </c>
      <c r="E181" s="469">
        <v>2</v>
      </c>
      <c r="F181" s="470">
        <v>0</v>
      </c>
      <c r="G181">
        <v>1</v>
      </c>
      <c r="H181">
        <v>1</v>
      </c>
      <c r="I181" s="471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1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3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4" t="s">
        <v>23</v>
      </c>
    </row>
    <row r="182" spans="1:27" ht="15" hidden="1" x14ac:dyDescent="0.25">
      <c r="A182" s="24">
        <v>1181</v>
      </c>
      <c r="B182" s="24">
        <v>1181</v>
      </c>
      <c r="C182" s="468" t="s">
        <v>646</v>
      </c>
      <c r="D182" t="s">
        <v>216</v>
      </c>
      <c r="E182" s="469">
        <v>1</v>
      </c>
      <c r="F182" s="470">
        <v>226</v>
      </c>
      <c r="G182">
        <v>1</v>
      </c>
      <c r="H182">
        <v>1</v>
      </c>
      <c r="I182" s="471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1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3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4" t="s">
        <v>23</v>
      </c>
    </row>
    <row r="183" spans="1:27" ht="15" hidden="1" x14ac:dyDescent="0.25">
      <c r="A183" s="24">
        <v>1182</v>
      </c>
      <c r="B183" s="24">
        <v>1182</v>
      </c>
      <c r="C183" s="468" t="s">
        <v>647</v>
      </c>
      <c r="D183" t="s">
        <v>216</v>
      </c>
      <c r="E183" s="469">
        <v>1</v>
      </c>
      <c r="F183" s="470">
        <v>0</v>
      </c>
      <c r="G183">
        <v>1</v>
      </c>
      <c r="H183">
        <v>1</v>
      </c>
      <c r="I183" s="471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1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3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4" t="s">
        <v>23</v>
      </c>
    </row>
    <row r="184" spans="1:27" ht="15" hidden="1" x14ac:dyDescent="0.25">
      <c r="A184" s="24">
        <v>1183</v>
      </c>
      <c r="B184" s="24">
        <v>1183</v>
      </c>
      <c r="C184" s="468" t="s">
        <v>648</v>
      </c>
      <c r="D184" t="s">
        <v>216</v>
      </c>
      <c r="E184" s="469">
        <v>1</v>
      </c>
      <c r="F184" s="470">
        <v>113.61022364217253</v>
      </c>
      <c r="G184">
        <v>1</v>
      </c>
      <c r="H184">
        <v>1</v>
      </c>
      <c r="I184" s="471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1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3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4" t="s">
        <v>23</v>
      </c>
    </row>
    <row r="185" spans="1:27" ht="15" hidden="1" x14ac:dyDescent="0.25">
      <c r="A185" s="24">
        <v>1184</v>
      </c>
      <c r="B185" s="24">
        <v>1184</v>
      </c>
      <c r="C185" s="468" t="s">
        <v>649</v>
      </c>
      <c r="D185" t="s">
        <v>216</v>
      </c>
      <c r="E185" s="469">
        <v>1</v>
      </c>
      <c r="F185" s="470">
        <v>26.389776357827476</v>
      </c>
      <c r="G185">
        <v>1</v>
      </c>
      <c r="H185">
        <v>1</v>
      </c>
      <c r="I185" s="471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1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3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4" t="s">
        <v>23</v>
      </c>
    </row>
    <row r="186" spans="1:27" ht="15" hidden="1" x14ac:dyDescent="0.25">
      <c r="A186" s="24">
        <v>1185</v>
      </c>
      <c r="B186" s="24">
        <v>1185</v>
      </c>
      <c r="C186" s="468" t="s">
        <v>650</v>
      </c>
      <c r="D186" t="s">
        <v>216</v>
      </c>
      <c r="E186" s="469">
        <v>1</v>
      </c>
      <c r="F186" s="470">
        <v>60</v>
      </c>
      <c r="G186">
        <v>1</v>
      </c>
      <c r="H186">
        <v>1</v>
      </c>
      <c r="I186" s="471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1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3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4" t="s">
        <v>23</v>
      </c>
    </row>
    <row r="187" spans="1:27" ht="15" hidden="1" x14ac:dyDescent="0.25">
      <c r="A187" s="24">
        <v>1186</v>
      </c>
      <c r="B187" s="24">
        <v>1186</v>
      </c>
      <c r="C187" s="468" t="s">
        <v>651</v>
      </c>
      <c r="D187" t="s">
        <v>216</v>
      </c>
      <c r="E187" s="469">
        <v>1</v>
      </c>
      <c r="F187" s="470">
        <v>0</v>
      </c>
      <c r="G187">
        <v>1</v>
      </c>
      <c r="H187">
        <v>1</v>
      </c>
      <c r="I187" s="471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1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3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4" t="s">
        <v>23</v>
      </c>
    </row>
    <row r="188" spans="1:27" ht="15" hidden="1" x14ac:dyDescent="0.25">
      <c r="A188" s="24">
        <v>1187</v>
      </c>
      <c r="B188" s="24">
        <v>1187</v>
      </c>
      <c r="C188" s="468" t="s">
        <v>652</v>
      </c>
      <c r="D188" t="s">
        <v>216</v>
      </c>
      <c r="E188" s="469">
        <v>1</v>
      </c>
      <c r="F188" s="470">
        <v>30</v>
      </c>
      <c r="G188">
        <v>1</v>
      </c>
      <c r="H188">
        <v>1</v>
      </c>
      <c r="I188" s="471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1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3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4" t="s">
        <v>23</v>
      </c>
    </row>
    <row r="189" spans="1:27" ht="15" hidden="1" x14ac:dyDescent="0.25">
      <c r="A189" s="24">
        <v>1188</v>
      </c>
      <c r="B189" s="24">
        <v>1188</v>
      </c>
      <c r="C189" s="468" t="s">
        <v>653</v>
      </c>
      <c r="D189" t="s">
        <v>216</v>
      </c>
      <c r="E189" s="469">
        <v>1</v>
      </c>
      <c r="F189" s="470">
        <v>0</v>
      </c>
      <c r="G189">
        <v>1</v>
      </c>
      <c r="H189">
        <v>1</v>
      </c>
      <c r="I189" s="471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1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3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4" t="s">
        <v>23</v>
      </c>
    </row>
    <row r="190" spans="1:27" ht="15" hidden="1" x14ac:dyDescent="0.25">
      <c r="A190" s="24">
        <v>1189</v>
      </c>
      <c r="B190" s="24">
        <v>1189</v>
      </c>
      <c r="C190" s="468" t="s">
        <v>654</v>
      </c>
      <c r="D190" t="s">
        <v>216</v>
      </c>
      <c r="E190" s="469">
        <v>1</v>
      </c>
      <c r="F190" s="470">
        <v>30.774999999999999</v>
      </c>
      <c r="G190">
        <v>1</v>
      </c>
      <c r="H190">
        <v>1</v>
      </c>
      <c r="I190" s="471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1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3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4" t="s">
        <v>23</v>
      </c>
    </row>
    <row r="191" spans="1:27" ht="15" hidden="1" x14ac:dyDescent="0.25">
      <c r="A191" s="24">
        <v>1190</v>
      </c>
      <c r="B191" s="24">
        <v>1190</v>
      </c>
      <c r="C191" s="468" t="s">
        <v>655</v>
      </c>
      <c r="D191" t="s">
        <v>216</v>
      </c>
      <c r="E191" s="469">
        <v>1</v>
      </c>
      <c r="F191" s="470">
        <v>0</v>
      </c>
      <c r="G191">
        <v>1</v>
      </c>
      <c r="H191">
        <v>1</v>
      </c>
      <c r="I191" s="471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1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3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4" t="s">
        <v>23</v>
      </c>
    </row>
    <row r="192" spans="1:27" ht="15" hidden="1" x14ac:dyDescent="0.25">
      <c r="A192" s="24">
        <v>1191</v>
      </c>
      <c r="B192" s="24">
        <v>1191</v>
      </c>
      <c r="C192" s="468" t="s">
        <v>656</v>
      </c>
      <c r="D192" t="s">
        <v>216</v>
      </c>
      <c r="E192" s="469">
        <v>1</v>
      </c>
      <c r="F192" s="470">
        <v>30</v>
      </c>
      <c r="G192">
        <v>1</v>
      </c>
      <c r="H192">
        <v>1</v>
      </c>
      <c r="I192" s="471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1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3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4" t="s">
        <v>23</v>
      </c>
    </row>
    <row r="193" spans="1:27" ht="15" hidden="1" x14ac:dyDescent="0.25">
      <c r="A193" s="24">
        <v>1192</v>
      </c>
      <c r="B193" s="24">
        <v>1192</v>
      </c>
      <c r="C193" s="468" t="s">
        <v>657</v>
      </c>
      <c r="D193" t="s">
        <v>216</v>
      </c>
      <c r="E193" s="469">
        <v>1</v>
      </c>
      <c r="F193" s="470">
        <v>0</v>
      </c>
      <c r="G193">
        <v>1</v>
      </c>
      <c r="H193">
        <v>1</v>
      </c>
      <c r="I193" s="471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1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3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4" t="s">
        <v>23</v>
      </c>
    </row>
    <row r="194" spans="1:27" ht="15" hidden="1" x14ac:dyDescent="0.25">
      <c r="A194" s="24">
        <v>1193</v>
      </c>
      <c r="B194" s="24">
        <v>1193</v>
      </c>
      <c r="C194" s="468" t="s">
        <v>658</v>
      </c>
      <c r="D194" t="s">
        <v>216</v>
      </c>
      <c r="E194" s="469">
        <v>1</v>
      </c>
      <c r="F194" s="470">
        <v>80</v>
      </c>
      <c r="G194">
        <v>1</v>
      </c>
      <c r="H194">
        <v>1</v>
      </c>
      <c r="I194" s="471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1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3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4" t="s">
        <v>23</v>
      </c>
    </row>
    <row r="195" spans="1:27" ht="15" hidden="1" x14ac:dyDescent="0.25">
      <c r="A195" s="24">
        <v>1194</v>
      </c>
      <c r="B195" s="24">
        <v>1194</v>
      </c>
      <c r="C195" s="468" t="s">
        <v>659</v>
      </c>
      <c r="D195" t="s">
        <v>216</v>
      </c>
      <c r="E195" s="469">
        <v>1</v>
      </c>
      <c r="F195" s="470">
        <v>0</v>
      </c>
      <c r="G195">
        <v>1</v>
      </c>
      <c r="H195">
        <v>1</v>
      </c>
      <c r="I195" s="471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1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3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4" t="s">
        <v>23</v>
      </c>
    </row>
    <row r="196" spans="1:27" ht="15" hidden="1" x14ac:dyDescent="0.25">
      <c r="A196" s="24">
        <v>1195</v>
      </c>
      <c r="B196" s="24">
        <v>1195</v>
      </c>
      <c r="C196" s="468" t="s">
        <v>660</v>
      </c>
      <c r="D196" t="s">
        <v>216</v>
      </c>
      <c r="E196" s="469">
        <v>1</v>
      </c>
      <c r="F196" s="470">
        <v>58.4</v>
      </c>
      <c r="G196">
        <v>1</v>
      </c>
      <c r="H196">
        <v>1</v>
      </c>
      <c r="I196" s="471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1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3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4" t="s">
        <v>23</v>
      </c>
    </row>
    <row r="197" spans="1:27" ht="15" hidden="1" x14ac:dyDescent="0.25">
      <c r="A197" s="24">
        <v>1196</v>
      </c>
      <c r="B197" s="24">
        <v>1196</v>
      </c>
      <c r="C197" s="468" t="s">
        <v>661</v>
      </c>
      <c r="D197" t="s">
        <v>216</v>
      </c>
      <c r="E197" s="469">
        <v>1</v>
      </c>
      <c r="F197" s="470">
        <v>0</v>
      </c>
      <c r="G197">
        <v>1</v>
      </c>
      <c r="H197">
        <v>1</v>
      </c>
      <c r="I197" s="471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1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3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4" t="s">
        <v>23</v>
      </c>
    </row>
    <row r="198" spans="1:27" ht="15" hidden="1" x14ac:dyDescent="0.25">
      <c r="A198" s="24">
        <v>1197</v>
      </c>
      <c r="B198" s="24">
        <v>1197</v>
      </c>
      <c r="C198" s="468" t="s">
        <v>662</v>
      </c>
      <c r="D198" t="s">
        <v>216</v>
      </c>
      <c r="E198" s="469">
        <v>1</v>
      </c>
      <c r="F198" s="470">
        <v>12.549003921568627</v>
      </c>
      <c r="G198">
        <v>1</v>
      </c>
      <c r="H198">
        <v>1</v>
      </c>
      <c r="I198" s="471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1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3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4" t="s">
        <v>23</v>
      </c>
    </row>
    <row r="199" spans="1:27" ht="15" hidden="1" x14ac:dyDescent="0.25">
      <c r="A199" s="24">
        <v>1198</v>
      </c>
      <c r="B199" s="24">
        <v>1198</v>
      </c>
      <c r="C199" s="468" t="s">
        <v>663</v>
      </c>
      <c r="D199" t="s">
        <v>216</v>
      </c>
      <c r="E199" s="469">
        <v>1</v>
      </c>
      <c r="F199" s="470">
        <v>27.450996078431373</v>
      </c>
      <c r="G199">
        <v>1</v>
      </c>
      <c r="H199">
        <v>1</v>
      </c>
      <c r="I199" s="471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1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3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4" t="s">
        <v>23</v>
      </c>
    </row>
    <row r="200" spans="1:27" ht="15" hidden="1" x14ac:dyDescent="0.25">
      <c r="A200" s="24">
        <v>1199</v>
      </c>
      <c r="B200" s="24">
        <v>1199</v>
      </c>
      <c r="C200" s="468" t="s">
        <v>664</v>
      </c>
      <c r="D200" t="s">
        <v>222</v>
      </c>
      <c r="E200" s="469">
        <v>3</v>
      </c>
      <c r="F200" s="470">
        <v>17</v>
      </c>
      <c r="G200">
        <v>1</v>
      </c>
      <c r="H200">
        <v>1</v>
      </c>
      <c r="I200" s="471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1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3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4" t="s">
        <v>23</v>
      </c>
    </row>
    <row r="201" spans="1:27" ht="15" hidden="1" x14ac:dyDescent="0.25">
      <c r="A201" s="24">
        <v>1200</v>
      </c>
      <c r="B201" s="24">
        <v>1200</v>
      </c>
      <c r="C201" s="468" t="s">
        <v>665</v>
      </c>
      <c r="D201" t="s">
        <v>222</v>
      </c>
      <c r="E201" s="469">
        <v>3</v>
      </c>
      <c r="F201" s="470">
        <v>0</v>
      </c>
      <c r="G201">
        <v>1</v>
      </c>
      <c r="H201">
        <v>1</v>
      </c>
      <c r="I201" s="471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1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3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4" t="s">
        <v>23</v>
      </c>
    </row>
    <row r="202" spans="1:27" ht="15" hidden="1" x14ac:dyDescent="0.25">
      <c r="A202" s="24">
        <v>1201</v>
      </c>
      <c r="B202" s="24">
        <v>1201</v>
      </c>
      <c r="C202" s="468" t="s">
        <v>666</v>
      </c>
      <c r="D202" t="s">
        <v>216</v>
      </c>
      <c r="E202" s="469">
        <v>1</v>
      </c>
      <c r="F202" s="470">
        <v>62</v>
      </c>
      <c r="G202">
        <v>1</v>
      </c>
      <c r="H202">
        <v>1</v>
      </c>
      <c r="I202" s="471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1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3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4" t="s">
        <v>23</v>
      </c>
    </row>
    <row r="203" spans="1:27" ht="15" hidden="1" x14ac:dyDescent="0.25">
      <c r="A203" s="24">
        <v>1202</v>
      </c>
      <c r="B203" s="24">
        <v>1202</v>
      </c>
      <c r="C203" s="468" t="s">
        <v>667</v>
      </c>
      <c r="D203" t="s">
        <v>216</v>
      </c>
      <c r="E203" s="469">
        <v>1</v>
      </c>
      <c r="F203" s="470">
        <v>0</v>
      </c>
      <c r="G203">
        <v>1</v>
      </c>
      <c r="H203">
        <v>1</v>
      </c>
      <c r="I203" s="471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1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3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4" t="s">
        <v>23</v>
      </c>
    </row>
    <row r="204" spans="1:27" ht="15" hidden="1" x14ac:dyDescent="0.25">
      <c r="A204" s="24">
        <v>1203</v>
      </c>
      <c r="B204" s="24">
        <v>1203</v>
      </c>
      <c r="C204" s="468" t="s">
        <v>668</v>
      </c>
      <c r="D204" t="s">
        <v>216</v>
      </c>
      <c r="E204" s="469">
        <v>1</v>
      </c>
      <c r="F204" s="470">
        <v>31.922347866379305</v>
      </c>
      <c r="G204">
        <v>1</v>
      </c>
      <c r="H204">
        <v>1</v>
      </c>
      <c r="I204" s="471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1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3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4" t="s">
        <v>23</v>
      </c>
    </row>
    <row r="205" spans="1:27" ht="15" hidden="1" x14ac:dyDescent="0.25">
      <c r="A205" s="24">
        <v>1204</v>
      </c>
      <c r="B205" s="24">
        <v>1204</v>
      </c>
      <c r="C205" s="468" t="s">
        <v>669</v>
      </c>
      <c r="D205" t="s">
        <v>216</v>
      </c>
      <c r="E205" s="469">
        <v>1</v>
      </c>
      <c r="F205" s="470">
        <v>48.577652133620695</v>
      </c>
      <c r="G205">
        <v>1</v>
      </c>
      <c r="H205">
        <v>1</v>
      </c>
      <c r="I205" s="471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1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3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4" t="s">
        <v>23</v>
      </c>
    </row>
    <row r="206" spans="1:27" ht="15" hidden="1" x14ac:dyDescent="0.25">
      <c r="A206" s="24">
        <v>1205</v>
      </c>
      <c r="B206" s="24">
        <v>1205</v>
      </c>
      <c r="C206" s="468" t="s">
        <v>670</v>
      </c>
      <c r="D206" t="s">
        <v>224</v>
      </c>
      <c r="E206" s="469">
        <v>4</v>
      </c>
      <c r="F206" s="470">
        <v>20</v>
      </c>
      <c r="G206">
        <v>1</v>
      </c>
      <c r="H206">
        <v>1</v>
      </c>
      <c r="I206" s="471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1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3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4" t="s">
        <v>23</v>
      </c>
    </row>
    <row r="207" spans="1:27" ht="15" hidden="1" x14ac:dyDescent="0.25">
      <c r="A207" s="24">
        <v>1206</v>
      </c>
      <c r="B207" s="24">
        <v>1206</v>
      </c>
      <c r="C207" s="468" t="s">
        <v>671</v>
      </c>
      <c r="D207" t="s">
        <v>224</v>
      </c>
      <c r="E207" s="469">
        <v>4</v>
      </c>
      <c r="F207" s="470">
        <v>0</v>
      </c>
      <c r="G207">
        <v>1</v>
      </c>
      <c r="H207">
        <v>1</v>
      </c>
      <c r="I207" s="471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1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3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4" t="s">
        <v>23</v>
      </c>
    </row>
    <row r="208" spans="1:27" ht="15" hidden="1" x14ac:dyDescent="0.25">
      <c r="A208" s="24">
        <v>1207</v>
      </c>
      <c r="B208" s="24">
        <v>1207</v>
      </c>
      <c r="C208" s="468" t="s">
        <v>672</v>
      </c>
      <c r="D208" t="s">
        <v>216</v>
      </c>
      <c r="E208" s="469">
        <v>1</v>
      </c>
      <c r="F208" s="470">
        <v>16.091999999999999</v>
      </c>
      <c r="G208">
        <v>1</v>
      </c>
      <c r="H208">
        <v>1</v>
      </c>
      <c r="I208" s="471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1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3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4" t="s">
        <v>23</v>
      </c>
    </row>
    <row r="209" spans="1:27" ht="15" hidden="1" x14ac:dyDescent="0.25">
      <c r="A209" s="24">
        <v>1208</v>
      </c>
      <c r="B209" s="24">
        <v>1208</v>
      </c>
      <c r="C209" s="468" t="s">
        <v>673</v>
      </c>
      <c r="D209" t="s">
        <v>216</v>
      </c>
      <c r="E209" s="469">
        <v>1</v>
      </c>
      <c r="F209" s="470">
        <v>0</v>
      </c>
      <c r="G209">
        <v>1</v>
      </c>
      <c r="H209">
        <v>1</v>
      </c>
      <c r="I209" s="471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1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3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4" t="s">
        <v>23</v>
      </c>
    </row>
    <row r="210" spans="1:27" ht="15" hidden="1" x14ac:dyDescent="0.25">
      <c r="A210" s="24">
        <v>1209</v>
      </c>
      <c r="B210" s="24">
        <v>1209</v>
      </c>
      <c r="C210" s="468" t="s">
        <v>674</v>
      </c>
      <c r="D210" t="s">
        <v>216</v>
      </c>
      <c r="E210" s="469">
        <v>1</v>
      </c>
      <c r="F210" s="470">
        <v>30</v>
      </c>
      <c r="G210">
        <v>1</v>
      </c>
      <c r="H210">
        <v>1</v>
      </c>
      <c r="I210" s="471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1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3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4" t="s">
        <v>23</v>
      </c>
    </row>
    <row r="211" spans="1:27" ht="15" hidden="1" x14ac:dyDescent="0.25">
      <c r="A211" s="24">
        <v>1210</v>
      </c>
      <c r="B211" s="24">
        <v>1210</v>
      </c>
      <c r="C211" s="468" t="s">
        <v>675</v>
      </c>
      <c r="D211" t="s">
        <v>216</v>
      </c>
      <c r="E211" s="469">
        <v>1</v>
      </c>
      <c r="F211" s="470">
        <v>0</v>
      </c>
      <c r="G211">
        <v>1</v>
      </c>
      <c r="H211">
        <v>1</v>
      </c>
      <c r="I211" s="471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1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3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4" t="s">
        <v>23</v>
      </c>
    </row>
    <row r="212" spans="1:27" ht="15" hidden="1" x14ac:dyDescent="0.25">
      <c r="A212" s="24">
        <v>1211</v>
      </c>
      <c r="B212" s="24">
        <v>1211</v>
      </c>
      <c r="C212" s="468" t="s">
        <v>676</v>
      </c>
      <c r="D212" t="s">
        <v>222</v>
      </c>
      <c r="E212" s="469">
        <v>3</v>
      </c>
      <c r="F212" s="470">
        <v>5</v>
      </c>
      <c r="G212">
        <v>1</v>
      </c>
      <c r="H212">
        <v>1</v>
      </c>
      <c r="I212" s="471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1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3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4" t="s">
        <v>23</v>
      </c>
    </row>
    <row r="213" spans="1:27" ht="15" hidden="1" x14ac:dyDescent="0.25">
      <c r="A213" s="24">
        <v>1212</v>
      </c>
      <c r="B213" s="24">
        <v>1212</v>
      </c>
      <c r="C213" s="468" t="s">
        <v>677</v>
      </c>
      <c r="D213" t="s">
        <v>222</v>
      </c>
      <c r="E213" s="469">
        <v>3</v>
      </c>
      <c r="F213" s="470">
        <v>0</v>
      </c>
      <c r="G213">
        <v>1</v>
      </c>
      <c r="H213">
        <v>1</v>
      </c>
      <c r="I213" s="471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1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3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4" t="s">
        <v>23</v>
      </c>
    </row>
    <row r="214" spans="1:27" ht="15" hidden="1" x14ac:dyDescent="0.25">
      <c r="A214" s="24">
        <v>1213</v>
      </c>
      <c r="B214" s="24">
        <v>1213</v>
      </c>
      <c r="C214" s="468" t="s">
        <v>678</v>
      </c>
      <c r="D214" t="s">
        <v>216</v>
      </c>
      <c r="E214" s="469">
        <v>1</v>
      </c>
      <c r="F214" s="470">
        <v>11.5</v>
      </c>
      <c r="G214">
        <v>1</v>
      </c>
      <c r="H214">
        <v>1</v>
      </c>
      <c r="I214" s="471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1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3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4" t="s">
        <v>23</v>
      </c>
    </row>
    <row r="215" spans="1:27" ht="15" hidden="1" x14ac:dyDescent="0.25">
      <c r="A215" s="24">
        <v>1214</v>
      </c>
      <c r="B215" s="24">
        <v>1214</v>
      </c>
      <c r="C215" s="468" t="s">
        <v>679</v>
      </c>
      <c r="D215" t="s">
        <v>216</v>
      </c>
      <c r="E215" s="469">
        <v>1</v>
      </c>
      <c r="F215" s="470">
        <v>0</v>
      </c>
      <c r="G215">
        <v>1</v>
      </c>
      <c r="H215">
        <v>1</v>
      </c>
      <c r="I215" s="471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1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3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4" t="s">
        <v>23</v>
      </c>
    </row>
    <row r="216" spans="1:27" ht="15" hidden="1" x14ac:dyDescent="0.25">
      <c r="A216" s="24">
        <v>1215</v>
      </c>
      <c r="B216" s="24">
        <v>1215</v>
      </c>
      <c r="C216" s="468" t="s">
        <v>680</v>
      </c>
      <c r="D216" t="s">
        <v>216</v>
      </c>
      <c r="E216" s="469">
        <v>1</v>
      </c>
      <c r="F216" s="470">
        <v>82</v>
      </c>
      <c r="G216">
        <v>1</v>
      </c>
      <c r="H216">
        <v>1</v>
      </c>
      <c r="I216" s="471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1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3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4" t="s">
        <v>23</v>
      </c>
    </row>
    <row r="217" spans="1:27" ht="15" hidden="1" x14ac:dyDescent="0.25">
      <c r="A217" s="24">
        <v>1216</v>
      </c>
      <c r="B217" s="24">
        <v>1216</v>
      </c>
      <c r="C217" s="468" t="s">
        <v>681</v>
      </c>
      <c r="D217" t="s">
        <v>216</v>
      </c>
      <c r="E217" s="469">
        <v>1</v>
      </c>
      <c r="F217" s="470">
        <v>0</v>
      </c>
      <c r="G217">
        <v>1</v>
      </c>
      <c r="H217">
        <v>1</v>
      </c>
      <c r="I217" s="471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1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3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4" t="s">
        <v>23</v>
      </c>
    </row>
    <row r="218" spans="1:27" ht="15" hidden="1" x14ac:dyDescent="0.25">
      <c r="A218" s="24">
        <v>1217</v>
      </c>
      <c r="B218" s="24">
        <v>1217</v>
      </c>
      <c r="C218" s="468" t="s">
        <v>682</v>
      </c>
      <c r="D218" t="s">
        <v>219</v>
      </c>
      <c r="E218" s="469">
        <v>2</v>
      </c>
      <c r="F218" s="470">
        <v>5</v>
      </c>
      <c r="G218">
        <v>1</v>
      </c>
      <c r="H218">
        <v>1</v>
      </c>
      <c r="I218" s="471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1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3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4" t="s">
        <v>23</v>
      </c>
    </row>
    <row r="219" spans="1:27" ht="15" hidden="1" x14ac:dyDescent="0.25">
      <c r="A219" s="24">
        <v>1218</v>
      </c>
      <c r="B219" s="24">
        <v>1218</v>
      </c>
      <c r="C219" s="468" t="s">
        <v>683</v>
      </c>
      <c r="D219" t="s">
        <v>219</v>
      </c>
      <c r="E219" s="469">
        <v>2</v>
      </c>
      <c r="F219" s="470">
        <v>0</v>
      </c>
      <c r="G219">
        <v>1</v>
      </c>
      <c r="H219">
        <v>1</v>
      </c>
      <c r="I219" s="471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1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3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4" t="s">
        <v>23</v>
      </c>
    </row>
    <row r="220" spans="1:27" ht="15" hidden="1" x14ac:dyDescent="0.25">
      <c r="A220" s="24">
        <v>1219</v>
      </c>
      <c r="B220" s="24">
        <v>1219</v>
      </c>
      <c r="C220" s="468" t="s">
        <v>684</v>
      </c>
      <c r="D220" t="s">
        <v>219</v>
      </c>
      <c r="E220" s="469">
        <v>2</v>
      </c>
      <c r="F220" s="470">
        <v>3.98</v>
      </c>
      <c r="G220">
        <v>1</v>
      </c>
      <c r="H220">
        <v>1</v>
      </c>
      <c r="I220" s="471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1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3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4" t="s">
        <v>23</v>
      </c>
    </row>
    <row r="221" spans="1:27" ht="15" hidden="1" x14ac:dyDescent="0.25">
      <c r="A221" s="24">
        <v>1220</v>
      </c>
      <c r="B221" s="24">
        <v>1220</v>
      </c>
      <c r="C221" s="468" t="s">
        <v>685</v>
      </c>
      <c r="D221" t="s">
        <v>219</v>
      </c>
      <c r="E221" s="469">
        <v>2</v>
      </c>
      <c r="F221" s="470">
        <v>0</v>
      </c>
      <c r="G221">
        <v>1</v>
      </c>
      <c r="H221">
        <v>1</v>
      </c>
      <c r="I221" s="471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1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3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4" t="s">
        <v>23</v>
      </c>
    </row>
    <row r="222" spans="1:27" ht="15" hidden="1" x14ac:dyDescent="0.25">
      <c r="A222" s="24">
        <v>1221</v>
      </c>
      <c r="B222" s="24">
        <v>1221</v>
      </c>
      <c r="C222" s="468" t="s">
        <v>686</v>
      </c>
      <c r="D222" t="s">
        <v>222</v>
      </c>
      <c r="E222" s="469">
        <v>3</v>
      </c>
      <c r="F222" s="470">
        <v>20</v>
      </c>
      <c r="G222">
        <v>1</v>
      </c>
      <c r="H222">
        <v>1</v>
      </c>
      <c r="I222" s="471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1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3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4" t="s">
        <v>23</v>
      </c>
    </row>
    <row r="223" spans="1:27" ht="15" hidden="1" x14ac:dyDescent="0.25">
      <c r="A223" s="24">
        <v>1222</v>
      </c>
      <c r="B223" s="24">
        <v>1222</v>
      </c>
      <c r="C223" s="468" t="s">
        <v>687</v>
      </c>
      <c r="D223" t="s">
        <v>222</v>
      </c>
      <c r="E223" s="469">
        <v>3</v>
      </c>
      <c r="F223" s="470">
        <v>0</v>
      </c>
      <c r="G223">
        <v>1</v>
      </c>
      <c r="H223">
        <v>1</v>
      </c>
      <c r="I223" s="471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1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3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4" t="s">
        <v>23</v>
      </c>
    </row>
    <row r="224" spans="1:27" ht="15" hidden="1" x14ac:dyDescent="0.25">
      <c r="A224" s="24">
        <v>1223</v>
      </c>
      <c r="B224" s="24">
        <v>1223</v>
      </c>
      <c r="C224" s="468" t="s">
        <v>688</v>
      </c>
      <c r="D224" t="s">
        <v>216</v>
      </c>
      <c r="E224" s="469">
        <v>1</v>
      </c>
      <c r="F224" s="470">
        <v>46.52</v>
      </c>
      <c r="G224">
        <v>1</v>
      </c>
      <c r="H224">
        <v>1</v>
      </c>
      <c r="I224" s="471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1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3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4" t="s">
        <v>23</v>
      </c>
    </row>
    <row r="225" spans="1:27" ht="15" hidden="1" x14ac:dyDescent="0.25">
      <c r="A225" s="24">
        <v>1224</v>
      </c>
      <c r="B225" s="24">
        <v>1224</v>
      </c>
      <c r="C225" s="468" t="s">
        <v>689</v>
      </c>
      <c r="D225" t="s">
        <v>216</v>
      </c>
      <c r="E225" s="469">
        <v>1</v>
      </c>
      <c r="F225" s="470">
        <v>0</v>
      </c>
      <c r="G225">
        <v>1</v>
      </c>
      <c r="H225">
        <v>1</v>
      </c>
      <c r="I225" s="471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1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3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4" t="s">
        <v>23</v>
      </c>
    </row>
    <row r="226" spans="1:27" ht="15" hidden="1" x14ac:dyDescent="0.25">
      <c r="A226" s="24">
        <v>1225</v>
      </c>
      <c r="B226" s="24">
        <v>1225</v>
      </c>
      <c r="C226" s="468" t="s">
        <v>690</v>
      </c>
      <c r="D226" t="s">
        <v>219</v>
      </c>
      <c r="E226" s="469">
        <v>2</v>
      </c>
      <c r="F226" s="470">
        <v>1</v>
      </c>
      <c r="G226">
        <v>1</v>
      </c>
      <c r="H226">
        <v>1</v>
      </c>
      <c r="I226" s="471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1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3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4" t="s">
        <v>23</v>
      </c>
    </row>
    <row r="227" spans="1:27" ht="15" hidden="1" x14ac:dyDescent="0.25">
      <c r="A227" s="24">
        <v>1226</v>
      </c>
      <c r="B227" s="24">
        <v>1226</v>
      </c>
      <c r="C227" s="468" t="s">
        <v>691</v>
      </c>
      <c r="D227" t="s">
        <v>219</v>
      </c>
      <c r="E227" s="469">
        <v>2</v>
      </c>
      <c r="F227" s="470">
        <v>0</v>
      </c>
      <c r="G227">
        <v>1</v>
      </c>
      <c r="H227">
        <v>1</v>
      </c>
      <c r="I227" s="471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1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3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4" t="s">
        <v>23</v>
      </c>
    </row>
    <row r="228" spans="1:27" ht="15" hidden="1" x14ac:dyDescent="0.25">
      <c r="A228" s="24">
        <v>1227</v>
      </c>
      <c r="B228" s="24">
        <v>1227</v>
      </c>
      <c r="C228" s="468" t="s">
        <v>692</v>
      </c>
      <c r="D228" t="s">
        <v>216</v>
      </c>
      <c r="E228" s="469">
        <v>1</v>
      </c>
      <c r="F228" s="470">
        <v>12.352941176470587</v>
      </c>
      <c r="G228">
        <v>1</v>
      </c>
      <c r="H228">
        <v>1</v>
      </c>
      <c r="I228" s="471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1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3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4" t="s">
        <v>23</v>
      </c>
    </row>
    <row r="229" spans="1:27" ht="15" hidden="1" x14ac:dyDescent="0.25">
      <c r="A229" s="24">
        <v>1228</v>
      </c>
      <c r="B229" s="24">
        <v>1228</v>
      </c>
      <c r="C229" s="468" t="s">
        <v>693</v>
      </c>
      <c r="D229" t="s">
        <v>216</v>
      </c>
      <c r="E229" s="469">
        <v>1</v>
      </c>
      <c r="F229" s="470">
        <v>17.647058823529413</v>
      </c>
      <c r="G229">
        <v>1</v>
      </c>
      <c r="H229">
        <v>1</v>
      </c>
      <c r="I229" s="471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1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3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4" t="s">
        <v>23</v>
      </c>
    </row>
    <row r="230" spans="1:27" ht="15" hidden="1" x14ac:dyDescent="0.25">
      <c r="A230" s="24">
        <v>1229</v>
      </c>
      <c r="B230" s="24">
        <v>1229</v>
      </c>
      <c r="C230" s="468" t="s">
        <v>694</v>
      </c>
      <c r="D230" t="s">
        <v>216</v>
      </c>
      <c r="E230" s="469">
        <v>1</v>
      </c>
      <c r="F230" s="470">
        <v>55</v>
      </c>
      <c r="G230">
        <v>1</v>
      </c>
      <c r="H230">
        <v>1</v>
      </c>
      <c r="I230" s="471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1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3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4" t="s">
        <v>23</v>
      </c>
    </row>
    <row r="231" spans="1:27" ht="15" hidden="1" x14ac:dyDescent="0.25">
      <c r="A231" s="24">
        <v>1230</v>
      </c>
      <c r="B231" s="24">
        <v>1230</v>
      </c>
      <c r="C231" s="468" t="s">
        <v>695</v>
      </c>
      <c r="D231" t="s">
        <v>216</v>
      </c>
      <c r="E231" s="469">
        <v>1</v>
      </c>
      <c r="F231" s="470">
        <v>0</v>
      </c>
      <c r="G231">
        <v>1</v>
      </c>
      <c r="H231">
        <v>1</v>
      </c>
      <c r="I231" s="471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1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3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4" t="s">
        <v>23</v>
      </c>
    </row>
    <row r="232" spans="1:27" ht="15" hidden="1" x14ac:dyDescent="0.25">
      <c r="A232" s="24">
        <v>1231</v>
      </c>
      <c r="B232" s="24">
        <v>1231</v>
      </c>
      <c r="C232" s="468" t="s">
        <v>696</v>
      </c>
      <c r="D232" t="s">
        <v>216</v>
      </c>
      <c r="E232" s="469">
        <v>1</v>
      </c>
      <c r="F232" s="470">
        <v>64.8</v>
      </c>
      <c r="G232">
        <v>1</v>
      </c>
      <c r="H232">
        <v>1</v>
      </c>
      <c r="I232" s="471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1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3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4" t="s">
        <v>23</v>
      </c>
    </row>
    <row r="233" spans="1:27" ht="15" hidden="1" x14ac:dyDescent="0.25">
      <c r="A233" s="24">
        <v>1232</v>
      </c>
      <c r="B233" s="24">
        <v>1232</v>
      </c>
      <c r="C233" s="468" t="s">
        <v>697</v>
      </c>
      <c r="D233" t="s">
        <v>216</v>
      </c>
      <c r="E233" s="469">
        <v>1</v>
      </c>
      <c r="F233" s="470">
        <v>0</v>
      </c>
      <c r="G233">
        <v>1</v>
      </c>
      <c r="H233">
        <v>1</v>
      </c>
      <c r="I233" s="471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1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3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4" t="s">
        <v>23</v>
      </c>
    </row>
    <row r="234" spans="1:27" ht="15" hidden="1" x14ac:dyDescent="0.25">
      <c r="A234" s="24">
        <v>1233</v>
      </c>
      <c r="B234" s="24">
        <v>1233</v>
      </c>
      <c r="C234" s="468" t="s">
        <v>698</v>
      </c>
      <c r="D234" t="s">
        <v>216</v>
      </c>
      <c r="E234" s="469">
        <v>1</v>
      </c>
      <c r="F234" s="470">
        <v>34</v>
      </c>
      <c r="G234">
        <v>1</v>
      </c>
      <c r="H234">
        <v>1</v>
      </c>
      <c r="I234" s="471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1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3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4" t="s">
        <v>23</v>
      </c>
    </row>
    <row r="235" spans="1:27" ht="15" hidden="1" x14ac:dyDescent="0.25">
      <c r="A235" s="24">
        <v>1234</v>
      </c>
      <c r="B235" s="24">
        <v>1234</v>
      </c>
      <c r="C235" s="468" t="s">
        <v>699</v>
      </c>
      <c r="D235" t="s">
        <v>216</v>
      </c>
      <c r="E235" s="469">
        <v>1</v>
      </c>
      <c r="F235" s="470">
        <v>0</v>
      </c>
      <c r="G235">
        <v>1</v>
      </c>
      <c r="H235">
        <v>1</v>
      </c>
      <c r="I235" s="471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1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3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4" t="s">
        <v>23</v>
      </c>
    </row>
    <row r="236" spans="1:27" ht="15" hidden="1" x14ac:dyDescent="0.25">
      <c r="A236" s="24">
        <v>1235</v>
      </c>
      <c r="B236" s="24">
        <v>1235</v>
      </c>
      <c r="C236" s="468" t="s">
        <v>700</v>
      </c>
      <c r="D236" t="s">
        <v>216</v>
      </c>
      <c r="E236" s="469">
        <v>1</v>
      </c>
      <c r="F236" s="470">
        <v>38</v>
      </c>
      <c r="G236">
        <v>1</v>
      </c>
      <c r="H236">
        <v>1</v>
      </c>
      <c r="I236" s="471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1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3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4" t="s">
        <v>23</v>
      </c>
    </row>
    <row r="237" spans="1:27" ht="15" hidden="1" x14ac:dyDescent="0.25">
      <c r="A237" s="24">
        <v>1236</v>
      </c>
      <c r="B237" s="24">
        <v>1236</v>
      </c>
      <c r="C237" s="468" t="s">
        <v>701</v>
      </c>
      <c r="D237" t="s">
        <v>216</v>
      </c>
      <c r="E237" s="469">
        <v>1</v>
      </c>
      <c r="F237" s="470">
        <v>0</v>
      </c>
      <c r="G237">
        <v>1</v>
      </c>
      <c r="H237">
        <v>1</v>
      </c>
      <c r="I237" s="471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1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3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4" t="s">
        <v>23</v>
      </c>
    </row>
    <row r="238" spans="1:27" ht="15" hidden="1" x14ac:dyDescent="0.25">
      <c r="A238" s="24">
        <v>1237</v>
      </c>
      <c r="B238" s="24">
        <v>1237</v>
      </c>
      <c r="C238" s="468" t="s">
        <v>702</v>
      </c>
      <c r="D238" t="s">
        <v>216</v>
      </c>
      <c r="E238" s="469">
        <v>1</v>
      </c>
      <c r="F238" s="470">
        <v>4.2779999999999996</v>
      </c>
      <c r="G238">
        <v>1</v>
      </c>
      <c r="H238">
        <v>1</v>
      </c>
      <c r="I238" s="471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1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3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4" t="s">
        <v>23</v>
      </c>
    </row>
    <row r="239" spans="1:27" ht="15" hidden="1" x14ac:dyDescent="0.25">
      <c r="A239" s="24">
        <v>1238</v>
      </c>
      <c r="B239" s="24">
        <v>1238</v>
      </c>
      <c r="C239" s="468" t="s">
        <v>703</v>
      </c>
      <c r="D239" t="s">
        <v>216</v>
      </c>
      <c r="E239" s="469">
        <v>1</v>
      </c>
      <c r="F239" s="470">
        <v>0</v>
      </c>
      <c r="G239">
        <v>1</v>
      </c>
      <c r="H239">
        <v>1</v>
      </c>
      <c r="I239" s="471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1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3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4" t="s">
        <v>23</v>
      </c>
    </row>
    <row r="240" spans="1:27" ht="15" hidden="1" x14ac:dyDescent="0.25">
      <c r="A240" s="24">
        <v>1239</v>
      </c>
      <c r="B240" s="24">
        <v>1239</v>
      </c>
      <c r="C240" s="468" t="s">
        <v>704</v>
      </c>
      <c r="D240" t="s">
        <v>224</v>
      </c>
      <c r="E240" s="469">
        <v>4</v>
      </c>
      <c r="F240" s="470">
        <v>10</v>
      </c>
      <c r="G240">
        <v>1</v>
      </c>
      <c r="H240">
        <v>1</v>
      </c>
      <c r="I240" s="471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1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3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4" t="s">
        <v>23</v>
      </c>
    </row>
    <row r="241" spans="1:27" ht="15" hidden="1" x14ac:dyDescent="0.25">
      <c r="A241" s="24">
        <v>1240</v>
      </c>
      <c r="B241" s="24">
        <v>1240</v>
      </c>
      <c r="C241" s="468" t="s">
        <v>705</v>
      </c>
      <c r="D241" t="s">
        <v>224</v>
      </c>
      <c r="E241" s="469">
        <v>4</v>
      </c>
      <c r="F241" s="470">
        <v>0</v>
      </c>
      <c r="G241">
        <v>1</v>
      </c>
      <c r="H241">
        <v>1</v>
      </c>
      <c r="I241" s="471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1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3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4" t="s">
        <v>23</v>
      </c>
    </row>
    <row r="242" spans="1:27" ht="15" hidden="1" x14ac:dyDescent="0.25">
      <c r="A242" s="24">
        <v>1241</v>
      </c>
      <c r="B242" s="24">
        <v>1241</v>
      </c>
      <c r="C242" s="468" t="s">
        <v>706</v>
      </c>
      <c r="D242" t="s">
        <v>219</v>
      </c>
      <c r="E242" s="469">
        <v>2</v>
      </c>
      <c r="F242" s="470">
        <v>6</v>
      </c>
      <c r="G242">
        <v>1</v>
      </c>
      <c r="H242">
        <v>1</v>
      </c>
      <c r="I242" s="471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1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3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4" t="s">
        <v>23</v>
      </c>
    </row>
    <row r="243" spans="1:27" ht="15" hidden="1" x14ac:dyDescent="0.25">
      <c r="A243" s="24">
        <v>1242</v>
      </c>
      <c r="B243" s="24">
        <v>1242</v>
      </c>
      <c r="C243" s="468" t="s">
        <v>707</v>
      </c>
      <c r="D243" t="s">
        <v>219</v>
      </c>
      <c r="E243" s="469">
        <v>2</v>
      </c>
      <c r="F243" s="470">
        <v>0</v>
      </c>
      <c r="G243">
        <v>1</v>
      </c>
      <c r="H243">
        <v>1</v>
      </c>
      <c r="I243" s="471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1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3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4" t="s">
        <v>23</v>
      </c>
    </row>
    <row r="244" spans="1:27" ht="15" hidden="1" x14ac:dyDescent="0.25">
      <c r="A244" s="24">
        <v>1243</v>
      </c>
      <c r="B244" s="24">
        <v>1243</v>
      </c>
      <c r="C244" s="468" t="s">
        <v>708</v>
      </c>
      <c r="D244" t="s">
        <v>216</v>
      </c>
      <c r="E244" s="469">
        <v>1</v>
      </c>
      <c r="F244" s="470">
        <v>4.2780000000000005</v>
      </c>
      <c r="G244">
        <v>1</v>
      </c>
      <c r="H244">
        <v>1</v>
      </c>
      <c r="I244" s="471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1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3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4" t="s">
        <v>23</v>
      </c>
    </row>
    <row r="245" spans="1:27" ht="15" hidden="1" x14ac:dyDescent="0.25">
      <c r="A245" s="24">
        <v>1244</v>
      </c>
      <c r="B245" s="24">
        <v>1244</v>
      </c>
      <c r="C245" s="468" t="s">
        <v>709</v>
      </c>
      <c r="D245" t="s">
        <v>216</v>
      </c>
      <c r="E245" s="469">
        <v>1</v>
      </c>
      <c r="F245" s="470">
        <v>0</v>
      </c>
      <c r="G245">
        <v>1</v>
      </c>
      <c r="H245">
        <v>1</v>
      </c>
      <c r="I245" s="471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1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3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4" t="s">
        <v>23</v>
      </c>
    </row>
    <row r="246" spans="1:27" ht="15" x14ac:dyDescent="0.25">
      <c r="A246" s="24">
        <v>1245</v>
      </c>
      <c r="B246" s="24">
        <v>1245</v>
      </c>
      <c r="C246" s="468" t="s">
        <v>710</v>
      </c>
      <c r="D246" t="s">
        <v>222</v>
      </c>
      <c r="E246" s="469">
        <v>3</v>
      </c>
      <c r="F246" s="470">
        <v>8</v>
      </c>
      <c r="G246">
        <v>1</v>
      </c>
      <c r="H246">
        <v>1</v>
      </c>
      <c r="I246" s="471">
        <f t="shared" si="6"/>
        <v>0.47039166666666665</v>
      </c>
      <c r="J246" s="472">
        <v>0.36503333333333332</v>
      </c>
      <c r="K246" s="472">
        <v>0.44336666666666663</v>
      </c>
      <c r="L246" s="472">
        <v>0.58906666666666663</v>
      </c>
      <c r="M246" s="472">
        <v>0.48410000000000003</v>
      </c>
      <c r="N246" s="471">
        <f t="shared" si="7"/>
        <v>0.47039166666666665</v>
      </c>
      <c r="O246" s="472">
        <v>0.36503333333333332</v>
      </c>
      <c r="P246" s="472">
        <v>0.44336666666666663</v>
      </c>
      <c r="Q246" s="472">
        <v>0.58906666666666663</v>
      </c>
      <c r="R246" s="472">
        <v>0.48410000000000003</v>
      </c>
      <c r="S246" s="153">
        <v>0.01</v>
      </c>
      <c r="T246" s="153">
        <v>0.02</v>
      </c>
      <c r="U246" s="473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4" t="s">
        <v>24</v>
      </c>
    </row>
    <row r="247" spans="1:27" ht="15" hidden="1" x14ac:dyDescent="0.25">
      <c r="A247" s="24">
        <v>1246</v>
      </c>
      <c r="B247" s="24">
        <v>1246</v>
      </c>
      <c r="C247" s="468" t="s">
        <v>711</v>
      </c>
      <c r="D247" t="s">
        <v>216</v>
      </c>
      <c r="E247" s="469">
        <v>1</v>
      </c>
      <c r="F247" s="470">
        <v>28.166569166666669</v>
      </c>
      <c r="G247">
        <v>1</v>
      </c>
      <c r="H247">
        <v>1</v>
      </c>
      <c r="I247" s="471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1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3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4" t="s">
        <v>23</v>
      </c>
    </row>
    <row r="248" spans="1:27" ht="15" x14ac:dyDescent="0.25">
      <c r="A248" s="24">
        <v>1247</v>
      </c>
      <c r="B248" s="24">
        <v>1247</v>
      </c>
      <c r="C248" s="468" t="s">
        <v>712</v>
      </c>
      <c r="D248" t="s">
        <v>222</v>
      </c>
      <c r="E248" s="469">
        <v>3</v>
      </c>
      <c r="F248" s="470">
        <v>28.56</v>
      </c>
      <c r="G248">
        <v>1</v>
      </c>
      <c r="H248">
        <v>1</v>
      </c>
      <c r="I248" s="471">
        <f t="shared" si="6"/>
        <v>0.47039166666666665</v>
      </c>
      <c r="J248" s="472">
        <v>0.36503333333333332</v>
      </c>
      <c r="K248" s="472">
        <v>0.44336666666666663</v>
      </c>
      <c r="L248" s="472">
        <v>0.58906666666666663</v>
      </c>
      <c r="M248" s="472">
        <v>0.48410000000000003</v>
      </c>
      <c r="N248" s="471">
        <f t="shared" si="7"/>
        <v>0.47039166666666665</v>
      </c>
      <c r="O248" s="472">
        <v>0.36503333333333332</v>
      </c>
      <c r="P248" s="472">
        <v>0.44336666666666663</v>
      </c>
      <c r="Q248" s="472">
        <v>0.58906666666666663</v>
      </c>
      <c r="R248" s="472">
        <v>0.48410000000000003</v>
      </c>
      <c r="S248" s="153">
        <v>0.01</v>
      </c>
      <c r="T248" s="153">
        <v>0.02</v>
      </c>
      <c r="U248" s="473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4" t="s">
        <v>24</v>
      </c>
    </row>
    <row r="249" spans="1:27" ht="15" hidden="1" x14ac:dyDescent="0.25">
      <c r="A249" s="24">
        <v>1248</v>
      </c>
      <c r="B249" s="24">
        <v>1248</v>
      </c>
      <c r="C249" s="468" t="s">
        <v>713</v>
      </c>
      <c r="D249" t="s">
        <v>216</v>
      </c>
      <c r="E249" s="469">
        <v>1</v>
      </c>
      <c r="F249" s="470">
        <v>10.833430833333333</v>
      </c>
      <c r="G249">
        <v>1</v>
      </c>
      <c r="H249">
        <v>1</v>
      </c>
      <c r="I249" s="471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1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3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4" t="s">
        <v>23</v>
      </c>
    </row>
    <row r="250" spans="1:27" ht="15" hidden="1" x14ac:dyDescent="0.25">
      <c r="A250" s="24">
        <v>1249</v>
      </c>
      <c r="B250" s="24">
        <v>1249</v>
      </c>
      <c r="C250" s="468" t="s">
        <v>714</v>
      </c>
      <c r="D250" t="s">
        <v>216</v>
      </c>
      <c r="E250" s="469">
        <v>1</v>
      </c>
      <c r="F250" s="470">
        <v>11.252343750000001</v>
      </c>
      <c r="G250">
        <v>1</v>
      </c>
      <c r="H250">
        <v>1</v>
      </c>
      <c r="I250" s="471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1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3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4" t="s">
        <v>23</v>
      </c>
    </row>
    <row r="251" spans="1:27" ht="15" hidden="1" x14ac:dyDescent="0.25">
      <c r="A251" s="24">
        <v>1250</v>
      </c>
      <c r="B251" s="24">
        <v>1250</v>
      </c>
      <c r="C251" s="468" t="s">
        <v>715</v>
      </c>
      <c r="D251" t="s">
        <v>219</v>
      </c>
      <c r="E251" s="469">
        <v>2</v>
      </c>
      <c r="F251" s="470">
        <v>0.93</v>
      </c>
      <c r="G251">
        <v>1</v>
      </c>
      <c r="H251">
        <v>1</v>
      </c>
      <c r="I251" s="471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1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3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4" t="s">
        <v>25</v>
      </c>
    </row>
    <row r="252" spans="1:27" ht="15" hidden="1" x14ac:dyDescent="0.25">
      <c r="A252" s="24">
        <v>1251</v>
      </c>
      <c r="B252" s="24">
        <v>1251</v>
      </c>
      <c r="C252" s="468" t="s">
        <v>716</v>
      </c>
      <c r="D252" t="s">
        <v>216</v>
      </c>
      <c r="E252" s="469">
        <v>1</v>
      </c>
      <c r="F252" s="470">
        <v>18.747656249999999</v>
      </c>
      <c r="G252">
        <v>1</v>
      </c>
      <c r="H252">
        <v>1</v>
      </c>
      <c r="I252" s="471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1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3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4" t="s">
        <v>23</v>
      </c>
    </row>
    <row r="253" spans="1:27" ht="15" hidden="1" x14ac:dyDescent="0.25">
      <c r="A253" s="24">
        <v>1252</v>
      </c>
      <c r="B253" s="24">
        <v>1252</v>
      </c>
      <c r="C253" s="468" t="s">
        <v>717</v>
      </c>
      <c r="D253" t="s">
        <v>222</v>
      </c>
      <c r="E253" s="469">
        <v>3</v>
      </c>
      <c r="F253" s="470">
        <v>1</v>
      </c>
      <c r="G253">
        <v>1</v>
      </c>
      <c r="H253">
        <v>1</v>
      </c>
      <c r="I253" s="471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1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3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4" t="s">
        <v>25</v>
      </c>
    </row>
    <row r="254" spans="1:27" ht="15" hidden="1" x14ac:dyDescent="0.25">
      <c r="A254" s="24">
        <v>1253</v>
      </c>
      <c r="B254" s="24">
        <v>1253</v>
      </c>
      <c r="C254" s="468" t="s">
        <v>718</v>
      </c>
      <c r="D254" t="s">
        <v>216</v>
      </c>
      <c r="E254" s="469">
        <v>1</v>
      </c>
      <c r="F254" s="470">
        <v>24.541136231884057</v>
      </c>
      <c r="G254">
        <v>1</v>
      </c>
      <c r="H254">
        <v>1</v>
      </c>
      <c r="I254" s="471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1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3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4" t="s">
        <v>23</v>
      </c>
    </row>
    <row r="255" spans="1:27" ht="15" hidden="1" x14ac:dyDescent="0.25">
      <c r="A255" s="24">
        <v>1254</v>
      </c>
      <c r="B255" s="24">
        <v>1254</v>
      </c>
      <c r="C255" s="468" t="s">
        <v>719</v>
      </c>
      <c r="D255" t="s">
        <v>216</v>
      </c>
      <c r="E255" s="469">
        <v>1</v>
      </c>
      <c r="F255" s="470">
        <v>1.0820000000000001</v>
      </c>
      <c r="G255">
        <v>1</v>
      </c>
      <c r="H255">
        <v>1</v>
      </c>
      <c r="I255" s="471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1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3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4" t="s">
        <v>25</v>
      </c>
    </row>
    <row r="256" spans="1:27" ht="15" hidden="1" x14ac:dyDescent="0.25">
      <c r="A256" s="24">
        <v>1255</v>
      </c>
      <c r="B256" s="24">
        <v>1255</v>
      </c>
      <c r="C256" s="468" t="s">
        <v>720</v>
      </c>
      <c r="D256" t="s">
        <v>222</v>
      </c>
      <c r="E256" s="469">
        <v>3</v>
      </c>
      <c r="F256" s="470">
        <v>1.1000000000000001</v>
      </c>
      <c r="G256">
        <v>1</v>
      </c>
      <c r="H256">
        <v>1</v>
      </c>
      <c r="I256" s="471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1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3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4" t="s">
        <v>25</v>
      </c>
    </row>
    <row r="257" spans="1:27" ht="15" hidden="1" x14ac:dyDescent="0.25">
      <c r="A257" s="24">
        <v>1256</v>
      </c>
      <c r="B257" s="24">
        <v>1256</v>
      </c>
      <c r="C257" s="468" t="s">
        <v>721</v>
      </c>
      <c r="D257" t="s">
        <v>216</v>
      </c>
      <c r="E257" s="469">
        <v>1</v>
      </c>
      <c r="F257" s="470">
        <v>15.458863768115943</v>
      </c>
      <c r="G257">
        <v>1</v>
      </c>
      <c r="H257">
        <v>1</v>
      </c>
      <c r="I257" s="471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1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3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4" t="s">
        <v>23</v>
      </c>
    </row>
    <row r="258" spans="1:27" ht="15" hidden="1" x14ac:dyDescent="0.25">
      <c r="A258" s="24">
        <v>1257</v>
      </c>
      <c r="B258" s="24">
        <v>1257</v>
      </c>
      <c r="C258" s="468" t="s">
        <v>722</v>
      </c>
      <c r="D258" t="s">
        <v>216</v>
      </c>
      <c r="E258" s="469">
        <v>1</v>
      </c>
      <c r="F258" s="470">
        <v>1.42</v>
      </c>
      <c r="G258">
        <v>1</v>
      </c>
      <c r="H258">
        <v>1</v>
      </c>
      <c r="I258" s="471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1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3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4" t="s">
        <v>25</v>
      </c>
    </row>
    <row r="259" spans="1:27" ht="15" hidden="1" x14ac:dyDescent="0.25">
      <c r="A259" s="24">
        <v>1258</v>
      </c>
      <c r="B259" s="24">
        <v>1258</v>
      </c>
      <c r="C259" s="468" t="s">
        <v>723</v>
      </c>
      <c r="D259" t="s">
        <v>222</v>
      </c>
      <c r="E259" s="469">
        <v>3</v>
      </c>
      <c r="F259" s="470">
        <v>8</v>
      </c>
      <c r="G259">
        <v>1</v>
      </c>
      <c r="H259">
        <v>1</v>
      </c>
      <c r="I259" s="471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1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3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4" t="s">
        <v>23</v>
      </c>
    </row>
    <row r="260" spans="1:27" ht="15" hidden="1" x14ac:dyDescent="0.25">
      <c r="A260" s="24">
        <v>1259</v>
      </c>
      <c r="B260" s="24">
        <v>1259</v>
      </c>
      <c r="C260" s="468" t="s">
        <v>724</v>
      </c>
      <c r="D260" t="s">
        <v>222</v>
      </c>
      <c r="E260" s="469">
        <v>3</v>
      </c>
      <c r="F260" s="470">
        <v>0</v>
      </c>
      <c r="G260">
        <v>1</v>
      </c>
      <c r="H260">
        <v>1</v>
      </c>
      <c r="I260" s="471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1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3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4" t="s">
        <v>23</v>
      </c>
    </row>
    <row r="261" spans="1:27" ht="15" hidden="1" x14ac:dyDescent="0.25">
      <c r="A261" s="24">
        <v>1260</v>
      </c>
      <c r="B261" s="24">
        <v>1260</v>
      </c>
      <c r="C261" s="468" t="s">
        <v>725</v>
      </c>
      <c r="D261" t="s">
        <v>219</v>
      </c>
      <c r="E261" s="469">
        <v>2</v>
      </c>
      <c r="F261" s="470">
        <v>22.5</v>
      </c>
      <c r="G261">
        <v>1</v>
      </c>
      <c r="H261">
        <v>1</v>
      </c>
      <c r="I261" s="471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1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3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4" t="s">
        <v>24</v>
      </c>
    </row>
    <row r="262" spans="1:27" ht="15" hidden="1" x14ac:dyDescent="0.25">
      <c r="A262" s="24">
        <v>1261</v>
      </c>
      <c r="B262" s="24">
        <v>1261</v>
      </c>
      <c r="C262" s="468" t="s">
        <v>726</v>
      </c>
      <c r="D262" t="s">
        <v>219</v>
      </c>
      <c r="E262" s="469">
        <v>2</v>
      </c>
      <c r="F262" s="470">
        <v>30</v>
      </c>
      <c r="G262">
        <v>1</v>
      </c>
      <c r="H262">
        <v>1</v>
      </c>
      <c r="I262" s="471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1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3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4" t="s">
        <v>24</v>
      </c>
    </row>
    <row r="263" spans="1:27" ht="15" x14ac:dyDescent="0.25">
      <c r="A263" s="24">
        <v>1262</v>
      </c>
      <c r="B263" s="24">
        <v>1262</v>
      </c>
      <c r="C263" s="468" t="s">
        <v>727</v>
      </c>
      <c r="D263" t="s">
        <v>222</v>
      </c>
      <c r="E263" s="469">
        <v>3</v>
      </c>
      <c r="F263" s="470">
        <v>31.86</v>
      </c>
      <c r="G263">
        <v>1</v>
      </c>
      <c r="H263">
        <v>1</v>
      </c>
      <c r="I263" s="471">
        <f t="shared" si="12"/>
        <v>0.47039166666666665</v>
      </c>
      <c r="J263" s="472">
        <v>0.36503333333333332</v>
      </c>
      <c r="K263" s="472">
        <v>0.44336666666666663</v>
      </c>
      <c r="L263" s="472">
        <v>0.58906666666666663</v>
      </c>
      <c r="M263" s="472">
        <v>0.48410000000000003</v>
      </c>
      <c r="N263" s="471">
        <f t="shared" si="14"/>
        <v>0.47039166666666665</v>
      </c>
      <c r="O263" s="472">
        <v>0.36503333333333332</v>
      </c>
      <c r="P263" s="472">
        <v>0.44336666666666663</v>
      </c>
      <c r="Q263" s="472">
        <v>0.58906666666666663</v>
      </c>
      <c r="R263" s="472">
        <v>0.48410000000000003</v>
      </c>
      <c r="S263" s="153">
        <v>0.01</v>
      </c>
      <c r="T263" s="153">
        <v>0.02</v>
      </c>
      <c r="U263" s="473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4" t="s">
        <v>24</v>
      </c>
    </row>
    <row r="264" spans="1:27" ht="15" hidden="1" x14ac:dyDescent="0.25">
      <c r="A264" s="24">
        <v>1263</v>
      </c>
      <c r="B264" s="24">
        <v>1263</v>
      </c>
      <c r="C264" s="468" t="s">
        <v>728</v>
      </c>
      <c r="D264" t="s">
        <v>216</v>
      </c>
      <c r="E264" s="469">
        <v>1</v>
      </c>
      <c r="F264" s="470">
        <v>16.5761316872428</v>
      </c>
      <c r="G264">
        <v>1</v>
      </c>
      <c r="H264">
        <v>1</v>
      </c>
      <c r="I264" s="471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1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3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4" t="s">
        <v>23</v>
      </c>
    </row>
    <row r="265" spans="1:27" ht="15" x14ac:dyDescent="0.25">
      <c r="A265" s="24">
        <v>1264</v>
      </c>
      <c r="B265" s="24">
        <v>1264</v>
      </c>
      <c r="C265" s="468" t="s">
        <v>729</v>
      </c>
      <c r="D265" t="s">
        <v>222</v>
      </c>
      <c r="E265" s="469">
        <v>3</v>
      </c>
      <c r="F265" s="470">
        <v>14.4</v>
      </c>
      <c r="G265">
        <v>1</v>
      </c>
      <c r="H265">
        <v>1</v>
      </c>
      <c r="I265" s="471">
        <f t="shared" si="12"/>
        <v>0.47039166666666665</v>
      </c>
      <c r="J265" s="472">
        <v>0.36503333333333332</v>
      </c>
      <c r="K265" s="472">
        <v>0.44336666666666663</v>
      </c>
      <c r="L265" s="472">
        <v>0.58906666666666663</v>
      </c>
      <c r="M265" s="472">
        <v>0.48410000000000003</v>
      </c>
      <c r="N265" s="471">
        <f t="shared" si="14"/>
        <v>0.47039166666666665</v>
      </c>
      <c r="O265" s="472">
        <v>0.36503333333333332</v>
      </c>
      <c r="P265" s="472">
        <v>0.44336666666666663</v>
      </c>
      <c r="Q265" s="472">
        <v>0.58906666666666663</v>
      </c>
      <c r="R265" s="472">
        <v>0.48410000000000003</v>
      </c>
      <c r="S265" s="153">
        <v>0.01</v>
      </c>
      <c r="T265" s="153">
        <v>0.02</v>
      </c>
      <c r="U265" s="473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4" t="s">
        <v>24</v>
      </c>
    </row>
    <row r="266" spans="1:27" ht="15" x14ac:dyDescent="0.25">
      <c r="A266" s="24">
        <v>1265</v>
      </c>
      <c r="B266" s="24">
        <v>1265</v>
      </c>
      <c r="C266" s="468" t="s">
        <v>730</v>
      </c>
      <c r="D266" t="s">
        <v>222</v>
      </c>
      <c r="E266" s="469">
        <v>3</v>
      </c>
      <c r="F266" s="470">
        <v>27.3</v>
      </c>
      <c r="G266">
        <v>1</v>
      </c>
      <c r="H266">
        <v>1</v>
      </c>
      <c r="I266" s="471">
        <f t="shared" si="12"/>
        <v>0.47039166666666665</v>
      </c>
      <c r="J266" s="472">
        <v>0.36503333333333332</v>
      </c>
      <c r="K266" s="472">
        <v>0.44336666666666663</v>
      </c>
      <c r="L266" s="472">
        <v>0.58906666666666663</v>
      </c>
      <c r="M266" s="472">
        <v>0.48410000000000003</v>
      </c>
      <c r="N266" s="471">
        <f t="shared" si="14"/>
        <v>0.47039166666666665</v>
      </c>
      <c r="O266" s="472">
        <v>0.36503333333333332</v>
      </c>
      <c r="P266" s="472">
        <v>0.44336666666666663</v>
      </c>
      <c r="Q266" s="472">
        <v>0.58906666666666663</v>
      </c>
      <c r="R266" s="472">
        <v>0.48410000000000003</v>
      </c>
      <c r="S266" s="153">
        <v>0.01</v>
      </c>
      <c r="T266" s="153">
        <v>0.02</v>
      </c>
      <c r="U266" s="473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4" t="s">
        <v>24</v>
      </c>
    </row>
    <row r="267" spans="1:27" ht="15" x14ac:dyDescent="0.25">
      <c r="A267" s="24">
        <v>1266</v>
      </c>
      <c r="B267" s="24">
        <v>1266</v>
      </c>
      <c r="C267" s="468" t="s">
        <v>731</v>
      </c>
      <c r="D267" t="s">
        <v>222</v>
      </c>
      <c r="E267" s="469">
        <v>3</v>
      </c>
      <c r="F267" s="470">
        <v>28</v>
      </c>
      <c r="G267">
        <v>1</v>
      </c>
      <c r="H267">
        <v>1</v>
      </c>
      <c r="I267" s="471">
        <f t="shared" si="12"/>
        <v>0.47039166666666665</v>
      </c>
      <c r="J267" s="472">
        <v>0.36503333333333332</v>
      </c>
      <c r="K267" s="472">
        <v>0.44336666666666663</v>
      </c>
      <c r="L267" s="472">
        <v>0.58906666666666663</v>
      </c>
      <c r="M267" s="472">
        <v>0.48410000000000003</v>
      </c>
      <c r="N267" s="471">
        <f t="shared" si="14"/>
        <v>0.47039166666666665</v>
      </c>
      <c r="O267" s="472">
        <v>0.36503333333333332</v>
      </c>
      <c r="P267" s="472">
        <v>0.44336666666666663</v>
      </c>
      <c r="Q267" s="472">
        <v>0.58906666666666663</v>
      </c>
      <c r="R267" s="472">
        <v>0.48410000000000003</v>
      </c>
      <c r="S267" s="153">
        <v>0.01</v>
      </c>
      <c r="T267" s="153">
        <v>0.02</v>
      </c>
      <c r="U267" s="473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4" t="s">
        <v>24</v>
      </c>
    </row>
    <row r="268" spans="1:27" ht="15" x14ac:dyDescent="0.25">
      <c r="A268" s="24">
        <v>1267</v>
      </c>
      <c r="B268" s="24">
        <v>1267</v>
      </c>
      <c r="C268" s="468" t="s">
        <v>732</v>
      </c>
      <c r="D268" t="s">
        <v>222</v>
      </c>
      <c r="E268" s="469">
        <v>3</v>
      </c>
      <c r="F268" s="470">
        <v>27</v>
      </c>
      <c r="G268">
        <v>1</v>
      </c>
      <c r="H268">
        <v>1</v>
      </c>
      <c r="I268" s="471">
        <f t="shared" si="12"/>
        <v>0.47039166666666665</v>
      </c>
      <c r="J268" s="472">
        <v>0.36503333333333332</v>
      </c>
      <c r="K268" s="472">
        <v>0.44336666666666663</v>
      </c>
      <c r="L268" s="472">
        <v>0.58906666666666663</v>
      </c>
      <c r="M268" s="472">
        <v>0.48410000000000003</v>
      </c>
      <c r="N268" s="471">
        <f t="shared" si="14"/>
        <v>0.47039166666666665</v>
      </c>
      <c r="O268" s="472">
        <v>0.36503333333333332</v>
      </c>
      <c r="P268" s="472">
        <v>0.44336666666666663</v>
      </c>
      <c r="Q268" s="472">
        <v>0.58906666666666663</v>
      </c>
      <c r="R268" s="472">
        <v>0.48410000000000003</v>
      </c>
      <c r="S268" s="153">
        <v>0.01</v>
      </c>
      <c r="T268" s="153">
        <v>0.02</v>
      </c>
      <c r="U268" s="473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4" t="s">
        <v>24</v>
      </c>
    </row>
    <row r="269" spans="1:27" ht="15" x14ac:dyDescent="0.25">
      <c r="A269" s="24">
        <v>1268</v>
      </c>
      <c r="B269" s="24">
        <v>1268</v>
      </c>
      <c r="C269" s="468" t="s">
        <v>733</v>
      </c>
      <c r="D269" t="s">
        <v>222</v>
      </c>
      <c r="E269" s="469">
        <v>3</v>
      </c>
      <c r="F269" s="470">
        <v>27</v>
      </c>
      <c r="G269">
        <v>1</v>
      </c>
      <c r="H269">
        <v>1</v>
      </c>
      <c r="I269" s="471">
        <f t="shared" si="12"/>
        <v>0.47039166666666665</v>
      </c>
      <c r="J269" s="472">
        <v>0.36503333333333332</v>
      </c>
      <c r="K269" s="472">
        <v>0.44336666666666663</v>
      </c>
      <c r="L269" s="472">
        <v>0.58906666666666663</v>
      </c>
      <c r="M269" s="472">
        <v>0.48410000000000003</v>
      </c>
      <c r="N269" s="471">
        <f t="shared" si="14"/>
        <v>0.47039166666666665</v>
      </c>
      <c r="O269" s="472">
        <v>0.36503333333333332</v>
      </c>
      <c r="P269" s="472">
        <v>0.44336666666666663</v>
      </c>
      <c r="Q269" s="472">
        <v>0.58906666666666663</v>
      </c>
      <c r="R269" s="472">
        <v>0.48410000000000003</v>
      </c>
      <c r="S269" s="153">
        <v>0.01</v>
      </c>
      <c r="T269" s="153">
        <v>0.02</v>
      </c>
      <c r="U269" s="473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4" t="s">
        <v>24</v>
      </c>
    </row>
    <row r="270" spans="1:27" ht="15" x14ac:dyDescent="0.25">
      <c r="A270" s="24">
        <v>1269</v>
      </c>
      <c r="B270" s="24">
        <v>1269</v>
      </c>
      <c r="C270" s="468" t="s">
        <v>734</v>
      </c>
      <c r="D270" t="s">
        <v>222</v>
      </c>
      <c r="E270" s="469">
        <v>3</v>
      </c>
      <c r="F270" s="470">
        <v>27</v>
      </c>
      <c r="G270">
        <v>1</v>
      </c>
      <c r="H270">
        <v>1</v>
      </c>
      <c r="I270" s="471">
        <f t="shared" si="12"/>
        <v>0.47039166666666665</v>
      </c>
      <c r="J270" s="472">
        <v>0.36503333333333332</v>
      </c>
      <c r="K270" s="472">
        <v>0.44336666666666663</v>
      </c>
      <c r="L270" s="472">
        <v>0.58906666666666663</v>
      </c>
      <c r="M270" s="472">
        <v>0.48410000000000003</v>
      </c>
      <c r="N270" s="471">
        <f t="shared" si="14"/>
        <v>0.47039166666666665</v>
      </c>
      <c r="O270" s="472">
        <v>0.36503333333333332</v>
      </c>
      <c r="P270" s="472">
        <v>0.44336666666666663</v>
      </c>
      <c r="Q270" s="472">
        <v>0.58906666666666663</v>
      </c>
      <c r="R270" s="472">
        <v>0.48410000000000003</v>
      </c>
      <c r="S270" s="153">
        <v>0.01</v>
      </c>
      <c r="T270" s="153">
        <v>0.02</v>
      </c>
      <c r="U270" s="473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4" t="s">
        <v>24</v>
      </c>
    </row>
    <row r="271" spans="1:27" ht="15" x14ac:dyDescent="0.25">
      <c r="A271" s="24">
        <v>1270</v>
      </c>
      <c r="B271" s="24">
        <v>1270</v>
      </c>
      <c r="C271" s="468" t="s">
        <v>735</v>
      </c>
      <c r="D271" t="s">
        <v>222</v>
      </c>
      <c r="E271" s="469">
        <v>3</v>
      </c>
      <c r="F271" s="470">
        <v>32</v>
      </c>
      <c r="G271">
        <v>1</v>
      </c>
      <c r="H271">
        <v>1</v>
      </c>
      <c r="I271" s="471">
        <f t="shared" si="12"/>
        <v>0.47039166666666665</v>
      </c>
      <c r="J271" s="472">
        <v>0.36503333333333332</v>
      </c>
      <c r="K271" s="472">
        <v>0.44336666666666663</v>
      </c>
      <c r="L271" s="472">
        <v>0.58906666666666663</v>
      </c>
      <c r="M271" s="472">
        <v>0.48410000000000003</v>
      </c>
      <c r="N271" s="471">
        <f t="shared" si="14"/>
        <v>0.47039166666666665</v>
      </c>
      <c r="O271" s="472">
        <v>0.36503333333333332</v>
      </c>
      <c r="P271" s="472">
        <v>0.44336666666666663</v>
      </c>
      <c r="Q271" s="472">
        <v>0.58906666666666663</v>
      </c>
      <c r="R271" s="472">
        <v>0.48410000000000003</v>
      </c>
      <c r="S271" s="153">
        <v>0.01</v>
      </c>
      <c r="T271" s="153">
        <v>0.02</v>
      </c>
      <c r="U271" s="473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4" t="s">
        <v>24</v>
      </c>
    </row>
    <row r="272" spans="1:27" ht="15" x14ac:dyDescent="0.25">
      <c r="A272" s="24">
        <v>1271</v>
      </c>
      <c r="B272" s="24">
        <v>1271</v>
      </c>
      <c r="C272" s="468" t="s">
        <v>736</v>
      </c>
      <c r="D272" t="s">
        <v>222</v>
      </c>
      <c r="E272" s="469">
        <v>3</v>
      </c>
      <c r="F272" s="470">
        <v>32</v>
      </c>
      <c r="G272">
        <v>1</v>
      </c>
      <c r="H272">
        <v>1</v>
      </c>
      <c r="I272" s="471">
        <f t="shared" si="12"/>
        <v>0.47039166666666665</v>
      </c>
      <c r="J272" s="472">
        <v>0.36503333333333332</v>
      </c>
      <c r="K272" s="472">
        <v>0.44336666666666663</v>
      </c>
      <c r="L272" s="472">
        <v>0.58906666666666663</v>
      </c>
      <c r="M272" s="472">
        <v>0.48410000000000003</v>
      </c>
      <c r="N272" s="471">
        <f t="shared" si="14"/>
        <v>0.47039166666666665</v>
      </c>
      <c r="O272" s="472">
        <v>0.36503333333333332</v>
      </c>
      <c r="P272" s="472">
        <v>0.44336666666666663</v>
      </c>
      <c r="Q272" s="472">
        <v>0.58906666666666663</v>
      </c>
      <c r="R272" s="472">
        <v>0.48410000000000003</v>
      </c>
      <c r="S272" s="153">
        <v>0.01</v>
      </c>
      <c r="T272" s="153">
        <v>0.02</v>
      </c>
      <c r="U272" s="473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4" t="s">
        <v>24</v>
      </c>
    </row>
    <row r="273" spans="1:27" ht="15" hidden="1" x14ac:dyDescent="0.25">
      <c r="A273" s="24">
        <v>1272</v>
      </c>
      <c r="B273" s="24">
        <v>1272</v>
      </c>
      <c r="C273" s="468" t="s">
        <v>737</v>
      </c>
      <c r="D273" t="s">
        <v>216</v>
      </c>
      <c r="E273" s="469">
        <v>1</v>
      </c>
      <c r="F273" s="470">
        <v>59.4238683127572</v>
      </c>
      <c r="G273">
        <v>1</v>
      </c>
      <c r="H273">
        <v>1</v>
      </c>
      <c r="I273" s="471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1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3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4" t="s">
        <v>23</v>
      </c>
    </row>
    <row r="274" spans="1:27" ht="15" hidden="1" x14ac:dyDescent="0.25">
      <c r="A274" s="24">
        <v>1273</v>
      </c>
      <c r="B274" s="24">
        <v>1273</v>
      </c>
      <c r="C274" s="468" t="s">
        <v>738</v>
      </c>
      <c r="D274" t="s">
        <v>222</v>
      </c>
      <c r="E274" s="469">
        <v>3</v>
      </c>
      <c r="F274" s="470">
        <v>5</v>
      </c>
      <c r="G274">
        <v>1</v>
      </c>
      <c r="H274">
        <v>1</v>
      </c>
      <c r="I274" s="471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1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3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4" t="s">
        <v>23</v>
      </c>
    </row>
    <row r="275" spans="1:27" ht="15" x14ac:dyDescent="0.25">
      <c r="A275" s="24">
        <v>1274</v>
      </c>
      <c r="B275" s="24">
        <v>1274</v>
      </c>
      <c r="C275" s="468" t="s">
        <v>739</v>
      </c>
      <c r="D275" t="s">
        <v>222</v>
      </c>
      <c r="E275" s="469">
        <v>3</v>
      </c>
      <c r="F275" s="470">
        <v>32</v>
      </c>
      <c r="G275">
        <v>1</v>
      </c>
      <c r="H275">
        <v>1</v>
      </c>
      <c r="I275" s="471">
        <f t="shared" si="12"/>
        <v>0.47039166666666665</v>
      </c>
      <c r="J275" s="472">
        <v>0.36503333333333332</v>
      </c>
      <c r="K275" s="472">
        <v>0.44336666666666663</v>
      </c>
      <c r="L275" s="472">
        <v>0.58906666666666663</v>
      </c>
      <c r="M275" s="472">
        <v>0.48410000000000003</v>
      </c>
      <c r="N275" s="471">
        <f t="shared" si="14"/>
        <v>0.47039166666666665</v>
      </c>
      <c r="O275" s="472">
        <v>0.36503333333333332</v>
      </c>
      <c r="P275" s="472">
        <v>0.44336666666666663</v>
      </c>
      <c r="Q275" s="472">
        <v>0.58906666666666663</v>
      </c>
      <c r="R275" s="472">
        <v>0.48410000000000003</v>
      </c>
      <c r="S275" s="153">
        <v>0.01</v>
      </c>
      <c r="T275" s="153">
        <v>0.02</v>
      </c>
      <c r="U275" s="473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4" t="s">
        <v>24</v>
      </c>
    </row>
    <row r="276" spans="1:27" ht="15" x14ac:dyDescent="0.25">
      <c r="A276" s="24">
        <v>1275</v>
      </c>
      <c r="B276" s="24">
        <v>1275</v>
      </c>
      <c r="C276" s="468" t="s">
        <v>740</v>
      </c>
      <c r="D276" t="s">
        <v>222</v>
      </c>
      <c r="E276" s="469">
        <v>3</v>
      </c>
      <c r="F276" s="470">
        <v>32</v>
      </c>
      <c r="G276">
        <v>1</v>
      </c>
      <c r="H276">
        <v>1</v>
      </c>
      <c r="I276" s="471">
        <f t="shared" si="12"/>
        <v>0.47039166666666665</v>
      </c>
      <c r="J276" s="472">
        <v>0.36503333333333332</v>
      </c>
      <c r="K276" s="472">
        <v>0.44336666666666663</v>
      </c>
      <c r="L276" s="472">
        <v>0.58906666666666663</v>
      </c>
      <c r="M276" s="472">
        <v>0.48410000000000003</v>
      </c>
      <c r="N276" s="471">
        <f t="shared" si="14"/>
        <v>0.47039166666666665</v>
      </c>
      <c r="O276" s="472">
        <v>0.36503333333333332</v>
      </c>
      <c r="P276" s="472">
        <v>0.44336666666666663</v>
      </c>
      <c r="Q276" s="472">
        <v>0.58906666666666663</v>
      </c>
      <c r="R276" s="472">
        <v>0.48410000000000003</v>
      </c>
      <c r="S276" s="153">
        <v>0.01</v>
      </c>
      <c r="T276" s="153">
        <v>0.02</v>
      </c>
      <c r="U276" s="473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4" t="s">
        <v>24</v>
      </c>
    </row>
    <row r="277" spans="1:27" ht="15" x14ac:dyDescent="0.25">
      <c r="A277" s="24">
        <v>1276</v>
      </c>
      <c r="B277" s="24">
        <v>1276</v>
      </c>
      <c r="C277" s="468" t="s">
        <v>741</v>
      </c>
      <c r="D277" t="s">
        <v>222</v>
      </c>
      <c r="E277" s="469">
        <v>3</v>
      </c>
      <c r="F277" s="470">
        <v>32</v>
      </c>
      <c r="G277">
        <v>1</v>
      </c>
      <c r="H277">
        <v>1</v>
      </c>
      <c r="I277" s="471">
        <f t="shared" si="12"/>
        <v>0.47039166666666665</v>
      </c>
      <c r="J277" s="472">
        <v>0.36503333333333332</v>
      </c>
      <c r="K277" s="472">
        <v>0.44336666666666663</v>
      </c>
      <c r="L277" s="472">
        <v>0.58906666666666663</v>
      </c>
      <c r="M277" s="472">
        <v>0.48410000000000003</v>
      </c>
      <c r="N277" s="471">
        <f t="shared" si="14"/>
        <v>0.47039166666666665</v>
      </c>
      <c r="O277" s="472">
        <v>0.36503333333333332</v>
      </c>
      <c r="P277" s="472">
        <v>0.44336666666666663</v>
      </c>
      <c r="Q277" s="472">
        <v>0.58906666666666663</v>
      </c>
      <c r="R277" s="472">
        <v>0.48410000000000003</v>
      </c>
      <c r="S277" s="153">
        <v>0.01</v>
      </c>
      <c r="T277" s="153">
        <v>0.02</v>
      </c>
      <c r="U277" s="473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4" t="s">
        <v>24</v>
      </c>
    </row>
    <row r="278" spans="1:27" ht="15" x14ac:dyDescent="0.25">
      <c r="A278" s="24">
        <v>1277</v>
      </c>
      <c r="B278" s="24">
        <v>1277</v>
      </c>
      <c r="C278" s="468" t="s">
        <v>742</v>
      </c>
      <c r="D278" t="s">
        <v>222</v>
      </c>
      <c r="E278" s="469">
        <v>3</v>
      </c>
      <c r="F278" s="470">
        <v>4.5</v>
      </c>
      <c r="G278">
        <v>1</v>
      </c>
      <c r="H278">
        <v>1</v>
      </c>
      <c r="I278" s="471">
        <f t="shared" si="12"/>
        <v>0.47039166666666665</v>
      </c>
      <c r="J278" s="472">
        <v>0.36503333333333332</v>
      </c>
      <c r="K278" s="472">
        <v>0.44336666666666663</v>
      </c>
      <c r="L278" s="472">
        <v>0.58906666666666663</v>
      </c>
      <c r="M278" s="472">
        <v>0.48410000000000003</v>
      </c>
      <c r="N278" s="471">
        <f t="shared" si="14"/>
        <v>0.47039166666666665</v>
      </c>
      <c r="O278" s="472">
        <v>0.36503333333333332</v>
      </c>
      <c r="P278" s="472">
        <v>0.44336666666666663</v>
      </c>
      <c r="Q278" s="472">
        <v>0.58906666666666663</v>
      </c>
      <c r="R278" s="472">
        <v>0.48410000000000003</v>
      </c>
      <c r="S278" s="153">
        <v>0.01</v>
      </c>
      <c r="T278" s="153">
        <v>0.02</v>
      </c>
      <c r="U278" s="473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4" t="s">
        <v>24</v>
      </c>
    </row>
    <row r="279" spans="1:27" ht="15" hidden="1" x14ac:dyDescent="0.25">
      <c r="A279" s="24">
        <v>1278</v>
      </c>
      <c r="B279" s="24">
        <v>1278</v>
      </c>
      <c r="C279" s="468" t="s">
        <v>743</v>
      </c>
      <c r="D279" t="s">
        <v>219</v>
      </c>
      <c r="E279" s="469">
        <v>2</v>
      </c>
      <c r="F279" s="470">
        <v>30</v>
      </c>
      <c r="G279">
        <v>1</v>
      </c>
      <c r="H279">
        <v>1</v>
      </c>
      <c r="I279" s="471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1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3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4" t="s">
        <v>24</v>
      </c>
    </row>
    <row r="280" spans="1:27" ht="15" hidden="1" x14ac:dyDescent="0.25">
      <c r="A280" s="24">
        <v>1279</v>
      </c>
      <c r="B280" s="24">
        <v>1279</v>
      </c>
      <c r="C280" s="468" t="s">
        <v>744</v>
      </c>
      <c r="D280" t="s">
        <v>219</v>
      </c>
      <c r="E280" s="469">
        <v>2</v>
      </c>
      <c r="F280" s="470">
        <v>30</v>
      </c>
      <c r="G280">
        <v>1</v>
      </c>
      <c r="H280">
        <v>1</v>
      </c>
      <c r="I280" s="471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1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3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4" t="s">
        <v>24</v>
      </c>
    </row>
    <row r="281" spans="1:27" ht="15" hidden="1" x14ac:dyDescent="0.25">
      <c r="A281" s="24">
        <v>1280</v>
      </c>
      <c r="B281" s="24">
        <v>1280</v>
      </c>
      <c r="C281" s="468" t="s">
        <v>745</v>
      </c>
      <c r="D281" t="s">
        <v>222</v>
      </c>
      <c r="E281" s="469">
        <v>3</v>
      </c>
      <c r="F281" s="470">
        <v>0</v>
      </c>
      <c r="G281">
        <v>1</v>
      </c>
      <c r="H281">
        <v>1</v>
      </c>
      <c r="I281" s="471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1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3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4" t="s">
        <v>23</v>
      </c>
    </row>
    <row r="282" spans="1:27" ht="15" hidden="1" x14ac:dyDescent="0.25">
      <c r="A282" s="24">
        <v>1281</v>
      </c>
      <c r="B282" s="24">
        <v>1281</v>
      </c>
      <c r="C282" s="468" t="s">
        <v>746</v>
      </c>
      <c r="D282" t="s">
        <v>219</v>
      </c>
      <c r="E282" s="469">
        <v>2</v>
      </c>
      <c r="F282" s="470">
        <v>30</v>
      </c>
      <c r="G282">
        <v>1</v>
      </c>
      <c r="H282">
        <v>1</v>
      </c>
      <c r="I282" s="471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1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3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4" t="s">
        <v>24</v>
      </c>
    </row>
    <row r="283" spans="1:27" ht="15" hidden="1" x14ac:dyDescent="0.25">
      <c r="A283" s="24">
        <v>1282</v>
      </c>
      <c r="B283" s="24">
        <v>1282</v>
      </c>
      <c r="C283" s="468" t="s">
        <v>747</v>
      </c>
      <c r="D283" t="s">
        <v>219</v>
      </c>
      <c r="E283" s="469">
        <v>2</v>
      </c>
      <c r="F283" s="470">
        <v>30</v>
      </c>
      <c r="G283">
        <v>1</v>
      </c>
      <c r="H283">
        <v>1</v>
      </c>
      <c r="I283" s="471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1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3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4" t="s">
        <v>24</v>
      </c>
    </row>
    <row r="284" spans="1:27" ht="15" x14ac:dyDescent="0.25">
      <c r="A284" s="24">
        <v>1283</v>
      </c>
      <c r="B284" s="24">
        <v>1283</v>
      </c>
      <c r="C284" s="468" t="s">
        <v>748</v>
      </c>
      <c r="D284" t="s">
        <v>222</v>
      </c>
      <c r="E284" s="469">
        <v>3</v>
      </c>
      <c r="F284" s="470">
        <v>34.5</v>
      </c>
      <c r="G284">
        <v>1</v>
      </c>
      <c r="H284">
        <v>1</v>
      </c>
      <c r="I284" s="471">
        <f t="shared" si="12"/>
        <v>0.47039166666666665</v>
      </c>
      <c r="J284" s="472">
        <v>0.36503333333333332</v>
      </c>
      <c r="K284" s="472">
        <v>0.44336666666666663</v>
      </c>
      <c r="L284" s="472">
        <v>0.58906666666666663</v>
      </c>
      <c r="M284" s="472">
        <v>0.48410000000000003</v>
      </c>
      <c r="N284" s="471">
        <f t="shared" si="14"/>
        <v>0.47039166666666665</v>
      </c>
      <c r="O284" s="472">
        <v>0.36503333333333332</v>
      </c>
      <c r="P284" s="472">
        <v>0.44336666666666663</v>
      </c>
      <c r="Q284" s="472">
        <v>0.58906666666666663</v>
      </c>
      <c r="R284" s="472">
        <v>0.48410000000000003</v>
      </c>
      <c r="S284" s="153">
        <v>0.01</v>
      </c>
      <c r="T284" s="153">
        <v>0.02</v>
      </c>
      <c r="U284" s="473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4" t="s">
        <v>24</v>
      </c>
    </row>
    <row r="285" spans="1:27" ht="15" x14ac:dyDescent="0.25">
      <c r="A285" s="24">
        <v>1284</v>
      </c>
      <c r="B285" s="24">
        <v>1284</v>
      </c>
      <c r="C285" s="468" t="s">
        <v>749</v>
      </c>
      <c r="D285" t="s">
        <v>222</v>
      </c>
      <c r="E285" s="469">
        <v>3</v>
      </c>
      <c r="F285" s="470">
        <v>32.9</v>
      </c>
      <c r="G285">
        <v>1</v>
      </c>
      <c r="H285">
        <v>1</v>
      </c>
      <c r="I285" s="471">
        <f t="shared" si="12"/>
        <v>0.47039166666666665</v>
      </c>
      <c r="J285" s="472">
        <v>0.36503333333333332</v>
      </c>
      <c r="K285" s="472">
        <v>0.44336666666666663</v>
      </c>
      <c r="L285" s="472">
        <v>0.58906666666666663</v>
      </c>
      <c r="M285" s="472">
        <v>0.48410000000000003</v>
      </c>
      <c r="N285" s="471">
        <f t="shared" si="14"/>
        <v>0.47039166666666665</v>
      </c>
      <c r="O285" s="472">
        <v>0.36503333333333332</v>
      </c>
      <c r="P285" s="472">
        <v>0.44336666666666663</v>
      </c>
      <c r="Q285" s="472">
        <v>0.58906666666666663</v>
      </c>
      <c r="R285" s="472">
        <v>0.48410000000000003</v>
      </c>
      <c r="S285" s="153">
        <v>0.01</v>
      </c>
      <c r="T285" s="153">
        <v>0.02</v>
      </c>
      <c r="U285" s="473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4" t="s">
        <v>24</v>
      </c>
    </row>
    <row r="286" spans="1:27" ht="15" x14ac:dyDescent="0.25">
      <c r="A286" s="24">
        <v>1285</v>
      </c>
      <c r="B286" s="24">
        <v>1285</v>
      </c>
      <c r="C286" s="468" t="s">
        <v>750</v>
      </c>
      <c r="D286" t="s">
        <v>222</v>
      </c>
      <c r="E286" s="469">
        <v>3</v>
      </c>
      <c r="F286" s="470">
        <v>25.599999999999998</v>
      </c>
      <c r="G286">
        <v>1</v>
      </c>
      <c r="H286">
        <v>1</v>
      </c>
      <c r="I286" s="471">
        <f t="shared" si="12"/>
        <v>0.47039166666666665</v>
      </c>
      <c r="J286" s="472">
        <v>0.36503333333333332</v>
      </c>
      <c r="K286" s="472">
        <v>0.44336666666666663</v>
      </c>
      <c r="L286" s="472">
        <v>0.58906666666666663</v>
      </c>
      <c r="M286" s="472">
        <v>0.48410000000000003</v>
      </c>
      <c r="N286" s="471">
        <f t="shared" si="14"/>
        <v>0.47039166666666665</v>
      </c>
      <c r="O286" s="472">
        <v>0.36503333333333332</v>
      </c>
      <c r="P286" s="472">
        <v>0.44336666666666663</v>
      </c>
      <c r="Q286" s="472">
        <v>0.58906666666666663</v>
      </c>
      <c r="R286" s="472">
        <v>0.48410000000000003</v>
      </c>
      <c r="S286" s="153">
        <v>0.01</v>
      </c>
      <c r="T286" s="153">
        <v>0.02</v>
      </c>
      <c r="U286" s="473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4" t="s">
        <v>24</v>
      </c>
    </row>
    <row r="287" spans="1:27" ht="15" x14ac:dyDescent="0.25">
      <c r="A287" s="24">
        <v>1286</v>
      </c>
      <c r="B287" s="24">
        <v>1286</v>
      </c>
      <c r="C287" s="468" t="s">
        <v>751</v>
      </c>
      <c r="D287" t="s">
        <v>222</v>
      </c>
      <c r="E287" s="469">
        <v>3</v>
      </c>
      <c r="F287" s="470">
        <v>14</v>
      </c>
      <c r="G287">
        <v>1</v>
      </c>
      <c r="H287">
        <v>1</v>
      </c>
      <c r="I287" s="471">
        <f t="shared" si="12"/>
        <v>0.47039166666666665</v>
      </c>
      <c r="J287" s="472">
        <v>0.36503333333333332</v>
      </c>
      <c r="K287" s="472">
        <v>0.44336666666666663</v>
      </c>
      <c r="L287" s="472">
        <v>0.58906666666666663</v>
      </c>
      <c r="M287" s="472">
        <v>0.48410000000000003</v>
      </c>
      <c r="N287" s="471">
        <f t="shared" si="14"/>
        <v>0.47039166666666665</v>
      </c>
      <c r="O287" s="472">
        <v>0.36503333333333332</v>
      </c>
      <c r="P287" s="472">
        <v>0.44336666666666663</v>
      </c>
      <c r="Q287" s="472">
        <v>0.58906666666666663</v>
      </c>
      <c r="R287" s="472">
        <v>0.48410000000000003</v>
      </c>
      <c r="S287" s="153">
        <v>0.01</v>
      </c>
      <c r="T287" s="153">
        <v>0.02</v>
      </c>
      <c r="U287" s="473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4" t="s">
        <v>24</v>
      </c>
    </row>
    <row r="288" spans="1:27" ht="15" x14ac:dyDescent="0.25">
      <c r="A288" s="24">
        <v>1287</v>
      </c>
      <c r="B288" s="24">
        <v>1287</v>
      </c>
      <c r="C288" s="468" t="s">
        <v>752</v>
      </c>
      <c r="D288" t="s">
        <v>222</v>
      </c>
      <c r="E288" s="469">
        <v>3</v>
      </c>
      <c r="F288" s="470">
        <v>24.3</v>
      </c>
      <c r="G288">
        <v>1</v>
      </c>
      <c r="H288">
        <v>1</v>
      </c>
      <c r="I288" s="471">
        <f t="shared" si="12"/>
        <v>0.47039166666666665</v>
      </c>
      <c r="J288" s="472">
        <v>0.36503333333333332</v>
      </c>
      <c r="K288" s="472">
        <v>0.44336666666666663</v>
      </c>
      <c r="L288" s="472">
        <v>0.58906666666666663</v>
      </c>
      <c r="M288" s="472">
        <v>0.48410000000000003</v>
      </c>
      <c r="N288" s="471">
        <f t="shared" si="14"/>
        <v>0.47039166666666665</v>
      </c>
      <c r="O288" s="472">
        <v>0.36503333333333332</v>
      </c>
      <c r="P288" s="472">
        <v>0.44336666666666663</v>
      </c>
      <c r="Q288" s="472">
        <v>0.58906666666666663</v>
      </c>
      <c r="R288" s="472">
        <v>0.48410000000000003</v>
      </c>
      <c r="S288" s="153">
        <v>0.01</v>
      </c>
      <c r="T288" s="153">
        <v>0.02</v>
      </c>
      <c r="U288" s="473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4" t="s">
        <v>24</v>
      </c>
    </row>
    <row r="289" spans="1:27" ht="15" hidden="1" x14ac:dyDescent="0.25">
      <c r="A289" s="24">
        <v>1288</v>
      </c>
      <c r="B289" s="24">
        <v>1288</v>
      </c>
      <c r="C289" s="468" t="s">
        <v>753</v>
      </c>
      <c r="D289" t="s">
        <v>219</v>
      </c>
      <c r="E289" s="469">
        <v>2</v>
      </c>
      <c r="F289" s="470">
        <v>0.6</v>
      </c>
      <c r="G289">
        <v>1</v>
      </c>
      <c r="H289">
        <v>1</v>
      </c>
      <c r="I289" s="471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1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3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4" t="s">
        <v>24</v>
      </c>
    </row>
    <row r="290" spans="1:27" ht="15" hidden="1" x14ac:dyDescent="0.25">
      <c r="A290" s="24">
        <v>1289</v>
      </c>
      <c r="B290" s="24">
        <v>1289</v>
      </c>
      <c r="C290" s="468" t="s">
        <v>754</v>
      </c>
      <c r="D290" t="s">
        <v>219</v>
      </c>
      <c r="E290" s="469">
        <v>2</v>
      </c>
      <c r="F290" s="470">
        <v>30</v>
      </c>
      <c r="G290">
        <v>1</v>
      </c>
      <c r="H290">
        <v>1</v>
      </c>
      <c r="I290" s="471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1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3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4" t="s">
        <v>24</v>
      </c>
    </row>
    <row r="291" spans="1:27" ht="15" x14ac:dyDescent="0.25">
      <c r="A291" s="24">
        <v>1290</v>
      </c>
      <c r="B291" s="24">
        <v>1290</v>
      </c>
      <c r="C291" s="468" t="s">
        <v>755</v>
      </c>
      <c r="D291" t="s">
        <v>222</v>
      </c>
      <c r="E291" s="469">
        <v>3</v>
      </c>
      <c r="F291" s="470">
        <v>50</v>
      </c>
      <c r="G291">
        <v>1</v>
      </c>
      <c r="H291">
        <v>1</v>
      </c>
      <c r="I291" s="471">
        <f t="shared" si="12"/>
        <v>0.47039166666666665</v>
      </c>
      <c r="J291" s="472">
        <v>0.36503333333333332</v>
      </c>
      <c r="K291" s="472">
        <v>0.44336666666666663</v>
      </c>
      <c r="L291" s="472">
        <v>0.58906666666666663</v>
      </c>
      <c r="M291" s="472">
        <v>0.48410000000000003</v>
      </c>
      <c r="N291" s="471">
        <f t="shared" si="14"/>
        <v>0.47039166666666665</v>
      </c>
      <c r="O291" s="472">
        <v>0.36503333333333332</v>
      </c>
      <c r="P291" s="472">
        <v>0.44336666666666663</v>
      </c>
      <c r="Q291" s="472">
        <v>0.58906666666666663</v>
      </c>
      <c r="R291" s="472">
        <v>0.48410000000000003</v>
      </c>
      <c r="S291" s="153">
        <v>0.01</v>
      </c>
      <c r="T291" s="153">
        <v>0.02</v>
      </c>
      <c r="U291" s="473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4" t="s">
        <v>24</v>
      </c>
    </row>
    <row r="292" spans="1:27" ht="15" x14ac:dyDescent="0.25">
      <c r="A292" s="24">
        <v>1291</v>
      </c>
      <c r="B292" s="24">
        <v>1291</v>
      </c>
      <c r="C292" s="468" t="s">
        <v>756</v>
      </c>
      <c r="D292" t="s">
        <v>222</v>
      </c>
      <c r="E292" s="469">
        <v>3</v>
      </c>
      <c r="F292" s="470">
        <v>30</v>
      </c>
      <c r="G292">
        <v>1</v>
      </c>
      <c r="H292">
        <v>1</v>
      </c>
      <c r="I292" s="471">
        <f t="shared" si="12"/>
        <v>0.47039166666666665</v>
      </c>
      <c r="J292" s="472">
        <v>0.36503333333333332</v>
      </c>
      <c r="K292" s="472">
        <v>0.44336666666666663</v>
      </c>
      <c r="L292" s="472">
        <v>0.58906666666666663</v>
      </c>
      <c r="M292" s="472">
        <v>0.48410000000000003</v>
      </c>
      <c r="N292" s="471">
        <f t="shared" si="14"/>
        <v>0.47039166666666665</v>
      </c>
      <c r="O292" s="472">
        <v>0.36503333333333332</v>
      </c>
      <c r="P292" s="472">
        <v>0.44336666666666663</v>
      </c>
      <c r="Q292" s="472">
        <v>0.58906666666666663</v>
      </c>
      <c r="R292" s="472">
        <v>0.48410000000000003</v>
      </c>
      <c r="S292" s="153">
        <v>0.01</v>
      </c>
      <c r="T292" s="153">
        <v>0.02</v>
      </c>
      <c r="U292" s="473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4" t="s">
        <v>24</v>
      </c>
    </row>
    <row r="293" spans="1:27" ht="15" hidden="1" x14ac:dyDescent="0.25">
      <c r="A293" s="24">
        <v>1292</v>
      </c>
      <c r="B293" s="24">
        <v>1292</v>
      </c>
      <c r="C293" s="468" t="s">
        <v>757</v>
      </c>
      <c r="D293" t="s">
        <v>222</v>
      </c>
      <c r="E293" s="469">
        <v>3</v>
      </c>
      <c r="F293" s="470">
        <v>2.1030000000000002</v>
      </c>
      <c r="G293">
        <v>1</v>
      </c>
      <c r="H293">
        <v>1</v>
      </c>
      <c r="I293" s="471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1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3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4" t="s">
        <v>25</v>
      </c>
    </row>
    <row r="294" spans="1:27" ht="15" x14ac:dyDescent="0.25">
      <c r="A294" s="24">
        <v>1293</v>
      </c>
      <c r="B294" s="24">
        <v>1293</v>
      </c>
      <c r="C294" s="468" t="s">
        <v>758</v>
      </c>
      <c r="D294" t="s">
        <v>222</v>
      </c>
      <c r="E294" s="469">
        <v>3</v>
      </c>
      <c r="F294" s="470">
        <v>19.8</v>
      </c>
      <c r="G294">
        <v>1</v>
      </c>
      <c r="H294">
        <v>1</v>
      </c>
      <c r="I294" s="471">
        <f t="shared" si="12"/>
        <v>0.47039166666666665</v>
      </c>
      <c r="J294" s="472">
        <v>0.36503333333333332</v>
      </c>
      <c r="K294" s="472">
        <v>0.44336666666666663</v>
      </c>
      <c r="L294" s="472">
        <v>0.58906666666666663</v>
      </c>
      <c r="M294" s="472">
        <v>0.48410000000000003</v>
      </c>
      <c r="N294" s="471">
        <f t="shared" si="14"/>
        <v>0.47039166666666665</v>
      </c>
      <c r="O294" s="472">
        <v>0.36503333333333332</v>
      </c>
      <c r="P294" s="472">
        <v>0.44336666666666663</v>
      </c>
      <c r="Q294" s="472">
        <v>0.58906666666666663</v>
      </c>
      <c r="R294" s="472">
        <v>0.48410000000000003</v>
      </c>
      <c r="S294" s="153">
        <v>0.01</v>
      </c>
      <c r="T294" s="153">
        <v>0.02</v>
      </c>
      <c r="U294" s="473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4" t="s">
        <v>24</v>
      </c>
    </row>
    <row r="295" spans="1:27" ht="15" x14ac:dyDescent="0.25">
      <c r="A295" s="24">
        <v>1294</v>
      </c>
      <c r="B295" s="24">
        <v>1294</v>
      </c>
      <c r="C295" s="468" t="s">
        <v>759</v>
      </c>
      <c r="D295" t="s">
        <v>222</v>
      </c>
      <c r="E295" s="469">
        <v>3</v>
      </c>
      <c r="F295" s="470">
        <v>19.8</v>
      </c>
      <c r="G295">
        <v>1</v>
      </c>
      <c r="H295">
        <v>1</v>
      </c>
      <c r="I295" s="471">
        <f t="shared" si="12"/>
        <v>0.47039166666666665</v>
      </c>
      <c r="J295" s="472">
        <v>0.36503333333333332</v>
      </c>
      <c r="K295" s="472">
        <v>0.44336666666666663</v>
      </c>
      <c r="L295" s="472">
        <v>0.58906666666666663</v>
      </c>
      <c r="M295" s="472">
        <v>0.48410000000000003</v>
      </c>
      <c r="N295" s="471">
        <f t="shared" si="14"/>
        <v>0.47039166666666665</v>
      </c>
      <c r="O295" s="472">
        <v>0.36503333333333332</v>
      </c>
      <c r="P295" s="472">
        <v>0.44336666666666663</v>
      </c>
      <c r="Q295" s="472">
        <v>0.58906666666666663</v>
      </c>
      <c r="R295" s="472">
        <v>0.48410000000000003</v>
      </c>
      <c r="S295" s="153">
        <v>0.01</v>
      </c>
      <c r="T295" s="153">
        <v>0.02</v>
      </c>
      <c r="U295" s="473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4" t="s">
        <v>24</v>
      </c>
    </row>
    <row r="296" spans="1:27" ht="15" x14ac:dyDescent="0.25">
      <c r="A296" s="24">
        <v>1295</v>
      </c>
      <c r="B296" s="24">
        <v>1295</v>
      </c>
      <c r="C296" s="468" t="s">
        <v>760</v>
      </c>
      <c r="D296" t="s">
        <v>222</v>
      </c>
      <c r="E296" s="469">
        <v>3</v>
      </c>
      <c r="F296" s="470">
        <v>30</v>
      </c>
      <c r="G296">
        <v>1</v>
      </c>
      <c r="H296">
        <v>1</v>
      </c>
      <c r="I296" s="471">
        <f t="shared" si="12"/>
        <v>0.47039166666666665</v>
      </c>
      <c r="J296" s="472">
        <v>0.36503333333333332</v>
      </c>
      <c r="K296" s="472">
        <v>0.44336666666666663</v>
      </c>
      <c r="L296" s="472">
        <v>0.58906666666666663</v>
      </c>
      <c r="M296" s="472">
        <v>0.48410000000000003</v>
      </c>
      <c r="N296" s="471">
        <f t="shared" si="14"/>
        <v>0.47039166666666665</v>
      </c>
      <c r="O296" s="472">
        <v>0.36503333333333332</v>
      </c>
      <c r="P296" s="472">
        <v>0.44336666666666663</v>
      </c>
      <c r="Q296" s="472">
        <v>0.58906666666666663</v>
      </c>
      <c r="R296" s="472">
        <v>0.48410000000000003</v>
      </c>
      <c r="S296" s="153">
        <v>0.01</v>
      </c>
      <c r="T296" s="153">
        <v>0.02</v>
      </c>
      <c r="U296" s="473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4" t="s">
        <v>24</v>
      </c>
    </row>
    <row r="297" spans="1:27" ht="15" x14ac:dyDescent="0.25">
      <c r="A297" s="24">
        <v>1296</v>
      </c>
      <c r="B297" s="24">
        <v>1296</v>
      </c>
      <c r="C297" s="468" t="s">
        <v>761</v>
      </c>
      <c r="D297" t="s">
        <v>222</v>
      </c>
      <c r="E297" s="469">
        <v>3</v>
      </c>
      <c r="F297" s="470">
        <v>30</v>
      </c>
      <c r="G297">
        <v>1</v>
      </c>
      <c r="H297">
        <v>1</v>
      </c>
      <c r="I297" s="471">
        <f t="shared" si="12"/>
        <v>0.47039166666666665</v>
      </c>
      <c r="J297" s="472">
        <v>0.36503333333333332</v>
      </c>
      <c r="K297" s="472">
        <v>0.44336666666666663</v>
      </c>
      <c r="L297" s="472">
        <v>0.58906666666666663</v>
      </c>
      <c r="M297" s="472">
        <v>0.48410000000000003</v>
      </c>
      <c r="N297" s="471">
        <f t="shared" si="14"/>
        <v>0.47039166666666665</v>
      </c>
      <c r="O297" s="472">
        <v>0.36503333333333332</v>
      </c>
      <c r="P297" s="472">
        <v>0.44336666666666663</v>
      </c>
      <c r="Q297" s="472">
        <v>0.58906666666666663</v>
      </c>
      <c r="R297" s="472">
        <v>0.48410000000000003</v>
      </c>
      <c r="S297" s="153">
        <v>0.01</v>
      </c>
      <c r="T297" s="153">
        <v>0.02</v>
      </c>
      <c r="U297" s="473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4" t="s">
        <v>24</v>
      </c>
    </row>
    <row r="298" spans="1:27" ht="15" x14ac:dyDescent="0.25">
      <c r="A298" s="24">
        <v>1297</v>
      </c>
      <c r="B298" s="24">
        <v>1297</v>
      </c>
      <c r="C298" s="468" t="s">
        <v>762</v>
      </c>
      <c r="D298" t="s">
        <v>222</v>
      </c>
      <c r="E298" s="469">
        <v>3</v>
      </c>
      <c r="F298" s="470">
        <v>30</v>
      </c>
      <c r="G298">
        <v>1</v>
      </c>
      <c r="H298">
        <v>1</v>
      </c>
      <c r="I298" s="471">
        <f t="shared" si="12"/>
        <v>0.47039166666666665</v>
      </c>
      <c r="J298" s="472">
        <v>0.36503333333333332</v>
      </c>
      <c r="K298" s="472">
        <v>0.44336666666666663</v>
      </c>
      <c r="L298" s="472">
        <v>0.58906666666666663</v>
      </c>
      <c r="M298" s="472">
        <v>0.48410000000000003</v>
      </c>
      <c r="N298" s="471">
        <f t="shared" si="14"/>
        <v>0.47039166666666665</v>
      </c>
      <c r="O298" s="472">
        <v>0.36503333333333332</v>
      </c>
      <c r="P298" s="472">
        <v>0.44336666666666663</v>
      </c>
      <c r="Q298" s="472">
        <v>0.58906666666666663</v>
      </c>
      <c r="R298" s="472">
        <v>0.48410000000000003</v>
      </c>
      <c r="S298" s="153">
        <v>0.01</v>
      </c>
      <c r="T298" s="153">
        <v>0.02</v>
      </c>
      <c r="U298" s="473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4" t="s">
        <v>24</v>
      </c>
    </row>
    <row r="299" spans="1:27" ht="15" x14ac:dyDescent="0.25">
      <c r="A299" s="24">
        <v>1298</v>
      </c>
      <c r="B299" s="24">
        <v>1298</v>
      </c>
      <c r="C299" s="468" t="s">
        <v>763</v>
      </c>
      <c r="D299" t="s">
        <v>222</v>
      </c>
      <c r="E299" s="469">
        <v>3</v>
      </c>
      <c r="F299" s="470">
        <v>23.8</v>
      </c>
      <c r="G299">
        <v>1</v>
      </c>
      <c r="H299">
        <v>1</v>
      </c>
      <c r="I299" s="471">
        <f t="shared" si="12"/>
        <v>0.47039166666666665</v>
      </c>
      <c r="J299" s="472">
        <v>0.36503333333333332</v>
      </c>
      <c r="K299" s="472">
        <v>0.44336666666666663</v>
      </c>
      <c r="L299" s="472">
        <v>0.58906666666666663</v>
      </c>
      <c r="M299" s="472">
        <v>0.48410000000000003</v>
      </c>
      <c r="N299" s="471">
        <f t="shared" si="14"/>
        <v>0.47039166666666665</v>
      </c>
      <c r="O299" s="472">
        <v>0.36503333333333332</v>
      </c>
      <c r="P299" s="472">
        <v>0.44336666666666663</v>
      </c>
      <c r="Q299" s="472">
        <v>0.58906666666666663</v>
      </c>
      <c r="R299" s="472">
        <v>0.48410000000000003</v>
      </c>
      <c r="S299" s="153">
        <v>0.01</v>
      </c>
      <c r="T299" s="153">
        <v>0.02</v>
      </c>
      <c r="U299" s="473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4" t="s">
        <v>24</v>
      </c>
    </row>
    <row r="300" spans="1:27" ht="15" x14ac:dyDescent="0.25">
      <c r="A300" s="24">
        <v>1299</v>
      </c>
      <c r="B300" s="24">
        <v>1299</v>
      </c>
      <c r="C300" s="468" t="s">
        <v>764</v>
      </c>
      <c r="D300" t="s">
        <v>222</v>
      </c>
      <c r="E300" s="469">
        <v>3</v>
      </c>
      <c r="F300" s="470">
        <v>22.1</v>
      </c>
      <c r="G300">
        <v>1</v>
      </c>
      <c r="H300">
        <v>1</v>
      </c>
      <c r="I300" s="471">
        <f t="shared" si="12"/>
        <v>0.47039166666666665</v>
      </c>
      <c r="J300" s="472">
        <v>0.36503333333333332</v>
      </c>
      <c r="K300" s="472">
        <v>0.44336666666666663</v>
      </c>
      <c r="L300" s="472">
        <v>0.58906666666666663</v>
      </c>
      <c r="M300" s="472">
        <v>0.48410000000000003</v>
      </c>
      <c r="N300" s="471">
        <f t="shared" si="14"/>
        <v>0.47039166666666665</v>
      </c>
      <c r="O300" s="472">
        <v>0.36503333333333332</v>
      </c>
      <c r="P300" s="472">
        <v>0.44336666666666663</v>
      </c>
      <c r="Q300" s="472">
        <v>0.58906666666666663</v>
      </c>
      <c r="R300" s="472">
        <v>0.48410000000000003</v>
      </c>
      <c r="S300" s="153">
        <v>0.01</v>
      </c>
      <c r="T300" s="153">
        <v>0.02</v>
      </c>
      <c r="U300" s="473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4" t="s">
        <v>24</v>
      </c>
    </row>
    <row r="301" spans="1:27" ht="15" hidden="1" x14ac:dyDescent="0.25">
      <c r="A301" s="24">
        <v>1300</v>
      </c>
      <c r="B301" s="24">
        <v>1300</v>
      </c>
      <c r="C301" s="468" t="s">
        <v>765</v>
      </c>
      <c r="D301" t="s">
        <v>222</v>
      </c>
      <c r="E301" s="469">
        <v>3</v>
      </c>
      <c r="F301" s="470">
        <v>8.5</v>
      </c>
      <c r="G301">
        <v>1</v>
      </c>
      <c r="H301">
        <v>1</v>
      </c>
      <c r="I301" s="471">
        <f t="shared" si="12"/>
        <v>0.47039166666666665</v>
      </c>
      <c r="J301" s="472">
        <v>0.36503333333333332</v>
      </c>
      <c r="K301" s="472">
        <v>0.44336666666666663</v>
      </c>
      <c r="L301" s="472">
        <v>0.58906666666666663</v>
      </c>
      <c r="M301" s="472">
        <v>0.48410000000000003</v>
      </c>
      <c r="N301" s="471">
        <f t="shared" si="14"/>
        <v>0.47039166666666665</v>
      </c>
      <c r="O301" s="472">
        <v>0.36503333333333332</v>
      </c>
      <c r="P301" s="472">
        <v>0.44336666666666663</v>
      </c>
      <c r="Q301" s="472">
        <v>0.58906666666666663</v>
      </c>
      <c r="R301" s="472">
        <v>0.48410000000000003</v>
      </c>
      <c r="S301" s="153">
        <v>0.01</v>
      </c>
      <c r="T301" s="153">
        <v>0.02</v>
      </c>
      <c r="U301" s="473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4" t="s">
        <v>24</v>
      </c>
    </row>
    <row r="302" spans="1:27" ht="15" hidden="1" x14ac:dyDescent="0.25">
      <c r="A302" s="24">
        <v>1301</v>
      </c>
      <c r="B302" s="24">
        <v>1301</v>
      </c>
      <c r="C302" s="468" t="s">
        <v>766</v>
      </c>
      <c r="D302" t="s">
        <v>219</v>
      </c>
      <c r="E302" s="469">
        <v>2</v>
      </c>
      <c r="F302" s="470">
        <v>10.5</v>
      </c>
      <c r="G302">
        <v>1</v>
      </c>
      <c r="H302">
        <v>1</v>
      </c>
      <c r="I302" s="471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1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3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4" t="s">
        <v>24</v>
      </c>
    </row>
    <row r="303" spans="1:27" ht="15" x14ac:dyDescent="0.25">
      <c r="A303" s="24">
        <v>1302</v>
      </c>
      <c r="B303" s="24">
        <v>1302</v>
      </c>
      <c r="C303" s="468" t="s">
        <v>767</v>
      </c>
      <c r="D303" t="s">
        <v>222</v>
      </c>
      <c r="E303" s="469">
        <v>3</v>
      </c>
      <c r="F303" s="470">
        <v>4.5</v>
      </c>
      <c r="G303">
        <v>1</v>
      </c>
      <c r="H303">
        <v>1</v>
      </c>
      <c r="I303" s="471">
        <f t="shared" si="12"/>
        <v>0.47039166666666665</v>
      </c>
      <c r="J303" s="472">
        <v>0.36503333333333332</v>
      </c>
      <c r="K303" s="472">
        <v>0.44336666666666663</v>
      </c>
      <c r="L303" s="472">
        <v>0.58906666666666663</v>
      </c>
      <c r="M303" s="472">
        <v>0.48410000000000003</v>
      </c>
      <c r="N303" s="471">
        <f t="shared" si="14"/>
        <v>0.47039166666666665</v>
      </c>
      <c r="O303" s="472">
        <v>0.36503333333333332</v>
      </c>
      <c r="P303" s="472">
        <v>0.44336666666666663</v>
      </c>
      <c r="Q303" s="472">
        <v>0.58906666666666663</v>
      </c>
      <c r="R303" s="472">
        <v>0.48410000000000003</v>
      </c>
      <c r="S303" s="153">
        <v>0.01</v>
      </c>
      <c r="T303" s="153">
        <v>0.02</v>
      </c>
      <c r="U303" s="473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4" t="s">
        <v>24</v>
      </c>
    </row>
    <row r="304" spans="1:27" ht="15" x14ac:dyDescent="0.25">
      <c r="A304" s="24">
        <v>1303</v>
      </c>
      <c r="B304" s="24">
        <v>1303</v>
      </c>
      <c r="C304" s="468" t="s">
        <v>768</v>
      </c>
      <c r="D304" t="s">
        <v>222</v>
      </c>
      <c r="E304" s="469">
        <v>3</v>
      </c>
      <c r="F304" s="470">
        <v>9.6</v>
      </c>
      <c r="G304">
        <v>1</v>
      </c>
      <c r="H304">
        <v>1</v>
      </c>
      <c r="I304" s="471">
        <f t="shared" si="12"/>
        <v>0.47039166666666665</v>
      </c>
      <c r="J304" s="472">
        <v>0.36503333333333332</v>
      </c>
      <c r="K304" s="472">
        <v>0.44336666666666663</v>
      </c>
      <c r="L304" s="472">
        <v>0.58906666666666663</v>
      </c>
      <c r="M304" s="472">
        <v>0.48410000000000003</v>
      </c>
      <c r="N304" s="471">
        <f t="shared" si="14"/>
        <v>0.47039166666666665</v>
      </c>
      <c r="O304" s="472">
        <v>0.36503333333333332</v>
      </c>
      <c r="P304" s="472">
        <v>0.44336666666666663</v>
      </c>
      <c r="Q304" s="472">
        <v>0.58906666666666663</v>
      </c>
      <c r="R304" s="472">
        <v>0.48410000000000003</v>
      </c>
      <c r="S304" s="153">
        <v>0.01</v>
      </c>
      <c r="T304" s="153">
        <v>0.02</v>
      </c>
      <c r="U304" s="473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4" t="s">
        <v>24</v>
      </c>
    </row>
    <row r="305" spans="1:27" ht="15" x14ac:dyDescent="0.25">
      <c r="A305" s="24">
        <v>1304</v>
      </c>
      <c r="B305" s="24">
        <v>1304</v>
      </c>
      <c r="C305" s="468" t="s">
        <v>769</v>
      </c>
      <c r="D305" t="s">
        <v>222</v>
      </c>
      <c r="E305" s="469">
        <v>3</v>
      </c>
      <c r="F305" s="470">
        <v>57</v>
      </c>
      <c r="G305">
        <v>1</v>
      </c>
      <c r="H305">
        <v>1</v>
      </c>
      <c r="I305" s="471">
        <f t="shared" si="12"/>
        <v>0.47039166666666665</v>
      </c>
      <c r="J305" s="472">
        <v>0.36503333333333332</v>
      </c>
      <c r="K305" s="472">
        <v>0.44336666666666663</v>
      </c>
      <c r="L305" s="472">
        <v>0.58906666666666663</v>
      </c>
      <c r="M305" s="472">
        <v>0.48410000000000003</v>
      </c>
      <c r="N305" s="471">
        <f t="shared" si="14"/>
        <v>0.47039166666666665</v>
      </c>
      <c r="O305" s="472">
        <v>0.36503333333333332</v>
      </c>
      <c r="P305" s="472">
        <v>0.44336666666666663</v>
      </c>
      <c r="Q305" s="472">
        <v>0.58906666666666663</v>
      </c>
      <c r="R305" s="472">
        <v>0.48410000000000003</v>
      </c>
      <c r="S305" s="153">
        <v>0.01</v>
      </c>
      <c r="T305" s="153">
        <v>0.02</v>
      </c>
      <c r="U305" s="473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4" t="s">
        <v>24</v>
      </c>
    </row>
    <row r="306" spans="1:27" ht="15" x14ac:dyDescent="0.25">
      <c r="A306" s="24">
        <v>1305</v>
      </c>
      <c r="B306" s="24">
        <v>1305</v>
      </c>
      <c r="C306" s="468" t="s">
        <v>770</v>
      </c>
      <c r="D306" t="s">
        <v>222</v>
      </c>
      <c r="E306" s="469">
        <v>3</v>
      </c>
      <c r="F306" s="470">
        <v>10.5</v>
      </c>
      <c r="G306">
        <v>1</v>
      </c>
      <c r="H306">
        <v>1</v>
      </c>
      <c r="I306" s="471">
        <f t="shared" si="12"/>
        <v>0.47039166666666665</v>
      </c>
      <c r="J306" s="472">
        <v>0.36503333333333332</v>
      </c>
      <c r="K306" s="472">
        <v>0.44336666666666663</v>
      </c>
      <c r="L306" s="472">
        <v>0.58906666666666663</v>
      </c>
      <c r="M306" s="472">
        <v>0.48410000000000003</v>
      </c>
      <c r="N306" s="471">
        <f t="shared" si="14"/>
        <v>0.47039166666666665</v>
      </c>
      <c r="O306" s="472">
        <v>0.36503333333333332</v>
      </c>
      <c r="P306" s="472">
        <v>0.44336666666666663</v>
      </c>
      <c r="Q306" s="472">
        <v>0.58906666666666663</v>
      </c>
      <c r="R306" s="472">
        <v>0.48410000000000003</v>
      </c>
      <c r="S306" s="153">
        <v>0.01</v>
      </c>
      <c r="T306" s="153">
        <v>0.02</v>
      </c>
      <c r="U306" s="473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4" t="s">
        <v>24</v>
      </c>
    </row>
    <row r="307" spans="1:27" ht="15" x14ac:dyDescent="0.25">
      <c r="A307" s="24">
        <v>1306</v>
      </c>
      <c r="B307" s="24">
        <v>1306</v>
      </c>
      <c r="C307" s="468" t="s">
        <v>771</v>
      </c>
      <c r="D307" t="s">
        <v>222</v>
      </c>
      <c r="E307" s="469">
        <v>3</v>
      </c>
      <c r="F307" s="470">
        <v>4.5</v>
      </c>
      <c r="G307">
        <v>1</v>
      </c>
      <c r="H307">
        <v>1</v>
      </c>
      <c r="I307" s="471">
        <f t="shared" si="12"/>
        <v>0.47039166666666665</v>
      </c>
      <c r="J307" s="472">
        <v>0.36503333333333332</v>
      </c>
      <c r="K307" s="472">
        <v>0.44336666666666663</v>
      </c>
      <c r="L307" s="472">
        <v>0.58906666666666663</v>
      </c>
      <c r="M307" s="472">
        <v>0.48410000000000003</v>
      </c>
      <c r="N307" s="471">
        <f t="shared" si="14"/>
        <v>0.47039166666666665</v>
      </c>
      <c r="O307" s="472">
        <v>0.36503333333333332</v>
      </c>
      <c r="P307" s="472">
        <v>0.44336666666666663</v>
      </c>
      <c r="Q307" s="472">
        <v>0.58906666666666663</v>
      </c>
      <c r="R307" s="472">
        <v>0.48410000000000003</v>
      </c>
      <c r="S307" s="153">
        <v>0.01</v>
      </c>
      <c r="T307" s="153">
        <v>0.02</v>
      </c>
      <c r="U307" s="473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4" t="s">
        <v>24</v>
      </c>
    </row>
    <row r="308" spans="1:27" ht="15" hidden="1" x14ac:dyDescent="0.25">
      <c r="A308" s="24">
        <v>1307</v>
      </c>
      <c r="B308" s="24">
        <v>1307</v>
      </c>
      <c r="C308" s="468" t="s">
        <v>772</v>
      </c>
      <c r="D308" t="s">
        <v>222</v>
      </c>
      <c r="E308" s="469">
        <v>3</v>
      </c>
      <c r="F308" s="470">
        <v>30</v>
      </c>
      <c r="G308">
        <v>1</v>
      </c>
      <c r="H308">
        <v>1</v>
      </c>
      <c r="I308" s="471">
        <f t="shared" si="12"/>
        <v>0.47039166666666665</v>
      </c>
      <c r="J308" s="472">
        <v>0.36503333333333332</v>
      </c>
      <c r="K308" s="472">
        <v>0.44336666666666663</v>
      </c>
      <c r="L308" s="472">
        <v>0.58906666666666663</v>
      </c>
      <c r="M308" s="472">
        <v>0.48410000000000003</v>
      </c>
      <c r="N308" s="471">
        <f t="shared" si="14"/>
        <v>0.47039166666666665</v>
      </c>
      <c r="O308" s="472">
        <v>0.36503333333333332</v>
      </c>
      <c r="P308" s="472">
        <v>0.44336666666666663</v>
      </c>
      <c r="Q308" s="472">
        <v>0.58906666666666663</v>
      </c>
      <c r="R308" s="472">
        <v>0.48410000000000003</v>
      </c>
      <c r="S308" s="153">
        <v>0.01</v>
      </c>
      <c r="T308" s="153">
        <v>0.02</v>
      </c>
      <c r="U308" s="473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4" t="s">
        <v>24</v>
      </c>
    </row>
    <row r="309" spans="1:27" ht="15" hidden="1" x14ac:dyDescent="0.25">
      <c r="A309" s="24">
        <v>1308</v>
      </c>
      <c r="B309" s="24">
        <v>1308</v>
      </c>
      <c r="C309" s="468" t="s">
        <v>773</v>
      </c>
      <c r="D309" t="s">
        <v>222</v>
      </c>
      <c r="E309" s="469">
        <v>3</v>
      </c>
      <c r="F309" s="470">
        <v>47</v>
      </c>
      <c r="G309">
        <v>1</v>
      </c>
      <c r="H309">
        <v>1</v>
      </c>
      <c r="I309" s="471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1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3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4" t="s">
        <v>23</v>
      </c>
    </row>
    <row r="310" spans="1:27" ht="15" x14ac:dyDescent="0.25">
      <c r="A310" s="24">
        <v>1309</v>
      </c>
      <c r="B310" s="24">
        <v>1309</v>
      </c>
      <c r="C310" s="468" t="s">
        <v>774</v>
      </c>
      <c r="D310" t="s">
        <v>222</v>
      </c>
      <c r="E310" s="469">
        <v>3</v>
      </c>
      <c r="F310" s="470">
        <v>30</v>
      </c>
      <c r="G310">
        <v>1</v>
      </c>
      <c r="H310">
        <v>1</v>
      </c>
      <c r="I310" s="471">
        <f t="shared" si="12"/>
        <v>0.47039166666666665</v>
      </c>
      <c r="J310" s="472">
        <v>0.36503333333333332</v>
      </c>
      <c r="K310" s="472">
        <v>0.44336666666666663</v>
      </c>
      <c r="L310" s="472">
        <v>0.58906666666666663</v>
      </c>
      <c r="M310" s="472">
        <v>0.48410000000000003</v>
      </c>
      <c r="N310" s="471">
        <f t="shared" si="14"/>
        <v>0.47039166666666665</v>
      </c>
      <c r="O310" s="472">
        <v>0.36503333333333332</v>
      </c>
      <c r="P310" s="472">
        <v>0.44336666666666663</v>
      </c>
      <c r="Q310" s="472">
        <v>0.58906666666666663</v>
      </c>
      <c r="R310" s="472">
        <v>0.48410000000000003</v>
      </c>
      <c r="S310" s="153">
        <v>0.01</v>
      </c>
      <c r="T310" s="153">
        <v>0.02</v>
      </c>
      <c r="U310" s="473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4" t="s">
        <v>24</v>
      </c>
    </row>
    <row r="311" spans="1:27" ht="15" hidden="1" x14ac:dyDescent="0.25">
      <c r="A311" s="24">
        <v>1310</v>
      </c>
      <c r="B311" s="24">
        <v>1310</v>
      </c>
      <c r="C311" s="468" t="s">
        <v>775</v>
      </c>
      <c r="D311" t="s">
        <v>219</v>
      </c>
      <c r="E311" s="469">
        <v>2</v>
      </c>
      <c r="F311" s="470">
        <v>6</v>
      </c>
      <c r="G311">
        <v>1</v>
      </c>
      <c r="H311">
        <v>1</v>
      </c>
      <c r="I311" s="471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1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3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4" t="s">
        <v>24</v>
      </c>
    </row>
    <row r="312" spans="1:27" ht="15" hidden="1" x14ac:dyDescent="0.25">
      <c r="A312" s="24">
        <v>1311</v>
      </c>
      <c r="B312" s="24">
        <v>1311</v>
      </c>
      <c r="C312" s="468" t="s">
        <v>776</v>
      </c>
      <c r="D312" t="s">
        <v>219</v>
      </c>
      <c r="E312" s="469">
        <v>2</v>
      </c>
      <c r="F312" s="470">
        <v>0</v>
      </c>
      <c r="G312">
        <v>1</v>
      </c>
      <c r="H312">
        <v>1</v>
      </c>
      <c r="I312" s="471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1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3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4" t="s">
        <v>24</v>
      </c>
    </row>
    <row r="313" spans="1:27" ht="15" hidden="1" x14ac:dyDescent="0.25">
      <c r="A313" s="24">
        <v>1312</v>
      </c>
      <c r="B313" s="24">
        <v>1312</v>
      </c>
      <c r="C313" s="468" t="s">
        <v>777</v>
      </c>
      <c r="D313" t="s">
        <v>219</v>
      </c>
      <c r="E313" s="469">
        <v>2</v>
      </c>
      <c r="F313" s="470">
        <v>0</v>
      </c>
      <c r="G313">
        <v>1</v>
      </c>
      <c r="H313">
        <v>1</v>
      </c>
      <c r="I313" s="471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1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3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4" t="s">
        <v>24</v>
      </c>
    </row>
    <row r="314" spans="1:27" ht="15" hidden="1" x14ac:dyDescent="0.25">
      <c r="A314" s="24">
        <v>1313</v>
      </c>
      <c r="B314" s="24">
        <v>1313</v>
      </c>
      <c r="C314" s="468" t="s">
        <v>778</v>
      </c>
      <c r="D314" t="s">
        <v>219</v>
      </c>
      <c r="E314" s="469">
        <v>2</v>
      </c>
      <c r="F314" s="470">
        <v>0</v>
      </c>
      <c r="G314">
        <v>1</v>
      </c>
      <c r="H314">
        <v>1</v>
      </c>
      <c r="I314" s="471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1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3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4" t="s">
        <v>24</v>
      </c>
    </row>
    <row r="315" spans="1:27" ht="15" hidden="1" x14ac:dyDescent="0.25">
      <c r="A315" s="24">
        <v>1314</v>
      </c>
      <c r="B315" s="24">
        <v>1314</v>
      </c>
      <c r="C315" s="468" t="s">
        <v>779</v>
      </c>
      <c r="D315" t="s">
        <v>222</v>
      </c>
      <c r="E315" s="469">
        <v>3</v>
      </c>
      <c r="F315" s="470">
        <v>0</v>
      </c>
      <c r="G315">
        <v>1</v>
      </c>
      <c r="H315">
        <v>1</v>
      </c>
      <c r="I315" s="471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1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3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4" t="s">
        <v>23</v>
      </c>
    </row>
    <row r="316" spans="1:27" ht="15" hidden="1" x14ac:dyDescent="0.25">
      <c r="A316" s="24">
        <v>1315</v>
      </c>
      <c r="B316" s="24">
        <v>1315</v>
      </c>
      <c r="C316" s="468" t="s">
        <v>780</v>
      </c>
      <c r="D316" t="s">
        <v>219</v>
      </c>
      <c r="E316" s="469">
        <v>2</v>
      </c>
      <c r="F316" s="470">
        <v>0</v>
      </c>
      <c r="G316">
        <v>1</v>
      </c>
      <c r="H316">
        <v>1</v>
      </c>
      <c r="I316" s="471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1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3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4" t="s">
        <v>24</v>
      </c>
    </row>
    <row r="317" spans="1:27" ht="15" hidden="1" x14ac:dyDescent="0.25">
      <c r="A317" s="24">
        <v>1316</v>
      </c>
      <c r="B317" s="24">
        <v>1316</v>
      </c>
      <c r="C317" s="468" t="s">
        <v>781</v>
      </c>
      <c r="D317" t="s">
        <v>219</v>
      </c>
      <c r="E317" s="469">
        <v>2</v>
      </c>
      <c r="F317" s="470">
        <v>24</v>
      </c>
      <c r="G317">
        <v>1</v>
      </c>
      <c r="H317">
        <v>1</v>
      </c>
      <c r="I317" s="471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1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3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4" t="s">
        <v>24</v>
      </c>
    </row>
    <row r="318" spans="1:27" ht="15" hidden="1" x14ac:dyDescent="0.25">
      <c r="A318" s="24">
        <v>1317</v>
      </c>
      <c r="B318" s="24">
        <v>1317</v>
      </c>
      <c r="C318" s="468" t="s">
        <v>782</v>
      </c>
      <c r="D318" t="s">
        <v>219</v>
      </c>
      <c r="E318" s="469">
        <v>2</v>
      </c>
      <c r="F318" s="470">
        <v>22</v>
      </c>
      <c r="G318">
        <v>1</v>
      </c>
      <c r="H318">
        <v>1</v>
      </c>
      <c r="I318" s="471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1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3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4" t="s">
        <v>24</v>
      </c>
    </row>
    <row r="319" spans="1:27" ht="15" hidden="1" x14ac:dyDescent="0.25">
      <c r="A319" s="24">
        <v>1318</v>
      </c>
      <c r="B319" s="24">
        <v>1318</v>
      </c>
      <c r="C319" s="468" t="s">
        <v>783</v>
      </c>
      <c r="D319" t="s">
        <v>219</v>
      </c>
      <c r="E319" s="469">
        <v>2</v>
      </c>
      <c r="F319" s="470">
        <v>22</v>
      </c>
      <c r="G319">
        <v>1</v>
      </c>
      <c r="H319">
        <v>1</v>
      </c>
      <c r="I319" s="471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1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3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4" t="s">
        <v>24</v>
      </c>
    </row>
    <row r="320" spans="1:27" ht="15" hidden="1" x14ac:dyDescent="0.25">
      <c r="A320" s="24">
        <v>1319</v>
      </c>
      <c r="B320" s="24">
        <v>1319</v>
      </c>
      <c r="C320" s="468" t="s">
        <v>784</v>
      </c>
      <c r="D320" t="s">
        <v>219</v>
      </c>
      <c r="E320" s="469">
        <v>2</v>
      </c>
      <c r="F320" s="470">
        <v>17.899999999999999</v>
      </c>
      <c r="G320">
        <v>1</v>
      </c>
      <c r="H320">
        <v>1</v>
      </c>
      <c r="I320" s="471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1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3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4" t="s">
        <v>24</v>
      </c>
    </row>
    <row r="321" spans="1:27" ht="15" hidden="1" x14ac:dyDescent="0.25">
      <c r="A321" s="24">
        <v>1320</v>
      </c>
      <c r="B321" s="24">
        <v>1320</v>
      </c>
      <c r="C321" s="468" t="s">
        <v>785</v>
      </c>
      <c r="D321" t="s">
        <v>219</v>
      </c>
      <c r="E321" s="469">
        <v>2</v>
      </c>
      <c r="F321" s="470">
        <v>30</v>
      </c>
      <c r="G321">
        <v>1</v>
      </c>
      <c r="H321">
        <v>1</v>
      </c>
      <c r="I321" s="471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1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3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4" t="s">
        <v>24</v>
      </c>
    </row>
    <row r="322" spans="1:27" ht="15" x14ac:dyDescent="0.25">
      <c r="A322" s="24">
        <v>1321</v>
      </c>
      <c r="B322" s="24">
        <v>1321</v>
      </c>
      <c r="C322" s="468" t="s">
        <v>786</v>
      </c>
      <c r="D322" t="s">
        <v>222</v>
      </c>
      <c r="E322" s="469">
        <v>3</v>
      </c>
      <c r="F322" s="470">
        <v>4.5</v>
      </c>
      <c r="G322">
        <v>1</v>
      </c>
      <c r="H322">
        <v>1</v>
      </c>
      <c r="I322" s="471">
        <f t="shared" ref="I322:I385" si="16">AVERAGE(J322:M322)</f>
        <v>0.47039166666666665</v>
      </c>
      <c r="J322" s="472">
        <v>0.36503333333333332</v>
      </c>
      <c r="K322" s="472">
        <v>0.44336666666666663</v>
      </c>
      <c r="L322" s="472">
        <v>0.58906666666666663</v>
      </c>
      <c r="M322" s="472">
        <v>0.48410000000000003</v>
      </c>
      <c r="N322" s="471">
        <f t="shared" ref="N322:N385" si="17">AVERAGE(O322:R322)</f>
        <v>0.47039166666666665</v>
      </c>
      <c r="O322" s="472">
        <v>0.36503333333333332</v>
      </c>
      <c r="P322" s="472">
        <v>0.44336666666666663</v>
      </c>
      <c r="Q322" s="472">
        <v>0.58906666666666663</v>
      </c>
      <c r="R322" s="472">
        <v>0.48410000000000003</v>
      </c>
      <c r="S322" s="153">
        <v>0.01</v>
      </c>
      <c r="T322" s="153">
        <v>0.02</v>
      </c>
      <c r="U322" s="473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4" t="s">
        <v>24</v>
      </c>
    </row>
    <row r="323" spans="1:27" ht="15" x14ac:dyDescent="0.25">
      <c r="A323" s="24">
        <v>1322</v>
      </c>
      <c r="B323" s="24">
        <v>1322</v>
      </c>
      <c r="C323" s="468" t="s">
        <v>787</v>
      </c>
      <c r="D323" t="s">
        <v>222</v>
      </c>
      <c r="E323" s="469">
        <v>3</v>
      </c>
      <c r="F323" s="470">
        <v>4.5</v>
      </c>
      <c r="G323">
        <v>1</v>
      </c>
      <c r="H323">
        <v>1</v>
      </c>
      <c r="I323" s="471">
        <f t="shared" si="16"/>
        <v>0.47039166666666665</v>
      </c>
      <c r="J323" s="472">
        <v>0.36503333333333332</v>
      </c>
      <c r="K323" s="472">
        <v>0.44336666666666663</v>
      </c>
      <c r="L323" s="472">
        <v>0.58906666666666663</v>
      </c>
      <c r="M323" s="472">
        <v>0.48410000000000003</v>
      </c>
      <c r="N323" s="471">
        <f t="shared" si="17"/>
        <v>0.47039166666666665</v>
      </c>
      <c r="O323" s="472">
        <v>0.36503333333333332</v>
      </c>
      <c r="P323" s="472">
        <v>0.44336666666666663</v>
      </c>
      <c r="Q323" s="472">
        <v>0.58906666666666663</v>
      </c>
      <c r="R323" s="472">
        <v>0.48410000000000003</v>
      </c>
      <c r="S323" s="153">
        <v>0.01</v>
      </c>
      <c r="T323" s="153">
        <v>0.02</v>
      </c>
      <c r="U323" s="473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4" t="s">
        <v>24</v>
      </c>
    </row>
    <row r="324" spans="1:27" ht="15" x14ac:dyDescent="0.25">
      <c r="A324" s="24">
        <v>1323</v>
      </c>
      <c r="B324" s="24">
        <v>1323</v>
      </c>
      <c r="C324" s="468" t="s">
        <v>788</v>
      </c>
      <c r="D324" t="s">
        <v>222</v>
      </c>
      <c r="E324" s="469">
        <v>3</v>
      </c>
      <c r="F324" s="470">
        <v>4.5</v>
      </c>
      <c r="G324">
        <v>1</v>
      </c>
      <c r="H324">
        <v>1</v>
      </c>
      <c r="I324" s="471">
        <f t="shared" si="16"/>
        <v>0.47039166666666665</v>
      </c>
      <c r="J324" s="472">
        <v>0.36503333333333332</v>
      </c>
      <c r="K324" s="472">
        <v>0.44336666666666663</v>
      </c>
      <c r="L324" s="472">
        <v>0.58906666666666663</v>
      </c>
      <c r="M324" s="472">
        <v>0.48410000000000003</v>
      </c>
      <c r="N324" s="471">
        <f t="shared" si="17"/>
        <v>0.47039166666666665</v>
      </c>
      <c r="O324" s="472">
        <v>0.36503333333333332</v>
      </c>
      <c r="P324" s="472">
        <v>0.44336666666666663</v>
      </c>
      <c r="Q324" s="472">
        <v>0.58906666666666663</v>
      </c>
      <c r="R324" s="472">
        <v>0.48410000000000003</v>
      </c>
      <c r="S324" s="153">
        <v>0.01</v>
      </c>
      <c r="T324" s="153">
        <v>0.02</v>
      </c>
      <c r="U324" s="473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4" t="s">
        <v>24</v>
      </c>
    </row>
    <row r="325" spans="1:27" ht="15" hidden="1" x14ac:dyDescent="0.25">
      <c r="A325" s="24">
        <v>1324</v>
      </c>
      <c r="B325" s="24">
        <v>1324</v>
      </c>
      <c r="C325" s="468" t="s">
        <v>789</v>
      </c>
      <c r="D325" t="s">
        <v>219</v>
      </c>
      <c r="E325" s="469">
        <v>2</v>
      </c>
      <c r="F325" s="470">
        <v>1.0649999999999999</v>
      </c>
      <c r="G325">
        <v>1</v>
      </c>
      <c r="H325">
        <v>1</v>
      </c>
      <c r="I325" s="471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1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3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4" t="s">
        <v>23</v>
      </c>
    </row>
    <row r="326" spans="1:27" ht="15" hidden="1" x14ac:dyDescent="0.25">
      <c r="A326" s="24">
        <v>1325</v>
      </c>
      <c r="B326" s="24">
        <v>1325</v>
      </c>
      <c r="C326" s="468" t="s">
        <v>790</v>
      </c>
      <c r="D326" t="s">
        <v>219</v>
      </c>
      <c r="E326" s="469">
        <v>2</v>
      </c>
      <c r="F326" s="470">
        <v>0</v>
      </c>
      <c r="G326">
        <v>1</v>
      </c>
      <c r="H326">
        <v>1</v>
      </c>
      <c r="I326" s="471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1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3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4" t="s">
        <v>23</v>
      </c>
    </row>
    <row r="327" spans="1:27" ht="15" hidden="1" x14ac:dyDescent="0.25">
      <c r="A327" s="24">
        <v>1326</v>
      </c>
      <c r="B327" s="24">
        <v>1326</v>
      </c>
      <c r="C327" s="468" t="s">
        <v>791</v>
      </c>
      <c r="D327" t="s">
        <v>216</v>
      </c>
      <c r="E327" s="469">
        <v>1</v>
      </c>
      <c r="F327" s="470">
        <v>37.5</v>
      </c>
      <c r="G327">
        <v>1</v>
      </c>
      <c r="H327">
        <v>1</v>
      </c>
      <c r="I327" s="471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1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3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4" t="s">
        <v>23</v>
      </c>
    </row>
    <row r="328" spans="1:27" ht="15" x14ac:dyDescent="0.25">
      <c r="A328" s="24">
        <v>1327</v>
      </c>
      <c r="B328" s="24">
        <v>1327</v>
      </c>
      <c r="C328" s="468" t="s">
        <v>792</v>
      </c>
      <c r="D328" t="s">
        <v>222</v>
      </c>
      <c r="E328" s="469">
        <v>3</v>
      </c>
      <c r="F328" s="470">
        <v>4.5</v>
      </c>
      <c r="G328">
        <v>1</v>
      </c>
      <c r="H328">
        <v>1</v>
      </c>
      <c r="I328" s="471">
        <f t="shared" si="16"/>
        <v>0.47039166666666665</v>
      </c>
      <c r="J328" s="472">
        <v>0.36503333333333332</v>
      </c>
      <c r="K328" s="472">
        <v>0.44336666666666663</v>
      </c>
      <c r="L328" s="472">
        <v>0.58906666666666663</v>
      </c>
      <c r="M328" s="472">
        <v>0.48410000000000003</v>
      </c>
      <c r="N328" s="471">
        <f t="shared" si="17"/>
        <v>0.47039166666666665</v>
      </c>
      <c r="O328" s="472">
        <v>0.36503333333333332</v>
      </c>
      <c r="P328" s="472">
        <v>0.44336666666666663</v>
      </c>
      <c r="Q328" s="472">
        <v>0.58906666666666663</v>
      </c>
      <c r="R328" s="472">
        <v>0.48410000000000003</v>
      </c>
      <c r="S328" s="153">
        <v>0.01</v>
      </c>
      <c r="T328" s="153">
        <v>0.02</v>
      </c>
      <c r="U328" s="473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4" t="s">
        <v>24</v>
      </c>
    </row>
    <row r="329" spans="1:27" ht="15" hidden="1" x14ac:dyDescent="0.25">
      <c r="A329" s="24">
        <v>1328</v>
      </c>
      <c r="B329" s="24">
        <v>1328</v>
      </c>
      <c r="C329" s="468" t="s">
        <v>793</v>
      </c>
      <c r="D329" t="s">
        <v>216</v>
      </c>
      <c r="E329" s="469">
        <v>1</v>
      </c>
      <c r="F329" s="470">
        <v>0</v>
      </c>
      <c r="G329">
        <v>1</v>
      </c>
      <c r="H329">
        <v>1</v>
      </c>
      <c r="I329" s="471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1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3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4" t="s">
        <v>23</v>
      </c>
    </row>
    <row r="330" spans="1:27" ht="15" x14ac:dyDescent="0.25">
      <c r="A330" s="24">
        <v>1329</v>
      </c>
      <c r="B330" s="24">
        <v>1329</v>
      </c>
      <c r="C330" s="468" t="s">
        <v>794</v>
      </c>
      <c r="D330" t="s">
        <v>222</v>
      </c>
      <c r="E330" s="469">
        <v>3</v>
      </c>
      <c r="F330" s="470">
        <v>18.899999999999999</v>
      </c>
      <c r="G330">
        <v>1</v>
      </c>
      <c r="H330">
        <v>1</v>
      </c>
      <c r="I330" s="471">
        <f t="shared" si="16"/>
        <v>0.47039166666666665</v>
      </c>
      <c r="J330" s="472">
        <v>0.36503333333333332</v>
      </c>
      <c r="K330" s="472">
        <v>0.44336666666666663</v>
      </c>
      <c r="L330" s="472">
        <v>0.58906666666666663</v>
      </c>
      <c r="M330" s="472">
        <v>0.48410000000000003</v>
      </c>
      <c r="N330" s="471">
        <f t="shared" si="17"/>
        <v>0.47039166666666665</v>
      </c>
      <c r="O330" s="472">
        <v>0.36503333333333332</v>
      </c>
      <c r="P330" s="472">
        <v>0.44336666666666663</v>
      </c>
      <c r="Q330" s="472">
        <v>0.58906666666666663</v>
      </c>
      <c r="R330" s="472">
        <v>0.48410000000000003</v>
      </c>
      <c r="S330" s="153">
        <v>0.01</v>
      </c>
      <c r="T330" s="153">
        <v>0.02</v>
      </c>
      <c r="U330" s="473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4" t="s">
        <v>24</v>
      </c>
    </row>
    <row r="331" spans="1:27" ht="15" x14ac:dyDescent="0.25">
      <c r="A331" s="24">
        <v>1330</v>
      </c>
      <c r="B331" s="24">
        <v>1330</v>
      </c>
      <c r="C331" s="468" t="s">
        <v>795</v>
      </c>
      <c r="D331" t="s">
        <v>222</v>
      </c>
      <c r="E331" s="469">
        <v>3</v>
      </c>
      <c r="F331" s="470">
        <v>27</v>
      </c>
      <c r="G331">
        <v>1</v>
      </c>
      <c r="H331">
        <v>1</v>
      </c>
      <c r="I331" s="471">
        <f t="shared" si="16"/>
        <v>0.47039166666666665</v>
      </c>
      <c r="J331" s="472">
        <v>0.36503333333333332</v>
      </c>
      <c r="K331" s="472">
        <v>0.44336666666666663</v>
      </c>
      <c r="L331" s="472">
        <v>0.58906666666666663</v>
      </c>
      <c r="M331" s="472">
        <v>0.48410000000000003</v>
      </c>
      <c r="N331" s="471">
        <f t="shared" si="17"/>
        <v>0.47039166666666665</v>
      </c>
      <c r="O331" s="472">
        <v>0.36503333333333332</v>
      </c>
      <c r="P331" s="472">
        <v>0.44336666666666663</v>
      </c>
      <c r="Q331" s="472">
        <v>0.58906666666666663</v>
      </c>
      <c r="R331" s="472">
        <v>0.48410000000000003</v>
      </c>
      <c r="S331" s="153">
        <v>0.01</v>
      </c>
      <c r="T331" s="153">
        <v>0.02</v>
      </c>
      <c r="U331" s="473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4" t="s">
        <v>24</v>
      </c>
    </row>
    <row r="332" spans="1:27" ht="15" hidden="1" x14ac:dyDescent="0.25">
      <c r="A332" s="24">
        <v>1331</v>
      </c>
      <c r="B332" s="24">
        <v>1331</v>
      </c>
      <c r="C332" s="468" t="s">
        <v>796</v>
      </c>
      <c r="D332" t="s">
        <v>219</v>
      </c>
      <c r="E332" s="469">
        <v>2</v>
      </c>
      <c r="F332" s="470">
        <v>21.6</v>
      </c>
      <c r="G332">
        <v>1</v>
      </c>
      <c r="H332">
        <v>1</v>
      </c>
      <c r="I332" s="471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1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3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4" t="s">
        <v>24</v>
      </c>
    </row>
    <row r="333" spans="1:27" ht="15" hidden="1" x14ac:dyDescent="0.25">
      <c r="A333" s="24">
        <v>1332</v>
      </c>
      <c r="B333" s="24">
        <v>1332</v>
      </c>
      <c r="C333" s="468" t="s">
        <v>797</v>
      </c>
      <c r="D333" t="s">
        <v>219</v>
      </c>
      <c r="E333" s="469">
        <v>2</v>
      </c>
      <c r="F333" s="470">
        <v>27</v>
      </c>
      <c r="G333">
        <v>1</v>
      </c>
      <c r="H333">
        <v>1</v>
      </c>
      <c r="I333" s="471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1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3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4" t="s">
        <v>24</v>
      </c>
    </row>
    <row r="334" spans="1:27" ht="15" hidden="1" x14ac:dyDescent="0.25">
      <c r="A334" s="24">
        <v>1333</v>
      </c>
      <c r="B334" s="24">
        <v>1333</v>
      </c>
      <c r="C334" s="468" t="s">
        <v>798</v>
      </c>
      <c r="D334" t="s">
        <v>219</v>
      </c>
      <c r="E334" s="469">
        <v>2</v>
      </c>
      <c r="F334" s="470">
        <v>29.7</v>
      </c>
      <c r="G334">
        <v>1</v>
      </c>
      <c r="H334">
        <v>1</v>
      </c>
      <c r="I334" s="471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1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3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4" t="s">
        <v>24</v>
      </c>
    </row>
    <row r="335" spans="1:27" ht="15" x14ac:dyDescent="0.25">
      <c r="A335" s="24">
        <v>1334</v>
      </c>
      <c r="B335" s="24">
        <v>1334</v>
      </c>
      <c r="C335" s="468" t="s">
        <v>799</v>
      </c>
      <c r="D335" t="s">
        <v>222</v>
      </c>
      <c r="E335" s="469">
        <v>3</v>
      </c>
      <c r="F335" s="470">
        <v>20.7</v>
      </c>
      <c r="G335">
        <v>1</v>
      </c>
      <c r="H335">
        <v>1</v>
      </c>
      <c r="I335" s="471">
        <f t="shared" si="16"/>
        <v>0.47039166666666665</v>
      </c>
      <c r="J335" s="472">
        <v>0.36503333333333332</v>
      </c>
      <c r="K335" s="472">
        <v>0.44336666666666663</v>
      </c>
      <c r="L335" s="472">
        <v>0.58906666666666663</v>
      </c>
      <c r="M335" s="472">
        <v>0.48410000000000003</v>
      </c>
      <c r="N335" s="471">
        <f t="shared" si="17"/>
        <v>0.47039166666666665</v>
      </c>
      <c r="O335" s="472">
        <v>0.36503333333333332</v>
      </c>
      <c r="P335" s="472">
        <v>0.44336666666666663</v>
      </c>
      <c r="Q335" s="472">
        <v>0.58906666666666663</v>
      </c>
      <c r="R335" s="472">
        <v>0.48410000000000003</v>
      </c>
      <c r="S335" s="153">
        <v>0.01</v>
      </c>
      <c r="T335" s="153">
        <v>0.02</v>
      </c>
      <c r="U335" s="473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4" t="s">
        <v>24</v>
      </c>
    </row>
    <row r="336" spans="1:27" ht="15" hidden="1" x14ac:dyDescent="0.25">
      <c r="A336" s="24">
        <v>1335</v>
      </c>
      <c r="B336" s="24">
        <v>1335</v>
      </c>
      <c r="C336" s="468" t="s">
        <v>800</v>
      </c>
      <c r="D336" t="s">
        <v>219</v>
      </c>
      <c r="E336" s="469">
        <v>2</v>
      </c>
      <c r="F336" s="470">
        <v>30</v>
      </c>
      <c r="G336">
        <v>1</v>
      </c>
      <c r="H336">
        <v>1</v>
      </c>
      <c r="I336" s="471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1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3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4" t="s">
        <v>24</v>
      </c>
    </row>
    <row r="337" spans="1:27" ht="15" hidden="1" x14ac:dyDescent="0.25">
      <c r="A337" s="24">
        <v>1336</v>
      </c>
      <c r="B337" s="24">
        <v>1336</v>
      </c>
      <c r="C337" s="468" t="s">
        <v>801</v>
      </c>
      <c r="D337" t="s">
        <v>219</v>
      </c>
      <c r="E337" s="469">
        <v>2</v>
      </c>
      <c r="F337" s="470">
        <v>30</v>
      </c>
      <c r="G337">
        <v>1</v>
      </c>
      <c r="H337">
        <v>1</v>
      </c>
      <c r="I337" s="471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1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3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4" t="s">
        <v>24</v>
      </c>
    </row>
    <row r="338" spans="1:27" ht="15" hidden="1" x14ac:dyDescent="0.25">
      <c r="A338" s="24">
        <v>1337</v>
      </c>
      <c r="B338" s="24">
        <v>1337</v>
      </c>
      <c r="C338" s="468" t="s">
        <v>802</v>
      </c>
      <c r="D338" t="s">
        <v>219</v>
      </c>
      <c r="E338" s="469">
        <v>2</v>
      </c>
      <c r="F338" s="470">
        <v>30</v>
      </c>
      <c r="G338">
        <v>1</v>
      </c>
      <c r="H338">
        <v>1</v>
      </c>
      <c r="I338" s="471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1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3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4" t="s">
        <v>24</v>
      </c>
    </row>
    <row r="339" spans="1:27" ht="15" hidden="1" x14ac:dyDescent="0.25">
      <c r="A339" s="24">
        <v>1338</v>
      </c>
      <c r="B339" s="24">
        <v>1338</v>
      </c>
      <c r="C339" s="468" t="s">
        <v>803</v>
      </c>
      <c r="D339" t="s">
        <v>219</v>
      </c>
      <c r="E339" s="469">
        <v>2</v>
      </c>
      <c r="F339" s="470">
        <v>30</v>
      </c>
      <c r="G339">
        <v>1</v>
      </c>
      <c r="H339">
        <v>1</v>
      </c>
      <c r="I339" s="471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1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3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4" t="s">
        <v>24</v>
      </c>
    </row>
    <row r="340" spans="1:27" ht="15" x14ac:dyDescent="0.25">
      <c r="A340" s="24">
        <v>1339</v>
      </c>
      <c r="B340" s="24">
        <v>1339</v>
      </c>
      <c r="C340" s="468" t="s">
        <v>804</v>
      </c>
      <c r="D340" t="s">
        <v>222</v>
      </c>
      <c r="E340" s="469">
        <v>3</v>
      </c>
      <c r="F340" s="470">
        <v>42</v>
      </c>
      <c r="G340">
        <v>1</v>
      </c>
      <c r="H340">
        <v>1</v>
      </c>
      <c r="I340" s="471">
        <f t="shared" si="16"/>
        <v>0.47039166666666665</v>
      </c>
      <c r="J340" s="472">
        <v>0.36503333333333332</v>
      </c>
      <c r="K340" s="472">
        <v>0.44336666666666663</v>
      </c>
      <c r="L340" s="472">
        <v>0.58906666666666663</v>
      </c>
      <c r="M340" s="472">
        <v>0.48410000000000003</v>
      </c>
      <c r="N340" s="471">
        <f t="shared" si="17"/>
        <v>0.47039166666666665</v>
      </c>
      <c r="O340" s="472">
        <v>0.36503333333333332</v>
      </c>
      <c r="P340" s="472">
        <v>0.44336666666666663</v>
      </c>
      <c r="Q340" s="472">
        <v>0.58906666666666663</v>
      </c>
      <c r="R340" s="472">
        <v>0.48410000000000003</v>
      </c>
      <c r="S340" s="153">
        <v>0.01</v>
      </c>
      <c r="T340" s="153">
        <v>0.02</v>
      </c>
      <c r="U340" s="473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4" t="s">
        <v>24</v>
      </c>
    </row>
    <row r="341" spans="1:27" ht="15" hidden="1" x14ac:dyDescent="0.25">
      <c r="A341" s="24">
        <v>1340</v>
      </c>
      <c r="B341" s="24">
        <v>1340</v>
      </c>
      <c r="C341" s="468" t="s">
        <v>805</v>
      </c>
      <c r="D341" t="s">
        <v>219</v>
      </c>
      <c r="E341" s="469">
        <v>2</v>
      </c>
      <c r="F341" s="470">
        <v>3.0680000000000001</v>
      </c>
      <c r="G341">
        <v>1</v>
      </c>
      <c r="H341">
        <v>1</v>
      </c>
      <c r="I341" s="471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1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3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4" t="s">
        <v>25</v>
      </c>
    </row>
    <row r="342" spans="1:27" ht="15" x14ac:dyDescent="0.25">
      <c r="A342" s="24">
        <v>1341</v>
      </c>
      <c r="B342" s="24">
        <v>1341</v>
      </c>
      <c r="C342" s="468" t="s">
        <v>806</v>
      </c>
      <c r="D342" t="s">
        <v>222</v>
      </c>
      <c r="E342" s="469">
        <v>3</v>
      </c>
      <c r="F342" s="470">
        <v>21.84</v>
      </c>
      <c r="G342">
        <v>1</v>
      </c>
      <c r="H342">
        <v>1</v>
      </c>
      <c r="I342" s="471">
        <f t="shared" si="16"/>
        <v>0.47039166666666665</v>
      </c>
      <c r="J342" s="472">
        <v>0.36503333333333332</v>
      </c>
      <c r="K342" s="472">
        <v>0.44336666666666663</v>
      </c>
      <c r="L342" s="472">
        <v>0.58906666666666663</v>
      </c>
      <c r="M342" s="472">
        <v>0.48410000000000003</v>
      </c>
      <c r="N342" s="471">
        <f t="shared" si="17"/>
        <v>0.47039166666666665</v>
      </c>
      <c r="O342" s="472">
        <v>0.36503333333333332</v>
      </c>
      <c r="P342" s="472">
        <v>0.44336666666666663</v>
      </c>
      <c r="Q342" s="472">
        <v>0.58906666666666663</v>
      </c>
      <c r="R342" s="472">
        <v>0.48410000000000003</v>
      </c>
      <c r="S342" s="153">
        <v>0.01</v>
      </c>
      <c r="T342" s="153">
        <v>0.02</v>
      </c>
      <c r="U342" s="473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4" t="s">
        <v>24</v>
      </c>
    </row>
    <row r="343" spans="1:27" ht="15" x14ac:dyDescent="0.25">
      <c r="A343" s="24">
        <v>1342</v>
      </c>
      <c r="B343" s="24">
        <v>1342</v>
      </c>
      <c r="C343" s="468" t="s">
        <v>807</v>
      </c>
      <c r="D343" t="s">
        <v>222</v>
      </c>
      <c r="E343" s="469">
        <v>3</v>
      </c>
      <c r="F343" s="470">
        <v>30</v>
      </c>
      <c r="G343">
        <v>1</v>
      </c>
      <c r="H343">
        <v>1</v>
      </c>
      <c r="I343" s="471">
        <f t="shared" si="16"/>
        <v>0.47039166666666665</v>
      </c>
      <c r="J343" s="472">
        <v>0.36503333333333332</v>
      </c>
      <c r="K343" s="472">
        <v>0.44336666666666663</v>
      </c>
      <c r="L343" s="472">
        <v>0.58906666666666663</v>
      </c>
      <c r="M343" s="472">
        <v>0.48410000000000003</v>
      </c>
      <c r="N343" s="471">
        <f t="shared" si="17"/>
        <v>0.47039166666666665</v>
      </c>
      <c r="O343" s="472">
        <v>0.36503333333333332</v>
      </c>
      <c r="P343" s="472">
        <v>0.44336666666666663</v>
      </c>
      <c r="Q343" s="472">
        <v>0.58906666666666663</v>
      </c>
      <c r="R343" s="472">
        <v>0.48410000000000003</v>
      </c>
      <c r="S343" s="153">
        <v>0.01</v>
      </c>
      <c r="T343" s="153">
        <v>0.02</v>
      </c>
      <c r="U343" s="473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4" t="s">
        <v>24</v>
      </c>
    </row>
    <row r="344" spans="1:27" ht="15" hidden="1" x14ac:dyDescent="0.25">
      <c r="A344" s="24">
        <v>1343</v>
      </c>
      <c r="B344" s="24">
        <v>1343</v>
      </c>
      <c r="C344" s="468" t="s">
        <v>808</v>
      </c>
      <c r="D344" t="s">
        <v>222</v>
      </c>
      <c r="E344" s="469">
        <v>3</v>
      </c>
      <c r="F344" s="470">
        <v>30</v>
      </c>
      <c r="G344">
        <v>1</v>
      </c>
      <c r="H344">
        <v>1</v>
      </c>
      <c r="I344" s="471">
        <f t="shared" si="16"/>
        <v>0.47039166666666665</v>
      </c>
      <c r="J344" s="472">
        <v>0.36503333333333332</v>
      </c>
      <c r="K344" s="472">
        <v>0.44336666666666663</v>
      </c>
      <c r="L344" s="472">
        <v>0.58906666666666663</v>
      </c>
      <c r="M344" s="472">
        <v>0.48410000000000003</v>
      </c>
      <c r="N344" s="471">
        <f t="shared" si="17"/>
        <v>0.47039166666666665</v>
      </c>
      <c r="O344" s="472">
        <v>0.36503333333333332</v>
      </c>
      <c r="P344" s="472">
        <v>0.44336666666666663</v>
      </c>
      <c r="Q344" s="472">
        <v>0.58906666666666663</v>
      </c>
      <c r="R344" s="472">
        <v>0.48410000000000003</v>
      </c>
      <c r="S344" s="153">
        <v>0.01</v>
      </c>
      <c r="T344" s="153">
        <v>0.02</v>
      </c>
      <c r="U344" s="473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4" t="s">
        <v>24</v>
      </c>
    </row>
    <row r="345" spans="1:27" ht="15" x14ac:dyDescent="0.25">
      <c r="A345" s="24">
        <v>1344</v>
      </c>
      <c r="B345" s="24">
        <v>1344</v>
      </c>
      <c r="C345" s="468" t="s">
        <v>809</v>
      </c>
      <c r="D345" t="s">
        <v>222</v>
      </c>
      <c r="E345" s="469">
        <v>3</v>
      </c>
      <c r="F345" s="470">
        <v>28.56</v>
      </c>
      <c r="G345">
        <v>1</v>
      </c>
      <c r="H345">
        <v>1</v>
      </c>
      <c r="I345" s="471">
        <f t="shared" si="16"/>
        <v>0.47039166666666665</v>
      </c>
      <c r="J345" s="472">
        <v>0.36503333333333332</v>
      </c>
      <c r="K345" s="472">
        <v>0.44336666666666663</v>
      </c>
      <c r="L345" s="472">
        <v>0.58906666666666663</v>
      </c>
      <c r="M345" s="472">
        <v>0.48410000000000003</v>
      </c>
      <c r="N345" s="471">
        <f t="shared" si="17"/>
        <v>0.47039166666666665</v>
      </c>
      <c r="O345" s="472">
        <v>0.36503333333333332</v>
      </c>
      <c r="P345" s="472">
        <v>0.44336666666666663</v>
      </c>
      <c r="Q345" s="472">
        <v>0.58906666666666663</v>
      </c>
      <c r="R345" s="472">
        <v>0.48410000000000003</v>
      </c>
      <c r="S345" s="153">
        <v>0.01</v>
      </c>
      <c r="T345" s="153">
        <v>0.02</v>
      </c>
      <c r="U345" s="473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4" t="s">
        <v>24</v>
      </c>
    </row>
    <row r="346" spans="1:27" ht="15" hidden="1" x14ac:dyDescent="0.25">
      <c r="A346" s="24">
        <v>1345</v>
      </c>
      <c r="B346" s="24">
        <v>1345</v>
      </c>
      <c r="C346" s="468" t="s">
        <v>810</v>
      </c>
      <c r="D346" t="s">
        <v>219</v>
      </c>
      <c r="E346" s="469">
        <v>2</v>
      </c>
      <c r="F346" s="470">
        <v>70</v>
      </c>
      <c r="G346">
        <v>1</v>
      </c>
      <c r="H346">
        <v>1</v>
      </c>
      <c r="I346" s="471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1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3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4" t="s">
        <v>24</v>
      </c>
    </row>
    <row r="347" spans="1:27" ht="15" x14ac:dyDescent="0.25">
      <c r="A347" s="24">
        <v>1346</v>
      </c>
      <c r="B347" s="24">
        <v>1346</v>
      </c>
      <c r="C347" s="468" t="s">
        <v>811</v>
      </c>
      <c r="D347" t="s">
        <v>222</v>
      </c>
      <c r="E347" s="469">
        <v>3</v>
      </c>
      <c r="F347" s="470">
        <v>27.3</v>
      </c>
      <c r="G347">
        <v>1</v>
      </c>
      <c r="H347">
        <v>1</v>
      </c>
      <c r="I347" s="471">
        <f t="shared" si="16"/>
        <v>0.47039166666666665</v>
      </c>
      <c r="J347" s="472">
        <v>0.36503333333333332</v>
      </c>
      <c r="K347" s="472">
        <v>0.44336666666666663</v>
      </c>
      <c r="L347" s="472">
        <v>0.58906666666666663</v>
      </c>
      <c r="M347" s="472">
        <v>0.48410000000000003</v>
      </c>
      <c r="N347" s="471">
        <f t="shared" si="17"/>
        <v>0.47039166666666665</v>
      </c>
      <c r="O347" s="472">
        <v>0.36503333333333332</v>
      </c>
      <c r="P347" s="472">
        <v>0.44336666666666663</v>
      </c>
      <c r="Q347" s="472">
        <v>0.58906666666666663</v>
      </c>
      <c r="R347" s="472">
        <v>0.48410000000000003</v>
      </c>
      <c r="S347" s="153">
        <v>0.01</v>
      </c>
      <c r="T347" s="153">
        <v>0.02</v>
      </c>
      <c r="U347" s="473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4" t="s">
        <v>24</v>
      </c>
    </row>
    <row r="348" spans="1:27" ht="15" x14ac:dyDescent="0.25">
      <c r="A348" s="24">
        <v>1347</v>
      </c>
      <c r="B348" s="24">
        <v>1347</v>
      </c>
      <c r="C348" s="468" t="s">
        <v>812</v>
      </c>
      <c r="D348" t="s">
        <v>222</v>
      </c>
      <c r="E348" s="469">
        <v>3</v>
      </c>
      <c r="F348" s="470">
        <v>28.2</v>
      </c>
      <c r="G348">
        <v>1</v>
      </c>
      <c r="H348">
        <v>1</v>
      </c>
      <c r="I348" s="471">
        <f t="shared" si="16"/>
        <v>0.47039166666666665</v>
      </c>
      <c r="J348" s="472">
        <v>0.36503333333333332</v>
      </c>
      <c r="K348" s="472">
        <v>0.44336666666666663</v>
      </c>
      <c r="L348" s="472">
        <v>0.58906666666666663</v>
      </c>
      <c r="M348" s="472">
        <v>0.48410000000000003</v>
      </c>
      <c r="N348" s="471">
        <f t="shared" si="17"/>
        <v>0.47039166666666665</v>
      </c>
      <c r="O348" s="472">
        <v>0.36503333333333332</v>
      </c>
      <c r="P348" s="472">
        <v>0.44336666666666663</v>
      </c>
      <c r="Q348" s="472">
        <v>0.58906666666666663</v>
      </c>
      <c r="R348" s="472">
        <v>0.48410000000000003</v>
      </c>
      <c r="S348" s="153">
        <v>0.01</v>
      </c>
      <c r="T348" s="153">
        <v>0.02</v>
      </c>
      <c r="U348" s="473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4" t="s">
        <v>24</v>
      </c>
    </row>
    <row r="349" spans="1:27" ht="15" x14ac:dyDescent="0.25">
      <c r="A349" s="24">
        <v>1348</v>
      </c>
      <c r="B349" s="24">
        <v>1348</v>
      </c>
      <c r="C349" s="468" t="s">
        <v>813</v>
      </c>
      <c r="D349" t="s">
        <v>222</v>
      </c>
      <c r="E349" s="469">
        <v>3</v>
      </c>
      <c r="F349" s="470">
        <v>31.5</v>
      </c>
      <c r="G349">
        <v>1</v>
      </c>
      <c r="H349">
        <v>1</v>
      </c>
      <c r="I349" s="471">
        <f t="shared" si="16"/>
        <v>0.47039166666666665</v>
      </c>
      <c r="J349" s="472">
        <v>0.36503333333333332</v>
      </c>
      <c r="K349" s="472">
        <v>0.44336666666666663</v>
      </c>
      <c r="L349" s="472">
        <v>0.58906666666666663</v>
      </c>
      <c r="M349" s="472">
        <v>0.48410000000000003</v>
      </c>
      <c r="N349" s="471">
        <f t="shared" si="17"/>
        <v>0.47039166666666665</v>
      </c>
      <c r="O349" s="472">
        <v>0.36503333333333332</v>
      </c>
      <c r="P349" s="472">
        <v>0.44336666666666663</v>
      </c>
      <c r="Q349" s="472">
        <v>0.58906666666666663</v>
      </c>
      <c r="R349" s="472">
        <v>0.48410000000000003</v>
      </c>
      <c r="S349" s="153">
        <v>0.01</v>
      </c>
      <c r="T349" s="153">
        <v>0.02</v>
      </c>
      <c r="U349" s="473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4" t="s">
        <v>24</v>
      </c>
    </row>
    <row r="350" spans="1:27" ht="15" x14ac:dyDescent="0.25">
      <c r="A350" s="24">
        <v>1349</v>
      </c>
      <c r="B350" s="24">
        <v>1349</v>
      </c>
      <c r="C350" s="468" t="s">
        <v>814</v>
      </c>
      <c r="D350" t="s">
        <v>222</v>
      </c>
      <c r="E350" s="469">
        <v>3</v>
      </c>
      <c r="F350" s="470">
        <v>30</v>
      </c>
      <c r="G350">
        <v>1</v>
      </c>
      <c r="H350">
        <v>1</v>
      </c>
      <c r="I350" s="471">
        <f t="shared" si="16"/>
        <v>0.47039166666666665</v>
      </c>
      <c r="J350" s="472">
        <v>0.36503333333333332</v>
      </c>
      <c r="K350" s="472">
        <v>0.44336666666666663</v>
      </c>
      <c r="L350" s="472">
        <v>0.58906666666666663</v>
      </c>
      <c r="M350" s="472">
        <v>0.48410000000000003</v>
      </c>
      <c r="N350" s="471">
        <f t="shared" si="17"/>
        <v>0.47039166666666665</v>
      </c>
      <c r="O350" s="472">
        <v>0.36503333333333332</v>
      </c>
      <c r="P350" s="472">
        <v>0.44336666666666663</v>
      </c>
      <c r="Q350" s="472">
        <v>0.58906666666666663</v>
      </c>
      <c r="R350" s="472">
        <v>0.48410000000000003</v>
      </c>
      <c r="S350" s="153">
        <v>0.01</v>
      </c>
      <c r="T350" s="153">
        <v>0.02</v>
      </c>
      <c r="U350" s="473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4" t="s">
        <v>24</v>
      </c>
    </row>
    <row r="351" spans="1:27" ht="15" x14ac:dyDescent="0.25">
      <c r="A351" s="24">
        <v>1350</v>
      </c>
      <c r="B351" s="24">
        <v>1350</v>
      </c>
      <c r="C351" s="468" t="s">
        <v>815</v>
      </c>
      <c r="D351" t="s">
        <v>222</v>
      </c>
      <c r="E351" s="469">
        <v>3</v>
      </c>
      <c r="F351" s="470">
        <v>30</v>
      </c>
      <c r="G351">
        <v>1</v>
      </c>
      <c r="H351">
        <v>1</v>
      </c>
      <c r="I351" s="471">
        <f t="shared" si="16"/>
        <v>0.47039166666666665</v>
      </c>
      <c r="J351" s="472">
        <v>0.36503333333333332</v>
      </c>
      <c r="K351" s="472">
        <v>0.44336666666666663</v>
      </c>
      <c r="L351" s="472">
        <v>0.58906666666666663</v>
      </c>
      <c r="M351" s="472">
        <v>0.48410000000000003</v>
      </c>
      <c r="N351" s="471">
        <f t="shared" si="17"/>
        <v>0.47039166666666665</v>
      </c>
      <c r="O351" s="472">
        <v>0.36503333333333332</v>
      </c>
      <c r="P351" s="472">
        <v>0.44336666666666663</v>
      </c>
      <c r="Q351" s="472">
        <v>0.58906666666666663</v>
      </c>
      <c r="R351" s="472">
        <v>0.48410000000000003</v>
      </c>
      <c r="S351" s="153">
        <v>0.01</v>
      </c>
      <c r="T351" s="153">
        <v>0.02</v>
      </c>
      <c r="U351" s="473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4" t="s">
        <v>24</v>
      </c>
    </row>
    <row r="352" spans="1:27" ht="15" x14ac:dyDescent="0.25">
      <c r="A352" s="24">
        <v>1351</v>
      </c>
      <c r="B352" s="24">
        <v>1351</v>
      </c>
      <c r="C352" s="468" t="s">
        <v>816</v>
      </c>
      <c r="D352" t="s">
        <v>222</v>
      </c>
      <c r="E352" s="469">
        <v>3</v>
      </c>
      <c r="F352" s="470">
        <v>30</v>
      </c>
      <c r="G352">
        <v>1</v>
      </c>
      <c r="H352">
        <v>1</v>
      </c>
      <c r="I352" s="471">
        <f t="shared" si="16"/>
        <v>0.47039166666666665</v>
      </c>
      <c r="J352" s="472">
        <v>0.36503333333333332</v>
      </c>
      <c r="K352" s="472">
        <v>0.44336666666666663</v>
      </c>
      <c r="L352" s="472">
        <v>0.58906666666666663</v>
      </c>
      <c r="M352" s="472">
        <v>0.48410000000000003</v>
      </c>
      <c r="N352" s="471">
        <f t="shared" si="17"/>
        <v>0.47039166666666665</v>
      </c>
      <c r="O352" s="472">
        <v>0.36503333333333332</v>
      </c>
      <c r="P352" s="472">
        <v>0.44336666666666663</v>
      </c>
      <c r="Q352" s="472">
        <v>0.58906666666666663</v>
      </c>
      <c r="R352" s="472">
        <v>0.48410000000000003</v>
      </c>
      <c r="S352" s="153">
        <v>0.01</v>
      </c>
      <c r="T352" s="153">
        <v>0.02</v>
      </c>
      <c r="U352" s="473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4" t="s">
        <v>24</v>
      </c>
    </row>
    <row r="353" spans="1:27" ht="15" x14ac:dyDescent="0.25">
      <c r="A353" s="24">
        <v>1352</v>
      </c>
      <c r="B353" s="24">
        <v>1352</v>
      </c>
      <c r="C353" s="468" t="s">
        <v>817</v>
      </c>
      <c r="D353" t="s">
        <v>222</v>
      </c>
      <c r="E353" s="469">
        <v>3</v>
      </c>
      <c r="F353" s="470">
        <v>27</v>
      </c>
      <c r="G353">
        <v>1</v>
      </c>
      <c r="H353">
        <v>1</v>
      </c>
      <c r="I353" s="471">
        <f t="shared" si="16"/>
        <v>0.47039166666666665</v>
      </c>
      <c r="J353" s="472">
        <v>0.36503333333333332</v>
      </c>
      <c r="K353" s="472">
        <v>0.44336666666666663</v>
      </c>
      <c r="L353" s="472">
        <v>0.58906666666666663</v>
      </c>
      <c r="M353" s="472">
        <v>0.48410000000000003</v>
      </c>
      <c r="N353" s="471">
        <f t="shared" si="17"/>
        <v>0.47039166666666665</v>
      </c>
      <c r="O353" s="472">
        <v>0.36503333333333332</v>
      </c>
      <c r="P353" s="472">
        <v>0.44336666666666663</v>
      </c>
      <c r="Q353" s="472">
        <v>0.58906666666666663</v>
      </c>
      <c r="R353" s="472">
        <v>0.48410000000000003</v>
      </c>
      <c r="S353" s="153">
        <v>0.01</v>
      </c>
      <c r="T353" s="153">
        <v>0.02</v>
      </c>
      <c r="U353" s="473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4" t="s">
        <v>24</v>
      </c>
    </row>
    <row r="354" spans="1:27" ht="15" x14ac:dyDescent="0.25">
      <c r="A354" s="24">
        <v>1353</v>
      </c>
      <c r="B354" s="24">
        <v>1353</v>
      </c>
      <c r="C354" s="468" t="s">
        <v>818</v>
      </c>
      <c r="D354" t="s">
        <v>222</v>
      </c>
      <c r="E354" s="469">
        <v>3</v>
      </c>
      <c r="F354" s="470">
        <v>8</v>
      </c>
      <c r="G354">
        <v>1</v>
      </c>
      <c r="H354">
        <v>1</v>
      </c>
      <c r="I354" s="471">
        <f t="shared" si="16"/>
        <v>0.47039166666666665</v>
      </c>
      <c r="J354" s="472">
        <v>0.36503333333333332</v>
      </c>
      <c r="K354" s="472">
        <v>0.44336666666666663</v>
      </c>
      <c r="L354" s="472">
        <v>0.58906666666666663</v>
      </c>
      <c r="M354" s="472">
        <v>0.48410000000000003</v>
      </c>
      <c r="N354" s="471">
        <f t="shared" si="17"/>
        <v>0.47039166666666665</v>
      </c>
      <c r="O354" s="472">
        <v>0.36503333333333332</v>
      </c>
      <c r="P354" s="472">
        <v>0.44336666666666663</v>
      </c>
      <c r="Q354" s="472">
        <v>0.58906666666666663</v>
      </c>
      <c r="R354" s="472">
        <v>0.48410000000000003</v>
      </c>
      <c r="S354" s="153">
        <v>0.01</v>
      </c>
      <c r="T354" s="153">
        <v>0.02</v>
      </c>
      <c r="U354" s="473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4" t="s">
        <v>24</v>
      </c>
    </row>
    <row r="355" spans="1:27" ht="15" x14ac:dyDescent="0.25">
      <c r="A355" s="24">
        <v>1354</v>
      </c>
      <c r="B355" s="24">
        <v>1354</v>
      </c>
      <c r="C355" s="468" t="s">
        <v>819</v>
      </c>
      <c r="D355" t="s">
        <v>222</v>
      </c>
      <c r="E355" s="469">
        <v>3</v>
      </c>
      <c r="F355" s="470">
        <v>29.4</v>
      </c>
      <c r="G355">
        <v>1</v>
      </c>
      <c r="H355">
        <v>1</v>
      </c>
      <c r="I355" s="471">
        <f t="shared" si="16"/>
        <v>0.47039166666666665</v>
      </c>
      <c r="J355" s="472">
        <v>0.36503333333333332</v>
      </c>
      <c r="K355" s="472">
        <v>0.44336666666666663</v>
      </c>
      <c r="L355" s="472">
        <v>0.58906666666666663</v>
      </c>
      <c r="M355" s="472">
        <v>0.48410000000000003</v>
      </c>
      <c r="N355" s="471">
        <f t="shared" si="17"/>
        <v>0.47039166666666665</v>
      </c>
      <c r="O355" s="472">
        <v>0.36503333333333332</v>
      </c>
      <c r="P355" s="472">
        <v>0.44336666666666663</v>
      </c>
      <c r="Q355" s="472">
        <v>0.58906666666666663</v>
      </c>
      <c r="R355" s="472">
        <v>0.48410000000000003</v>
      </c>
      <c r="S355" s="153">
        <v>0.01</v>
      </c>
      <c r="T355" s="153">
        <v>0.02</v>
      </c>
      <c r="U355" s="473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4" t="s">
        <v>24</v>
      </c>
    </row>
    <row r="356" spans="1:27" ht="15" x14ac:dyDescent="0.25">
      <c r="A356" s="24">
        <v>1355</v>
      </c>
      <c r="B356" s="24">
        <v>1355</v>
      </c>
      <c r="C356" s="468" t="s">
        <v>820</v>
      </c>
      <c r="D356" t="s">
        <v>222</v>
      </c>
      <c r="E356" s="469">
        <v>3</v>
      </c>
      <c r="F356" s="470">
        <v>27.3</v>
      </c>
      <c r="G356">
        <v>1</v>
      </c>
      <c r="H356">
        <v>1</v>
      </c>
      <c r="I356" s="471">
        <f t="shared" si="16"/>
        <v>0.47039166666666665</v>
      </c>
      <c r="J356" s="472">
        <v>0.36503333333333332</v>
      </c>
      <c r="K356" s="472">
        <v>0.44336666666666663</v>
      </c>
      <c r="L356" s="472">
        <v>0.58906666666666663</v>
      </c>
      <c r="M356" s="472">
        <v>0.48410000000000003</v>
      </c>
      <c r="N356" s="471">
        <f t="shared" si="17"/>
        <v>0.47039166666666665</v>
      </c>
      <c r="O356" s="472">
        <v>0.36503333333333332</v>
      </c>
      <c r="P356" s="472">
        <v>0.44336666666666663</v>
      </c>
      <c r="Q356" s="472">
        <v>0.58906666666666663</v>
      </c>
      <c r="R356" s="472">
        <v>0.48410000000000003</v>
      </c>
      <c r="S356" s="153">
        <v>0.01</v>
      </c>
      <c r="T356" s="153">
        <v>0.02</v>
      </c>
      <c r="U356" s="473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4" t="s">
        <v>24</v>
      </c>
    </row>
    <row r="357" spans="1:27" ht="15" x14ac:dyDescent="0.25">
      <c r="A357" s="24">
        <v>1356</v>
      </c>
      <c r="B357" s="24">
        <v>1356</v>
      </c>
      <c r="C357" s="468" t="s">
        <v>821</v>
      </c>
      <c r="D357" t="s">
        <v>222</v>
      </c>
      <c r="E357" s="469">
        <v>3</v>
      </c>
      <c r="F357" s="470">
        <v>25.2</v>
      </c>
      <c r="G357">
        <v>1</v>
      </c>
      <c r="H357">
        <v>1</v>
      </c>
      <c r="I357" s="471">
        <f t="shared" si="16"/>
        <v>0.47039166666666665</v>
      </c>
      <c r="J357" s="472">
        <v>0.36503333333333332</v>
      </c>
      <c r="K357" s="472">
        <v>0.44336666666666663</v>
      </c>
      <c r="L357" s="472">
        <v>0.58906666666666663</v>
      </c>
      <c r="M357" s="472">
        <v>0.48410000000000003</v>
      </c>
      <c r="N357" s="471">
        <f t="shared" si="17"/>
        <v>0.47039166666666665</v>
      </c>
      <c r="O357" s="472">
        <v>0.36503333333333332</v>
      </c>
      <c r="P357" s="472">
        <v>0.44336666666666663</v>
      </c>
      <c r="Q357" s="472">
        <v>0.58906666666666663</v>
      </c>
      <c r="R357" s="472">
        <v>0.48410000000000003</v>
      </c>
      <c r="S357" s="153">
        <v>0.01</v>
      </c>
      <c r="T357" s="153">
        <v>0.02</v>
      </c>
      <c r="U357" s="473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4" t="s">
        <v>24</v>
      </c>
    </row>
    <row r="358" spans="1:27" ht="15" x14ac:dyDescent="0.25">
      <c r="A358" s="24">
        <v>1357</v>
      </c>
      <c r="B358" s="24">
        <v>1357</v>
      </c>
      <c r="C358" s="468" t="s">
        <v>822</v>
      </c>
      <c r="D358" t="s">
        <v>222</v>
      </c>
      <c r="E358" s="469">
        <v>3</v>
      </c>
      <c r="F358" s="470">
        <v>25.2</v>
      </c>
      <c r="G358">
        <v>1</v>
      </c>
      <c r="H358">
        <v>1</v>
      </c>
      <c r="I358" s="471">
        <f t="shared" si="16"/>
        <v>0.47039166666666665</v>
      </c>
      <c r="J358" s="472">
        <v>0.36503333333333332</v>
      </c>
      <c r="K358" s="472">
        <v>0.44336666666666663</v>
      </c>
      <c r="L358" s="472">
        <v>0.58906666666666663</v>
      </c>
      <c r="M358" s="472">
        <v>0.48410000000000003</v>
      </c>
      <c r="N358" s="471">
        <f t="shared" si="17"/>
        <v>0.47039166666666665</v>
      </c>
      <c r="O358" s="472">
        <v>0.36503333333333332</v>
      </c>
      <c r="P358" s="472">
        <v>0.44336666666666663</v>
      </c>
      <c r="Q358" s="472">
        <v>0.58906666666666663</v>
      </c>
      <c r="R358" s="472">
        <v>0.48410000000000003</v>
      </c>
      <c r="S358" s="153">
        <v>0.01</v>
      </c>
      <c r="T358" s="153">
        <v>0.02</v>
      </c>
      <c r="U358" s="473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4" t="s">
        <v>24</v>
      </c>
    </row>
    <row r="359" spans="1:27" ht="15" x14ac:dyDescent="0.25">
      <c r="A359" s="24">
        <v>1358</v>
      </c>
      <c r="B359" s="24">
        <v>1358</v>
      </c>
      <c r="C359" s="468" t="s">
        <v>823</v>
      </c>
      <c r="D359" t="s">
        <v>222</v>
      </c>
      <c r="E359" s="469">
        <v>3</v>
      </c>
      <c r="F359" s="470">
        <v>29.4</v>
      </c>
      <c r="G359">
        <v>1</v>
      </c>
      <c r="H359">
        <v>1</v>
      </c>
      <c r="I359" s="471">
        <f t="shared" si="16"/>
        <v>0.47039166666666665</v>
      </c>
      <c r="J359" s="472">
        <v>0.36503333333333332</v>
      </c>
      <c r="K359" s="472">
        <v>0.44336666666666663</v>
      </c>
      <c r="L359" s="472">
        <v>0.58906666666666663</v>
      </c>
      <c r="M359" s="472">
        <v>0.48410000000000003</v>
      </c>
      <c r="N359" s="471">
        <f t="shared" si="17"/>
        <v>0.47039166666666665</v>
      </c>
      <c r="O359" s="472">
        <v>0.36503333333333332</v>
      </c>
      <c r="P359" s="472">
        <v>0.44336666666666663</v>
      </c>
      <c r="Q359" s="472">
        <v>0.58906666666666663</v>
      </c>
      <c r="R359" s="472">
        <v>0.48410000000000003</v>
      </c>
      <c r="S359" s="153">
        <v>0.01</v>
      </c>
      <c r="T359" s="153">
        <v>0.02</v>
      </c>
      <c r="U359" s="473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4" t="s">
        <v>24</v>
      </c>
    </row>
    <row r="360" spans="1:27" ht="15" x14ac:dyDescent="0.25">
      <c r="A360" s="24">
        <v>1359</v>
      </c>
      <c r="B360" s="24">
        <v>1359</v>
      </c>
      <c r="C360" s="468" t="s">
        <v>824</v>
      </c>
      <c r="D360" t="s">
        <v>222</v>
      </c>
      <c r="E360" s="469">
        <v>3</v>
      </c>
      <c r="F360" s="470">
        <v>20</v>
      </c>
      <c r="G360">
        <v>1</v>
      </c>
      <c r="H360">
        <v>1</v>
      </c>
      <c r="I360" s="471">
        <f t="shared" si="16"/>
        <v>0.47039166666666665</v>
      </c>
      <c r="J360" s="472">
        <v>0.36503333333333332</v>
      </c>
      <c r="K360" s="472">
        <v>0.44336666666666663</v>
      </c>
      <c r="L360" s="472">
        <v>0.58906666666666663</v>
      </c>
      <c r="M360" s="472">
        <v>0.48410000000000003</v>
      </c>
      <c r="N360" s="471">
        <f t="shared" si="17"/>
        <v>0.47039166666666665</v>
      </c>
      <c r="O360" s="472">
        <v>0.36503333333333332</v>
      </c>
      <c r="P360" s="472">
        <v>0.44336666666666663</v>
      </c>
      <c r="Q360" s="472">
        <v>0.58906666666666663</v>
      </c>
      <c r="R360" s="472">
        <v>0.48410000000000003</v>
      </c>
      <c r="S360" s="153">
        <v>0.01</v>
      </c>
      <c r="T360" s="153">
        <v>0.02</v>
      </c>
      <c r="U360" s="473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4" t="s">
        <v>24</v>
      </c>
    </row>
    <row r="361" spans="1:27" ht="15" hidden="1" x14ac:dyDescent="0.25">
      <c r="A361" s="24">
        <v>1360</v>
      </c>
      <c r="B361" s="24">
        <v>1360</v>
      </c>
      <c r="C361" s="468" t="s">
        <v>825</v>
      </c>
      <c r="D361" t="s">
        <v>219</v>
      </c>
      <c r="E361" s="469">
        <v>2</v>
      </c>
      <c r="F361" s="470">
        <v>8</v>
      </c>
      <c r="G361">
        <v>1</v>
      </c>
      <c r="H361">
        <v>1</v>
      </c>
      <c r="I361" s="471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1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3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4" t="s">
        <v>24</v>
      </c>
    </row>
    <row r="362" spans="1:27" ht="15" hidden="1" x14ac:dyDescent="0.25">
      <c r="A362" s="24">
        <v>1361</v>
      </c>
      <c r="B362" s="24">
        <v>1361</v>
      </c>
      <c r="C362" s="468" t="s">
        <v>826</v>
      </c>
      <c r="D362" t="s">
        <v>219</v>
      </c>
      <c r="E362" s="469">
        <v>2</v>
      </c>
      <c r="F362" s="470">
        <v>20</v>
      </c>
      <c r="G362">
        <v>1</v>
      </c>
      <c r="H362">
        <v>1</v>
      </c>
      <c r="I362" s="471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1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3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4" t="s">
        <v>24</v>
      </c>
    </row>
    <row r="363" spans="1:27" ht="15" hidden="1" x14ac:dyDescent="0.25">
      <c r="A363" s="24">
        <v>1362</v>
      </c>
      <c r="B363" s="24">
        <v>1362</v>
      </c>
      <c r="C363" s="468" t="s">
        <v>827</v>
      </c>
      <c r="D363" t="s">
        <v>219</v>
      </c>
      <c r="E363" s="469">
        <v>2</v>
      </c>
      <c r="F363" s="470">
        <v>14</v>
      </c>
      <c r="G363">
        <v>1</v>
      </c>
      <c r="H363">
        <v>1</v>
      </c>
      <c r="I363" s="471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1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3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4" t="s">
        <v>24</v>
      </c>
    </row>
    <row r="364" spans="1:27" ht="15" x14ac:dyDescent="0.25">
      <c r="A364" s="24">
        <v>1363</v>
      </c>
      <c r="B364" s="24">
        <v>1363</v>
      </c>
      <c r="C364" s="468" t="s">
        <v>828</v>
      </c>
      <c r="D364" t="s">
        <v>222</v>
      </c>
      <c r="E364" s="469">
        <v>3</v>
      </c>
      <c r="F364" s="470">
        <v>30.004000000000001</v>
      </c>
      <c r="G364">
        <v>1</v>
      </c>
      <c r="H364">
        <v>1</v>
      </c>
      <c r="I364" s="471">
        <f t="shared" si="16"/>
        <v>0.47039166666666665</v>
      </c>
      <c r="J364" s="472">
        <v>0.36503333333333332</v>
      </c>
      <c r="K364" s="472">
        <v>0.44336666666666663</v>
      </c>
      <c r="L364" s="472">
        <v>0.58906666666666663</v>
      </c>
      <c r="M364" s="472">
        <v>0.48410000000000003</v>
      </c>
      <c r="N364" s="471">
        <f t="shared" si="17"/>
        <v>0.47039166666666665</v>
      </c>
      <c r="O364" s="472">
        <v>0.36503333333333332</v>
      </c>
      <c r="P364" s="472">
        <v>0.44336666666666663</v>
      </c>
      <c r="Q364" s="472">
        <v>0.58906666666666663</v>
      </c>
      <c r="R364" s="472">
        <v>0.48410000000000003</v>
      </c>
      <c r="S364" s="153">
        <v>0.01</v>
      </c>
      <c r="T364" s="153">
        <v>0.02</v>
      </c>
      <c r="U364" s="473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4" t="s">
        <v>24</v>
      </c>
    </row>
    <row r="365" spans="1:27" ht="15" x14ac:dyDescent="0.25">
      <c r="A365" s="24">
        <v>1364</v>
      </c>
      <c r="B365" s="24">
        <v>1364</v>
      </c>
      <c r="C365" s="468" t="s">
        <v>829</v>
      </c>
      <c r="D365" t="s">
        <v>222</v>
      </c>
      <c r="E365" s="469">
        <v>3</v>
      </c>
      <c r="F365" s="470">
        <v>25.2</v>
      </c>
      <c r="G365">
        <v>1</v>
      </c>
      <c r="H365">
        <v>1</v>
      </c>
      <c r="I365" s="471">
        <f t="shared" si="16"/>
        <v>0.47039166666666665</v>
      </c>
      <c r="J365" s="472">
        <v>0.36503333333333332</v>
      </c>
      <c r="K365" s="472">
        <v>0.44336666666666663</v>
      </c>
      <c r="L365" s="472">
        <v>0.58906666666666663</v>
      </c>
      <c r="M365" s="472">
        <v>0.48410000000000003</v>
      </c>
      <c r="N365" s="471">
        <f t="shared" si="17"/>
        <v>0.47039166666666665</v>
      </c>
      <c r="O365" s="472">
        <v>0.36503333333333332</v>
      </c>
      <c r="P365" s="472">
        <v>0.44336666666666663</v>
      </c>
      <c r="Q365" s="472">
        <v>0.58906666666666663</v>
      </c>
      <c r="R365" s="472">
        <v>0.48410000000000003</v>
      </c>
      <c r="S365" s="153">
        <v>0.01</v>
      </c>
      <c r="T365" s="153">
        <v>0.02</v>
      </c>
      <c r="U365" s="473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4" t="s">
        <v>24</v>
      </c>
    </row>
    <row r="366" spans="1:27" ht="15" hidden="1" x14ac:dyDescent="0.25">
      <c r="A366" s="24">
        <v>1365</v>
      </c>
      <c r="B366" s="24">
        <v>1365</v>
      </c>
      <c r="C366" s="468" t="s">
        <v>830</v>
      </c>
      <c r="D366" t="s">
        <v>216</v>
      </c>
      <c r="E366" s="469">
        <v>1</v>
      </c>
      <c r="F366" s="470">
        <v>28.05</v>
      </c>
      <c r="G366">
        <v>1</v>
      </c>
      <c r="H366">
        <v>1</v>
      </c>
      <c r="I366" s="471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1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3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4" t="s">
        <v>24</v>
      </c>
    </row>
    <row r="367" spans="1:27" ht="15" x14ac:dyDescent="0.25">
      <c r="A367" s="24">
        <v>1366</v>
      </c>
      <c r="B367" s="24">
        <v>1366</v>
      </c>
      <c r="C367" s="468" t="s">
        <v>831</v>
      </c>
      <c r="D367" t="s">
        <v>222</v>
      </c>
      <c r="E367" s="469">
        <v>3</v>
      </c>
      <c r="F367" s="470">
        <v>4.25</v>
      </c>
      <c r="G367">
        <v>1</v>
      </c>
      <c r="H367">
        <v>1</v>
      </c>
      <c r="I367" s="471">
        <f t="shared" si="16"/>
        <v>0.47039166666666665</v>
      </c>
      <c r="J367" s="472">
        <v>0.36503333333333332</v>
      </c>
      <c r="K367" s="472">
        <v>0.44336666666666663</v>
      </c>
      <c r="L367" s="472">
        <v>0.58906666666666663</v>
      </c>
      <c r="M367" s="472">
        <v>0.48410000000000003</v>
      </c>
      <c r="N367" s="471">
        <f t="shared" si="17"/>
        <v>0.47039166666666665</v>
      </c>
      <c r="O367" s="472">
        <v>0.36503333333333332</v>
      </c>
      <c r="P367" s="472">
        <v>0.44336666666666663</v>
      </c>
      <c r="Q367" s="472">
        <v>0.58906666666666663</v>
      </c>
      <c r="R367" s="472">
        <v>0.48410000000000003</v>
      </c>
      <c r="S367" s="153">
        <v>0.01</v>
      </c>
      <c r="T367" s="153">
        <v>0.02</v>
      </c>
      <c r="U367" s="473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4" t="s">
        <v>24</v>
      </c>
    </row>
    <row r="368" spans="1:27" ht="15" hidden="1" x14ac:dyDescent="0.25">
      <c r="A368" s="24">
        <v>1367</v>
      </c>
      <c r="B368" s="24">
        <v>1367</v>
      </c>
      <c r="C368" s="468" t="s">
        <v>832</v>
      </c>
      <c r="D368" t="s">
        <v>222</v>
      </c>
      <c r="E368" s="469">
        <v>3</v>
      </c>
      <c r="F368" s="470">
        <v>30.004000000000001</v>
      </c>
      <c r="G368">
        <v>1</v>
      </c>
      <c r="H368">
        <v>1</v>
      </c>
      <c r="I368" s="471">
        <f t="shared" si="16"/>
        <v>0.47039166666666665</v>
      </c>
      <c r="J368" s="472">
        <v>0.36503333333333332</v>
      </c>
      <c r="K368" s="472">
        <v>0.44336666666666663</v>
      </c>
      <c r="L368" s="472">
        <v>0.58906666666666663</v>
      </c>
      <c r="M368" s="472">
        <v>0.48410000000000003</v>
      </c>
      <c r="N368" s="471">
        <f t="shared" si="17"/>
        <v>0.47039166666666665</v>
      </c>
      <c r="O368" s="472">
        <v>0.36503333333333332</v>
      </c>
      <c r="P368" s="472">
        <v>0.44336666666666663</v>
      </c>
      <c r="Q368" s="472">
        <v>0.58906666666666663</v>
      </c>
      <c r="R368" s="472">
        <v>0.48410000000000003</v>
      </c>
      <c r="S368" s="153">
        <v>0.01</v>
      </c>
      <c r="T368" s="153">
        <v>0.02</v>
      </c>
      <c r="U368" s="473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4" t="s">
        <v>24</v>
      </c>
    </row>
    <row r="369" spans="1:27" ht="15" x14ac:dyDescent="0.25">
      <c r="A369" s="24">
        <v>1368</v>
      </c>
      <c r="B369" s="24">
        <v>1368</v>
      </c>
      <c r="C369" s="468" t="s">
        <v>833</v>
      </c>
      <c r="D369" t="s">
        <v>222</v>
      </c>
      <c r="E369" s="469">
        <v>3</v>
      </c>
      <c r="F369" s="470">
        <v>20.8</v>
      </c>
      <c r="G369">
        <v>1</v>
      </c>
      <c r="H369">
        <v>1</v>
      </c>
      <c r="I369" s="471">
        <f t="shared" si="16"/>
        <v>0.47039166666666665</v>
      </c>
      <c r="J369" s="472">
        <v>0.36503333333333332</v>
      </c>
      <c r="K369" s="472">
        <v>0.44336666666666663</v>
      </c>
      <c r="L369" s="472">
        <v>0.58906666666666663</v>
      </c>
      <c r="M369" s="472">
        <v>0.48410000000000003</v>
      </c>
      <c r="N369" s="471">
        <f t="shared" si="17"/>
        <v>0.47039166666666665</v>
      </c>
      <c r="O369" s="472">
        <v>0.36503333333333332</v>
      </c>
      <c r="P369" s="472">
        <v>0.44336666666666663</v>
      </c>
      <c r="Q369" s="472">
        <v>0.58906666666666663</v>
      </c>
      <c r="R369" s="472">
        <v>0.48410000000000003</v>
      </c>
      <c r="S369" s="153">
        <v>0.01</v>
      </c>
      <c r="T369" s="153">
        <v>0.02</v>
      </c>
      <c r="U369" s="473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4" t="s">
        <v>24</v>
      </c>
    </row>
    <row r="370" spans="1:27" ht="15" x14ac:dyDescent="0.25">
      <c r="A370" s="24">
        <v>1369</v>
      </c>
      <c r="B370" s="24">
        <v>1369</v>
      </c>
      <c r="C370" s="468" t="s">
        <v>834</v>
      </c>
      <c r="D370" t="s">
        <v>222</v>
      </c>
      <c r="E370" s="469">
        <v>3</v>
      </c>
      <c r="F370" s="470">
        <v>28.8</v>
      </c>
      <c r="G370">
        <v>1</v>
      </c>
      <c r="H370">
        <v>1</v>
      </c>
      <c r="I370" s="471">
        <f t="shared" si="16"/>
        <v>0.47039166666666665</v>
      </c>
      <c r="J370" s="472">
        <v>0.36503333333333332</v>
      </c>
      <c r="K370" s="472">
        <v>0.44336666666666663</v>
      </c>
      <c r="L370" s="472">
        <v>0.58906666666666663</v>
      </c>
      <c r="M370" s="472">
        <v>0.48410000000000003</v>
      </c>
      <c r="N370" s="471">
        <f t="shared" si="17"/>
        <v>0.47039166666666665</v>
      </c>
      <c r="O370" s="472">
        <v>0.36503333333333332</v>
      </c>
      <c r="P370" s="472">
        <v>0.44336666666666663</v>
      </c>
      <c r="Q370" s="472">
        <v>0.58906666666666663</v>
      </c>
      <c r="R370" s="472">
        <v>0.48410000000000003</v>
      </c>
      <c r="S370" s="153">
        <v>0.01</v>
      </c>
      <c r="T370" s="153">
        <v>0.02</v>
      </c>
      <c r="U370" s="473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4" t="s">
        <v>24</v>
      </c>
    </row>
    <row r="371" spans="1:27" ht="15" hidden="1" x14ac:dyDescent="0.25">
      <c r="A371" s="24">
        <v>1370</v>
      </c>
      <c r="B371" s="24">
        <v>1370</v>
      </c>
      <c r="C371" s="468" t="s">
        <v>835</v>
      </c>
      <c r="D371" t="s">
        <v>219</v>
      </c>
      <c r="E371" s="469">
        <v>2</v>
      </c>
      <c r="F371" s="470">
        <v>25.2</v>
      </c>
      <c r="G371">
        <v>1</v>
      </c>
      <c r="H371">
        <v>1</v>
      </c>
      <c r="I371" s="471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1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3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4" t="s">
        <v>24</v>
      </c>
    </row>
    <row r="372" spans="1:27" ht="15" x14ac:dyDescent="0.25">
      <c r="A372" s="24">
        <v>1371</v>
      </c>
      <c r="B372" s="24">
        <v>1371</v>
      </c>
      <c r="C372" s="468" t="s">
        <v>836</v>
      </c>
      <c r="D372" t="s">
        <v>222</v>
      </c>
      <c r="E372" s="469">
        <v>3</v>
      </c>
      <c r="F372" s="470">
        <v>16.8</v>
      </c>
      <c r="G372">
        <v>1</v>
      </c>
      <c r="H372">
        <v>1</v>
      </c>
      <c r="I372" s="471">
        <f t="shared" si="16"/>
        <v>0.47039166666666665</v>
      </c>
      <c r="J372" s="472">
        <v>0.36503333333333332</v>
      </c>
      <c r="K372" s="472">
        <v>0.44336666666666663</v>
      </c>
      <c r="L372" s="472">
        <v>0.58906666666666663</v>
      </c>
      <c r="M372" s="472">
        <v>0.48410000000000003</v>
      </c>
      <c r="N372" s="471">
        <f t="shared" si="17"/>
        <v>0.47039166666666665</v>
      </c>
      <c r="O372" s="472">
        <v>0.36503333333333332</v>
      </c>
      <c r="P372" s="472">
        <v>0.44336666666666663</v>
      </c>
      <c r="Q372" s="472">
        <v>0.58906666666666663</v>
      </c>
      <c r="R372" s="472">
        <v>0.48410000000000003</v>
      </c>
      <c r="S372" s="153">
        <v>0.01</v>
      </c>
      <c r="T372" s="153">
        <v>0.02</v>
      </c>
      <c r="U372" s="473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4" t="s">
        <v>24</v>
      </c>
    </row>
    <row r="373" spans="1:27" ht="15" x14ac:dyDescent="0.25">
      <c r="A373" s="24">
        <v>1372</v>
      </c>
      <c r="B373" s="24">
        <v>1372</v>
      </c>
      <c r="C373" s="468" t="s">
        <v>837</v>
      </c>
      <c r="D373" t="s">
        <v>222</v>
      </c>
      <c r="E373" s="469">
        <v>3</v>
      </c>
      <c r="F373" s="470">
        <v>27.3</v>
      </c>
      <c r="G373">
        <v>1</v>
      </c>
      <c r="H373">
        <v>1</v>
      </c>
      <c r="I373" s="471">
        <f t="shared" si="16"/>
        <v>0.47039166666666665</v>
      </c>
      <c r="J373" s="472">
        <v>0.36503333333333332</v>
      </c>
      <c r="K373" s="472">
        <v>0.44336666666666663</v>
      </c>
      <c r="L373" s="472">
        <v>0.58906666666666663</v>
      </c>
      <c r="M373" s="472">
        <v>0.48410000000000003</v>
      </c>
      <c r="N373" s="471">
        <f t="shared" si="17"/>
        <v>0.47039166666666665</v>
      </c>
      <c r="O373" s="472">
        <v>0.36503333333333332</v>
      </c>
      <c r="P373" s="472">
        <v>0.44336666666666663</v>
      </c>
      <c r="Q373" s="472">
        <v>0.58906666666666663</v>
      </c>
      <c r="R373" s="472">
        <v>0.48410000000000003</v>
      </c>
      <c r="S373" s="153">
        <v>0.01</v>
      </c>
      <c r="T373" s="153">
        <v>0.02</v>
      </c>
      <c r="U373" s="473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4" t="s">
        <v>24</v>
      </c>
    </row>
    <row r="374" spans="1:27" ht="15" x14ac:dyDescent="0.25">
      <c r="A374" s="24">
        <v>1373</v>
      </c>
      <c r="B374" s="24">
        <v>1373</v>
      </c>
      <c r="C374" s="468" t="s">
        <v>838</v>
      </c>
      <c r="D374" t="s">
        <v>222</v>
      </c>
      <c r="E374" s="469">
        <v>3</v>
      </c>
      <c r="F374" s="470">
        <v>37.799999999999997</v>
      </c>
      <c r="G374">
        <v>1</v>
      </c>
      <c r="H374">
        <v>1</v>
      </c>
      <c r="I374" s="471">
        <f t="shared" si="16"/>
        <v>0.47039166666666665</v>
      </c>
      <c r="J374" s="472">
        <v>0.36503333333333332</v>
      </c>
      <c r="K374" s="472">
        <v>0.44336666666666663</v>
      </c>
      <c r="L374" s="472">
        <v>0.58906666666666663</v>
      </c>
      <c r="M374" s="472">
        <v>0.48410000000000003</v>
      </c>
      <c r="N374" s="471">
        <f t="shared" si="17"/>
        <v>0.47039166666666665</v>
      </c>
      <c r="O374" s="472">
        <v>0.36503333333333332</v>
      </c>
      <c r="P374" s="472">
        <v>0.44336666666666663</v>
      </c>
      <c r="Q374" s="472">
        <v>0.58906666666666663</v>
      </c>
      <c r="R374" s="472">
        <v>0.48410000000000003</v>
      </c>
      <c r="S374" s="153">
        <v>0.01</v>
      </c>
      <c r="T374" s="153">
        <v>0.02</v>
      </c>
      <c r="U374" s="473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4" t="s">
        <v>24</v>
      </c>
    </row>
    <row r="375" spans="1:27" ht="15" x14ac:dyDescent="0.25">
      <c r="A375" s="24">
        <v>1374</v>
      </c>
      <c r="B375" s="24">
        <v>1374</v>
      </c>
      <c r="C375" s="468" t="s">
        <v>839</v>
      </c>
      <c r="D375" t="s">
        <v>222</v>
      </c>
      <c r="E375" s="469">
        <v>3</v>
      </c>
      <c r="F375" s="470">
        <v>54.6</v>
      </c>
      <c r="G375">
        <v>1</v>
      </c>
      <c r="H375">
        <v>1</v>
      </c>
      <c r="I375" s="471">
        <f t="shared" si="16"/>
        <v>0.47039166666666665</v>
      </c>
      <c r="J375" s="472">
        <v>0.36503333333333332</v>
      </c>
      <c r="K375" s="472">
        <v>0.44336666666666663</v>
      </c>
      <c r="L375" s="472">
        <v>0.58906666666666663</v>
      </c>
      <c r="M375" s="472">
        <v>0.48410000000000003</v>
      </c>
      <c r="N375" s="471">
        <f t="shared" si="17"/>
        <v>0.47039166666666665</v>
      </c>
      <c r="O375" s="472">
        <v>0.36503333333333332</v>
      </c>
      <c r="P375" s="472">
        <v>0.44336666666666663</v>
      </c>
      <c r="Q375" s="472">
        <v>0.58906666666666663</v>
      </c>
      <c r="R375" s="472">
        <v>0.48410000000000003</v>
      </c>
      <c r="S375" s="153">
        <v>0.01</v>
      </c>
      <c r="T375" s="153">
        <v>0.02</v>
      </c>
      <c r="U375" s="473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4" t="s">
        <v>24</v>
      </c>
    </row>
    <row r="376" spans="1:27" ht="15" hidden="1" x14ac:dyDescent="0.25">
      <c r="A376" s="24">
        <v>1375</v>
      </c>
      <c r="B376" s="24">
        <v>1375</v>
      </c>
      <c r="C376" s="468" t="s">
        <v>840</v>
      </c>
      <c r="D376" t="s">
        <v>219</v>
      </c>
      <c r="E376" s="469">
        <v>2</v>
      </c>
      <c r="F376" s="470">
        <v>4.2</v>
      </c>
      <c r="G376">
        <v>1</v>
      </c>
      <c r="H376">
        <v>1</v>
      </c>
      <c r="I376" s="471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1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3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4" t="s">
        <v>23</v>
      </c>
    </row>
    <row r="377" spans="1:27" ht="15" hidden="1" x14ac:dyDescent="0.25">
      <c r="A377" s="24">
        <v>1376</v>
      </c>
      <c r="B377" s="24">
        <v>1376</v>
      </c>
      <c r="C377" s="468" t="s">
        <v>841</v>
      </c>
      <c r="D377" t="s">
        <v>219</v>
      </c>
      <c r="E377" s="469">
        <v>2</v>
      </c>
      <c r="F377" s="470">
        <v>0</v>
      </c>
      <c r="G377">
        <v>1</v>
      </c>
      <c r="H377">
        <v>1</v>
      </c>
      <c r="I377" s="471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1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3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4" t="s">
        <v>23</v>
      </c>
    </row>
    <row r="378" spans="1:27" ht="15" hidden="1" x14ac:dyDescent="0.25">
      <c r="A378" s="24">
        <v>1377</v>
      </c>
      <c r="B378" s="24">
        <v>1377</v>
      </c>
      <c r="C378" s="468" t="s">
        <v>842</v>
      </c>
      <c r="D378" t="s">
        <v>216</v>
      </c>
      <c r="E378" s="469">
        <v>1</v>
      </c>
      <c r="F378" s="470">
        <v>56</v>
      </c>
      <c r="G378">
        <v>1</v>
      </c>
      <c r="H378">
        <v>1</v>
      </c>
      <c r="I378" s="471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1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3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4" t="s">
        <v>23</v>
      </c>
    </row>
    <row r="379" spans="1:27" ht="15" hidden="1" x14ac:dyDescent="0.25">
      <c r="A379" s="24">
        <v>1378</v>
      </c>
      <c r="B379" s="24">
        <v>1378</v>
      </c>
      <c r="C379" s="468" t="s">
        <v>843</v>
      </c>
      <c r="D379" t="s">
        <v>216</v>
      </c>
      <c r="E379" s="469">
        <v>1</v>
      </c>
      <c r="F379" s="470">
        <v>0</v>
      </c>
      <c r="G379">
        <v>1</v>
      </c>
      <c r="H379">
        <v>1</v>
      </c>
      <c r="I379" s="471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1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3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4" t="s">
        <v>23</v>
      </c>
    </row>
    <row r="380" spans="1:27" ht="15" x14ac:dyDescent="0.25">
      <c r="A380" s="24">
        <v>1379</v>
      </c>
      <c r="B380" s="24">
        <v>1379</v>
      </c>
      <c r="C380" s="468" t="s">
        <v>844</v>
      </c>
      <c r="D380" t="s">
        <v>222</v>
      </c>
      <c r="E380" s="469">
        <v>3</v>
      </c>
      <c r="F380" s="470">
        <v>30.4</v>
      </c>
      <c r="G380">
        <v>1</v>
      </c>
      <c r="H380">
        <v>1</v>
      </c>
      <c r="I380" s="471">
        <f t="shared" si="16"/>
        <v>0.47039166666666665</v>
      </c>
      <c r="J380" s="472">
        <v>0.36503333333333332</v>
      </c>
      <c r="K380" s="472">
        <v>0.44336666666666663</v>
      </c>
      <c r="L380" s="472">
        <v>0.58906666666666663</v>
      </c>
      <c r="M380" s="472">
        <v>0.48410000000000003</v>
      </c>
      <c r="N380" s="471">
        <f t="shared" si="17"/>
        <v>0.47039166666666665</v>
      </c>
      <c r="O380" s="472">
        <v>0.36503333333333332</v>
      </c>
      <c r="P380" s="472">
        <v>0.44336666666666663</v>
      </c>
      <c r="Q380" s="472">
        <v>0.58906666666666663</v>
      </c>
      <c r="R380" s="472">
        <v>0.48410000000000003</v>
      </c>
      <c r="S380" s="153">
        <v>0.01</v>
      </c>
      <c r="T380" s="153">
        <v>0.02</v>
      </c>
      <c r="U380" s="473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4" t="s">
        <v>24</v>
      </c>
    </row>
    <row r="381" spans="1:27" ht="15" x14ac:dyDescent="0.25">
      <c r="A381" s="24">
        <v>1380</v>
      </c>
      <c r="B381" s="24">
        <v>1380</v>
      </c>
      <c r="C381" s="468" t="s">
        <v>845</v>
      </c>
      <c r="D381" t="s">
        <v>222</v>
      </c>
      <c r="E381" s="469">
        <v>3</v>
      </c>
      <c r="F381" s="470">
        <v>29.7</v>
      </c>
      <c r="G381">
        <v>1</v>
      </c>
      <c r="H381">
        <v>1</v>
      </c>
      <c r="I381" s="471">
        <f t="shared" si="16"/>
        <v>0.47039166666666665</v>
      </c>
      <c r="J381" s="472">
        <v>0.36503333333333332</v>
      </c>
      <c r="K381" s="472">
        <v>0.44336666666666663</v>
      </c>
      <c r="L381" s="472">
        <v>0.58906666666666663</v>
      </c>
      <c r="M381" s="472">
        <v>0.48410000000000003</v>
      </c>
      <c r="N381" s="471">
        <f t="shared" si="17"/>
        <v>0.47039166666666665</v>
      </c>
      <c r="O381" s="472">
        <v>0.36503333333333332</v>
      </c>
      <c r="P381" s="472">
        <v>0.44336666666666663</v>
      </c>
      <c r="Q381" s="472">
        <v>0.58906666666666663</v>
      </c>
      <c r="R381" s="472">
        <v>0.48410000000000003</v>
      </c>
      <c r="S381" s="153">
        <v>0.01</v>
      </c>
      <c r="T381" s="153">
        <v>0.02</v>
      </c>
      <c r="U381" s="473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4" t="s">
        <v>24</v>
      </c>
    </row>
    <row r="382" spans="1:27" ht="15" x14ac:dyDescent="0.25">
      <c r="A382" s="24">
        <v>1381</v>
      </c>
      <c r="B382" s="24">
        <v>1381</v>
      </c>
      <c r="C382" s="468" t="s">
        <v>846</v>
      </c>
      <c r="D382" t="s">
        <v>222</v>
      </c>
      <c r="E382" s="469">
        <v>3</v>
      </c>
      <c r="F382" s="470">
        <v>11.2</v>
      </c>
      <c r="G382">
        <v>1</v>
      </c>
      <c r="H382">
        <v>1</v>
      </c>
      <c r="I382" s="471">
        <f t="shared" si="16"/>
        <v>0.47039166666666665</v>
      </c>
      <c r="J382" s="472">
        <v>0.36503333333333332</v>
      </c>
      <c r="K382" s="472">
        <v>0.44336666666666663</v>
      </c>
      <c r="L382" s="472">
        <v>0.58906666666666663</v>
      </c>
      <c r="M382" s="472">
        <v>0.48410000000000003</v>
      </c>
      <c r="N382" s="471">
        <f t="shared" si="17"/>
        <v>0.47039166666666665</v>
      </c>
      <c r="O382" s="472">
        <v>0.36503333333333332</v>
      </c>
      <c r="P382" s="472">
        <v>0.44336666666666663</v>
      </c>
      <c r="Q382" s="472">
        <v>0.58906666666666663</v>
      </c>
      <c r="R382" s="472">
        <v>0.48410000000000003</v>
      </c>
      <c r="S382" s="153">
        <v>0.01</v>
      </c>
      <c r="T382" s="153">
        <v>0.02</v>
      </c>
      <c r="U382" s="473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4" t="s">
        <v>24</v>
      </c>
    </row>
    <row r="383" spans="1:27" ht="15" hidden="1" x14ac:dyDescent="0.25">
      <c r="A383" s="24">
        <v>1382</v>
      </c>
      <c r="B383" s="24">
        <v>1382</v>
      </c>
      <c r="C383" s="468" t="s">
        <v>847</v>
      </c>
      <c r="D383" t="s">
        <v>216</v>
      </c>
      <c r="E383" s="469">
        <v>1</v>
      </c>
      <c r="F383" s="470">
        <v>56</v>
      </c>
      <c r="G383">
        <v>1</v>
      </c>
      <c r="H383">
        <v>1</v>
      </c>
      <c r="I383" s="471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1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3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4" t="s">
        <v>23</v>
      </c>
    </row>
    <row r="384" spans="1:27" ht="15" hidden="1" x14ac:dyDescent="0.25">
      <c r="A384" s="24">
        <v>1383</v>
      </c>
      <c r="B384" s="24">
        <v>1383</v>
      </c>
      <c r="C384" s="468" t="s">
        <v>848</v>
      </c>
      <c r="D384" t="s">
        <v>216</v>
      </c>
      <c r="E384" s="469">
        <v>1</v>
      </c>
      <c r="F384" s="470">
        <v>0</v>
      </c>
      <c r="G384">
        <v>1</v>
      </c>
      <c r="H384">
        <v>1</v>
      </c>
      <c r="I384" s="471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1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3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4" t="s">
        <v>23</v>
      </c>
    </row>
    <row r="385" spans="1:27" ht="15" hidden="1" x14ac:dyDescent="0.25">
      <c r="A385" s="24">
        <v>1384</v>
      </c>
      <c r="B385" s="24">
        <v>1384</v>
      </c>
      <c r="C385" s="468" t="s">
        <v>849</v>
      </c>
      <c r="D385" t="s">
        <v>216</v>
      </c>
      <c r="E385" s="469">
        <v>1</v>
      </c>
      <c r="F385" s="470">
        <v>40</v>
      </c>
      <c r="G385">
        <v>1</v>
      </c>
      <c r="H385">
        <v>1</v>
      </c>
      <c r="I385" s="471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1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3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4" t="s">
        <v>23</v>
      </c>
    </row>
    <row r="386" spans="1:27" ht="15" hidden="1" x14ac:dyDescent="0.25">
      <c r="A386" s="24">
        <v>1385</v>
      </c>
      <c r="B386" s="24">
        <v>1385</v>
      </c>
      <c r="C386" s="468" t="s">
        <v>850</v>
      </c>
      <c r="D386" t="s">
        <v>216</v>
      </c>
      <c r="E386" s="469">
        <v>1</v>
      </c>
      <c r="F386" s="470">
        <v>0</v>
      </c>
      <c r="G386">
        <v>1</v>
      </c>
      <c r="H386">
        <v>1</v>
      </c>
      <c r="I386" s="471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1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3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4" t="s">
        <v>23</v>
      </c>
    </row>
    <row r="387" spans="1:27" ht="15" hidden="1" x14ac:dyDescent="0.25">
      <c r="A387" s="24">
        <v>1386</v>
      </c>
      <c r="B387" s="24">
        <v>1386</v>
      </c>
      <c r="C387" s="468" t="s">
        <v>851</v>
      </c>
      <c r="D387" t="s">
        <v>216</v>
      </c>
      <c r="E387" s="469">
        <v>1</v>
      </c>
      <c r="F387" s="470">
        <v>17.926829268292693</v>
      </c>
      <c r="G387">
        <v>1</v>
      </c>
      <c r="H387">
        <v>1</v>
      </c>
      <c r="I387" s="471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1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3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4" t="s">
        <v>23</v>
      </c>
    </row>
    <row r="388" spans="1:27" ht="15" hidden="1" x14ac:dyDescent="0.25">
      <c r="A388" s="24">
        <v>1387</v>
      </c>
      <c r="B388" s="24">
        <v>1387</v>
      </c>
      <c r="C388" s="468" t="s">
        <v>852</v>
      </c>
      <c r="D388" t="s">
        <v>219</v>
      </c>
      <c r="E388" s="469">
        <v>2</v>
      </c>
      <c r="F388" s="470">
        <v>50</v>
      </c>
      <c r="G388">
        <v>1</v>
      </c>
      <c r="H388">
        <v>1</v>
      </c>
      <c r="I388" s="471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1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3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4" t="s">
        <v>24</v>
      </c>
    </row>
    <row r="389" spans="1:27" ht="15" hidden="1" x14ac:dyDescent="0.25">
      <c r="A389" s="24">
        <v>1388</v>
      </c>
      <c r="B389" s="24">
        <v>1388</v>
      </c>
      <c r="C389" s="468" t="s">
        <v>853</v>
      </c>
      <c r="D389" t="s">
        <v>219</v>
      </c>
      <c r="E389" s="469">
        <v>2</v>
      </c>
      <c r="F389" s="470">
        <v>29.9</v>
      </c>
      <c r="G389">
        <v>1</v>
      </c>
      <c r="H389">
        <v>1</v>
      </c>
      <c r="I389" s="471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1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3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4" t="s">
        <v>24</v>
      </c>
    </row>
    <row r="390" spans="1:27" ht="15" hidden="1" x14ac:dyDescent="0.25">
      <c r="A390" s="24">
        <v>1389</v>
      </c>
      <c r="B390" s="24">
        <v>1389</v>
      </c>
      <c r="C390" s="468" t="s">
        <v>854</v>
      </c>
      <c r="D390" t="s">
        <v>219</v>
      </c>
      <c r="E390" s="469">
        <v>2</v>
      </c>
      <c r="F390" s="470">
        <v>23</v>
      </c>
      <c r="G390">
        <v>1</v>
      </c>
      <c r="H390">
        <v>1</v>
      </c>
      <c r="I390" s="471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1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3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4" t="s">
        <v>24</v>
      </c>
    </row>
    <row r="391" spans="1:27" ht="15" x14ac:dyDescent="0.25">
      <c r="A391" s="24">
        <v>1390</v>
      </c>
      <c r="B391" s="24">
        <v>1390</v>
      </c>
      <c r="C391" s="468" t="s">
        <v>855</v>
      </c>
      <c r="D391" t="s">
        <v>222</v>
      </c>
      <c r="E391" s="469">
        <v>3</v>
      </c>
      <c r="F391" s="470">
        <v>28.2</v>
      </c>
      <c r="G391">
        <v>1</v>
      </c>
      <c r="H391">
        <v>1</v>
      </c>
      <c r="I391" s="471">
        <f t="shared" si="20"/>
        <v>0.47039166666666665</v>
      </c>
      <c r="J391" s="472">
        <v>0.36503333333333332</v>
      </c>
      <c r="K391" s="472">
        <v>0.44336666666666663</v>
      </c>
      <c r="L391" s="472">
        <v>0.58906666666666663</v>
      </c>
      <c r="M391" s="472">
        <v>0.48410000000000003</v>
      </c>
      <c r="N391" s="471">
        <f t="shared" si="21"/>
        <v>0.47039166666666665</v>
      </c>
      <c r="O391" s="472">
        <v>0.36503333333333332</v>
      </c>
      <c r="P391" s="472">
        <v>0.44336666666666663</v>
      </c>
      <c r="Q391" s="472">
        <v>0.58906666666666663</v>
      </c>
      <c r="R391" s="472">
        <v>0.48410000000000003</v>
      </c>
      <c r="S391" s="153">
        <v>0.01</v>
      </c>
      <c r="T391" s="153">
        <v>0.02</v>
      </c>
      <c r="U391" s="473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4" t="s">
        <v>24</v>
      </c>
    </row>
    <row r="392" spans="1:27" ht="15" x14ac:dyDescent="0.25">
      <c r="A392" s="24">
        <v>1391</v>
      </c>
      <c r="B392" s="24">
        <v>1391</v>
      </c>
      <c r="C392" s="468" t="s">
        <v>856</v>
      </c>
      <c r="D392" t="s">
        <v>222</v>
      </c>
      <c r="E392" s="469">
        <v>3</v>
      </c>
      <c r="F392" s="470">
        <v>16.100000000000001</v>
      </c>
      <c r="G392">
        <v>1</v>
      </c>
      <c r="H392">
        <v>1</v>
      </c>
      <c r="I392" s="471">
        <f t="shared" si="20"/>
        <v>0.47039166666666665</v>
      </c>
      <c r="J392" s="472">
        <v>0.36503333333333332</v>
      </c>
      <c r="K392" s="472">
        <v>0.44336666666666663</v>
      </c>
      <c r="L392" s="472">
        <v>0.58906666666666663</v>
      </c>
      <c r="M392" s="472">
        <v>0.48410000000000003</v>
      </c>
      <c r="N392" s="471">
        <f t="shared" si="21"/>
        <v>0.47039166666666665</v>
      </c>
      <c r="O392" s="472">
        <v>0.36503333333333332</v>
      </c>
      <c r="P392" s="472">
        <v>0.44336666666666663</v>
      </c>
      <c r="Q392" s="472">
        <v>0.58906666666666663</v>
      </c>
      <c r="R392" s="472">
        <v>0.48410000000000003</v>
      </c>
      <c r="S392" s="153">
        <v>0.01</v>
      </c>
      <c r="T392" s="153">
        <v>0.02</v>
      </c>
      <c r="U392" s="473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4" t="s">
        <v>24</v>
      </c>
    </row>
    <row r="393" spans="1:27" ht="15" x14ac:dyDescent="0.25">
      <c r="A393" s="24">
        <v>1392</v>
      </c>
      <c r="B393" s="24">
        <v>1392</v>
      </c>
      <c r="C393" s="468" t="s">
        <v>857</v>
      </c>
      <c r="D393" t="s">
        <v>222</v>
      </c>
      <c r="E393" s="469">
        <v>3</v>
      </c>
      <c r="F393" s="470">
        <v>3.23</v>
      </c>
      <c r="G393">
        <v>1</v>
      </c>
      <c r="H393">
        <v>1</v>
      </c>
      <c r="I393" s="471">
        <f t="shared" si="20"/>
        <v>0.47039166666666665</v>
      </c>
      <c r="J393" s="472">
        <v>0.36503333333333332</v>
      </c>
      <c r="K393" s="472">
        <v>0.44336666666666663</v>
      </c>
      <c r="L393" s="472">
        <v>0.58906666666666663</v>
      </c>
      <c r="M393" s="472">
        <v>0.48410000000000003</v>
      </c>
      <c r="N393" s="471">
        <f t="shared" si="21"/>
        <v>0.47039166666666665</v>
      </c>
      <c r="O393" s="472">
        <v>0.36503333333333332</v>
      </c>
      <c r="P393" s="472">
        <v>0.44336666666666663</v>
      </c>
      <c r="Q393" s="472">
        <v>0.58906666666666663</v>
      </c>
      <c r="R393" s="472">
        <v>0.48410000000000003</v>
      </c>
      <c r="S393" s="153">
        <v>0.01</v>
      </c>
      <c r="T393" s="153">
        <v>0.02</v>
      </c>
      <c r="U393" s="473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4" t="s">
        <v>24</v>
      </c>
    </row>
    <row r="394" spans="1:27" ht="15" x14ac:dyDescent="0.25">
      <c r="A394" s="24">
        <v>1393</v>
      </c>
      <c r="B394" s="24">
        <v>1393</v>
      </c>
      <c r="C394" s="468" t="s">
        <v>858</v>
      </c>
      <c r="D394" t="s">
        <v>222</v>
      </c>
      <c r="E394" s="469">
        <v>3</v>
      </c>
      <c r="F394" s="470">
        <v>24</v>
      </c>
      <c r="G394">
        <v>1</v>
      </c>
      <c r="H394">
        <v>1</v>
      </c>
      <c r="I394" s="471">
        <f t="shared" si="20"/>
        <v>0.47039166666666665</v>
      </c>
      <c r="J394" s="472">
        <v>0.36503333333333332</v>
      </c>
      <c r="K394" s="472">
        <v>0.44336666666666663</v>
      </c>
      <c r="L394" s="472">
        <v>0.58906666666666663</v>
      </c>
      <c r="M394" s="472">
        <v>0.48410000000000003</v>
      </c>
      <c r="N394" s="471">
        <f t="shared" si="21"/>
        <v>0.47039166666666665</v>
      </c>
      <c r="O394" s="472">
        <v>0.36503333333333332</v>
      </c>
      <c r="P394" s="472">
        <v>0.44336666666666663</v>
      </c>
      <c r="Q394" s="472">
        <v>0.58906666666666663</v>
      </c>
      <c r="R394" s="472">
        <v>0.48410000000000003</v>
      </c>
      <c r="S394" s="153">
        <v>0.01</v>
      </c>
      <c r="T394" s="153">
        <v>0.02</v>
      </c>
      <c r="U394" s="473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4" t="s">
        <v>24</v>
      </c>
    </row>
    <row r="395" spans="1:27" ht="15" x14ac:dyDescent="0.25">
      <c r="A395" s="24">
        <v>1394</v>
      </c>
      <c r="B395" s="24">
        <v>1394</v>
      </c>
      <c r="C395" s="468" t="s">
        <v>859</v>
      </c>
      <c r="D395" t="s">
        <v>222</v>
      </c>
      <c r="E395" s="469">
        <v>3</v>
      </c>
      <c r="F395" s="470">
        <v>20.7</v>
      </c>
      <c r="G395">
        <v>1</v>
      </c>
      <c r="H395">
        <v>1</v>
      </c>
      <c r="I395" s="471">
        <f t="shared" si="20"/>
        <v>0.47039166666666665</v>
      </c>
      <c r="J395" s="472">
        <v>0.36503333333333332</v>
      </c>
      <c r="K395" s="472">
        <v>0.44336666666666663</v>
      </c>
      <c r="L395" s="472">
        <v>0.58906666666666663</v>
      </c>
      <c r="M395" s="472">
        <v>0.48410000000000003</v>
      </c>
      <c r="N395" s="471">
        <f t="shared" si="21"/>
        <v>0.47039166666666665</v>
      </c>
      <c r="O395" s="472">
        <v>0.36503333333333332</v>
      </c>
      <c r="P395" s="472">
        <v>0.44336666666666663</v>
      </c>
      <c r="Q395" s="472">
        <v>0.58906666666666663</v>
      </c>
      <c r="R395" s="472">
        <v>0.48410000000000003</v>
      </c>
      <c r="S395" s="153">
        <v>0.01</v>
      </c>
      <c r="T395" s="153">
        <v>0.02</v>
      </c>
      <c r="U395" s="473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4" t="s">
        <v>24</v>
      </c>
    </row>
    <row r="396" spans="1:27" ht="15" x14ac:dyDescent="0.25">
      <c r="A396" s="24">
        <v>1395</v>
      </c>
      <c r="B396" s="24">
        <v>1395</v>
      </c>
      <c r="C396" s="468" t="s">
        <v>860</v>
      </c>
      <c r="D396" t="s">
        <v>222</v>
      </c>
      <c r="E396" s="469">
        <v>3</v>
      </c>
      <c r="F396" s="470">
        <v>35.07</v>
      </c>
      <c r="G396">
        <v>1</v>
      </c>
      <c r="H396">
        <v>1</v>
      </c>
      <c r="I396" s="471">
        <f t="shared" si="20"/>
        <v>0.47039166666666665</v>
      </c>
      <c r="J396" s="472">
        <v>0.36503333333333332</v>
      </c>
      <c r="K396" s="472">
        <v>0.44336666666666663</v>
      </c>
      <c r="L396" s="472">
        <v>0.58906666666666663</v>
      </c>
      <c r="M396" s="472">
        <v>0.48410000000000003</v>
      </c>
      <c r="N396" s="471">
        <f t="shared" si="21"/>
        <v>0.47039166666666665</v>
      </c>
      <c r="O396" s="472">
        <v>0.36503333333333332</v>
      </c>
      <c r="P396" s="472">
        <v>0.44336666666666663</v>
      </c>
      <c r="Q396" s="472">
        <v>0.58906666666666663</v>
      </c>
      <c r="R396" s="472">
        <v>0.48410000000000003</v>
      </c>
      <c r="S396" s="153">
        <v>0.01</v>
      </c>
      <c r="T396" s="153">
        <v>0.02</v>
      </c>
      <c r="U396" s="473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4" t="s">
        <v>24</v>
      </c>
    </row>
    <row r="397" spans="1:27" ht="15" x14ac:dyDescent="0.25">
      <c r="A397" s="24">
        <v>1396</v>
      </c>
      <c r="B397" s="24">
        <v>1396</v>
      </c>
      <c r="C397" s="468" t="s">
        <v>861</v>
      </c>
      <c r="D397" t="s">
        <v>222</v>
      </c>
      <c r="E397" s="469">
        <v>3</v>
      </c>
      <c r="F397" s="470">
        <v>4.25</v>
      </c>
      <c r="G397">
        <v>1</v>
      </c>
      <c r="H397">
        <v>1</v>
      </c>
      <c r="I397" s="471">
        <f t="shared" si="20"/>
        <v>0.47039166666666665</v>
      </c>
      <c r="J397" s="472">
        <v>0.36503333333333332</v>
      </c>
      <c r="K397" s="472">
        <v>0.44336666666666663</v>
      </c>
      <c r="L397" s="472">
        <v>0.58906666666666663</v>
      </c>
      <c r="M397" s="472">
        <v>0.48410000000000003</v>
      </c>
      <c r="N397" s="471">
        <f t="shared" si="21"/>
        <v>0.47039166666666665</v>
      </c>
      <c r="O397" s="472">
        <v>0.36503333333333332</v>
      </c>
      <c r="P397" s="472">
        <v>0.44336666666666663</v>
      </c>
      <c r="Q397" s="472">
        <v>0.58906666666666663</v>
      </c>
      <c r="R397" s="472">
        <v>0.48410000000000003</v>
      </c>
      <c r="S397" s="153">
        <v>0.01</v>
      </c>
      <c r="T397" s="153">
        <v>0.02</v>
      </c>
      <c r="U397" s="473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4" t="s">
        <v>24</v>
      </c>
    </row>
    <row r="398" spans="1:27" ht="15" x14ac:dyDescent="0.25">
      <c r="A398" s="24">
        <v>1397</v>
      </c>
      <c r="B398" s="24">
        <v>1397</v>
      </c>
      <c r="C398" s="468" t="s">
        <v>862</v>
      </c>
      <c r="D398" t="s">
        <v>222</v>
      </c>
      <c r="E398" s="469">
        <v>3</v>
      </c>
      <c r="F398" s="470">
        <v>26</v>
      </c>
      <c r="G398">
        <v>1</v>
      </c>
      <c r="H398">
        <v>1</v>
      </c>
      <c r="I398" s="471">
        <f t="shared" si="20"/>
        <v>0.47039166666666665</v>
      </c>
      <c r="J398" s="472">
        <v>0.36503333333333332</v>
      </c>
      <c r="K398" s="472">
        <v>0.44336666666666663</v>
      </c>
      <c r="L398" s="472">
        <v>0.58906666666666663</v>
      </c>
      <c r="M398" s="472">
        <v>0.48410000000000003</v>
      </c>
      <c r="N398" s="471">
        <f t="shared" si="21"/>
        <v>0.47039166666666665</v>
      </c>
      <c r="O398" s="472">
        <v>0.36503333333333332</v>
      </c>
      <c r="P398" s="472">
        <v>0.44336666666666663</v>
      </c>
      <c r="Q398" s="472">
        <v>0.58906666666666663</v>
      </c>
      <c r="R398" s="472">
        <v>0.48410000000000003</v>
      </c>
      <c r="S398" s="153">
        <v>0.01</v>
      </c>
      <c r="T398" s="153">
        <v>0.02</v>
      </c>
      <c r="U398" s="473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4" t="s">
        <v>24</v>
      </c>
    </row>
    <row r="399" spans="1:27" ht="15" x14ac:dyDescent="0.25">
      <c r="A399" s="24">
        <v>1398</v>
      </c>
      <c r="B399" s="24">
        <v>1398</v>
      </c>
      <c r="C399" s="468" t="s">
        <v>863</v>
      </c>
      <c r="D399" t="s">
        <v>222</v>
      </c>
      <c r="E399" s="469">
        <v>3</v>
      </c>
      <c r="F399" s="470">
        <v>26</v>
      </c>
      <c r="G399">
        <v>1</v>
      </c>
      <c r="H399">
        <v>1</v>
      </c>
      <c r="I399" s="471">
        <f t="shared" si="20"/>
        <v>0.47039166666666665</v>
      </c>
      <c r="J399" s="472">
        <v>0.36503333333333332</v>
      </c>
      <c r="K399" s="472">
        <v>0.44336666666666663</v>
      </c>
      <c r="L399" s="472">
        <v>0.58906666666666663</v>
      </c>
      <c r="M399" s="472">
        <v>0.48410000000000003</v>
      </c>
      <c r="N399" s="471">
        <f t="shared" si="21"/>
        <v>0.47039166666666665</v>
      </c>
      <c r="O399" s="472">
        <v>0.36503333333333332</v>
      </c>
      <c r="P399" s="472">
        <v>0.44336666666666663</v>
      </c>
      <c r="Q399" s="472">
        <v>0.58906666666666663</v>
      </c>
      <c r="R399" s="472">
        <v>0.48410000000000003</v>
      </c>
      <c r="S399" s="153">
        <v>0.01</v>
      </c>
      <c r="T399" s="153">
        <v>0.02</v>
      </c>
      <c r="U399" s="473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4" t="s">
        <v>24</v>
      </c>
    </row>
    <row r="400" spans="1:27" ht="15" x14ac:dyDescent="0.25">
      <c r="A400" s="24">
        <v>1399</v>
      </c>
      <c r="B400" s="24">
        <v>1399</v>
      </c>
      <c r="C400" s="468" t="s">
        <v>864</v>
      </c>
      <c r="D400" t="s">
        <v>222</v>
      </c>
      <c r="E400" s="469">
        <v>3</v>
      </c>
      <c r="F400" s="470">
        <v>26</v>
      </c>
      <c r="G400">
        <v>1</v>
      </c>
      <c r="H400">
        <v>1</v>
      </c>
      <c r="I400" s="471">
        <f t="shared" si="20"/>
        <v>0.47039166666666665</v>
      </c>
      <c r="J400" s="472">
        <v>0.36503333333333332</v>
      </c>
      <c r="K400" s="472">
        <v>0.44336666666666663</v>
      </c>
      <c r="L400" s="472">
        <v>0.58906666666666663</v>
      </c>
      <c r="M400" s="472">
        <v>0.48410000000000003</v>
      </c>
      <c r="N400" s="471">
        <f t="shared" si="21"/>
        <v>0.47039166666666665</v>
      </c>
      <c r="O400" s="472">
        <v>0.36503333333333332</v>
      </c>
      <c r="P400" s="472">
        <v>0.44336666666666663</v>
      </c>
      <c r="Q400" s="472">
        <v>0.58906666666666663</v>
      </c>
      <c r="R400" s="472">
        <v>0.48410000000000003</v>
      </c>
      <c r="S400" s="153">
        <v>0.01</v>
      </c>
      <c r="T400" s="153">
        <v>0.02</v>
      </c>
      <c r="U400" s="473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4" t="s">
        <v>24</v>
      </c>
    </row>
    <row r="401" spans="1:27" ht="15" x14ac:dyDescent="0.25">
      <c r="A401" s="24">
        <v>1400</v>
      </c>
      <c r="B401" s="24">
        <v>1400</v>
      </c>
      <c r="C401" s="468" t="s">
        <v>865</v>
      </c>
      <c r="D401" t="s">
        <v>222</v>
      </c>
      <c r="E401" s="469">
        <v>3</v>
      </c>
      <c r="F401" s="470">
        <v>26</v>
      </c>
      <c r="G401">
        <v>1</v>
      </c>
      <c r="H401">
        <v>1</v>
      </c>
      <c r="I401" s="471">
        <f t="shared" si="20"/>
        <v>0.47039166666666665</v>
      </c>
      <c r="J401" s="472">
        <v>0.36503333333333332</v>
      </c>
      <c r="K401" s="472">
        <v>0.44336666666666663</v>
      </c>
      <c r="L401" s="472">
        <v>0.58906666666666663</v>
      </c>
      <c r="M401" s="472">
        <v>0.48410000000000003</v>
      </c>
      <c r="N401" s="471">
        <f t="shared" si="21"/>
        <v>0.47039166666666665</v>
      </c>
      <c r="O401" s="472">
        <v>0.36503333333333332</v>
      </c>
      <c r="P401" s="472">
        <v>0.44336666666666663</v>
      </c>
      <c r="Q401" s="472">
        <v>0.58906666666666663</v>
      </c>
      <c r="R401" s="472">
        <v>0.48410000000000003</v>
      </c>
      <c r="S401" s="153">
        <v>0.01</v>
      </c>
      <c r="T401" s="153">
        <v>0.02</v>
      </c>
      <c r="U401" s="473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4" t="s">
        <v>24</v>
      </c>
    </row>
    <row r="402" spans="1:27" ht="15" x14ac:dyDescent="0.25">
      <c r="A402" s="24">
        <v>1401</v>
      </c>
      <c r="B402" s="24">
        <v>1401</v>
      </c>
      <c r="C402" s="468" t="s">
        <v>866</v>
      </c>
      <c r="D402" t="s">
        <v>222</v>
      </c>
      <c r="E402" s="469">
        <v>3</v>
      </c>
      <c r="F402" s="470">
        <v>23.1</v>
      </c>
      <c r="G402">
        <v>1</v>
      </c>
      <c r="H402">
        <v>1</v>
      </c>
      <c r="I402" s="471">
        <f t="shared" si="20"/>
        <v>0.47039166666666665</v>
      </c>
      <c r="J402" s="472">
        <v>0.36503333333333332</v>
      </c>
      <c r="K402" s="472">
        <v>0.44336666666666663</v>
      </c>
      <c r="L402" s="472">
        <v>0.58906666666666663</v>
      </c>
      <c r="M402" s="472">
        <v>0.48410000000000003</v>
      </c>
      <c r="N402" s="471">
        <f t="shared" si="21"/>
        <v>0.47039166666666665</v>
      </c>
      <c r="O402" s="472">
        <v>0.36503333333333332</v>
      </c>
      <c r="P402" s="472">
        <v>0.44336666666666663</v>
      </c>
      <c r="Q402" s="472">
        <v>0.58906666666666663</v>
      </c>
      <c r="R402" s="472">
        <v>0.48410000000000003</v>
      </c>
      <c r="S402" s="153">
        <v>0.01</v>
      </c>
      <c r="T402" s="153">
        <v>0.02</v>
      </c>
      <c r="U402" s="473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4" t="s">
        <v>24</v>
      </c>
    </row>
    <row r="403" spans="1:27" ht="15" hidden="1" x14ac:dyDescent="0.25">
      <c r="A403" s="24">
        <v>1402</v>
      </c>
      <c r="B403" s="24">
        <v>1402</v>
      </c>
      <c r="C403" s="468" t="s">
        <v>867</v>
      </c>
      <c r="D403" t="s">
        <v>216</v>
      </c>
      <c r="E403" s="469">
        <v>1</v>
      </c>
      <c r="F403" s="470">
        <v>87.073170731707307</v>
      </c>
      <c r="G403">
        <v>1</v>
      </c>
      <c r="H403">
        <v>1</v>
      </c>
      <c r="I403" s="471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1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3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4" t="s">
        <v>23</v>
      </c>
    </row>
    <row r="404" spans="1:27" ht="15" x14ac:dyDescent="0.25">
      <c r="A404" s="24">
        <v>1403</v>
      </c>
      <c r="B404" s="24">
        <v>1403</v>
      </c>
      <c r="C404" s="468" t="s">
        <v>868</v>
      </c>
      <c r="D404" t="s">
        <v>222</v>
      </c>
      <c r="E404" s="469">
        <v>3</v>
      </c>
      <c r="F404" s="470">
        <v>30.24</v>
      </c>
      <c r="G404">
        <v>1</v>
      </c>
      <c r="H404">
        <v>1</v>
      </c>
      <c r="I404" s="471">
        <f t="shared" si="20"/>
        <v>0.47039166666666665</v>
      </c>
      <c r="J404" s="472">
        <v>0.36503333333333332</v>
      </c>
      <c r="K404" s="472">
        <v>0.44336666666666663</v>
      </c>
      <c r="L404" s="472">
        <v>0.58906666666666663</v>
      </c>
      <c r="M404" s="472">
        <v>0.48410000000000003</v>
      </c>
      <c r="N404" s="471">
        <f t="shared" si="21"/>
        <v>0.47039166666666665</v>
      </c>
      <c r="O404" s="472">
        <v>0.36503333333333332</v>
      </c>
      <c r="P404" s="472">
        <v>0.44336666666666663</v>
      </c>
      <c r="Q404" s="472">
        <v>0.58906666666666663</v>
      </c>
      <c r="R404" s="472">
        <v>0.48410000000000003</v>
      </c>
      <c r="S404" s="153">
        <v>0.01</v>
      </c>
      <c r="T404" s="153">
        <v>0.02</v>
      </c>
      <c r="U404" s="473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4" t="s">
        <v>24</v>
      </c>
    </row>
    <row r="405" spans="1:27" ht="15" hidden="1" x14ac:dyDescent="0.25">
      <c r="A405" s="24">
        <v>1404</v>
      </c>
      <c r="B405" s="24">
        <v>1404</v>
      </c>
      <c r="C405" s="468" t="s">
        <v>869</v>
      </c>
      <c r="D405" t="s">
        <v>222</v>
      </c>
      <c r="E405" s="469">
        <v>3</v>
      </c>
      <c r="F405" s="470">
        <v>33.200000000000003</v>
      </c>
      <c r="G405">
        <v>1</v>
      </c>
      <c r="H405">
        <v>1</v>
      </c>
      <c r="I405" s="471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1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3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4" t="s">
        <v>23</v>
      </c>
    </row>
    <row r="406" spans="1:27" ht="15" x14ac:dyDescent="0.25">
      <c r="A406" s="24">
        <v>1405</v>
      </c>
      <c r="B406" s="24">
        <v>1405</v>
      </c>
      <c r="C406" s="468" t="s">
        <v>870</v>
      </c>
      <c r="D406" t="s">
        <v>222</v>
      </c>
      <c r="E406" s="469">
        <v>3</v>
      </c>
      <c r="F406" s="470">
        <v>4.5</v>
      </c>
      <c r="G406">
        <v>1</v>
      </c>
      <c r="H406">
        <v>1</v>
      </c>
      <c r="I406" s="471">
        <f t="shared" si="20"/>
        <v>0.47039166666666665</v>
      </c>
      <c r="J406" s="472">
        <v>0.36503333333333332</v>
      </c>
      <c r="K406" s="472">
        <v>0.44336666666666663</v>
      </c>
      <c r="L406" s="472">
        <v>0.58906666666666663</v>
      </c>
      <c r="M406" s="472">
        <v>0.48410000000000003</v>
      </c>
      <c r="N406" s="471">
        <f t="shared" si="21"/>
        <v>0.47039166666666665</v>
      </c>
      <c r="O406" s="472">
        <v>0.36503333333333332</v>
      </c>
      <c r="P406" s="472">
        <v>0.44336666666666663</v>
      </c>
      <c r="Q406" s="472">
        <v>0.58906666666666663</v>
      </c>
      <c r="R406" s="472">
        <v>0.48410000000000003</v>
      </c>
      <c r="S406" s="153">
        <v>0.01</v>
      </c>
      <c r="T406" s="153">
        <v>0.02</v>
      </c>
      <c r="U406" s="473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4" t="s">
        <v>24</v>
      </c>
    </row>
    <row r="407" spans="1:27" ht="15" x14ac:dyDescent="0.25">
      <c r="A407" s="24">
        <v>1406</v>
      </c>
      <c r="B407" s="24">
        <v>1406</v>
      </c>
      <c r="C407" s="468" t="s">
        <v>871</v>
      </c>
      <c r="D407" t="s">
        <v>222</v>
      </c>
      <c r="E407" s="469">
        <v>3</v>
      </c>
      <c r="F407" s="470">
        <v>20</v>
      </c>
      <c r="G407">
        <v>1</v>
      </c>
      <c r="H407">
        <v>1</v>
      </c>
      <c r="I407" s="471">
        <f t="shared" si="20"/>
        <v>0.47039166666666665</v>
      </c>
      <c r="J407" s="472">
        <v>0.36503333333333332</v>
      </c>
      <c r="K407" s="472">
        <v>0.44336666666666663</v>
      </c>
      <c r="L407" s="472">
        <v>0.58906666666666663</v>
      </c>
      <c r="M407" s="472">
        <v>0.48410000000000003</v>
      </c>
      <c r="N407" s="471">
        <f t="shared" si="21"/>
        <v>0.47039166666666665</v>
      </c>
      <c r="O407" s="472">
        <v>0.36503333333333332</v>
      </c>
      <c r="P407" s="472">
        <v>0.44336666666666663</v>
      </c>
      <c r="Q407" s="472">
        <v>0.58906666666666663</v>
      </c>
      <c r="R407" s="472">
        <v>0.48410000000000003</v>
      </c>
      <c r="S407" s="153">
        <v>0.01</v>
      </c>
      <c r="T407" s="153">
        <v>0.02</v>
      </c>
      <c r="U407" s="473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4" t="s">
        <v>24</v>
      </c>
    </row>
    <row r="408" spans="1:27" ht="15" x14ac:dyDescent="0.25">
      <c r="A408" s="24">
        <v>1407</v>
      </c>
      <c r="B408" s="24">
        <v>1407</v>
      </c>
      <c r="C408" s="468" t="s">
        <v>872</v>
      </c>
      <c r="D408" t="s">
        <v>222</v>
      </c>
      <c r="E408" s="469">
        <v>3</v>
      </c>
      <c r="F408" s="470">
        <v>14.4</v>
      </c>
      <c r="G408">
        <v>1</v>
      </c>
      <c r="H408">
        <v>1</v>
      </c>
      <c r="I408" s="471">
        <f t="shared" si="20"/>
        <v>0.47039166666666665</v>
      </c>
      <c r="J408" s="472">
        <v>0.36503333333333332</v>
      </c>
      <c r="K408" s="472">
        <v>0.44336666666666663</v>
      </c>
      <c r="L408" s="472">
        <v>0.58906666666666663</v>
      </c>
      <c r="M408" s="472">
        <v>0.48410000000000003</v>
      </c>
      <c r="N408" s="471">
        <f t="shared" si="21"/>
        <v>0.47039166666666665</v>
      </c>
      <c r="O408" s="472">
        <v>0.36503333333333332</v>
      </c>
      <c r="P408" s="472">
        <v>0.44336666666666663</v>
      </c>
      <c r="Q408" s="472">
        <v>0.58906666666666663</v>
      </c>
      <c r="R408" s="472">
        <v>0.48410000000000003</v>
      </c>
      <c r="S408" s="153">
        <v>0.01</v>
      </c>
      <c r="T408" s="153">
        <v>0.02</v>
      </c>
      <c r="U408" s="473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4" t="s">
        <v>24</v>
      </c>
    </row>
    <row r="409" spans="1:27" ht="15" x14ac:dyDescent="0.25">
      <c r="A409" s="24">
        <v>1408</v>
      </c>
      <c r="B409" s="24">
        <v>1408</v>
      </c>
      <c r="C409" s="468" t="s">
        <v>873</v>
      </c>
      <c r="D409" t="s">
        <v>222</v>
      </c>
      <c r="E409" s="469">
        <v>3</v>
      </c>
      <c r="F409" s="470">
        <v>68.47</v>
      </c>
      <c r="G409">
        <v>1</v>
      </c>
      <c r="H409">
        <v>1</v>
      </c>
      <c r="I409" s="471">
        <f t="shared" si="20"/>
        <v>0.47039166666666665</v>
      </c>
      <c r="J409" s="472">
        <v>0.36503333333333332</v>
      </c>
      <c r="K409" s="472">
        <v>0.44336666666666663</v>
      </c>
      <c r="L409" s="472">
        <v>0.58906666666666663</v>
      </c>
      <c r="M409" s="472">
        <v>0.48410000000000003</v>
      </c>
      <c r="N409" s="471">
        <f t="shared" si="21"/>
        <v>0.47039166666666665</v>
      </c>
      <c r="O409" s="472">
        <v>0.36503333333333332</v>
      </c>
      <c r="P409" s="472">
        <v>0.44336666666666663</v>
      </c>
      <c r="Q409" s="472">
        <v>0.58906666666666663</v>
      </c>
      <c r="R409" s="472">
        <v>0.48410000000000003</v>
      </c>
      <c r="S409" s="153">
        <v>0.01</v>
      </c>
      <c r="T409" s="153">
        <v>0.02</v>
      </c>
      <c r="U409" s="473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4" t="s">
        <v>24</v>
      </c>
    </row>
    <row r="410" spans="1:27" ht="15" x14ac:dyDescent="0.25">
      <c r="A410" s="24">
        <v>1409</v>
      </c>
      <c r="B410" s="24">
        <v>1409</v>
      </c>
      <c r="C410" s="468" t="s">
        <v>874</v>
      </c>
      <c r="D410" t="s">
        <v>222</v>
      </c>
      <c r="E410" s="469">
        <v>3</v>
      </c>
      <c r="F410" s="470">
        <v>10.199999999999999</v>
      </c>
      <c r="G410">
        <v>1</v>
      </c>
      <c r="H410">
        <v>1</v>
      </c>
      <c r="I410" s="471">
        <f t="shared" si="20"/>
        <v>0.47039166666666665</v>
      </c>
      <c r="J410" s="472">
        <v>0.36503333333333332</v>
      </c>
      <c r="K410" s="472">
        <v>0.44336666666666663</v>
      </c>
      <c r="L410" s="472">
        <v>0.58906666666666663</v>
      </c>
      <c r="M410" s="472">
        <v>0.48410000000000003</v>
      </c>
      <c r="N410" s="471">
        <f t="shared" si="21"/>
        <v>0.47039166666666665</v>
      </c>
      <c r="O410" s="472">
        <v>0.36503333333333332</v>
      </c>
      <c r="P410" s="472">
        <v>0.44336666666666663</v>
      </c>
      <c r="Q410" s="472">
        <v>0.58906666666666663</v>
      </c>
      <c r="R410" s="472">
        <v>0.48410000000000003</v>
      </c>
      <c r="S410" s="153">
        <v>0.01</v>
      </c>
      <c r="T410" s="153">
        <v>0.02</v>
      </c>
      <c r="U410" s="473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4" t="s">
        <v>24</v>
      </c>
    </row>
    <row r="411" spans="1:27" ht="15" hidden="1" x14ac:dyDescent="0.25">
      <c r="A411" s="24">
        <v>1410</v>
      </c>
      <c r="B411" s="24">
        <v>1410</v>
      </c>
      <c r="C411" s="468" t="s">
        <v>875</v>
      </c>
      <c r="D411" t="s">
        <v>219</v>
      </c>
      <c r="E411" s="469">
        <v>2</v>
      </c>
      <c r="F411" s="470">
        <v>22</v>
      </c>
      <c r="G411">
        <v>1</v>
      </c>
      <c r="H411">
        <v>1</v>
      </c>
      <c r="I411" s="471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1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3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4" t="s">
        <v>24</v>
      </c>
    </row>
    <row r="412" spans="1:27" ht="15" hidden="1" x14ac:dyDescent="0.25">
      <c r="A412" s="24">
        <v>1411</v>
      </c>
      <c r="B412" s="24">
        <v>1411</v>
      </c>
      <c r="C412" s="468" t="s">
        <v>876</v>
      </c>
      <c r="D412" t="s">
        <v>219</v>
      </c>
      <c r="E412" s="469">
        <v>2</v>
      </c>
      <c r="F412" s="470">
        <v>24</v>
      </c>
      <c r="G412">
        <v>1</v>
      </c>
      <c r="H412">
        <v>1</v>
      </c>
      <c r="I412" s="471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1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3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4" t="s">
        <v>24</v>
      </c>
    </row>
    <row r="413" spans="1:27" ht="15" x14ac:dyDescent="0.25">
      <c r="A413" s="24">
        <v>1412</v>
      </c>
      <c r="B413" s="24">
        <v>1412</v>
      </c>
      <c r="C413" s="468" t="s">
        <v>877</v>
      </c>
      <c r="D413" t="s">
        <v>222</v>
      </c>
      <c r="E413" s="469">
        <v>3</v>
      </c>
      <c r="F413" s="470">
        <v>30.55</v>
      </c>
      <c r="G413">
        <v>1</v>
      </c>
      <c r="H413">
        <v>1</v>
      </c>
      <c r="I413" s="471">
        <f t="shared" si="20"/>
        <v>0.47039166666666665</v>
      </c>
      <c r="J413" s="472">
        <v>0.36503333333333332</v>
      </c>
      <c r="K413" s="472">
        <v>0.44336666666666663</v>
      </c>
      <c r="L413" s="472">
        <v>0.58906666666666663</v>
      </c>
      <c r="M413" s="472">
        <v>0.48410000000000003</v>
      </c>
      <c r="N413" s="471">
        <f t="shared" si="21"/>
        <v>0.47039166666666665</v>
      </c>
      <c r="O413" s="472">
        <v>0.36503333333333332</v>
      </c>
      <c r="P413" s="472">
        <v>0.44336666666666663</v>
      </c>
      <c r="Q413" s="472">
        <v>0.58906666666666663</v>
      </c>
      <c r="R413" s="472">
        <v>0.48410000000000003</v>
      </c>
      <c r="S413" s="153">
        <v>0.01</v>
      </c>
      <c r="T413" s="153">
        <v>0.02</v>
      </c>
      <c r="U413" s="473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4" t="s">
        <v>24</v>
      </c>
    </row>
    <row r="414" spans="1:27" ht="15" x14ac:dyDescent="0.25">
      <c r="A414" s="24">
        <v>1413</v>
      </c>
      <c r="B414" s="24">
        <v>1413</v>
      </c>
      <c r="C414" s="468" t="s">
        <v>878</v>
      </c>
      <c r="D414" t="s">
        <v>222</v>
      </c>
      <c r="E414" s="469">
        <v>3</v>
      </c>
      <c r="F414" s="470">
        <v>25.85</v>
      </c>
      <c r="G414">
        <v>1</v>
      </c>
      <c r="H414">
        <v>1</v>
      </c>
      <c r="I414" s="471">
        <f t="shared" si="20"/>
        <v>0.47039166666666665</v>
      </c>
      <c r="J414" s="472">
        <v>0.36503333333333332</v>
      </c>
      <c r="K414" s="472">
        <v>0.44336666666666663</v>
      </c>
      <c r="L414" s="472">
        <v>0.58906666666666663</v>
      </c>
      <c r="M414" s="472">
        <v>0.48410000000000003</v>
      </c>
      <c r="N414" s="471">
        <f t="shared" si="21"/>
        <v>0.47039166666666665</v>
      </c>
      <c r="O414" s="472">
        <v>0.36503333333333332</v>
      </c>
      <c r="P414" s="472">
        <v>0.44336666666666663</v>
      </c>
      <c r="Q414" s="472">
        <v>0.58906666666666663</v>
      </c>
      <c r="R414" s="472">
        <v>0.48410000000000003</v>
      </c>
      <c r="S414" s="153">
        <v>0.01</v>
      </c>
      <c r="T414" s="153">
        <v>0.02</v>
      </c>
      <c r="U414" s="473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4" t="s">
        <v>24</v>
      </c>
    </row>
    <row r="415" spans="1:27" ht="15" x14ac:dyDescent="0.25">
      <c r="A415" s="24">
        <v>1414</v>
      </c>
      <c r="B415" s="24">
        <v>1414</v>
      </c>
      <c r="C415" s="468" t="s">
        <v>879</v>
      </c>
      <c r="D415" t="s">
        <v>222</v>
      </c>
      <c r="E415" s="469">
        <v>3</v>
      </c>
      <c r="F415" s="470">
        <v>30.24</v>
      </c>
      <c r="G415">
        <v>1</v>
      </c>
      <c r="H415">
        <v>1</v>
      </c>
      <c r="I415" s="471">
        <f t="shared" si="20"/>
        <v>0.47039166666666665</v>
      </c>
      <c r="J415" s="472">
        <v>0.36503333333333332</v>
      </c>
      <c r="K415" s="472">
        <v>0.44336666666666663</v>
      </c>
      <c r="L415" s="472">
        <v>0.58906666666666663</v>
      </c>
      <c r="M415" s="472">
        <v>0.48410000000000003</v>
      </c>
      <c r="N415" s="471">
        <f t="shared" si="21"/>
        <v>0.47039166666666665</v>
      </c>
      <c r="O415" s="472">
        <v>0.36503333333333332</v>
      </c>
      <c r="P415" s="472">
        <v>0.44336666666666663</v>
      </c>
      <c r="Q415" s="472">
        <v>0.58906666666666663</v>
      </c>
      <c r="R415" s="472">
        <v>0.48410000000000003</v>
      </c>
      <c r="S415" s="153">
        <v>0.01</v>
      </c>
      <c r="T415" s="153">
        <v>0.02</v>
      </c>
      <c r="U415" s="473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4" t="s">
        <v>24</v>
      </c>
    </row>
    <row r="416" spans="1:27" ht="15" x14ac:dyDescent="0.25">
      <c r="A416" s="24">
        <v>1415</v>
      </c>
      <c r="B416" s="24">
        <v>1415</v>
      </c>
      <c r="C416" s="468" t="s">
        <v>880</v>
      </c>
      <c r="D416" t="s">
        <v>222</v>
      </c>
      <c r="E416" s="469">
        <v>3</v>
      </c>
      <c r="F416" s="470">
        <v>32.9</v>
      </c>
      <c r="G416">
        <v>1</v>
      </c>
      <c r="H416">
        <v>1</v>
      </c>
      <c r="I416" s="471">
        <f t="shared" si="20"/>
        <v>0.47039166666666665</v>
      </c>
      <c r="J416" s="472">
        <v>0.36503333333333332</v>
      </c>
      <c r="K416" s="472">
        <v>0.44336666666666663</v>
      </c>
      <c r="L416" s="472">
        <v>0.58906666666666663</v>
      </c>
      <c r="M416" s="472">
        <v>0.48410000000000003</v>
      </c>
      <c r="N416" s="471">
        <f t="shared" si="21"/>
        <v>0.47039166666666665</v>
      </c>
      <c r="O416" s="472">
        <v>0.36503333333333332</v>
      </c>
      <c r="P416" s="472">
        <v>0.44336666666666663</v>
      </c>
      <c r="Q416" s="472">
        <v>0.58906666666666663</v>
      </c>
      <c r="R416" s="472">
        <v>0.48410000000000003</v>
      </c>
      <c r="S416" s="153">
        <v>0.01</v>
      </c>
      <c r="T416" s="153">
        <v>0.02</v>
      </c>
      <c r="U416" s="473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4" t="s">
        <v>24</v>
      </c>
    </row>
    <row r="417" spans="1:27" ht="15" hidden="1" x14ac:dyDescent="0.25">
      <c r="A417" s="24">
        <v>1416</v>
      </c>
      <c r="B417" s="24">
        <v>1416</v>
      </c>
      <c r="C417" s="468" t="s">
        <v>881</v>
      </c>
      <c r="D417" t="s">
        <v>222</v>
      </c>
      <c r="E417" s="469">
        <v>3</v>
      </c>
      <c r="F417" s="470">
        <v>29.16</v>
      </c>
      <c r="G417">
        <v>1</v>
      </c>
      <c r="H417">
        <v>1</v>
      </c>
      <c r="I417" s="471">
        <f t="shared" si="20"/>
        <v>0.47039166666666665</v>
      </c>
      <c r="J417" s="472">
        <v>0.36503333333333332</v>
      </c>
      <c r="K417" s="472">
        <v>0.44336666666666663</v>
      </c>
      <c r="L417" s="472">
        <v>0.58906666666666663</v>
      </c>
      <c r="M417" s="472">
        <v>0.48410000000000003</v>
      </c>
      <c r="N417" s="471">
        <f t="shared" si="21"/>
        <v>0.47039166666666665</v>
      </c>
      <c r="O417" s="472">
        <v>0.36503333333333332</v>
      </c>
      <c r="P417" s="472">
        <v>0.44336666666666663</v>
      </c>
      <c r="Q417" s="472">
        <v>0.58906666666666663</v>
      </c>
      <c r="R417" s="472">
        <v>0.48410000000000003</v>
      </c>
      <c r="S417" s="153">
        <v>0.01</v>
      </c>
      <c r="T417" s="153">
        <v>0.02</v>
      </c>
      <c r="U417" s="473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4" t="s">
        <v>24</v>
      </c>
    </row>
    <row r="418" spans="1:27" ht="15" x14ac:dyDescent="0.25">
      <c r="A418" s="24">
        <v>1417</v>
      </c>
      <c r="B418" s="24">
        <v>1417</v>
      </c>
      <c r="C418" s="468" t="s">
        <v>882</v>
      </c>
      <c r="D418" t="s">
        <v>222</v>
      </c>
      <c r="E418" s="469">
        <v>3</v>
      </c>
      <c r="F418" s="470">
        <v>28.8</v>
      </c>
      <c r="G418">
        <v>1</v>
      </c>
      <c r="H418">
        <v>1</v>
      </c>
      <c r="I418" s="471">
        <f t="shared" si="20"/>
        <v>0.47039166666666665</v>
      </c>
      <c r="J418" s="472">
        <v>0.36503333333333332</v>
      </c>
      <c r="K418" s="472">
        <v>0.44336666666666663</v>
      </c>
      <c r="L418" s="472">
        <v>0.58906666666666663</v>
      </c>
      <c r="M418" s="472">
        <v>0.48410000000000003</v>
      </c>
      <c r="N418" s="471">
        <f t="shared" si="21"/>
        <v>0.47039166666666665</v>
      </c>
      <c r="O418" s="472">
        <v>0.36503333333333332</v>
      </c>
      <c r="P418" s="472">
        <v>0.44336666666666663</v>
      </c>
      <c r="Q418" s="472">
        <v>0.58906666666666663</v>
      </c>
      <c r="R418" s="472">
        <v>0.48410000000000003</v>
      </c>
      <c r="S418" s="153">
        <v>0.01</v>
      </c>
      <c r="T418" s="153">
        <v>0.02</v>
      </c>
      <c r="U418" s="473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4" t="s">
        <v>24</v>
      </c>
    </row>
    <row r="419" spans="1:27" ht="15" x14ac:dyDescent="0.25">
      <c r="A419" s="24">
        <v>1418</v>
      </c>
      <c r="B419" s="24">
        <v>1418</v>
      </c>
      <c r="C419" s="468" t="s">
        <v>883</v>
      </c>
      <c r="D419" t="s">
        <v>222</v>
      </c>
      <c r="E419" s="469">
        <v>3</v>
      </c>
      <c r="F419" s="470">
        <v>28.8</v>
      </c>
      <c r="G419">
        <v>1</v>
      </c>
      <c r="H419">
        <v>1</v>
      </c>
      <c r="I419" s="471">
        <f t="shared" si="20"/>
        <v>0.47039166666666665</v>
      </c>
      <c r="J419" s="472">
        <v>0.36503333333333332</v>
      </c>
      <c r="K419" s="472">
        <v>0.44336666666666663</v>
      </c>
      <c r="L419" s="472">
        <v>0.58906666666666663</v>
      </c>
      <c r="M419" s="472">
        <v>0.48410000000000003</v>
      </c>
      <c r="N419" s="471">
        <f t="shared" si="21"/>
        <v>0.47039166666666665</v>
      </c>
      <c r="O419" s="472">
        <v>0.36503333333333332</v>
      </c>
      <c r="P419" s="472">
        <v>0.44336666666666663</v>
      </c>
      <c r="Q419" s="472">
        <v>0.58906666666666663</v>
      </c>
      <c r="R419" s="472">
        <v>0.48410000000000003</v>
      </c>
      <c r="S419" s="153">
        <v>0.01</v>
      </c>
      <c r="T419" s="153">
        <v>0.02</v>
      </c>
      <c r="U419" s="473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4" t="s">
        <v>24</v>
      </c>
    </row>
    <row r="420" spans="1:27" ht="15" x14ac:dyDescent="0.25">
      <c r="A420" s="24">
        <v>1419</v>
      </c>
      <c r="B420" s="24">
        <v>1419</v>
      </c>
      <c r="C420" s="468" t="s">
        <v>884</v>
      </c>
      <c r="D420" t="s">
        <v>222</v>
      </c>
      <c r="E420" s="469">
        <v>3</v>
      </c>
      <c r="F420" s="470">
        <v>28.8</v>
      </c>
      <c r="G420">
        <v>1</v>
      </c>
      <c r="H420">
        <v>1</v>
      </c>
      <c r="I420" s="471">
        <f t="shared" si="20"/>
        <v>0.47039166666666665</v>
      </c>
      <c r="J420" s="472">
        <v>0.36503333333333332</v>
      </c>
      <c r="K420" s="472">
        <v>0.44336666666666663</v>
      </c>
      <c r="L420" s="472">
        <v>0.58906666666666663</v>
      </c>
      <c r="M420" s="472">
        <v>0.48410000000000003</v>
      </c>
      <c r="N420" s="471">
        <f t="shared" si="21"/>
        <v>0.47039166666666665</v>
      </c>
      <c r="O420" s="472">
        <v>0.36503333333333332</v>
      </c>
      <c r="P420" s="472">
        <v>0.44336666666666663</v>
      </c>
      <c r="Q420" s="472">
        <v>0.58906666666666663</v>
      </c>
      <c r="R420" s="472">
        <v>0.48410000000000003</v>
      </c>
      <c r="S420" s="153">
        <v>0.01</v>
      </c>
      <c r="T420" s="153">
        <v>0.02</v>
      </c>
      <c r="U420" s="473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4" t="s">
        <v>24</v>
      </c>
    </row>
    <row r="421" spans="1:27" ht="15" x14ac:dyDescent="0.25">
      <c r="A421" s="24">
        <v>1420</v>
      </c>
      <c r="B421" s="24">
        <v>1420</v>
      </c>
      <c r="C421" s="468" t="s">
        <v>885</v>
      </c>
      <c r="D421" t="s">
        <v>222</v>
      </c>
      <c r="E421" s="469">
        <v>3</v>
      </c>
      <c r="F421" s="470">
        <v>30</v>
      </c>
      <c r="G421">
        <v>1</v>
      </c>
      <c r="H421">
        <v>1</v>
      </c>
      <c r="I421" s="471">
        <f t="shared" si="20"/>
        <v>0.47039166666666665</v>
      </c>
      <c r="J421" s="472">
        <v>0.36503333333333332</v>
      </c>
      <c r="K421" s="472">
        <v>0.44336666666666663</v>
      </c>
      <c r="L421" s="472">
        <v>0.58906666666666663</v>
      </c>
      <c r="M421" s="472">
        <v>0.48410000000000003</v>
      </c>
      <c r="N421" s="471">
        <f t="shared" si="21"/>
        <v>0.47039166666666665</v>
      </c>
      <c r="O421" s="472">
        <v>0.36503333333333332</v>
      </c>
      <c r="P421" s="472">
        <v>0.44336666666666663</v>
      </c>
      <c r="Q421" s="472">
        <v>0.58906666666666663</v>
      </c>
      <c r="R421" s="472">
        <v>0.48410000000000003</v>
      </c>
      <c r="S421" s="153">
        <v>0.01</v>
      </c>
      <c r="T421" s="153">
        <v>0.02</v>
      </c>
      <c r="U421" s="473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4" t="s">
        <v>24</v>
      </c>
    </row>
    <row r="422" spans="1:27" ht="15" x14ac:dyDescent="0.25">
      <c r="A422" s="24">
        <v>1421</v>
      </c>
      <c r="B422" s="24">
        <v>1421</v>
      </c>
      <c r="C422" s="468" t="s">
        <v>886</v>
      </c>
      <c r="D422" t="s">
        <v>222</v>
      </c>
      <c r="E422" s="469">
        <v>3</v>
      </c>
      <c r="F422" s="470">
        <v>28.8</v>
      </c>
      <c r="G422">
        <v>1</v>
      </c>
      <c r="H422">
        <v>1</v>
      </c>
      <c r="I422" s="471">
        <f t="shared" si="20"/>
        <v>0.47039166666666665</v>
      </c>
      <c r="J422" s="472">
        <v>0.36503333333333332</v>
      </c>
      <c r="K422" s="472">
        <v>0.44336666666666663</v>
      </c>
      <c r="L422" s="472">
        <v>0.58906666666666663</v>
      </c>
      <c r="M422" s="472">
        <v>0.48410000000000003</v>
      </c>
      <c r="N422" s="471">
        <f t="shared" si="21"/>
        <v>0.47039166666666665</v>
      </c>
      <c r="O422" s="472">
        <v>0.36503333333333332</v>
      </c>
      <c r="P422" s="472">
        <v>0.44336666666666663</v>
      </c>
      <c r="Q422" s="472">
        <v>0.58906666666666663</v>
      </c>
      <c r="R422" s="472">
        <v>0.48410000000000003</v>
      </c>
      <c r="S422" s="153">
        <v>0.01</v>
      </c>
      <c r="T422" s="153">
        <v>0.02</v>
      </c>
      <c r="U422" s="473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4" t="s">
        <v>24</v>
      </c>
    </row>
    <row r="423" spans="1:27" ht="15" hidden="1" x14ac:dyDescent="0.25">
      <c r="A423" s="24">
        <v>1422</v>
      </c>
      <c r="B423" s="24">
        <v>1422</v>
      </c>
      <c r="C423" s="468" t="s">
        <v>887</v>
      </c>
      <c r="D423" t="s">
        <v>222</v>
      </c>
      <c r="E423" s="469">
        <v>3</v>
      </c>
      <c r="F423" s="470">
        <v>0</v>
      </c>
      <c r="G423">
        <v>1</v>
      </c>
      <c r="H423">
        <v>1</v>
      </c>
      <c r="I423" s="471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1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3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4" t="s">
        <v>23</v>
      </c>
    </row>
    <row r="424" spans="1:27" ht="15" hidden="1" x14ac:dyDescent="0.25">
      <c r="A424" s="24">
        <v>1423</v>
      </c>
      <c r="B424" s="24">
        <v>1423</v>
      </c>
      <c r="C424" s="468" t="s">
        <v>888</v>
      </c>
      <c r="D424" t="s">
        <v>222</v>
      </c>
      <c r="E424" s="469">
        <v>3</v>
      </c>
      <c r="F424" s="470">
        <v>15</v>
      </c>
      <c r="G424">
        <v>1</v>
      </c>
      <c r="H424">
        <v>1</v>
      </c>
      <c r="I424" s="471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1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3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4" t="s">
        <v>23</v>
      </c>
    </row>
    <row r="425" spans="1:27" ht="15" hidden="1" x14ac:dyDescent="0.25">
      <c r="A425" s="24">
        <v>1424</v>
      </c>
      <c r="B425" s="24">
        <v>1424</v>
      </c>
      <c r="C425" s="468" t="s">
        <v>889</v>
      </c>
      <c r="D425" t="s">
        <v>222</v>
      </c>
      <c r="E425" s="469">
        <v>3</v>
      </c>
      <c r="F425" s="470">
        <v>0</v>
      </c>
      <c r="G425">
        <v>1</v>
      </c>
      <c r="H425">
        <v>1</v>
      </c>
      <c r="I425" s="471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1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3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4" t="s">
        <v>23</v>
      </c>
    </row>
    <row r="426" spans="1:27" ht="15" hidden="1" x14ac:dyDescent="0.25">
      <c r="A426" s="24">
        <v>1425</v>
      </c>
      <c r="B426" s="24">
        <v>1425</v>
      </c>
      <c r="C426" s="468" t="s">
        <v>890</v>
      </c>
      <c r="D426" t="s">
        <v>216</v>
      </c>
      <c r="E426" s="469">
        <v>1</v>
      </c>
      <c r="F426" s="470">
        <v>3.5</v>
      </c>
      <c r="G426">
        <v>1</v>
      </c>
      <c r="H426">
        <v>1</v>
      </c>
      <c r="I426" s="471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1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3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4" t="s">
        <v>23</v>
      </c>
    </row>
    <row r="427" spans="1:27" ht="15" hidden="1" x14ac:dyDescent="0.25">
      <c r="A427" s="24">
        <v>1426</v>
      </c>
      <c r="B427" s="24">
        <v>1426</v>
      </c>
      <c r="C427" s="468" t="s">
        <v>891</v>
      </c>
      <c r="D427" t="s">
        <v>216</v>
      </c>
      <c r="E427" s="469">
        <v>1</v>
      </c>
      <c r="F427" s="470">
        <v>0</v>
      </c>
      <c r="G427">
        <v>1</v>
      </c>
      <c r="H427">
        <v>1</v>
      </c>
      <c r="I427" s="471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1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3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4" t="s">
        <v>23</v>
      </c>
    </row>
    <row r="428" spans="1:27" ht="15" x14ac:dyDescent="0.25">
      <c r="A428" s="24">
        <v>1427</v>
      </c>
      <c r="B428" s="24">
        <v>1427</v>
      </c>
      <c r="C428" s="468" t="s">
        <v>892</v>
      </c>
      <c r="D428" t="s">
        <v>222</v>
      </c>
      <c r="E428" s="469">
        <v>3</v>
      </c>
      <c r="F428" s="470">
        <v>30.004000000000001</v>
      </c>
      <c r="G428">
        <v>1</v>
      </c>
      <c r="H428">
        <v>1</v>
      </c>
      <c r="I428" s="471">
        <f t="shared" si="20"/>
        <v>0.47039166666666665</v>
      </c>
      <c r="J428" s="472">
        <v>0.36503333333333332</v>
      </c>
      <c r="K428" s="472">
        <v>0.44336666666666663</v>
      </c>
      <c r="L428" s="472">
        <v>0.58906666666666663</v>
      </c>
      <c r="M428" s="472">
        <v>0.48410000000000003</v>
      </c>
      <c r="N428" s="471">
        <f t="shared" si="21"/>
        <v>0.47039166666666665</v>
      </c>
      <c r="O428" s="472">
        <v>0.36503333333333332</v>
      </c>
      <c r="P428" s="472">
        <v>0.44336666666666663</v>
      </c>
      <c r="Q428" s="472">
        <v>0.58906666666666663</v>
      </c>
      <c r="R428" s="472">
        <v>0.48410000000000003</v>
      </c>
      <c r="S428" s="153">
        <v>0.01</v>
      </c>
      <c r="T428" s="153">
        <v>0.02</v>
      </c>
      <c r="U428" s="473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4" t="s">
        <v>24</v>
      </c>
    </row>
    <row r="429" spans="1:27" ht="15" x14ac:dyDescent="0.25">
      <c r="A429" s="24">
        <v>1428</v>
      </c>
      <c r="B429" s="24">
        <v>1428</v>
      </c>
      <c r="C429" s="468" t="s">
        <v>893</v>
      </c>
      <c r="D429" t="s">
        <v>222</v>
      </c>
      <c r="E429" s="469">
        <v>3</v>
      </c>
      <c r="F429" s="470">
        <v>32.9</v>
      </c>
      <c r="G429">
        <v>1</v>
      </c>
      <c r="H429">
        <v>1</v>
      </c>
      <c r="I429" s="471">
        <f t="shared" si="20"/>
        <v>0.47039166666666665</v>
      </c>
      <c r="J429" s="472">
        <v>0.36503333333333332</v>
      </c>
      <c r="K429" s="472">
        <v>0.44336666666666663</v>
      </c>
      <c r="L429" s="472">
        <v>0.58906666666666663</v>
      </c>
      <c r="M429" s="472">
        <v>0.48410000000000003</v>
      </c>
      <c r="N429" s="471">
        <f t="shared" si="21"/>
        <v>0.47039166666666665</v>
      </c>
      <c r="O429" s="472">
        <v>0.36503333333333332</v>
      </c>
      <c r="P429" s="472">
        <v>0.44336666666666663</v>
      </c>
      <c r="Q429" s="472">
        <v>0.58906666666666663</v>
      </c>
      <c r="R429" s="472">
        <v>0.48410000000000003</v>
      </c>
      <c r="S429" s="153">
        <v>0.01</v>
      </c>
      <c r="T429" s="153">
        <v>0.02</v>
      </c>
      <c r="U429" s="473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4" t="s">
        <v>24</v>
      </c>
    </row>
    <row r="430" spans="1:27" ht="15" x14ac:dyDescent="0.25">
      <c r="A430" s="24">
        <v>1429</v>
      </c>
      <c r="B430" s="24">
        <v>1429</v>
      </c>
      <c r="C430" s="468" t="s">
        <v>894</v>
      </c>
      <c r="D430" t="s">
        <v>222</v>
      </c>
      <c r="E430" s="469">
        <v>3</v>
      </c>
      <c r="F430" s="470">
        <v>28.8</v>
      </c>
      <c r="G430">
        <v>1</v>
      </c>
      <c r="H430">
        <v>1</v>
      </c>
      <c r="I430" s="471">
        <f t="shared" si="20"/>
        <v>0.47039166666666665</v>
      </c>
      <c r="J430" s="472">
        <v>0.36503333333333332</v>
      </c>
      <c r="K430" s="472">
        <v>0.44336666666666663</v>
      </c>
      <c r="L430" s="472">
        <v>0.58906666666666663</v>
      </c>
      <c r="M430" s="472">
        <v>0.48410000000000003</v>
      </c>
      <c r="N430" s="471">
        <f t="shared" si="21"/>
        <v>0.47039166666666665</v>
      </c>
      <c r="O430" s="472">
        <v>0.36503333333333332</v>
      </c>
      <c r="P430" s="472">
        <v>0.44336666666666663</v>
      </c>
      <c r="Q430" s="472">
        <v>0.58906666666666663</v>
      </c>
      <c r="R430" s="472">
        <v>0.48410000000000003</v>
      </c>
      <c r="S430" s="153">
        <v>0.01</v>
      </c>
      <c r="T430" s="153">
        <v>0.02</v>
      </c>
      <c r="U430" s="473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4" t="s">
        <v>24</v>
      </c>
    </row>
    <row r="431" spans="1:27" ht="15" x14ac:dyDescent="0.25">
      <c r="A431" s="24">
        <v>1430</v>
      </c>
      <c r="B431" s="24">
        <v>1430</v>
      </c>
      <c r="C431" s="468" t="s">
        <v>895</v>
      </c>
      <c r="D431" t="s">
        <v>222</v>
      </c>
      <c r="E431" s="469">
        <v>3</v>
      </c>
      <c r="F431" s="470">
        <v>30.06</v>
      </c>
      <c r="G431">
        <v>1</v>
      </c>
      <c r="H431">
        <v>1</v>
      </c>
      <c r="I431" s="471">
        <f t="shared" si="20"/>
        <v>0.47039166666666665</v>
      </c>
      <c r="J431" s="472">
        <v>0.36503333333333332</v>
      </c>
      <c r="K431" s="472">
        <v>0.44336666666666663</v>
      </c>
      <c r="L431" s="472">
        <v>0.58906666666666663</v>
      </c>
      <c r="M431" s="472">
        <v>0.48410000000000003</v>
      </c>
      <c r="N431" s="471">
        <f t="shared" si="21"/>
        <v>0.47039166666666665</v>
      </c>
      <c r="O431" s="472">
        <v>0.36503333333333332</v>
      </c>
      <c r="P431" s="472">
        <v>0.44336666666666663</v>
      </c>
      <c r="Q431" s="472">
        <v>0.58906666666666663</v>
      </c>
      <c r="R431" s="472">
        <v>0.48410000000000003</v>
      </c>
      <c r="S431" s="153">
        <v>0.01</v>
      </c>
      <c r="T431" s="153">
        <v>0.02</v>
      </c>
      <c r="U431" s="473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4" t="s">
        <v>24</v>
      </c>
    </row>
    <row r="432" spans="1:27" ht="15" x14ac:dyDescent="0.25">
      <c r="A432" s="24">
        <v>1431</v>
      </c>
      <c r="B432" s="24">
        <v>1431</v>
      </c>
      <c r="C432" s="468" t="s">
        <v>896</v>
      </c>
      <c r="D432" t="s">
        <v>222</v>
      </c>
      <c r="E432" s="469">
        <v>3</v>
      </c>
      <c r="F432" s="470">
        <v>30</v>
      </c>
      <c r="G432">
        <v>1</v>
      </c>
      <c r="H432">
        <v>1</v>
      </c>
      <c r="I432" s="471">
        <f t="shared" si="20"/>
        <v>0.47039166666666665</v>
      </c>
      <c r="J432" s="472">
        <v>0.36503333333333332</v>
      </c>
      <c r="K432" s="472">
        <v>0.44336666666666663</v>
      </c>
      <c r="L432" s="472">
        <v>0.58906666666666663</v>
      </c>
      <c r="M432" s="472">
        <v>0.48410000000000003</v>
      </c>
      <c r="N432" s="471">
        <f t="shared" si="21"/>
        <v>0.47039166666666665</v>
      </c>
      <c r="O432" s="472">
        <v>0.36503333333333332</v>
      </c>
      <c r="P432" s="472">
        <v>0.44336666666666663</v>
      </c>
      <c r="Q432" s="472">
        <v>0.58906666666666663</v>
      </c>
      <c r="R432" s="472">
        <v>0.48410000000000003</v>
      </c>
      <c r="S432" s="153">
        <v>0.01</v>
      </c>
      <c r="T432" s="153">
        <v>0.02</v>
      </c>
      <c r="U432" s="473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4" t="s">
        <v>24</v>
      </c>
    </row>
    <row r="433" spans="1:27" ht="15" x14ac:dyDescent="0.25">
      <c r="A433" s="24">
        <v>1432</v>
      </c>
      <c r="B433" s="24">
        <v>1432</v>
      </c>
      <c r="C433" s="468" t="s">
        <v>897</v>
      </c>
      <c r="D433" t="s">
        <v>222</v>
      </c>
      <c r="E433" s="469">
        <v>3</v>
      </c>
      <c r="F433" s="470">
        <v>30</v>
      </c>
      <c r="G433">
        <v>1</v>
      </c>
      <c r="H433">
        <v>1</v>
      </c>
      <c r="I433" s="471">
        <f t="shared" si="20"/>
        <v>0.47039166666666665</v>
      </c>
      <c r="J433" s="472">
        <v>0.36503333333333332</v>
      </c>
      <c r="K433" s="472">
        <v>0.44336666666666663</v>
      </c>
      <c r="L433" s="472">
        <v>0.58906666666666663</v>
      </c>
      <c r="M433" s="472">
        <v>0.48410000000000003</v>
      </c>
      <c r="N433" s="471">
        <f t="shared" si="21"/>
        <v>0.47039166666666665</v>
      </c>
      <c r="O433" s="472">
        <v>0.36503333333333332</v>
      </c>
      <c r="P433" s="472">
        <v>0.44336666666666663</v>
      </c>
      <c r="Q433" s="472">
        <v>0.58906666666666663</v>
      </c>
      <c r="R433" s="472">
        <v>0.48410000000000003</v>
      </c>
      <c r="S433" s="153">
        <v>0.01</v>
      </c>
      <c r="T433" s="153">
        <v>0.02</v>
      </c>
      <c r="U433" s="473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4" t="s">
        <v>24</v>
      </c>
    </row>
    <row r="434" spans="1:27" ht="15" x14ac:dyDescent="0.25">
      <c r="A434" s="24">
        <v>1433</v>
      </c>
      <c r="B434" s="24">
        <v>1433</v>
      </c>
      <c r="C434" s="468" t="s">
        <v>898</v>
      </c>
      <c r="D434" t="s">
        <v>222</v>
      </c>
      <c r="E434" s="469">
        <v>3</v>
      </c>
      <c r="F434" s="470">
        <v>30</v>
      </c>
      <c r="G434">
        <v>1</v>
      </c>
      <c r="H434">
        <v>1</v>
      </c>
      <c r="I434" s="471">
        <f t="shared" si="20"/>
        <v>0.47039166666666665</v>
      </c>
      <c r="J434" s="472">
        <v>0.36503333333333332</v>
      </c>
      <c r="K434" s="472">
        <v>0.44336666666666663</v>
      </c>
      <c r="L434" s="472">
        <v>0.58906666666666663</v>
      </c>
      <c r="M434" s="472">
        <v>0.48410000000000003</v>
      </c>
      <c r="N434" s="471">
        <f t="shared" si="21"/>
        <v>0.47039166666666665</v>
      </c>
      <c r="O434" s="472">
        <v>0.36503333333333332</v>
      </c>
      <c r="P434" s="472">
        <v>0.44336666666666663</v>
      </c>
      <c r="Q434" s="472">
        <v>0.58906666666666663</v>
      </c>
      <c r="R434" s="472">
        <v>0.48410000000000003</v>
      </c>
      <c r="S434" s="153">
        <v>0.01</v>
      </c>
      <c r="T434" s="153">
        <v>0.02</v>
      </c>
      <c r="U434" s="473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4" t="s">
        <v>24</v>
      </c>
    </row>
    <row r="435" spans="1:27" ht="15" hidden="1" x14ac:dyDescent="0.25">
      <c r="A435" s="24">
        <v>1434</v>
      </c>
      <c r="B435" s="24">
        <v>1434</v>
      </c>
      <c r="C435" s="468" t="s">
        <v>899</v>
      </c>
      <c r="D435" t="s">
        <v>219</v>
      </c>
      <c r="E435" s="469">
        <v>2</v>
      </c>
      <c r="F435" s="470">
        <v>50</v>
      </c>
      <c r="G435">
        <v>1</v>
      </c>
      <c r="H435">
        <v>1</v>
      </c>
      <c r="I435" s="471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1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3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4" t="s">
        <v>24</v>
      </c>
    </row>
    <row r="436" spans="1:27" ht="15" hidden="1" x14ac:dyDescent="0.25">
      <c r="A436" s="24">
        <v>1435</v>
      </c>
      <c r="B436" s="24">
        <v>1435</v>
      </c>
      <c r="C436" s="468" t="s">
        <v>900</v>
      </c>
      <c r="D436" t="s">
        <v>219</v>
      </c>
      <c r="E436" s="469">
        <v>2</v>
      </c>
      <c r="F436" s="470">
        <v>27.6</v>
      </c>
      <c r="G436">
        <v>1</v>
      </c>
      <c r="H436">
        <v>1</v>
      </c>
      <c r="I436" s="471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1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3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4" t="s">
        <v>24</v>
      </c>
    </row>
    <row r="437" spans="1:27" ht="15" hidden="1" x14ac:dyDescent="0.25">
      <c r="A437" s="24">
        <v>1436</v>
      </c>
      <c r="B437" s="24">
        <v>1436</v>
      </c>
      <c r="C437" s="468" t="s">
        <v>901</v>
      </c>
      <c r="D437" t="s">
        <v>219</v>
      </c>
      <c r="E437" s="469">
        <v>2</v>
      </c>
      <c r="F437" s="470">
        <v>29.9</v>
      </c>
      <c r="G437">
        <v>1</v>
      </c>
      <c r="H437">
        <v>1</v>
      </c>
      <c r="I437" s="471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1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3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4" t="s">
        <v>24</v>
      </c>
    </row>
    <row r="438" spans="1:27" ht="15" hidden="1" x14ac:dyDescent="0.25">
      <c r="A438" s="24">
        <v>1437</v>
      </c>
      <c r="B438" s="24">
        <v>1437</v>
      </c>
      <c r="C438" s="468" t="s">
        <v>902</v>
      </c>
      <c r="D438" t="s">
        <v>216</v>
      </c>
      <c r="E438" s="469">
        <v>1</v>
      </c>
      <c r="F438" s="470">
        <v>30.805349161073828</v>
      </c>
      <c r="G438">
        <v>1</v>
      </c>
      <c r="H438">
        <v>1</v>
      </c>
      <c r="I438" s="471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1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3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4" t="s">
        <v>23</v>
      </c>
    </row>
    <row r="439" spans="1:27" ht="15" hidden="1" x14ac:dyDescent="0.25">
      <c r="A439" s="24">
        <v>1438</v>
      </c>
      <c r="B439" s="24">
        <v>1438</v>
      </c>
      <c r="C439" s="468" t="s">
        <v>903</v>
      </c>
      <c r="D439" t="s">
        <v>216</v>
      </c>
      <c r="E439" s="469">
        <v>1</v>
      </c>
      <c r="F439" s="470">
        <v>54.194650838926172</v>
      </c>
      <c r="G439">
        <v>1</v>
      </c>
      <c r="H439">
        <v>1</v>
      </c>
      <c r="I439" s="471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1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3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4" t="s">
        <v>23</v>
      </c>
    </row>
    <row r="440" spans="1:27" ht="15" x14ac:dyDescent="0.25">
      <c r="A440" s="24">
        <v>1439</v>
      </c>
      <c r="B440" s="24">
        <v>1439</v>
      </c>
      <c r="C440" s="468" t="s">
        <v>904</v>
      </c>
      <c r="D440" t="s">
        <v>222</v>
      </c>
      <c r="E440" s="469">
        <v>3</v>
      </c>
      <c r="F440" s="470">
        <v>25.6</v>
      </c>
      <c r="G440">
        <v>1</v>
      </c>
      <c r="H440">
        <v>1</v>
      </c>
      <c r="I440" s="471">
        <f t="shared" si="20"/>
        <v>0.47039166666666665</v>
      </c>
      <c r="J440" s="472">
        <v>0.36503333333333332</v>
      </c>
      <c r="K440" s="472">
        <v>0.44336666666666663</v>
      </c>
      <c r="L440" s="472">
        <v>0.58906666666666663</v>
      </c>
      <c r="M440" s="472">
        <v>0.48410000000000003</v>
      </c>
      <c r="N440" s="471">
        <f t="shared" si="21"/>
        <v>0.47039166666666665</v>
      </c>
      <c r="O440" s="472">
        <v>0.36503333333333332</v>
      </c>
      <c r="P440" s="472">
        <v>0.44336666666666663</v>
      </c>
      <c r="Q440" s="472">
        <v>0.58906666666666663</v>
      </c>
      <c r="R440" s="472">
        <v>0.48410000000000003</v>
      </c>
      <c r="S440" s="153">
        <v>0.01</v>
      </c>
      <c r="T440" s="153">
        <v>0.02</v>
      </c>
      <c r="U440" s="473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4" t="s">
        <v>24</v>
      </c>
    </row>
    <row r="441" spans="1:27" ht="15" hidden="1" x14ac:dyDescent="0.25">
      <c r="A441" s="24">
        <v>1440</v>
      </c>
      <c r="B441" s="24">
        <v>1440</v>
      </c>
      <c r="C441" s="468" t="s">
        <v>905</v>
      </c>
      <c r="D441" t="s">
        <v>219</v>
      </c>
      <c r="E441" s="469">
        <v>2</v>
      </c>
      <c r="F441" s="470">
        <v>2.5</v>
      </c>
      <c r="G441">
        <v>1</v>
      </c>
      <c r="H441">
        <v>1</v>
      </c>
      <c r="I441" s="471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1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3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4" t="s">
        <v>24</v>
      </c>
    </row>
    <row r="442" spans="1:27" ht="15" hidden="1" x14ac:dyDescent="0.25">
      <c r="A442" s="24">
        <v>1441</v>
      </c>
      <c r="B442" s="24">
        <v>1441</v>
      </c>
      <c r="C442" s="468" t="s">
        <v>906</v>
      </c>
      <c r="D442" t="s">
        <v>219</v>
      </c>
      <c r="E442" s="469">
        <v>2</v>
      </c>
      <c r="F442" s="470">
        <v>28</v>
      </c>
      <c r="G442">
        <v>1</v>
      </c>
      <c r="H442">
        <v>1</v>
      </c>
      <c r="I442" s="471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1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3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4" t="s">
        <v>23</v>
      </c>
    </row>
    <row r="443" spans="1:27" ht="15" x14ac:dyDescent="0.25">
      <c r="A443" s="24">
        <v>1442</v>
      </c>
      <c r="B443" s="24">
        <v>1442</v>
      </c>
      <c r="C443" s="468" t="s">
        <v>907</v>
      </c>
      <c r="D443" t="s">
        <v>222</v>
      </c>
      <c r="E443" s="469">
        <v>3</v>
      </c>
      <c r="F443" s="470">
        <v>25.2</v>
      </c>
      <c r="G443">
        <v>1</v>
      </c>
      <c r="H443">
        <v>1</v>
      </c>
      <c r="I443" s="471">
        <f t="shared" si="20"/>
        <v>0.47039166666666665</v>
      </c>
      <c r="J443" s="472">
        <v>0.36503333333333332</v>
      </c>
      <c r="K443" s="472">
        <v>0.44336666666666663</v>
      </c>
      <c r="L443" s="472">
        <v>0.58906666666666663</v>
      </c>
      <c r="M443" s="472">
        <v>0.48410000000000003</v>
      </c>
      <c r="N443" s="471">
        <f t="shared" si="21"/>
        <v>0.47039166666666665</v>
      </c>
      <c r="O443" s="472">
        <v>0.36503333333333332</v>
      </c>
      <c r="P443" s="472">
        <v>0.44336666666666663</v>
      </c>
      <c r="Q443" s="472">
        <v>0.58906666666666663</v>
      </c>
      <c r="R443" s="472">
        <v>0.48410000000000003</v>
      </c>
      <c r="S443" s="153">
        <v>0.01</v>
      </c>
      <c r="T443" s="153">
        <v>0.02</v>
      </c>
      <c r="U443" s="473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4" t="s">
        <v>24</v>
      </c>
    </row>
    <row r="444" spans="1:27" ht="15" hidden="1" x14ac:dyDescent="0.25">
      <c r="A444" s="24">
        <v>1443</v>
      </c>
      <c r="B444" s="24">
        <v>1443</v>
      </c>
      <c r="C444" s="468" t="s">
        <v>908</v>
      </c>
      <c r="D444" t="s">
        <v>219</v>
      </c>
      <c r="E444" s="469">
        <v>2</v>
      </c>
      <c r="F444" s="470">
        <v>0</v>
      </c>
      <c r="G444">
        <v>1</v>
      </c>
      <c r="H444">
        <v>1</v>
      </c>
      <c r="I444" s="471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1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3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4" t="s">
        <v>23</v>
      </c>
    </row>
    <row r="445" spans="1:27" ht="15" hidden="1" x14ac:dyDescent="0.25">
      <c r="A445" s="24">
        <v>1444</v>
      </c>
      <c r="B445" s="24">
        <v>1444</v>
      </c>
      <c r="C445" s="468" t="s">
        <v>909</v>
      </c>
      <c r="D445" t="s">
        <v>219</v>
      </c>
      <c r="E445" s="469">
        <v>2</v>
      </c>
      <c r="F445" s="470">
        <v>8</v>
      </c>
      <c r="G445">
        <v>1</v>
      </c>
      <c r="H445">
        <v>1</v>
      </c>
      <c r="I445" s="471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1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3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4" t="s">
        <v>24</v>
      </c>
    </row>
    <row r="446" spans="1:27" ht="15" hidden="1" x14ac:dyDescent="0.25">
      <c r="A446" s="24">
        <v>1445</v>
      </c>
      <c r="B446" s="24">
        <v>1445</v>
      </c>
      <c r="C446" s="468" t="s">
        <v>910</v>
      </c>
      <c r="D446" t="s">
        <v>216</v>
      </c>
      <c r="E446" s="469">
        <v>1</v>
      </c>
      <c r="F446" s="470">
        <v>49.509196932515337</v>
      </c>
      <c r="G446">
        <v>1</v>
      </c>
      <c r="H446">
        <v>1</v>
      </c>
      <c r="I446" s="471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1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3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4" t="s">
        <v>23</v>
      </c>
    </row>
    <row r="447" spans="1:27" ht="15" hidden="1" x14ac:dyDescent="0.25">
      <c r="A447" s="24">
        <v>1446</v>
      </c>
      <c r="B447" s="24">
        <v>1446</v>
      </c>
      <c r="C447" s="468" t="s">
        <v>911</v>
      </c>
      <c r="D447" t="s">
        <v>216</v>
      </c>
      <c r="E447" s="469">
        <v>1</v>
      </c>
      <c r="F447" s="470">
        <v>40.490803067484663</v>
      </c>
      <c r="G447">
        <v>1</v>
      </c>
      <c r="H447">
        <v>1</v>
      </c>
      <c r="I447" s="471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1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3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4" t="s">
        <v>23</v>
      </c>
    </row>
    <row r="448" spans="1:27" ht="15" hidden="1" x14ac:dyDescent="0.25">
      <c r="A448" s="24">
        <v>1447</v>
      </c>
      <c r="B448" s="24">
        <v>1447</v>
      </c>
      <c r="C448" s="468" t="s">
        <v>912</v>
      </c>
      <c r="D448" t="s">
        <v>216</v>
      </c>
      <c r="E448" s="469">
        <v>1</v>
      </c>
      <c r="F448" s="470">
        <v>39.6</v>
      </c>
      <c r="G448">
        <v>1</v>
      </c>
      <c r="H448">
        <v>1</v>
      </c>
      <c r="I448" s="471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1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3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4" t="s">
        <v>23</v>
      </c>
    </row>
    <row r="449" spans="1:27" ht="15" hidden="1" x14ac:dyDescent="0.25">
      <c r="A449" s="24">
        <v>1448</v>
      </c>
      <c r="B449" s="24">
        <v>1448</v>
      </c>
      <c r="C449" s="468" t="s">
        <v>913</v>
      </c>
      <c r="D449" t="s">
        <v>219</v>
      </c>
      <c r="E449" s="469">
        <v>2</v>
      </c>
      <c r="F449" s="470">
        <v>4.8</v>
      </c>
      <c r="G449">
        <v>1</v>
      </c>
      <c r="H449">
        <v>1</v>
      </c>
      <c r="I449" s="471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1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3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4" t="s">
        <v>24</v>
      </c>
    </row>
    <row r="450" spans="1:27" ht="15" x14ac:dyDescent="0.25">
      <c r="A450" s="24">
        <v>1449</v>
      </c>
      <c r="B450" s="24">
        <v>1449</v>
      </c>
      <c r="C450" s="468" t="s">
        <v>914</v>
      </c>
      <c r="D450" t="s">
        <v>222</v>
      </c>
      <c r="E450" s="469">
        <v>3</v>
      </c>
      <c r="F450" s="470">
        <v>30.55</v>
      </c>
      <c r="G450">
        <v>1</v>
      </c>
      <c r="H450">
        <v>1</v>
      </c>
      <c r="I450" s="471">
        <f t="shared" ref="I450:I513" si="22">AVERAGE(J450:M450)</f>
        <v>0.47039166666666665</v>
      </c>
      <c r="J450" s="472">
        <v>0.36503333333333332</v>
      </c>
      <c r="K450" s="472">
        <v>0.44336666666666663</v>
      </c>
      <c r="L450" s="472">
        <v>0.58906666666666663</v>
      </c>
      <c r="M450" s="472">
        <v>0.48410000000000003</v>
      </c>
      <c r="N450" s="471">
        <f t="shared" ref="N450:N513" si="23">AVERAGE(O450:R450)</f>
        <v>0.47039166666666665</v>
      </c>
      <c r="O450" s="472">
        <v>0.36503333333333332</v>
      </c>
      <c r="P450" s="472">
        <v>0.44336666666666663</v>
      </c>
      <c r="Q450" s="472">
        <v>0.58906666666666663</v>
      </c>
      <c r="R450" s="472">
        <v>0.48410000000000003</v>
      </c>
      <c r="S450" s="153">
        <v>0.01</v>
      </c>
      <c r="T450" s="153">
        <v>0.02</v>
      </c>
      <c r="U450" s="473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4" t="s">
        <v>24</v>
      </c>
    </row>
    <row r="451" spans="1:27" ht="15" x14ac:dyDescent="0.25">
      <c r="A451" s="24">
        <v>1450</v>
      </c>
      <c r="B451" s="24">
        <v>1450</v>
      </c>
      <c r="C451" s="468" t="s">
        <v>915</v>
      </c>
      <c r="D451" t="s">
        <v>222</v>
      </c>
      <c r="E451" s="469">
        <v>3</v>
      </c>
      <c r="F451" s="470">
        <v>30</v>
      </c>
      <c r="G451">
        <v>1</v>
      </c>
      <c r="H451">
        <v>1</v>
      </c>
      <c r="I451" s="471">
        <f t="shared" si="22"/>
        <v>0.47039166666666665</v>
      </c>
      <c r="J451" s="472">
        <v>0.36503333333333332</v>
      </c>
      <c r="K451" s="472">
        <v>0.44336666666666663</v>
      </c>
      <c r="L451" s="472">
        <v>0.58906666666666663</v>
      </c>
      <c r="M451" s="472">
        <v>0.48410000000000003</v>
      </c>
      <c r="N451" s="471">
        <f t="shared" si="23"/>
        <v>0.47039166666666665</v>
      </c>
      <c r="O451" s="472">
        <v>0.36503333333333332</v>
      </c>
      <c r="P451" s="472">
        <v>0.44336666666666663</v>
      </c>
      <c r="Q451" s="472">
        <v>0.58906666666666663</v>
      </c>
      <c r="R451" s="472">
        <v>0.48410000000000003</v>
      </c>
      <c r="S451" s="153">
        <v>0.01</v>
      </c>
      <c r="T451" s="153">
        <v>0.02</v>
      </c>
      <c r="U451" s="473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4" t="s">
        <v>24</v>
      </c>
    </row>
    <row r="452" spans="1:27" ht="15" hidden="1" x14ac:dyDescent="0.25">
      <c r="A452" s="24">
        <v>1451</v>
      </c>
      <c r="B452" s="24">
        <v>1451</v>
      </c>
      <c r="C452" s="468" t="s">
        <v>916</v>
      </c>
      <c r="D452" t="s">
        <v>216</v>
      </c>
      <c r="E452" s="469">
        <v>1</v>
      </c>
      <c r="F452" s="470">
        <v>0</v>
      </c>
      <c r="G452">
        <v>1</v>
      </c>
      <c r="H452">
        <v>1</v>
      </c>
      <c r="I452" s="471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1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3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4" t="s">
        <v>23</v>
      </c>
    </row>
    <row r="453" spans="1:27" ht="15" hidden="1" x14ac:dyDescent="0.25">
      <c r="A453" s="24">
        <v>1452</v>
      </c>
      <c r="B453" s="24">
        <v>1452</v>
      </c>
      <c r="C453" s="468" t="s">
        <v>917</v>
      </c>
      <c r="D453" t="s">
        <v>216</v>
      </c>
      <c r="E453" s="469">
        <v>1</v>
      </c>
      <c r="F453" s="470">
        <v>12</v>
      </c>
      <c r="G453">
        <v>1</v>
      </c>
      <c r="H453">
        <v>1</v>
      </c>
      <c r="I453" s="471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1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3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4" t="s">
        <v>23</v>
      </c>
    </row>
    <row r="454" spans="1:27" ht="15" hidden="1" x14ac:dyDescent="0.25">
      <c r="A454" s="24">
        <v>1453</v>
      </c>
      <c r="B454" s="24">
        <v>1453</v>
      </c>
      <c r="C454" s="468" t="s">
        <v>918</v>
      </c>
      <c r="D454" t="s">
        <v>222</v>
      </c>
      <c r="E454" s="469">
        <v>3</v>
      </c>
      <c r="F454" s="470">
        <v>5</v>
      </c>
      <c r="G454">
        <v>1</v>
      </c>
      <c r="H454">
        <v>1</v>
      </c>
      <c r="I454" s="471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1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3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4" t="s">
        <v>25</v>
      </c>
    </row>
    <row r="455" spans="1:27" ht="15" hidden="1" x14ac:dyDescent="0.25">
      <c r="A455" s="24">
        <v>1454</v>
      </c>
      <c r="B455" s="24">
        <v>1454</v>
      </c>
      <c r="C455" s="468" t="s">
        <v>919</v>
      </c>
      <c r="D455" t="s">
        <v>216</v>
      </c>
      <c r="E455" s="469">
        <v>1</v>
      </c>
      <c r="F455" s="470">
        <v>0</v>
      </c>
      <c r="G455">
        <v>1</v>
      </c>
      <c r="H455">
        <v>1</v>
      </c>
      <c r="I455" s="471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1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3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4" t="s">
        <v>23</v>
      </c>
    </row>
    <row r="456" spans="1:27" ht="15" hidden="1" x14ac:dyDescent="0.25">
      <c r="A456" s="24">
        <v>1455</v>
      </c>
      <c r="B456" s="24">
        <v>1455</v>
      </c>
      <c r="C456" s="468" t="s">
        <v>920</v>
      </c>
      <c r="D456" t="s">
        <v>216</v>
      </c>
      <c r="E456" s="469">
        <v>1</v>
      </c>
      <c r="F456" s="470">
        <v>16.335999999999999</v>
      </c>
      <c r="G456">
        <v>1</v>
      </c>
      <c r="H456">
        <v>1</v>
      </c>
      <c r="I456" s="471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1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3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4" t="s">
        <v>23</v>
      </c>
    </row>
    <row r="457" spans="1:27" ht="15" hidden="1" x14ac:dyDescent="0.25">
      <c r="A457" s="24">
        <v>1456</v>
      </c>
      <c r="B457" s="24">
        <v>1456</v>
      </c>
      <c r="C457" s="468" t="s">
        <v>921</v>
      </c>
      <c r="D457" t="s">
        <v>216</v>
      </c>
      <c r="E457" s="469">
        <v>1</v>
      </c>
      <c r="F457" s="470">
        <v>0</v>
      </c>
      <c r="G457">
        <v>1</v>
      </c>
      <c r="H457">
        <v>1</v>
      </c>
      <c r="I457" s="471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1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3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4" t="s">
        <v>23</v>
      </c>
    </row>
    <row r="458" spans="1:27" ht="15" hidden="1" x14ac:dyDescent="0.25">
      <c r="A458" s="24">
        <v>1457</v>
      </c>
      <c r="B458" s="24">
        <v>1457</v>
      </c>
      <c r="C458" s="468" t="s">
        <v>922</v>
      </c>
      <c r="D458" t="s">
        <v>222</v>
      </c>
      <c r="E458" s="469">
        <v>3</v>
      </c>
      <c r="F458" s="470">
        <v>5</v>
      </c>
      <c r="G458">
        <v>1</v>
      </c>
      <c r="H458">
        <v>1</v>
      </c>
      <c r="I458" s="471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1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3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4" t="s">
        <v>25</v>
      </c>
    </row>
    <row r="459" spans="1:27" ht="15" hidden="1" x14ac:dyDescent="0.25">
      <c r="A459" s="24">
        <v>1458</v>
      </c>
      <c r="B459" s="24">
        <v>1458</v>
      </c>
      <c r="C459" s="475" t="s">
        <v>923</v>
      </c>
      <c r="D459" t="s">
        <v>216</v>
      </c>
      <c r="E459" s="476">
        <v>1</v>
      </c>
      <c r="F459" s="470">
        <v>10</v>
      </c>
      <c r="G459">
        <v>1</v>
      </c>
      <c r="H459">
        <v>1</v>
      </c>
      <c r="I459" s="471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1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7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4" t="s">
        <v>25</v>
      </c>
    </row>
    <row r="460" spans="1:27" ht="15" hidden="1" x14ac:dyDescent="0.25">
      <c r="A460" s="24">
        <v>1459</v>
      </c>
      <c r="B460" s="24">
        <v>1459</v>
      </c>
      <c r="C460" s="475" t="s">
        <v>924</v>
      </c>
      <c r="D460" t="s">
        <v>222</v>
      </c>
      <c r="E460" s="476">
        <v>3</v>
      </c>
      <c r="F460" s="470">
        <v>20</v>
      </c>
      <c r="G460">
        <v>1</v>
      </c>
      <c r="H460">
        <v>1</v>
      </c>
      <c r="I460" s="471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1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7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4" t="s">
        <v>25</v>
      </c>
    </row>
    <row r="461" spans="1:27" ht="15" x14ac:dyDescent="0.25">
      <c r="A461" s="24">
        <v>1460</v>
      </c>
      <c r="B461" s="24">
        <v>1460</v>
      </c>
      <c r="C461" s="468" t="s">
        <v>925</v>
      </c>
      <c r="D461" t="s">
        <v>222</v>
      </c>
      <c r="E461" s="469">
        <v>3</v>
      </c>
      <c r="F461" s="470">
        <v>30.55</v>
      </c>
      <c r="G461">
        <v>1</v>
      </c>
      <c r="H461">
        <v>1</v>
      </c>
      <c r="I461" s="471">
        <f t="shared" si="22"/>
        <v>0.47039166666666665</v>
      </c>
      <c r="J461" s="472">
        <v>0.36503333333333332</v>
      </c>
      <c r="K461" s="472">
        <v>0.44336666666666663</v>
      </c>
      <c r="L461" s="472">
        <v>0.58906666666666663</v>
      </c>
      <c r="M461" s="472">
        <v>0.48410000000000003</v>
      </c>
      <c r="N461" s="471">
        <f t="shared" si="23"/>
        <v>0.47039166666666665</v>
      </c>
      <c r="O461" s="472">
        <v>0.36503333333333332</v>
      </c>
      <c r="P461" s="472">
        <v>0.44336666666666663</v>
      </c>
      <c r="Q461" s="472">
        <v>0.58906666666666663</v>
      </c>
      <c r="R461" s="472">
        <v>0.48410000000000003</v>
      </c>
      <c r="S461" s="153">
        <v>0.01</v>
      </c>
      <c r="T461" s="153">
        <v>0.02</v>
      </c>
      <c r="U461" s="473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4" t="s">
        <v>24</v>
      </c>
    </row>
    <row r="462" spans="1:27" ht="15" x14ac:dyDescent="0.25">
      <c r="A462" s="24">
        <v>1461</v>
      </c>
      <c r="B462" s="24">
        <v>1461</v>
      </c>
      <c r="C462" s="468" t="s">
        <v>926</v>
      </c>
      <c r="D462" t="s">
        <v>222</v>
      </c>
      <c r="E462" s="469">
        <v>3</v>
      </c>
      <c r="F462" s="470">
        <v>30</v>
      </c>
      <c r="G462">
        <v>1</v>
      </c>
      <c r="H462">
        <v>1</v>
      </c>
      <c r="I462" s="471">
        <f t="shared" si="22"/>
        <v>0.47039166666666665</v>
      </c>
      <c r="J462" s="472">
        <v>0.36503333333333332</v>
      </c>
      <c r="K462" s="472">
        <v>0.44336666666666663</v>
      </c>
      <c r="L462" s="472">
        <v>0.58906666666666663</v>
      </c>
      <c r="M462" s="472">
        <v>0.48410000000000003</v>
      </c>
      <c r="N462" s="471">
        <f t="shared" si="23"/>
        <v>0.47039166666666665</v>
      </c>
      <c r="O462" s="472">
        <v>0.36503333333333332</v>
      </c>
      <c r="P462" s="472">
        <v>0.44336666666666663</v>
      </c>
      <c r="Q462" s="472">
        <v>0.58906666666666663</v>
      </c>
      <c r="R462" s="472">
        <v>0.48410000000000003</v>
      </c>
      <c r="S462" s="153">
        <v>0.01</v>
      </c>
      <c r="T462" s="153">
        <v>0.02</v>
      </c>
      <c r="U462" s="473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4" t="s">
        <v>24</v>
      </c>
    </row>
    <row r="463" spans="1:27" ht="15" x14ac:dyDescent="0.25">
      <c r="A463" s="24">
        <v>1462</v>
      </c>
      <c r="B463" s="24">
        <v>1462</v>
      </c>
      <c r="C463" s="468" t="s">
        <v>927</v>
      </c>
      <c r="D463" t="s">
        <v>222</v>
      </c>
      <c r="E463" s="469">
        <v>3</v>
      </c>
      <c r="F463" s="470">
        <v>18</v>
      </c>
      <c r="G463">
        <v>1</v>
      </c>
      <c r="H463">
        <v>1</v>
      </c>
      <c r="I463" s="471">
        <f t="shared" si="22"/>
        <v>0.47039166666666665</v>
      </c>
      <c r="J463" s="472">
        <v>0.36503333333333332</v>
      </c>
      <c r="K463" s="472">
        <v>0.44336666666666663</v>
      </c>
      <c r="L463" s="472">
        <v>0.58906666666666663</v>
      </c>
      <c r="M463" s="472">
        <v>0.48410000000000003</v>
      </c>
      <c r="N463" s="471">
        <f t="shared" si="23"/>
        <v>0.47039166666666665</v>
      </c>
      <c r="O463" s="472">
        <v>0.36503333333333332</v>
      </c>
      <c r="P463" s="472">
        <v>0.44336666666666663</v>
      </c>
      <c r="Q463" s="472">
        <v>0.58906666666666663</v>
      </c>
      <c r="R463" s="472">
        <v>0.48410000000000003</v>
      </c>
      <c r="S463" s="153">
        <v>0.01</v>
      </c>
      <c r="T463" s="153">
        <v>0.02</v>
      </c>
      <c r="U463" s="473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4" t="s">
        <v>24</v>
      </c>
    </row>
    <row r="464" spans="1:27" ht="15" hidden="1" x14ac:dyDescent="0.25">
      <c r="A464" s="24">
        <v>1463</v>
      </c>
      <c r="B464" s="24">
        <v>1463</v>
      </c>
      <c r="C464" s="468" t="s">
        <v>928</v>
      </c>
      <c r="D464" t="s">
        <v>222</v>
      </c>
      <c r="E464" s="469">
        <v>3</v>
      </c>
      <c r="F464" s="470">
        <v>5.68</v>
      </c>
      <c r="G464">
        <v>1</v>
      </c>
      <c r="H464">
        <v>1</v>
      </c>
      <c r="I464" s="471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1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3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4" t="s">
        <v>23</v>
      </c>
    </row>
    <row r="465" spans="1:27" ht="15" hidden="1" x14ac:dyDescent="0.25">
      <c r="A465" s="24">
        <v>1464</v>
      </c>
      <c r="B465" s="24">
        <v>1464</v>
      </c>
      <c r="C465" s="468" t="s">
        <v>929</v>
      </c>
      <c r="D465" t="s">
        <v>222</v>
      </c>
      <c r="E465" s="469">
        <v>3</v>
      </c>
      <c r="F465" s="470">
        <v>0</v>
      </c>
      <c r="G465">
        <v>1</v>
      </c>
      <c r="H465">
        <v>1</v>
      </c>
      <c r="I465" s="471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1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3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4" t="s">
        <v>23</v>
      </c>
    </row>
    <row r="466" spans="1:27" ht="15" hidden="1" x14ac:dyDescent="0.25">
      <c r="A466" s="24">
        <v>1465</v>
      </c>
      <c r="B466" s="24">
        <v>1465</v>
      </c>
      <c r="C466" s="468" t="s">
        <v>930</v>
      </c>
      <c r="D466" t="s">
        <v>216</v>
      </c>
      <c r="E466" s="469">
        <v>1</v>
      </c>
      <c r="F466" s="470">
        <v>42.192643576856199</v>
      </c>
      <c r="G466">
        <v>1</v>
      </c>
      <c r="H466">
        <v>1</v>
      </c>
      <c r="I466" s="471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1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3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4" t="s">
        <v>23</v>
      </c>
    </row>
    <row r="467" spans="1:27" ht="15" hidden="1" x14ac:dyDescent="0.25">
      <c r="A467" s="24">
        <v>1466</v>
      </c>
      <c r="B467" s="24">
        <v>1466</v>
      </c>
      <c r="C467" s="468" t="s">
        <v>931</v>
      </c>
      <c r="D467" t="s">
        <v>216</v>
      </c>
      <c r="E467" s="469">
        <v>1</v>
      </c>
      <c r="F467" s="470">
        <v>47.807356423143801</v>
      </c>
      <c r="G467">
        <v>1</v>
      </c>
      <c r="H467">
        <v>1</v>
      </c>
      <c r="I467" s="471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1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3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4" t="s">
        <v>23</v>
      </c>
    </row>
    <row r="468" spans="1:27" ht="15" x14ac:dyDescent="0.25">
      <c r="A468" s="24">
        <v>1467</v>
      </c>
      <c r="B468" s="24">
        <v>1467</v>
      </c>
      <c r="C468" s="468" t="s">
        <v>932</v>
      </c>
      <c r="D468" t="s">
        <v>222</v>
      </c>
      <c r="E468" s="469">
        <v>3</v>
      </c>
      <c r="F468" s="470">
        <v>18</v>
      </c>
      <c r="G468">
        <v>1</v>
      </c>
      <c r="H468">
        <v>1</v>
      </c>
      <c r="I468" s="471">
        <f t="shared" si="22"/>
        <v>0.47039166666666665</v>
      </c>
      <c r="J468" s="472">
        <v>0.36503333333333332</v>
      </c>
      <c r="K468" s="472">
        <v>0.44336666666666663</v>
      </c>
      <c r="L468" s="472">
        <v>0.58906666666666663</v>
      </c>
      <c r="M468" s="472">
        <v>0.48410000000000003</v>
      </c>
      <c r="N468" s="471">
        <f t="shared" si="23"/>
        <v>0.47039166666666665</v>
      </c>
      <c r="O468" s="472">
        <v>0.36503333333333332</v>
      </c>
      <c r="P468" s="472">
        <v>0.44336666666666663</v>
      </c>
      <c r="Q468" s="472">
        <v>0.58906666666666663</v>
      </c>
      <c r="R468" s="472">
        <v>0.48410000000000003</v>
      </c>
      <c r="S468" s="153">
        <v>0.01</v>
      </c>
      <c r="T468" s="153">
        <v>0.02</v>
      </c>
      <c r="U468" s="473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4" t="s">
        <v>24</v>
      </c>
    </row>
    <row r="469" spans="1:27" ht="15" hidden="1" x14ac:dyDescent="0.25">
      <c r="A469" s="24">
        <v>1468</v>
      </c>
      <c r="B469" s="24">
        <v>1468</v>
      </c>
      <c r="C469" s="468" t="s">
        <v>933</v>
      </c>
      <c r="D469" t="s">
        <v>216</v>
      </c>
      <c r="E469" s="469">
        <v>1</v>
      </c>
      <c r="F469" s="470">
        <v>47.82</v>
      </c>
      <c r="G469">
        <v>1</v>
      </c>
      <c r="H469">
        <v>1</v>
      </c>
      <c r="I469" s="471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1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3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4" t="s">
        <v>23</v>
      </c>
    </row>
    <row r="470" spans="1:27" ht="15" hidden="1" x14ac:dyDescent="0.25">
      <c r="A470" s="24">
        <v>1469</v>
      </c>
      <c r="B470" s="24">
        <v>1469</v>
      </c>
      <c r="C470" s="468" t="s">
        <v>934</v>
      </c>
      <c r="D470" t="s">
        <v>216</v>
      </c>
      <c r="E470" s="469">
        <v>1</v>
      </c>
      <c r="F470" s="470">
        <v>0</v>
      </c>
      <c r="G470">
        <v>1</v>
      </c>
      <c r="H470">
        <v>1</v>
      </c>
      <c r="I470" s="471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1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3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4" t="s">
        <v>23</v>
      </c>
    </row>
    <row r="471" spans="1:27" ht="15" x14ac:dyDescent="0.25">
      <c r="A471" s="24">
        <v>1470</v>
      </c>
      <c r="B471" s="24">
        <v>1470</v>
      </c>
      <c r="C471" s="468" t="s">
        <v>935</v>
      </c>
      <c r="D471" t="s">
        <v>222</v>
      </c>
      <c r="E471" s="469">
        <v>3</v>
      </c>
      <c r="F471" s="470">
        <v>20.7</v>
      </c>
      <c r="G471">
        <v>1</v>
      </c>
      <c r="H471">
        <v>1</v>
      </c>
      <c r="I471" s="471">
        <f t="shared" si="22"/>
        <v>0.47039166666666665</v>
      </c>
      <c r="J471" s="472">
        <v>0.36503333333333332</v>
      </c>
      <c r="K471" s="472">
        <v>0.44336666666666663</v>
      </c>
      <c r="L471" s="472">
        <v>0.58906666666666663</v>
      </c>
      <c r="M471" s="472">
        <v>0.48410000000000003</v>
      </c>
      <c r="N471" s="471">
        <f t="shared" si="23"/>
        <v>0.47039166666666665</v>
      </c>
      <c r="O471" s="472">
        <v>0.36503333333333332</v>
      </c>
      <c r="P471" s="472">
        <v>0.44336666666666663</v>
      </c>
      <c r="Q471" s="472">
        <v>0.58906666666666663</v>
      </c>
      <c r="R471" s="472">
        <v>0.48410000000000003</v>
      </c>
      <c r="S471" s="153">
        <v>0.01</v>
      </c>
      <c r="T471" s="153">
        <v>0.02</v>
      </c>
      <c r="U471" s="473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4" t="s">
        <v>24</v>
      </c>
    </row>
    <row r="472" spans="1:27" ht="15" x14ac:dyDescent="0.25">
      <c r="A472" s="24">
        <v>1471</v>
      </c>
      <c r="B472" s="24">
        <v>1471</v>
      </c>
      <c r="C472" s="468" t="s">
        <v>936</v>
      </c>
      <c r="D472" t="s">
        <v>222</v>
      </c>
      <c r="E472" s="469">
        <v>3</v>
      </c>
      <c r="F472" s="470">
        <v>30.24</v>
      </c>
      <c r="G472">
        <v>1</v>
      </c>
      <c r="H472">
        <v>1</v>
      </c>
      <c r="I472" s="471">
        <f t="shared" si="22"/>
        <v>0.47039166666666665</v>
      </c>
      <c r="J472" s="472">
        <v>0.36503333333333332</v>
      </c>
      <c r="K472" s="472">
        <v>0.44336666666666663</v>
      </c>
      <c r="L472" s="472">
        <v>0.58906666666666663</v>
      </c>
      <c r="M472" s="472">
        <v>0.48410000000000003</v>
      </c>
      <c r="N472" s="471">
        <f t="shared" si="23"/>
        <v>0.47039166666666665</v>
      </c>
      <c r="O472" s="472">
        <v>0.36503333333333332</v>
      </c>
      <c r="P472" s="472">
        <v>0.44336666666666663</v>
      </c>
      <c r="Q472" s="472">
        <v>0.58906666666666663</v>
      </c>
      <c r="R472" s="472">
        <v>0.48410000000000003</v>
      </c>
      <c r="S472" s="153">
        <v>0.01</v>
      </c>
      <c r="T472" s="153">
        <v>0.02</v>
      </c>
      <c r="U472" s="473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4" t="s">
        <v>24</v>
      </c>
    </row>
    <row r="473" spans="1:27" ht="15" x14ac:dyDescent="0.25">
      <c r="A473" s="24">
        <v>1472</v>
      </c>
      <c r="B473" s="24">
        <v>1472</v>
      </c>
      <c r="C473" s="468" t="s">
        <v>937</v>
      </c>
      <c r="D473" t="s">
        <v>222</v>
      </c>
      <c r="E473" s="469">
        <v>3</v>
      </c>
      <c r="F473" s="470">
        <v>24</v>
      </c>
      <c r="G473">
        <v>1</v>
      </c>
      <c r="H473">
        <v>1</v>
      </c>
      <c r="I473" s="471">
        <f t="shared" si="22"/>
        <v>0.47039166666666665</v>
      </c>
      <c r="J473" s="472">
        <v>0.36503333333333332</v>
      </c>
      <c r="K473" s="472">
        <v>0.44336666666666663</v>
      </c>
      <c r="L473" s="472">
        <v>0.58906666666666663</v>
      </c>
      <c r="M473" s="472">
        <v>0.48410000000000003</v>
      </c>
      <c r="N473" s="471">
        <f t="shared" si="23"/>
        <v>0.47039166666666665</v>
      </c>
      <c r="O473" s="472">
        <v>0.36503333333333332</v>
      </c>
      <c r="P473" s="472">
        <v>0.44336666666666663</v>
      </c>
      <c r="Q473" s="472">
        <v>0.58906666666666663</v>
      </c>
      <c r="R473" s="472">
        <v>0.48410000000000003</v>
      </c>
      <c r="S473" s="153">
        <v>0.01</v>
      </c>
      <c r="T473" s="153">
        <v>0.02</v>
      </c>
      <c r="U473" s="473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4" t="s">
        <v>24</v>
      </c>
    </row>
    <row r="474" spans="1:27" ht="15" x14ac:dyDescent="0.25">
      <c r="A474" s="24">
        <v>1473</v>
      </c>
      <c r="B474" s="24">
        <v>1473</v>
      </c>
      <c r="C474" s="468" t="s">
        <v>938</v>
      </c>
      <c r="D474" t="s">
        <v>222</v>
      </c>
      <c r="E474" s="469">
        <v>3</v>
      </c>
      <c r="F474" s="470">
        <v>4.25</v>
      </c>
      <c r="G474">
        <v>1</v>
      </c>
      <c r="H474">
        <v>1</v>
      </c>
      <c r="I474" s="471">
        <f t="shared" si="22"/>
        <v>0.47039166666666665</v>
      </c>
      <c r="J474" s="472">
        <v>0.36503333333333332</v>
      </c>
      <c r="K474" s="472">
        <v>0.44336666666666663</v>
      </c>
      <c r="L474" s="472">
        <v>0.58906666666666663</v>
      </c>
      <c r="M474" s="472">
        <v>0.48410000000000003</v>
      </c>
      <c r="N474" s="471">
        <f t="shared" si="23"/>
        <v>0.47039166666666665</v>
      </c>
      <c r="O474" s="472">
        <v>0.36503333333333332</v>
      </c>
      <c r="P474" s="472">
        <v>0.44336666666666663</v>
      </c>
      <c r="Q474" s="472">
        <v>0.58906666666666663</v>
      </c>
      <c r="R474" s="472">
        <v>0.48410000000000003</v>
      </c>
      <c r="S474" s="153">
        <v>0.01</v>
      </c>
      <c r="T474" s="153">
        <v>0.02</v>
      </c>
      <c r="U474" s="473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4" t="s">
        <v>24</v>
      </c>
    </row>
    <row r="475" spans="1:27" ht="15" x14ac:dyDescent="0.25">
      <c r="A475" s="24">
        <v>1474</v>
      </c>
      <c r="B475" s="24">
        <v>1474</v>
      </c>
      <c r="C475" s="468" t="s">
        <v>939</v>
      </c>
      <c r="D475" t="s">
        <v>222</v>
      </c>
      <c r="E475" s="469">
        <v>3</v>
      </c>
      <c r="F475" s="470">
        <v>27.2</v>
      </c>
      <c r="G475">
        <v>1</v>
      </c>
      <c r="H475">
        <v>1</v>
      </c>
      <c r="I475" s="471">
        <f t="shared" si="22"/>
        <v>0.47039166666666665</v>
      </c>
      <c r="J475" s="472">
        <v>0.36503333333333332</v>
      </c>
      <c r="K475" s="472">
        <v>0.44336666666666663</v>
      </c>
      <c r="L475" s="472">
        <v>0.58906666666666663</v>
      </c>
      <c r="M475" s="472">
        <v>0.48410000000000003</v>
      </c>
      <c r="N475" s="471">
        <f t="shared" si="23"/>
        <v>0.47039166666666665</v>
      </c>
      <c r="O475" s="472">
        <v>0.36503333333333332</v>
      </c>
      <c r="P475" s="472">
        <v>0.44336666666666663</v>
      </c>
      <c r="Q475" s="472">
        <v>0.58906666666666663</v>
      </c>
      <c r="R475" s="472">
        <v>0.48410000000000003</v>
      </c>
      <c r="S475" s="153">
        <v>0.01</v>
      </c>
      <c r="T475" s="153">
        <v>0.02</v>
      </c>
      <c r="U475" s="473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4" t="s">
        <v>24</v>
      </c>
    </row>
    <row r="476" spans="1:27" ht="15" hidden="1" x14ac:dyDescent="0.25">
      <c r="A476" s="24">
        <v>1475</v>
      </c>
      <c r="B476" s="24">
        <v>1475</v>
      </c>
      <c r="C476" s="468" t="s">
        <v>940</v>
      </c>
      <c r="D476" t="s">
        <v>219</v>
      </c>
      <c r="E476" s="469">
        <v>2</v>
      </c>
      <c r="F476" s="470">
        <v>11.2</v>
      </c>
      <c r="G476">
        <v>1</v>
      </c>
      <c r="H476">
        <v>1</v>
      </c>
      <c r="I476" s="471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1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3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4" t="s">
        <v>24</v>
      </c>
    </row>
    <row r="477" spans="1:27" ht="15" x14ac:dyDescent="0.25">
      <c r="A477" s="24">
        <v>1476</v>
      </c>
      <c r="B477" s="24">
        <v>1476</v>
      </c>
      <c r="C477" s="468" t="s">
        <v>941</v>
      </c>
      <c r="D477" t="s">
        <v>222</v>
      </c>
      <c r="E477" s="469">
        <v>3</v>
      </c>
      <c r="F477" s="470">
        <v>20</v>
      </c>
      <c r="G477">
        <v>1</v>
      </c>
      <c r="H477">
        <v>1</v>
      </c>
      <c r="I477" s="471">
        <f t="shared" si="22"/>
        <v>0.47039166666666665</v>
      </c>
      <c r="J477" s="472">
        <v>0.36503333333333332</v>
      </c>
      <c r="K477" s="472">
        <v>0.44336666666666663</v>
      </c>
      <c r="L477" s="472">
        <v>0.58906666666666663</v>
      </c>
      <c r="M477" s="472">
        <v>0.48410000000000003</v>
      </c>
      <c r="N477" s="471">
        <f t="shared" si="23"/>
        <v>0.47039166666666665</v>
      </c>
      <c r="O477" s="472">
        <v>0.36503333333333332</v>
      </c>
      <c r="P477" s="472">
        <v>0.44336666666666663</v>
      </c>
      <c r="Q477" s="472">
        <v>0.58906666666666663</v>
      </c>
      <c r="R477" s="472">
        <v>0.48410000000000003</v>
      </c>
      <c r="S477" s="153">
        <v>0.01</v>
      </c>
      <c r="T477" s="153">
        <v>0.02</v>
      </c>
      <c r="U477" s="473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4" t="s">
        <v>24</v>
      </c>
    </row>
    <row r="478" spans="1:27" ht="15" x14ac:dyDescent="0.25">
      <c r="A478" s="24">
        <v>1477</v>
      </c>
      <c r="B478" s="24">
        <v>1477</v>
      </c>
      <c r="C478" s="468" t="s">
        <v>942</v>
      </c>
      <c r="D478" t="s">
        <v>222</v>
      </c>
      <c r="E478" s="469">
        <v>3</v>
      </c>
      <c r="F478" s="470">
        <v>20</v>
      </c>
      <c r="G478">
        <v>1</v>
      </c>
      <c r="H478">
        <v>1</v>
      </c>
      <c r="I478" s="471">
        <f t="shared" si="22"/>
        <v>0.47039166666666665</v>
      </c>
      <c r="J478" s="472">
        <v>0.36503333333333332</v>
      </c>
      <c r="K478" s="472">
        <v>0.44336666666666663</v>
      </c>
      <c r="L478" s="472">
        <v>0.58906666666666663</v>
      </c>
      <c r="M478" s="472">
        <v>0.48410000000000003</v>
      </c>
      <c r="N478" s="471">
        <f t="shared" si="23"/>
        <v>0.47039166666666665</v>
      </c>
      <c r="O478" s="472">
        <v>0.36503333333333332</v>
      </c>
      <c r="P478" s="472">
        <v>0.44336666666666663</v>
      </c>
      <c r="Q478" s="472">
        <v>0.58906666666666663</v>
      </c>
      <c r="R478" s="472">
        <v>0.48410000000000003</v>
      </c>
      <c r="S478" s="153">
        <v>0.01</v>
      </c>
      <c r="T478" s="153">
        <v>0.02</v>
      </c>
      <c r="U478" s="473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4" t="s">
        <v>24</v>
      </c>
    </row>
    <row r="479" spans="1:27" ht="15" x14ac:dyDescent="0.25">
      <c r="A479" s="24">
        <v>1478</v>
      </c>
      <c r="B479" s="24">
        <v>1478</v>
      </c>
      <c r="C479" s="468" t="s">
        <v>943</v>
      </c>
      <c r="D479" t="s">
        <v>222</v>
      </c>
      <c r="E479" s="469">
        <v>3</v>
      </c>
      <c r="F479" s="470">
        <v>6.4</v>
      </c>
      <c r="G479">
        <v>1</v>
      </c>
      <c r="H479">
        <v>1</v>
      </c>
      <c r="I479" s="471">
        <f t="shared" si="22"/>
        <v>0.47039166666666665</v>
      </c>
      <c r="J479" s="472">
        <v>0.36503333333333332</v>
      </c>
      <c r="K479" s="472">
        <v>0.44336666666666663</v>
      </c>
      <c r="L479" s="472">
        <v>0.58906666666666663</v>
      </c>
      <c r="M479" s="472">
        <v>0.48410000000000003</v>
      </c>
      <c r="N479" s="471">
        <f t="shared" si="23"/>
        <v>0.47039166666666665</v>
      </c>
      <c r="O479" s="472">
        <v>0.36503333333333332</v>
      </c>
      <c r="P479" s="472">
        <v>0.44336666666666663</v>
      </c>
      <c r="Q479" s="472">
        <v>0.58906666666666663</v>
      </c>
      <c r="R479" s="472">
        <v>0.48410000000000003</v>
      </c>
      <c r="S479" s="153">
        <v>0.01</v>
      </c>
      <c r="T479" s="153">
        <v>0.02</v>
      </c>
      <c r="U479" s="473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4" t="s">
        <v>24</v>
      </c>
    </row>
    <row r="480" spans="1:27" ht="15" x14ac:dyDescent="0.25">
      <c r="A480" s="24">
        <v>1479</v>
      </c>
      <c r="B480" s="24">
        <v>1479</v>
      </c>
      <c r="C480" s="468" t="s">
        <v>944</v>
      </c>
      <c r="D480" t="s">
        <v>222</v>
      </c>
      <c r="E480" s="469">
        <v>3</v>
      </c>
      <c r="F480" s="470">
        <v>28.8</v>
      </c>
      <c r="G480">
        <v>1</v>
      </c>
      <c r="H480">
        <v>1</v>
      </c>
      <c r="I480" s="471">
        <f t="shared" si="22"/>
        <v>0.47039166666666665</v>
      </c>
      <c r="J480" s="472">
        <v>0.36503333333333332</v>
      </c>
      <c r="K480" s="472">
        <v>0.44336666666666663</v>
      </c>
      <c r="L480" s="472">
        <v>0.58906666666666663</v>
      </c>
      <c r="M480" s="472">
        <v>0.48410000000000003</v>
      </c>
      <c r="N480" s="471">
        <f t="shared" si="23"/>
        <v>0.47039166666666665</v>
      </c>
      <c r="O480" s="472">
        <v>0.36503333333333332</v>
      </c>
      <c r="P480" s="472">
        <v>0.44336666666666663</v>
      </c>
      <c r="Q480" s="472">
        <v>0.58906666666666663</v>
      </c>
      <c r="R480" s="472">
        <v>0.48410000000000003</v>
      </c>
      <c r="S480" s="153">
        <v>0.01</v>
      </c>
      <c r="T480" s="153">
        <v>0.02</v>
      </c>
      <c r="U480" s="473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4" t="s">
        <v>24</v>
      </c>
    </row>
    <row r="481" spans="1:27" ht="15" x14ac:dyDescent="0.25">
      <c r="A481" s="24">
        <v>1480</v>
      </c>
      <c r="B481" s="24">
        <v>1480</v>
      </c>
      <c r="C481" s="468" t="s">
        <v>945</v>
      </c>
      <c r="D481" t="s">
        <v>222</v>
      </c>
      <c r="E481" s="469">
        <v>3</v>
      </c>
      <c r="F481" s="470">
        <v>104.4</v>
      </c>
      <c r="G481">
        <v>1</v>
      </c>
      <c r="H481">
        <v>1</v>
      </c>
      <c r="I481" s="471">
        <f t="shared" si="22"/>
        <v>0.47039166666666665</v>
      </c>
      <c r="J481" s="472">
        <v>0.36503333333333332</v>
      </c>
      <c r="K481" s="472">
        <v>0.44336666666666663</v>
      </c>
      <c r="L481" s="472">
        <v>0.58906666666666663</v>
      </c>
      <c r="M481" s="472">
        <v>0.48410000000000003</v>
      </c>
      <c r="N481" s="471">
        <f t="shared" si="23"/>
        <v>0.47039166666666665</v>
      </c>
      <c r="O481" s="472">
        <v>0.36503333333333332</v>
      </c>
      <c r="P481" s="472">
        <v>0.44336666666666663</v>
      </c>
      <c r="Q481" s="472">
        <v>0.58906666666666663</v>
      </c>
      <c r="R481" s="472">
        <v>0.48410000000000003</v>
      </c>
      <c r="S481" s="153">
        <v>0.01</v>
      </c>
      <c r="T481" s="153">
        <v>0.02</v>
      </c>
      <c r="U481" s="473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4" t="s">
        <v>24</v>
      </c>
    </row>
    <row r="482" spans="1:27" ht="15" x14ac:dyDescent="0.25">
      <c r="A482" s="24">
        <v>1481</v>
      </c>
      <c r="B482" s="24">
        <v>1481</v>
      </c>
      <c r="C482" s="468" t="s">
        <v>946</v>
      </c>
      <c r="D482" t="s">
        <v>222</v>
      </c>
      <c r="E482" s="469">
        <v>3</v>
      </c>
      <c r="F482" s="470">
        <v>28.8</v>
      </c>
      <c r="G482">
        <v>1</v>
      </c>
      <c r="H482">
        <v>1</v>
      </c>
      <c r="I482" s="471">
        <f t="shared" si="22"/>
        <v>0.47039166666666665</v>
      </c>
      <c r="J482" s="472">
        <v>0.36503333333333332</v>
      </c>
      <c r="K482" s="472">
        <v>0.44336666666666663</v>
      </c>
      <c r="L482" s="472">
        <v>0.58906666666666663</v>
      </c>
      <c r="M482" s="472">
        <v>0.48410000000000003</v>
      </c>
      <c r="N482" s="471">
        <f t="shared" si="23"/>
        <v>0.47039166666666665</v>
      </c>
      <c r="O482" s="472">
        <v>0.36503333333333332</v>
      </c>
      <c r="P482" s="472">
        <v>0.44336666666666663</v>
      </c>
      <c r="Q482" s="472">
        <v>0.58906666666666663</v>
      </c>
      <c r="R482" s="472">
        <v>0.48410000000000003</v>
      </c>
      <c r="S482" s="153">
        <v>0.01</v>
      </c>
      <c r="T482" s="153">
        <v>0.02</v>
      </c>
      <c r="U482" s="473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4" t="s">
        <v>24</v>
      </c>
    </row>
    <row r="483" spans="1:27" ht="15" x14ac:dyDescent="0.25">
      <c r="A483" s="24">
        <v>1482</v>
      </c>
      <c r="B483" s="24">
        <v>1482</v>
      </c>
      <c r="C483" s="468" t="s">
        <v>947</v>
      </c>
      <c r="D483" t="s">
        <v>222</v>
      </c>
      <c r="E483" s="469">
        <v>3</v>
      </c>
      <c r="F483" s="470">
        <v>4.5</v>
      </c>
      <c r="G483">
        <v>1</v>
      </c>
      <c r="H483">
        <v>1</v>
      </c>
      <c r="I483" s="471">
        <f t="shared" si="22"/>
        <v>0.47039166666666665</v>
      </c>
      <c r="J483" s="472">
        <v>0.36503333333333332</v>
      </c>
      <c r="K483" s="472">
        <v>0.44336666666666663</v>
      </c>
      <c r="L483" s="472">
        <v>0.58906666666666663</v>
      </c>
      <c r="M483" s="472">
        <v>0.48410000000000003</v>
      </c>
      <c r="N483" s="471">
        <f t="shared" si="23"/>
        <v>0.47039166666666665</v>
      </c>
      <c r="O483" s="472">
        <v>0.36503333333333332</v>
      </c>
      <c r="P483" s="472">
        <v>0.44336666666666663</v>
      </c>
      <c r="Q483" s="472">
        <v>0.58906666666666663</v>
      </c>
      <c r="R483" s="472">
        <v>0.48410000000000003</v>
      </c>
      <c r="S483" s="153">
        <v>0.01</v>
      </c>
      <c r="T483" s="153">
        <v>0.02</v>
      </c>
      <c r="U483" s="473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4" t="s">
        <v>24</v>
      </c>
    </row>
    <row r="484" spans="1:27" ht="15" hidden="1" x14ac:dyDescent="0.25">
      <c r="A484" s="24">
        <v>1483</v>
      </c>
      <c r="B484" s="24">
        <v>1483</v>
      </c>
      <c r="C484" s="468" t="s">
        <v>948</v>
      </c>
      <c r="D484" t="s">
        <v>219</v>
      </c>
      <c r="E484" s="469">
        <v>2</v>
      </c>
      <c r="F484" s="470">
        <v>30</v>
      </c>
      <c r="G484">
        <v>1</v>
      </c>
      <c r="H484">
        <v>1</v>
      </c>
      <c r="I484" s="471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1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3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4" t="s">
        <v>24</v>
      </c>
    </row>
    <row r="485" spans="1:27" ht="15" x14ac:dyDescent="0.25">
      <c r="A485" s="24">
        <v>1484</v>
      </c>
      <c r="B485" s="24">
        <v>1484</v>
      </c>
      <c r="C485" s="468" t="s">
        <v>949</v>
      </c>
      <c r="D485" t="s">
        <v>222</v>
      </c>
      <c r="E485" s="469">
        <v>3</v>
      </c>
      <c r="F485" s="470">
        <v>25.5</v>
      </c>
      <c r="G485">
        <v>1</v>
      </c>
      <c r="H485">
        <v>1</v>
      </c>
      <c r="I485" s="471">
        <f t="shared" si="22"/>
        <v>0.47039166666666665</v>
      </c>
      <c r="J485" s="472">
        <v>0.36503333333333332</v>
      </c>
      <c r="K485" s="472">
        <v>0.44336666666666663</v>
      </c>
      <c r="L485" s="472">
        <v>0.58906666666666663</v>
      </c>
      <c r="M485" s="472">
        <v>0.48410000000000003</v>
      </c>
      <c r="N485" s="471">
        <f t="shared" si="23"/>
        <v>0.47039166666666665</v>
      </c>
      <c r="O485" s="472">
        <v>0.36503333333333332</v>
      </c>
      <c r="P485" s="472">
        <v>0.44336666666666663</v>
      </c>
      <c r="Q485" s="472">
        <v>0.58906666666666663</v>
      </c>
      <c r="R485" s="472">
        <v>0.48410000000000003</v>
      </c>
      <c r="S485" s="153">
        <v>0.01</v>
      </c>
      <c r="T485" s="153">
        <v>0.02</v>
      </c>
      <c r="U485" s="473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4" t="s">
        <v>24</v>
      </c>
    </row>
    <row r="486" spans="1:27" ht="15" hidden="1" x14ac:dyDescent="0.25">
      <c r="A486" s="24">
        <v>1485</v>
      </c>
      <c r="B486" s="24">
        <v>1485</v>
      </c>
      <c r="C486" s="468" t="s">
        <v>950</v>
      </c>
      <c r="D486" t="s">
        <v>219</v>
      </c>
      <c r="E486" s="469">
        <v>2</v>
      </c>
      <c r="F486" s="470">
        <v>22</v>
      </c>
      <c r="G486">
        <v>1</v>
      </c>
      <c r="H486">
        <v>1</v>
      </c>
      <c r="I486" s="471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1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3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4" t="s">
        <v>24</v>
      </c>
    </row>
    <row r="487" spans="1:27" ht="15" hidden="1" x14ac:dyDescent="0.25">
      <c r="A487" s="24">
        <v>1486</v>
      </c>
      <c r="B487" s="24">
        <v>1486</v>
      </c>
      <c r="C487" s="468" t="s">
        <v>951</v>
      </c>
      <c r="D487" t="s">
        <v>219</v>
      </c>
      <c r="E487" s="469">
        <v>2</v>
      </c>
      <c r="F487" s="470">
        <v>20</v>
      </c>
      <c r="G487">
        <v>1</v>
      </c>
      <c r="H487">
        <v>1</v>
      </c>
      <c r="I487" s="471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1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3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4" t="s">
        <v>24</v>
      </c>
    </row>
    <row r="488" spans="1:27" ht="15" hidden="1" x14ac:dyDescent="0.25">
      <c r="A488" s="24">
        <v>1487</v>
      </c>
      <c r="B488" s="24">
        <v>1487</v>
      </c>
      <c r="C488" s="468" t="s">
        <v>952</v>
      </c>
      <c r="D488" t="s">
        <v>219</v>
      </c>
      <c r="E488" s="469">
        <v>2</v>
      </c>
      <c r="F488" s="470">
        <v>22</v>
      </c>
      <c r="G488">
        <v>1</v>
      </c>
      <c r="H488">
        <v>1</v>
      </c>
      <c r="I488" s="471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1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3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4" t="s">
        <v>24</v>
      </c>
    </row>
    <row r="489" spans="1:27" ht="15" x14ac:dyDescent="0.25">
      <c r="A489" s="24">
        <v>1488</v>
      </c>
      <c r="B489" s="24">
        <v>1488</v>
      </c>
      <c r="C489" s="468" t="s">
        <v>953</v>
      </c>
      <c r="D489" t="s">
        <v>222</v>
      </c>
      <c r="E489" s="469">
        <v>3</v>
      </c>
      <c r="F489" s="470">
        <v>55.11</v>
      </c>
      <c r="G489">
        <v>1</v>
      </c>
      <c r="H489">
        <v>1</v>
      </c>
      <c r="I489" s="471">
        <f t="shared" si="22"/>
        <v>0.47039166666666665</v>
      </c>
      <c r="J489" s="472">
        <v>0.36503333333333332</v>
      </c>
      <c r="K489" s="472">
        <v>0.44336666666666663</v>
      </c>
      <c r="L489" s="472">
        <v>0.58906666666666663</v>
      </c>
      <c r="M489" s="472">
        <v>0.48410000000000003</v>
      </c>
      <c r="N489" s="471">
        <f t="shared" si="23"/>
        <v>0.47039166666666665</v>
      </c>
      <c r="O489" s="472">
        <v>0.36503333333333332</v>
      </c>
      <c r="P489" s="472">
        <v>0.44336666666666663</v>
      </c>
      <c r="Q489" s="472">
        <v>0.58906666666666663</v>
      </c>
      <c r="R489" s="472">
        <v>0.48410000000000003</v>
      </c>
      <c r="S489" s="153">
        <v>0.01</v>
      </c>
      <c r="T489" s="153">
        <v>0.02</v>
      </c>
      <c r="U489" s="473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4" t="s">
        <v>24</v>
      </c>
    </row>
    <row r="490" spans="1:27" ht="15" x14ac:dyDescent="0.25">
      <c r="A490" s="24">
        <v>1489</v>
      </c>
      <c r="B490" s="24">
        <v>1489</v>
      </c>
      <c r="C490" s="468" t="s">
        <v>954</v>
      </c>
      <c r="D490" t="s">
        <v>222</v>
      </c>
      <c r="E490" s="469">
        <v>3</v>
      </c>
      <c r="F490" s="470">
        <v>60.12</v>
      </c>
      <c r="G490">
        <v>1</v>
      </c>
      <c r="H490">
        <v>1</v>
      </c>
      <c r="I490" s="471">
        <f t="shared" si="22"/>
        <v>0.47039166666666665</v>
      </c>
      <c r="J490" s="472">
        <v>0.36503333333333332</v>
      </c>
      <c r="K490" s="472">
        <v>0.44336666666666663</v>
      </c>
      <c r="L490" s="472">
        <v>0.58906666666666663</v>
      </c>
      <c r="M490" s="472">
        <v>0.48410000000000003</v>
      </c>
      <c r="N490" s="471">
        <f t="shared" si="23"/>
        <v>0.47039166666666665</v>
      </c>
      <c r="O490" s="472">
        <v>0.36503333333333332</v>
      </c>
      <c r="P490" s="472">
        <v>0.44336666666666663</v>
      </c>
      <c r="Q490" s="472">
        <v>0.58906666666666663</v>
      </c>
      <c r="R490" s="472">
        <v>0.48410000000000003</v>
      </c>
      <c r="S490" s="153">
        <v>0.01</v>
      </c>
      <c r="T490" s="153">
        <v>0.02</v>
      </c>
      <c r="U490" s="473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4" t="s">
        <v>24</v>
      </c>
    </row>
    <row r="491" spans="1:27" ht="15" x14ac:dyDescent="0.25">
      <c r="A491" s="24">
        <v>1490</v>
      </c>
      <c r="B491" s="24">
        <v>1490</v>
      </c>
      <c r="C491" s="468" t="s">
        <v>955</v>
      </c>
      <c r="D491" t="s">
        <v>222</v>
      </c>
      <c r="E491" s="469">
        <v>3</v>
      </c>
      <c r="F491" s="470">
        <v>30</v>
      </c>
      <c r="G491">
        <v>1</v>
      </c>
      <c r="H491">
        <v>1</v>
      </c>
      <c r="I491" s="471">
        <f t="shared" si="22"/>
        <v>0.47039166666666665</v>
      </c>
      <c r="J491" s="472">
        <v>0.36503333333333332</v>
      </c>
      <c r="K491" s="472">
        <v>0.44336666666666663</v>
      </c>
      <c r="L491" s="472">
        <v>0.58906666666666663</v>
      </c>
      <c r="M491" s="472">
        <v>0.48410000000000003</v>
      </c>
      <c r="N491" s="471">
        <f t="shared" si="23"/>
        <v>0.47039166666666665</v>
      </c>
      <c r="O491" s="472">
        <v>0.36503333333333332</v>
      </c>
      <c r="P491" s="472">
        <v>0.44336666666666663</v>
      </c>
      <c r="Q491" s="472">
        <v>0.58906666666666663</v>
      </c>
      <c r="R491" s="472">
        <v>0.48410000000000003</v>
      </c>
      <c r="S491" s="153">
        <v>0.01</v>
      </c>
      <c r="T491" s="153">
        <v>0.02</v>
      </c>
      <c r="U491" s="473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4" t="s">
        <v>24</v>
      </c>
    </row>
    <row r="492" spans="1:27" ht="15" x14ac:dyDescent="0.25">
      <c r="A492" s="24">
        <v>1491</v>
      </c>
      <c r="B492" s="24">
        <v>1491</v>
      </c>
      <c r="C492" s="468" t="s">
        <v>956</v>
      </c>
      <c r="D492" t="s">
        <v>222</v>
      </c>
      <c r="E492" s="469">
        <v>3</v>
      </c>
      <c r="F492" s="470">
        <v>30</v>
      </c>
      <c r="G492">
        <v>1</v>
      </c>
      <c r="H492">
        <v>1</v>
      </c>
      <c r="I492" s="471">
        <f t="shared" si="22"/>
        <v>0.47039166666666665</v>
      </c>
      <c r="J492" s="472">
        <v>0.36503333333333332</v>
      </c>
      <c r="K492" s="472">
        <v>0.44336666666666663</v>
      </c>
      <c r="L492" s="472">
        <v>0.58906666666666663</v>
      </c>
      <c r="M492" s="472">
        <v>0.48410000000000003</v>
      </c>
      <c r="N492" s="471">
        <f t="shared" si="23"/>
        <v>0.47039166666666665</v>
      </c>
      <c r="O492" s="472">
        <v>0.36503333333333332</v>
      </c>
      <c r="P492" s="472">
        <v>0.44336666666666663</v>
      </c>
      <c r="Q492" s="472">
        <v>0.58906666666666663</v>
      </c>
      <c r="R492" s="472">
        <v>0.48410000000000003</v>
      </c>
      <c r="S492" s="153">
        <v>0.01</v>
      </c>
      <c r="T492" s="153">
        <v>0.02</v>
      </c>
      <c r="U492" s="473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4" t="s">
        <v>24</v>
      </c>
    </row>
    <row r="493" spans="1:27" ht="15" x14ac:dyDescent="0.25">
      <c r="A493" s="24">
        <v>1492</v>
      </c>
      <c r="B493" s="24">
        <v>1492</v>
      </c>
      <c r="C493" s="468" t="s">
        <v>957</v>
      </c>
      <c r="D493" t="s">
        <v>222</v>
      </c>
      <c r="E493" s="469">
        <v>3</v>
      </c>
      <c r="F493" s="470">
        <v>30</v>
      </c>
      <c r="G493">
        <v>1</v>
      </c>
      <c r="H493">
        <v>1</v>
      </c>
      <c r="I493" s="471">
        <f t="shared" si="22"/>
        <v>0.47039166666666665</v>
      </c>
      <c r="J493" s="472">
        <v>0.36503333333333332</v>
      </c>
      <c r="K493" s="472">
        <v>0.44336666666666663</v>
      </c>
      <c r="L493" s="472">
        <v>0.58906666666666663</v>
      </c>
      <c r="M493" s="472">
        <v>0.48410000000000003</v>
      </c>
      <c r="N493" s="471">
        <f t="shared" si="23"/>
        <v>0.47039166666666665</v>
      </c>
      <c r="O493" s="472">
        <v>0.36503333333333332</v>
      </c>
      <c r="P493" s="472">
        <v>0.44336666666666663</v>
      </c>
      <c r="Q493" s="472">
        <v>0.58906666666666663</v>
      </c>
      <c r="R493" s="472">
        <v>0.48410000000000003</v>
      </c>
      <c r="S493" s="153">
        <v>0.01</v>
      </c>
      <c r="T493" s="153">
        <v>0.02</v>
      </c>
      <c r="U493" s="473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4" t="s">
        <v>24</v>
      </c>
    </row>
    <row r="494" spans="1:27" ht="15" x14ac:dyDescent="0.25">
      <c r="A494" s="24">
        <v>1493</v>
      </c>
      <c r="B494" s="24">
        <v>1493</v>
      </c>
      <c r="C494" s="468" t="s">
        <v>958</v>
      </c>
      <c r="D494" t="s">
        <v>222</v>
      </c>
      <c r="E494" s="469">
        <v>3</v>
      </c>
      <c r="F494" s="470">
        <v>30</v>
      </c>
      <c r="G494">
        <v>1</v>
      </c>
      <c r="H494">
        <v>1</v>
      </c>
      <c r="I494" s="471">
        <f t="shared" si="22"/>
        <v>0.47039166666666665</v>
      </c>
      <c r="J494" s="472">
        <v>0.36503333333333332</v>
      </c>
      <c r="K494" s="472">
        <v>0.44336666666666663</v>
      </c>
      <c r="L494" s="472">
        <v>0.58906666666666663</v>
      </c>
      <c r="M494" s="472">
        <v>0.48410000000000003</v>
      </c>
      <c r="N494" s="471">
        <f t="shared" si="23"/>
        <v>0.47039166666666665</v>
      </c>
      <c r="O494" s="472">
        <v>0.36503333333333332</v>
      </c>
      <c r="P494" s="472">
        <v>0.44336666666666663</v>
      </c>
      <c r="Q494" s="472">
        <v>0.58906666666666663</v>
      </c>
      <c r="R494" s="472">
        <v>0.48410000000000003</v>
      </c>
      <c r="S494" s="153">
        <v>0.01</v>
      </c>
      <c r="T494" s="153">
        <v>0.02</v>
      </c>
      <c r="U494" s="473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4" t="s">
        <v>24</v>
      </c>
    </row>
    <row r="495" spans="1:27" ht="15" x14ac:dyDescent="0.25">
      <c r="A495" s="24">
        <v>1494</v>
      </c>
      <c r="B495" s="24">
        <v>1494</v>
      </c>
      <c r="C495" s="468" t="s">
        <v>959</v>
      </c>
      <c r="D495" t="s">
        <v>222</v>
      </c>
      <c r="E495" s="469">
        <v>3</v>
      </c>
      <c r="F495" s="470">
        <v>30</v>
      </c>
      <c r="G495">
        <v>1</v>
      </c>
      <c r="H495">
        <v>1</v>
      </c>
      <c r="I495" s="471">
        <f t="shared" si="22"/>
        <v>0.47039166666666665</v>
      </c>
      <c r="J495" s="472">
        <v>0.36503333333333332</v>
      </c>
      <c r="K495" s="472">
        <v>0.44336666666666663</v>
      </c>
      <c r="L495" s="472">
        <v>0.58906666666666663</v>
      </c>
      <c r="M495" s="472">
        <v>0.48410000000000003</v>
      </c>
      <c r="N495" s="471">
        <f t="shared" si="23"/>
        <v>0.47039166666666665</v>
      </c>
      <c r="O495" s="472">
        <v>0.36503333333333332</v>
      </c>
      <c r="P495" s="472">
        <v>0.44336666666666663</v>
      </c>
      <c r="Q495" s="472">
        <v>0.58906666666666663</v>
      </c>
      <c r="R495" s="472">
        <v>0.48410000000000003</v>
      </c>
      <c r="S495" s="153">
        <v>0.01</v>
      </c>
      <c r="T495" s="153">
        <v>0.02</v>
      </c>
      <c r="U495" s="473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4" t="s">
        <v>24</v>
      </c>
    </row>
    <row r="496" spans="1:27" ht="15" x14ac:dyDescent="0.25">
      <c r="A496" s="24">
        <v>1495</v>
      </c>
      <c r="B496" s="24">
        <v>1495</v>
      </c>
      <c r="C496" s="468" t="s">
        <v>960</v>
      </c>
      <c r="D496" t="s">
        <v>222</v>
      </c>
      <c r="E496" s="469">
        <v>3</v>
      </c>
      <c r="F496" s="470">
        <v>29.7</v>
      </c>
      <c r="G496">
        <v>1</v>
      </c>
      <c r="H496">
        <v>1</v>
      </c>
      <c r="I496" s="471">
        <f t="shared" si="22"/>
        <v>0.47039166666666665</v>
      </c>
      <c r="J496" s="472">
        <v>0.36503333333333332</v>
      </c>
      <c r="K496" s="472">
        <v>0.44336666666666663</v>
      </c>
      <c r="L496" s="472">
        <v>0.58906666666666663</v>
      </c>
      <c r="M496" s="472">
        <v>0.48410000000000003</v>
      </c>
      <c r="N496" s="471">
        <f t="shared" si="23"/>
        <v>0.47039166666666665</v>
      </c>
      <c r="O496" s="472">
        <v>0.36503333333333332</v>
      </c>
      <c r="P496" s="472">
        <v>0.44336666666666663</v>
      </c>
      <c r="Q496" s="472">
        <v>0.58906666666666663</v>
      </c>
      <c r="R496" s="472">
        <v>0.48410000000000003</v>
      </c>
      <c r="S496" s="153">
        <v>0.01</v>
      </c>
      <c r="T496" s="153">
        <v>0.02</v>
      </c>
      <c r="U496" s="473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4" t="s">
        <v>24</v>
      </c>
    </row>
    <row r="497" spans="1:27" ht="15" x14ac:dyDescent="0.25">
      <c r="A497" s="24">
        <v>1496</v>
      </c>
      <c r="B497" s="24">
        <v>1496</v>
      </c>
      <c r="C497" s="468" t="s">
        <v>961</v>
      </c>
      <c r="D497" t="s">
        <v>222</v>
      </c>
      <c r="E497" s="469">
        <v>3</v>
      </c>
      <c r="F497" s="470">
        <v>27</v>
      </c>
      <c r="G497">
        <v>1</v>
      </c>
      <c r="H497">
        <v>1</v>
      </c>
      <c r="I497" s="471">
        <f t="shared" si="22"/>
        <v>0.47039166666666665</v>
      </c>
      <c r="J497" s="472">
        <v>0.36503333333333332</v>
      </c>
      <c r="K497" s="472">
        <v>0.44336666666666663</v>
      </c>
      <c r="L497" s="472">
        <v>0.58906666666666663</v>
      </c>
      <c r="M497" s="472">
        <v>0.48410000000000003</v>
      </c>
      <c r="N497" s="471">
        <f t="shared" si="23"/>
        <v>0.47039166666666665</v>
      </c>
      <c r="O497" s="472">
        <v>0.36503333333333332</v>
      </c>
      <c r="P497" s="472">
        <v>0.44336666666666663</v>
      </c>
      <c r="Q497" s="472">
        <v>0.58906666666666663</v>
      </c>
      <c r="R497" s="472">
        <v>0.48410000000000003</v>
      </c>
      <c r="S497" s="153">
        <v>0.01</v>
      </c>
      <c r="T497" s="153">
        <v>0.02</v>
      </c>
      <c r="U497" s="473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4" t="s">
        <v>24</v>
      </c>
    </row>
    <row r="498" spans="1:27" ht="15" x14ac:dyDescent="0.25">
      <c r="A498" s="24">
        <v>1497</v>
      </c>
      <c r="B498" s="24">
        <v>1497</v>
      </c>
      <c r="C498" s="468" t="s">
        <v>962</v>
      </c>
      <c r="D498" t="s">
        <v>222</v>
      </c>
      <c r="E498" s="469">
        <v>3</v>
      </c>
      <c r="F498" s="470">
        <v>29.7</v>
      </c>
      <c r="G498">
        <v>1</v>
      </c>
      <c r="H498">
        <v>1</v>
      </c>
      <c r="I498" s="471">
        <f t="shared" si="22"/>
        <v>0.47039166666666665</v>
      </c>
      <c r="J498" s="472">
        <v>0.36503333333333332</v>
      </c>
      <c r="K498" s="472">
        <v>0.44336666666666663</v>
      </c>
      <c r="L498" s="472">
        <v>0.58906666666666663</v>
      </c>
      <c r="M498" s="472">
        <v>0.48410000000000003</v>
      </c>
      <c r="N498" s="471">
        <f t="shared" si="23"/>
        <v>0.47039166666666665</v>
      </c>
      <c r="O498" s="472">
        <v>0.36503333333333332</v>
      </c>
      <c r="P498" s="472">
        <v>0.44336666666666663</v>
      </c>
      <c r="Q498" s="472">
        <v>0.58906666666666663</v>
      </c>
      <c r="R498" s="472">
        <v>0.48410000000000003</v>
      </c>
      <c r="S498" s="153">
        <v>0.01</v>
      </c>
      <c r="T498" s="153">
        <v>0.02</v>
      </c>
      <c r="U498" s="473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4" t="s">
        <v>24</v>
      </c>
    </row>
    <row r="499" spans="1:27" ht="15" x14ac:dyDescent="0.25">
      <c r="A499" s="24">
        <v>1498</v>
      </c>
      <c r="B499" s="24">
        <v>1498</v>
      </c>
      <c r="C499" s="468" t="s">
        <v>963</v>
      </c>
      <c r="D499" t="s">
        <v>222</v>
      </c>
      <c r="E499" s="469">
        <v>3</v>
      </c>
      <c r="F499" s="470">
        <v>29.7</v>
      </c>
      <c r="G499">
        <v>1</v>
      </c>
      <c r="H499">
        <v>1</v>
      </c>
      <c r="I499" s="471">
        <f t="shared" si="22"/>
        <v>0.47039166666666665</v>
      </c>
      <c r="J499" s="472">
        <v>0.36503333333333332</v>
      </c>
      <c r="K499" s="472">
        <v>0.44336666666666663</v>
      </c>
      <c r="L499" s="472">
        <v>0.58906666666666663</v>
      </c>
      <c r="M499" s="472">
        <v>0.48410000000000003</v>
      </c>
      <c r="N499" s="471">
        <f t="shared" si="23"/>
        <v>0.47039166666666665</v>
      </c>
      <c r="O499" s="472">
        <v>0.36503333333333332</v>
      </c>
      <c r="P499" s="472">
        <v>0.44336666666666663</v>
      </c>
      <c r="Q499" s="472">
        <v>0.58906666666666663</v>
      </c>
      <c r="R499" s="472">
        <v>0.48410000000000003</v>
      </c>
      <c r="S499" s="153">
        <v>0.01</v>
      </c>
      <c r="T499" s="153">
        <v>0.02</v>
      </c>
      <c r="U499" s="473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4" t="s">
        <v>24</v>
      </c>
    </row>
    <row r="500" spans="1:27" ht="15" x14ac:dyDescent="0.25">
      <c r="A500" s="24">
        <v>1499</v>
      </c>
      <c r="B500" s="24">
        <v>1499</v>
      </c>
      <c r="C500" s="468" t="s">
        <v>964</v>
      </c>
      <c r="D500" t="s">
        <v>222</v>
      </c>
      <c r="E500" s="469">
        <v>3</v>
      </c>
      <c r="F500" s="470">
        <v>29.7</v>
      </c>
      <c r="G500">
        <v>1</v>
      </c>
      <c r="H500">
        <v>1</v>
      </c>
      <c r="I500" s="471">
        <f t="shared" si="22"/>
        <v>0.47039166666666665</v>
      </c>
      <c r="J500" s="472">
        <v>0.36503333333333332</v>
      </c>
      <c r="K500" s="472">
        <v>0.44336666666666663</v>
      </c>
      <c r="L500" s="472">
        <v>0.58906666666666663</v>
      </c>
      <c r="M500" s="472">
        <v>0.48410000000000003</v>
      </c>
      <c r="N500" s="471">
        <f t="shared" si="23"/>
        <v>0.47039166666666665</v>
      </c>
      <c r="O500" s="472">
        <v>0.36503333333333332</v>
      </c>
      <c r="P500" s="472">
        <v>0.44336666666666663</v>
      </c>
      <c r="Q500" s="472">
        <v>0.58906666666666663</v>
      </c>
      <c r="R500" s="472">
        <v>0.48410000000000003</v>
      </c>
      <c r="S500" s="153">
        <v>0.01</v>
      </c>
      <c r="T500" s="153">
        <v>0.02</v>
      </c>
      <c r="U500" s="473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4" t="s">
        <v>24</v>
      </c>
    </row>
    <row r="501" spans="1:27" ht="15" x14ac:dyDescent="0.25">
      <c r="A501" s="24">
        <v>1500</v>
      </c>
      <c r="B501" s="24">
        <v>1500</v>
      </c>
      <c r="C501" s="468" t="s">
        <v>965</v>
      </c>
      <c r="D501" t="s">
        <v>222</v>
      </c>
      <c r="E501" s="469">
        <v>3</v>
      </c>
      <c r="F501" s="470">
        <v>21.6</v>
      </c>
      <c r="G501">
        <v>1</v>
      </c>
      <c r="H501">
        <v>1</v>
      </c>
      <c r="I501" s="471">
        <f t="shared" si="22"/>
        <v>0.47039166666666665</v>
      </c>
      <c r="J501" s="472">
        <v>0.36503333333333332</v>
      </c>
      <c r="K501" s="472">
        <v>0.44336666666666663</v>
      </c>
      <c r="L501" s="472">
        <v>0.58906666666666663</v>
      </c>
      <c r="M501" s="472">
        <v>0.48410000000000003</v>
      </c>
      <c r="N501" s="471">
        <f t="shared" si="23"/>
        <v>0.47039166666666665</v>
      </c>
      <c r="O501" s="472">
        <v>0.36503333333333332</v>
      </c>
      <c r="P501" s="472">
        <v>0.44336666666666663</v>
      </c>
      <c r="Q501" s="472">
        <v>0.58906666666666663</v>
      </c>
      <c r="R501" s="472">
        <v>0.48410000000000003</v>
      </c>
      <c r="S501" s="153">
        <v>0.01</v>
      </c>
      <c r="T501" s="153">
        <v>0.02</v>
      </c>
      <c r="U501" s="473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4" t="s">
        <v>24</v>
      </c>
    </row>
    <row r="502" spans="1:27" ht="15" x14ac:dyDescent="0.25">
      <c r="A502" s="24">
        <v>1501</v>
      </c>
      <c r="B502" s="24">
        <v>1501</v>
      </c>
      <c r="C502" s="468" t="s">
        <v>966</v>
      </c>
      <c r="D502" t="s">
        <v>222</v>
      </c>
      <c r="E502" s="469">
        <v>3</v>
      </c>
      <c r="F502" s="470">
        <v>49.3</v>
      </c>
      <c r="G502">
        <v>1</v>
      </c>
      <c r="H502">
        <v>1</v>
      </c>
      <c r="I502" s="471">
        <f t="shared" si="22"/>
        <v>0.47039166666666665</v>
      </c>
      <c r="J502" s="472">
        <v>0.36503333333333332</v>
      </c>
      <c r="K502" s="472">
        <v>0.44336666666666663</v>
      </c>
      <c r="L502" s="472">
        <v>0.58906666666666663</v>
      </c>
      <c r="M502" s="472">
        <v>0.48410000000000003</v>
      </c>
      <c r="N502" s="471">
        <f t="shared" si="23"/>
        <v>0.47039166666666665</v>
      </c>
      <c r="O502" s="472">
        <v>0.36503333333333332</v>
      </c>
      <c r="P502" s="472">
        <v>0.44336666666666663</v>
      </c>
      <c r="Q502" s="472">
        <v>0.58906666666666663</v>
      </c>
      <c r="R502" s="472">
        <v>0.48410000000000003</v>
      </c>
      <c r="S502" s="153">
        <v>0.01</v>
      </c>
      <c r="T502" s="153">
        <v>0.02</v>
      </c>
      <c r="U502" s="473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4" t="s">
        <v>24</v>
      </c>
    </row>
    <row r="503" spans="1:27" ht="15" hidden="1" x14ac:dyDescent="0.25">
      <c r="A503" s="24">
        <v>1502</v>
      </c>
      <c r="B503" s="24">
        <v>1502</v>
      </c>
      <c r="C503" s="468" t="s">
        <v>967</v>
      </c>
      <c r="D503" t="s">
        <v>219</v>
      </c>
      <c r="E503" s="469">
        <v>2</v>
      </c>
      <c r="F503" s="470">
        <v>30</v>
      </c>
      <c r="G503">
        <v>1</v>
      </c>
      <c r="H503">
        <v>1</v>
      </c>
      <c r="I503" s="471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1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3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4" t="s">
        <v>24</v>
      </c>
    </row>
    <row r="504" spans="1:27" ht="15" x14ac:dyDescent="0.25">
      <c r="A504" s="24">
        <v>1503</v>
      </c>
      <c r="B504" s="24">
        <v>1503</v>
      </c>
      <c r="C504" s="468" t="s">
        <v>968</v>
      </c>
      <c r="D504" t="s">
        <v>222</v>
      </c>
      <c r="E504" s="469">
        <v>3</v>
      </c>
      <c r="F504" s="470">
        <v>30.4</v>
      </c>
      <c r="G504">
        <v>1</v>
      </c>
      <c r="H504">
        <v>1</v>
      </c>
      <c r="I504" s="471">
        <f t="shared" si="22"/>
        <v>0.47039166666666665</v>
      </c>
      <c r="J504" s="472">
        <v>0.36503333333333332</v>
      </c>
      <c r="K504" s="472">
        <v>0.44336666666666663</v>
      </c>
      <c r="L504" s="472">
        <v>0.58906666666666663</v>
      </c>
      <c r="M504" s="472">
        <v>0.48410000000000003</v>
      </c>
      <c r="N504" s="471">
        <f t="shared" si="23"/>
        <v>0.47039166666666665</v>
      </c>
      <c r="O504" s="472">
        <v>0.36503333333333332</v>
      </c>
      <c r="P504" s="472">
        <v>0.44336666666666663</v>
      </c>
      <c r="Q504" s="472">
        <v>0.58906666666666663</v>
      </c>
      <c r="R504" s="472">
        <v>0.48410000000000003</v>
      </c>
      <c r="S504" s="153">
        <v>0.01</v>
      </c>
      <c r="T504" s="153">
        <v>0.02</v>
      </c>
      <c r="U504" s="473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4" t="s">
        <v>24</v>
      </c>
    </row>
    <row r="505" spans="1:27" ht="15" hidden="1" x14ac:dyDescent="0.25">
      <c r="A505" s="24">
        <v>1504</v>
      </c>
      <c r="B505" s="24">
        <v>1504</v>
      </c>
      <c r="C505" s="468" t="s">
        <v>969</v>
      </c>
      <c r="D505" t="s">
        <v>219</v>
      </c>
      <c r="E505" s="469">
        <v>2</v>
      </c>
      <c r="F505" s="470">
        <v>30</v>
      </c>
      <c r="G505">
        <v>1</v>
      </c>
      <c r="H505">
        <v>1</v>
      </c>
      <c r="I505" s="471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1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3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4" t="s">
        <v>24</v>
      </c>
    </row>
    <row r="506" spans="1:27" ht="15" hidden="1" x14ac:dyDescent="0.25">
      <c r="A506" s="24">
        <v>1505</v>
      </c>
      <c r="B506" s="24">
        <v>1505</v>
      </c>
      <c r="C506" s="468" t="s">
        <v>970</v>
      </c>
      <c r="D506" t="s">
        <v>219</v>
      </c>
      <c r="E506" s="469">
        <v>2</v>
      </c>
      <c r="F506" s="470">
        <v>50</v>
      </c>
      <c r="G506">
        <v>1</v>
      </c>
      <c r="H506">
        <v>1</v>
      </c>
      <c r="I506" s="471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1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3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4" t="s">
        <v>24</v>
      </c>
    </row>
    <row r="507" spans="1:27" ht="15" hidden="1" x14ac:dyDescent="0.25">
      <c r="A507" s="24">
        <v>1506</v>
      </c>
      <c r="B507" s="24">
        <v>1506</v>
      </c>
      <c r="C507" s="468" t="s">
        <v>971</v>
      </c>
      <c r="D507" t="s">
        <v>219</v>
      </c>
      <c r="E507" s="469">
        <v>2</v>
      </c>
      <c r="F507" s="470">
        <v>29.9</v>
      </c>
      <c r="G507">
        <v>1</v>
      </c>
      <c r="H507">
        <v>1</v>
      </c>
      <c r="I507" s="471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1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3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4" t="s">
        <v>24</v>
      </c>
    </row>
    <row r="508" spans="1:27" ht="15" hidden="1" x14ac:dyDescent="0.25">
      <c r="A508" s="24">
        <v>1507</v>
      </c>
      <c r="B508" s="24">
        <v>1507</v>
      </c>
      <c r="C508" s="468" t="s">
        <v>972</v>
      </c>
      <c r="D508" t="s">
        <v>219</v>
      </c>
      <c r="E508" s="469">
        <v>2</v>
      </c>
      <c r="F508" s="470">
        <v>27.6</v>
      </c>
      <c r="G508">
        <v>1</v>
      </c>
      <c r="H508">
        <v>1</v>
      </c>
      <c r="I508" s="471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1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3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4" t="s">
        <v>24</v>
      </c>
    </row>
    <row r="509" spans="1:27" ht="15" x14ac:dyDescent="0.25">
      <c r="A509" s="24">
        <v>1508</v>
      </c>
      <c r="B509" s="24">
        <v>1508</v>
      </c>
      <c r="C509" s="468" t="s">
        <v>973</v>
      </c>
      <c r="D509" t="s">
        <v>222</v>
      </c>
      <c r="E509" s="469">
        <v>3</v>
      </c>
      <c r="F509" s="470">
        <v>29.7</v>
      </c>
      <c r="G509">
        <v>1</v>
      </c>
      <c r="H509">
        <v>1</v>
      </c>
      <c r="I509" s="471">
        <f t="shared" si="22"/>
        <v>0.47039166666666665</v>
      </c>
      <c r="J509" s="472">
        <v>0.36503333333333332</v>
      </c>
      <c r="K509" s="472">
        <v>0.44336666666666663</v>
      </c>
      <c r="L509" s="472">
        <v>0.58906666666666663</v>
      </c>
      <c r="M509" s="472">
        <v>0.48410000000000003</v>
      </c>
      <c r="N509" s="471">
        <f t="shared" si="23"/>
        <v>0.47039166666666665</v>
      </c>
      <c r="O509" s="472">
        <v>0.36503333333333332</v>
      </c>
      <c r="P509" s="472">
        <v>0.44336666666666663</v>
      </c>
      <c r="Q509" s="472">
        <v>0.58906666666666663</v>
      </c>
      <c r="R509" s="472">
        <v>0.48410000000000003</v>
      </c>
      <c r="S509" s="153">
        <v>0.01</v>
      </c>
      <c r="T509" s="153">
        <v>0.02</v>
      </c>
      <c r="U509" s="473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4" t="s">
        <v>24</v>
      </c>
    </row>
    <row r="510" spans="1:27" ht="15" hidden="1" x14ac:dyDescent="0.25">
      <c r="A510" s="24">
        <v>1509</v>
      </c>
      <c r="B510" s="24">
        <v>1509</v>
      </c>
      <c r="C510" s="468" t="s">
        <v>974</v>
      </c>
      <c r="D510" t="s">
        <v>216</v>
      </c>
      <c r="E510" s="469">
        <v>1</v>
      </c>
      <c r="F510" s="470">
        <v>2</v>
      </c>
      <c r="G510">
        <v>1</v>
      </c>
      <c r="H510">
        <v>1</v>
      </c>
      <c r="I510" s="471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1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3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4" t="s">
        <v>23</v>
      </c>
    </row>
    <row r="511" spans="1:27" ht="15" x14ac:dyDescent="0.25">
      <c r="A511" s="24">
        <v>1510</v>
      </c>
      <c r="B511" s="24">
        <v>1510</v>
      </c>
      <c r="C511" s="468" t="s">
        <v>975</v>
      </c>
      <c r="D511" t="s">
        <v>222</v>
      </c>
      <c r="E511" s="469">
        <v>3</v>
      </c>
      <c r="F511" s="470">
        <v>29.6</v>
      </c>
      <c r="G511">
        <v>1</v>
      </c>
      <c r="H511">
        <v>1</v>
      </c>
      <c r="I511" s="471">
        <f t="shared" si="22"/>
        <v>0.47039166666666665</v>
      </c>
      <c r="J511" s="472">
        <v>0.36503333333333332</v>
      </c>
      <c r="K511" s="472">
        <v>0.44336666666666663</v>
      </c>
      <c r="L511" s="472">
        <v>0.58906666666666663</v>
      </c>
      <c r="M511" s="472">
        <v>0.48410000000000003</v>
      </c>
      <c r="N511" s="471">
        <f t="shared" si="23"/>
        <v>0.47039166666666665</v>
      </c>
      <c r="O511" s="472">
        <v>0.36503333333333332</v>
      </c>
      <c r="P511" s="472">
        <v>0.44336666666666663</v>
      </c>
      <c r="Q511" s="472">
        <v>0.58906666666666663</v>
      </c>
      <c r="R511" s="472">
        <v>0.48410000000000003</v>
      </c>
      <c r="S511" s="153">
        <v>0.01</v>
      </c>
      <c r="T511" s="153">
        <v>0.02</v>
      </c>
      <c r="U511" s="473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4" t="s">
        <v>24</v>
      </c>
    </row>
    <row r="512" spans="1:27" ht="15" x14ac:dyDescent="0.25">
      <c r="A512" s="24">
        <v>1511</v>
      </c>
      <c r="B512" s="24">
        <v>1511</v>
      </c>
      <c r="C512" s="468" t="s">
        <v>976</v>
      </c>
      <c r="D512" t="s">
        <v>222</v>
      </c>
      <c r="E512" s="469">
        <v>3</v>
      </c>
      <c r="F512" s="470">
        <v>29.6</v>
      </c>
      <c r="G512">
        <v>1</v>
      </c>
      <c r="H512">
        <v>1</v>
      </c>
      <c r="I512" s="471">
        <f t="shared" si="22"/>
        <v>0.47039166666666665</v>
      </c>
      <c r="J512" s="472">
        <v>0.36503333333333332</v>
      </c>
      <c r="K512" s="472">
        <v>0.44336666666666663</v>
      </c>
      <c r="L512" s="472">
        <v>0.58906666666666663</v>
      </c>
      <c r="M512" s="472">
        <v>0.48410000000000003</v>
      </c>
      <c r="N512" s="471">
        <f t="shared" si="23"/>
        <v>0.47039166666666665</v>
      </c>
      <c r="O512" s="472">
        <v>0.36503333333333332</v>
      </c>
      <c r="P512" s="472">
        <v>0.44336666666666663</v>
      </c>
      <c r="Q512" s="472">
        <v>0.58906666666666663</v>
      </c>
      <c r="R512" s="472">
        <v>0.48410000000000003</v>
      </c>
      <c r="S512" s="153">
        <v>0.01</v>
      </c>
      <c r="T512" s="153">
        <v>0.02</v>
      </c>
      <c r="U512" s="473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4" t="s">
        <v>24</v>
      </c>
    </row>
    <row r="513" spans="1:27" ht="15" x14ac:dyDescent="0.25">
      <c r="A513" s="24">
        <v>1512</v>
      </c>
      <c r="B513" s="24">
        <v>1512</v>
      </c>
      <c r="C513" s="468" t="s">
        <v>977</v>
      </c>
      <c r="D513" t="s">
        <v>222</v>
      </c>
      <c r="E513" s="469">
        <v>3</v>
      </c>
      <c r="F513" s="470">
        <v>28.9</v>
      </c>
      <c r="G513">
        <v>1</v>
      </c>
      <c r="H513">
        <v>1</v>
      </c>
      <c r="I513" s="471">
        <f t="shared" si="22"/>
        <v>0.47039166666666665</v>
      </c>
      <c r="J513" s="472">
        <v>0.36503333333333332</v>
      </c>
      <c r="K513" s="472">
        <v>0.44336666666666663</v>
      </c>
      <c r="L513" s="472">
        <v>0.58906666666666663</v>
      </c>
      <c r="M513" s="472">
        <v>0.48410000000000003</v>
      </c>
      <c r="N513" s="471">
        <f t="shared" si="23"/>
        <v>0.47039166666666665</v>
      </c>
      <c r="O513" s="472">
        <v>0.36503333333333332</v>
      </c>
      <c r="P513" s="472">
        <v>0.44336666666666663</v>
      </c>
      <c r="Q513" s="472">
        <v>0.58906666666666663</v>
      </c>
      <c r="R513" s="472">
        <v>0.48410000000000003</v>
      </c>
      <c r="S513" s="153">
        <v>0.01</v>
      </c>
      <c r="T513" s="153">
        <v>0.02</v>
      </c>
      <c r="U513" s="473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4" t="s">
        <v>24</v>
      </c>
    </row>
    <row r="514" spans="1:27" ht="15" hidden="1" x14ac:dyDescent="0.25">
      <c r="A514" s="24">
        <v>1513</v>
      </c>
      <c r="B514" s="24">
        <v>1513</v>
      </c>
      <c r="C514" s="468" t="s">
        <v>978</v>
      </c>
      <c r="D514" t="s">
        <v>216</v>
      </c>
      <c r="E514" s="469">
        <v>1</v>
      </c>
      <c r="F514" s="470">
        <v>0</v>
      </c>
      <c r="G514">
        <v>1</v>
      </c>
      <c r="H514">
        <v>1</v>
      </c>
      <c r="I514" s="471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1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3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4" t="s">
        <v>23</v>
      </c>
    </row>
    <row r="515" spans="1:27" ht="15" hidden="1" x14ac:dyDescent="0.25">
      <c r="A515" s="24">
        <v>1514</v>
      </c>
      <c r="B515" s="24">
        <v>1514</v>
      </c>
      <c r="C515" s="468" t="s">
        <v>979</v>
      </c>
      <c r="D515" t="s">
        <v>216</v>
      </c>
      <c r="E515" s="469">
        <v>1</v>
      </c>
      <c r="F515" s="470">
        <v>70</v>
      </c>
      <c r="G515">
        <v>1</v>
      </c>
      <c r="H515">
        <v>1</v>
      </c>
      <c r="I515" s="471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1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3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4" t="s">
        <v>23</v>
      </c>
    </row>
    <row r="516" spans="1:27" ht="15" hidden="1" x14ac:dyDescent="0.25">
      <c r="A516" s="24">
        <v>1515</v>
      </c>
      <c r="B516" s="24">
        <v>1515</v>
      </c>
      <c r="C516" s="468" t="s">
        <v>980</v>
      </c>
      <c r="D516" t="s">
        <v>216</v>
      </c>
      <c r="E516" s="469">
        <v>1</v>
      </c>
      <c r="F516" s="470">
        <v>0</v>
      </c>
      <c r="G516">
        <v>1</v>
      </c>
      <c r="H516">
        <v>1</v>
      </c>
      <c r="I516" s="471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1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3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4" t="s">
        <v>23</v>
      </c>
    </row>
    <row r="517" spans="1:27" ht="15" x14ac:dyDescent="0.25">
      <c r="A517" s="24">
        <v>1516</v>
      </c>
      <c r="B517" s="24">
        <v>1516</v>
      </c>
      <c r="C517" s="468" t="s">
        <v>981</v>
      </c>
      <c r="D517" t="s">
        <v>222</v>
      </c>
      <c r="E517" s="469">
        <v>3</v>
      </c>
      <c r="F517" s="470">
        <v>28.9</v>
      </c>
      <c r="G517">
        <v>1</v>
      </c>
      <c r="H517">
        <v>1</v>
      </c>
      <c r="I517" s="471">
        <f t="shared" si="27"/>
        <v>0.47039166666666665</v>
      </c>
      <c r="J517" s="472">
        <v>0.36503333333333332</v>
      </c>
      <c r="K517" s="472">
        <v>0.44336666666666663</v>
      </c>
      <c r="L517" s="472">
        <v>0.58906666666666663</v>
      </c>
      <c r="M517" s="472">
        <v>0.48410000000000003</v>
      </c>
      <c r="N517" s="471">
        <f t="shared" si="28"/>
        <v>0.47039166666666665</v>
      </c>
      <c r="O517" s="472">
        <v>0.36503333333333332</v>
      </c>
      <c r="P517" s="472">
        <v>0.44336666666666663</v>
      </c>
      <c r="Q517" s="472">
        <v>0.58906666666666663</v>
      </c>
      <c r="R517" s="472">
        <v>0.48410000000000003</v>
      </c>
      <c r="S517" s="153">
        <v>0.01</v>
      </c>
      <c r="T517" s="153">
        <v>0.02</v>
      </c>
      <c r="U517" s="473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4" t="s">
        <v>24</v>
      </c>
    </row>
    <row r="518" spans="1:27" ht="15" hidden="1" x14ac:dyDescent="0.25">
      <c r="A518" s="24">
        <v>1517</v>
      </c>
      <c r="B518" s="24">
        <v>1517</v>
      </c>
      <c r="C518" s="468" t="s">
        <v>982</v>
      </c>
      <c r="D518" t="s">
        <v>216</v>
      </c>
      <c r="E518" s="469">
        <v>1</v>
      </c>
      <c r="F518" s="470">
        <v>16.399999999999999</v>
      </c>
      <c r="G518">
        <v>1</v>
      </c>
      <c r="H518">
        <v>1</v>
      </c>
      <c r="I518" s="471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1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3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4" t="s">
        <v>23</v>
      </c>
    </row>
    <row r="519" spans="1:27" ht="15" hidden="1" x14ac:dyDescent="0.25">
      <c r="A519" s="24">
        <v>1518</v>
      </c>
      <c r="B519" s="24">
        <v>1518</v>
      </c>
      <c r="C519" s="468" t="s">
        <v>983</v>
      </c>
      <c r="D519" t="s">
        <v>216</v>
      </c>
      <c r="E519" s="469">
        <v>1</v>
      </c>
      <c r="F519" s="470">
        <v>0</v>
      </c>
      <c r="G519">
        <v>1</v>
      </c>
      <c r="H519">
        <v>1</v>
      </c>
      <c r="I519" s="471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1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3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4" t="s">
        <v>23</v>
      </c>
    </row>
    <row r="520" spans="1:27" ht="15" x14ac:dyDescent="0.25">
      <c r="A520" s="24">
        <v>1519</v>
      </c>
      <c r="B520" s="24">
        <v>1519</v>
      </c>
      <c r="C520" s="468" t="s">
        <v>984</v>
      </c>
      <c r="D520" t="s">
        <v>222</v>
      </c>
      <c r="E520" s="469">
        <v>3</v>
      </c>
      <c r="F520" s="470">
        <v>28.9</v>
      </c>
      <c r="G520">
        <v>1</v>
      </c>
      <c r="H520">
        <v>1</v>
      </c>
      <c r="I520" s="471">
        <f t="shared" si="27"/>
        <v>0.47039166666666665</v>
      </c>
      <c r="J520" s="472">
        <v>0.36503333333333332</v>
      </c>
      <c r="K520" s="472">
        <v>0.44336666666666663</v>
      </c>
      <c r="L520" s="472">
        <v>0.58906666666666663</v>
      </c>
      <c r="M520" s="472">
        <v>0.48410000000000003</v>
      </c>
      <c r="N520" s="471">
        <f t="shared" si="28"/>
        <v>0.47039166666666665</v>
      </c>
      <c r="O520" s="472">
        <v>0.36503333333333332</v>
      </c>
      <c r="P520" s="472">
        <v>0.44336666666666663</v>
      </c>
      <c r="Q520" s="472">
        <v>0.58906666666666663</v>
      </c>
      <c r="R520" s="472">
        <v>0.48410000000000003</v>
      </c>
      <c r="S520" s="153">
        <v>0.01</v>
      </c>
      <c r="T520" s="153">
        <v>0.02</v>
      </c>
      <c r="U520" s="473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4" t="s">
        <v>24</v>
      </c>
    </row>
    <row r="521" spans="1:27" ht="15" hidden="1" x14ac:dyDescent="0.25">
      <c r="A521" s="24">
        <v>1520</v>
      </c>
      <c r="B521" s="24">
        <v>1520</v>
      </c>
      <c r="C521" s="468" t="s">
        <v>985</v>
      </c>
      <c r="D521" t="s">
        <v>216</v>
      </c>
      <c r="E521" s="469">
        <v>1</v>
      </c>
      <c r="F521" s="470">
        <v>0.42</v>
      </c>
      <c r="G521">
        <v>1</v>
      </c>
      <c r="H521">
        <v>1</v>
      </c>
      <c r="I521" s="471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1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3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4" t="s">
        <v>24</v>
      </c>
    </row>
    <row r="522" spans="1:27" ht="15" hidden="1" x14ac:dyDescent="0.25">
      <c r="A522" s="24">
        <v>1521</v>
      </c>
      <c r="B522" s="24">
        <v>1521</v>
      </c>
      <c r="C522" s="468" t="s">
        <v>986</v>
      </c>
      <c r="D522" t="s">
        <v>216</v>
      </c>
      <c r="E522" s="469">
        <v>1</v>
      </c>
      <c r="F522" s="470">
        <v>59.680851063829785</v>
      </c>
      <c r="G522">
        <v>1</v>
      </c>
      <c r="H522">
        <v>1</v>
      </c>
      <c r="I522" s="471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1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3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4" t="s">
        <v>23</v>
      </c>
    </row>
    <row r="523" spans="1:27" ht="15" hidden="1" x14ac:dyDescent="0.25">
      <c r="A523" s="24">
        <v>1522</v>
      </c>
      <c r="B523" s="24">
        <v>1522</v>
      </c>
      <c r="C523" s="468" t="s">
        <v>987</v>
      </c>
      <c r="D523" t="s">
        <v>216</v>
      </c>
      <c r="E523" s="469">
        <v>1</v>
      </c>
      <c r="F523" s="470">
        <v>0.31914893617021278</v>
      </c>
      <c r="G523">
        <v>1</v>
      </c>
      <c r="H523">
        <v>1</v>
      </c>
      <c r="I523" s="471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1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3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4" t="s">
        <v>23</v>
      </c>
    </row>
    <row r="524" spans="1:27" ht="15" hidden="1" x14ac:dyDescent="0.25">
      <c r="A524" s="24">
        <v>1523</v>
      </c>
      <c r="B524" s="24">
        <v>1523</v>
      </c>
      <c r="C524" s="468" t="s">
        <v>988</v>
      </c>
      <c r="D524" t="s">
        <v>216</v>
      </c>
      <c r="E524" s="469">
        <v>1</v>
      </c>
      <c r="F524" s="470">
        <v>8.8000000000000007</v>
      </c>
      <c r="G524">
        <v>1</v>
      </c>
      <c r="H524">
        <v>1</v>
      </c>
      <c r="I524" s="471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1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3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4" t="s">
        <v>23</v>
      </c>
    </row>
    <row r="525" spans="1:27" ht="15" x14ac:dyDescent="0.25">
      <c r="A525" s="24">
        <v>1524</v>
      </c>
      <c r="B525" s="24">
        <v>1524</v>
      </c>
      <c r="C525" s="468" t="s">
        <v>989</v>
      </c>
      <c r="D525" t="s">
        <v>222</v>
      </c>
      <c r="E525" s="469">
        <v>3</v>
      </c>
      <c r="F525" s="470">
        <v>4.25</v>
      </c>
      <c r="G525">
        <v>1</v>
      </c>
      <c r="H525">
        <v>1</v>
      </c>
      <c r="I525" s="471">
        <f t="shared" si="27"/>
        <v>0.47039166666666665</v>
      </c>
      <c r="J525" s="472">
        <v>0.36503333333333332</v>
      </c>
      <c r="K525" s="472">
        <v>0.44336666666666663</v>
      </c>
      <c r="L525" s="472">
        <v>0.58906666666666663</v>
      </c>
      <c r="M525" s="472">
        <v>0.48410000000000003</v>
      </c>
      <c r="N525" s="471">
        <f t="shared" si="28"/>
        <v>0.47039166666666665</v>
      </c>
      <c r="O525" s="472">
        <v>0.36503333333333332</v>
      </c>
      <c r="P525" s="472">
        <v>0.44336666666666663</v>
      </c>
      <c r="Q525" s="472">
        <v>0.58906666666666663</v>
      </c>
      <c r="R525" s="472">
        <v>0.48410000000000003</v>
      </c>
      <c r="S525" s="153">
        <v>0.01</v>
      </c>
      <c r="T525" s="153">
        <v>0.02</v>
      </c>
      <c r="U525" s="473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4" t="s">
        <v>24</v>
      </c>
    </row>
    <row r="526" spans="1:27" ht="15" hidden="1" x14ac:dyDescent="0.25">
      <c r="A526" s="24">
        <v>1525</v>
      </c>
      <c r="B526" s="24">
        <v>1525</v>
      </c>
      <c r="C526" s="468" t="s">
        <v>990</v>
      </c>
      <c r="D526" t="s">
        <v>219</v>
      </c>
      <c r="E526" s="469">
        <v>2</v>
      </c>
      <c r="F526" s="470">
        <v>3</v>
      </c>
      <c r="G526">
        <v>1</v>
      </c>
      <c r="H526">
        <v>1</v>
      </c>
      <c r="I526" s="471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1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3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4" t="s">
        <v>24</v>
      </c>
    </row>
    <row r="527" spans="1:27" ht="15" hidden="1" x14ac:dyDescent="0.25">
      <c r="A527" s="24">
        <v>1526</v>
      </c>
      <c r="B527" s="24">
        <v>1526</v>
      </c>
      <c r="C527" s="468" t="s">
        <v>991</v>
      </c>
      <c r="D527" t="s">
        <v>216</v>
      </c>
      <c r="E527" s="469">
        <v>1</v>
      </c>
      <c r="F527" s="470">
        <v>0</v>
      </c>
      <c r="G527">
        <v>1</v>
      </c>
      <c r="H527">
        <v>1</v>
      </c>
      <c r="I527" s="471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1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3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4" t="s">
        <v>23</v>
      </c>
    </row>
    <row r="528" spans="1:27" ht="15" x14ac:dyDescent="0.25">
      <c r="A528" s="24">
        <v>1527</v>
      </c>
      <c r="B528" s="24">
        <v>1527</v>
      </c>
      <c r="C528" s="468" t="s">
        <v>992</v>
      </c>
      <c r="D528" t="s">
        <v>222</v>
      </c>
      <c r="E528" s="469">
        <v>3</v>
      </c>
      <c r="F528" s="470">
        <v>26</v>
      </c>
      <c r="G528">
        <v>1</v>
      </c>
      <c r="H528">
        <v>1</v>
      </c>
      <c r="I528" s="471">
        <f t="shared" si="27"/>
        <v>0.47039166666666665</v>
      </c>
      <c r="J528" s="472">
        <v>0.36503333333333332</v>
      </c>
      <c r="K528" s="472">
        <v>0.44336666666666663</v>
      </c>
      <c r="L528" s="472">
        <v>0.58906666666666663</v>
      </c>
      <c r="M528" s="472">
        <v>0.48410000000000003</v>
      </c>
      <c r="N528" s="471">
        <f t="shared" si="28"/>
        <v>0.47039166666666665</v>
      </c>
      <c r="O528" s="472">
        <v>0.36503333333333332</v>
      </c>
      <c r="P528" s="472">
        <v>0.44336666666666663</v>
      </c>
      <c r="Q528" s="472">
        <v>0.58906666666666663</v>
      </c>
      <c r="R528" s="472">
        <v>0.48410000000000003</v>
      </c>
      <c r="S528" s="153">
        <v>0.01</v>
      </c>
      <c r="T528" s="153">
        <v>0.02</v>
      </c>
      <c r="U528" s="473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4" t="s">
        <v>24</v>
      </c>
    </row>
    <row r="529" spans="1:27" ht="15" x14ac:dyDescent="0.25">
      <c r="A529" s="24">
        <v>1528</v>
      </c>
      <c r="B529" s="24">
        <v>1528</v>
      </c>
      <c r="C529" s="468" t="s">
        <v>993</v>
      </c>
      <c r="D529" t="s">
        <v>222</v>
      </c>
      <c r="E529" s="469">
        <v>3</v>
      </c>
      <c r="F529" s="470">
        <v>24</v>
      </c>
      <c r="G529">
        <v>1</v>
      </c>
      <c r="H529">
        <v>1</v>
      </c>
      <c r="I529" s="471">
        <f t="shared" si="27"/>
        <v>0.47039166666666665</v>
      </c>
      <c r="J529" s="472">
        <v>0.36503333333333332</v>
      </c>
      <c r="K529" s="472">
        <v>0.44336666666666663</v>
      </c>
      <c r="L529" s="472">
        <v>0.58906666666666663</v>
      </c>
      <c r="M529" s="472">
        <v>0.48410000000000003</v>
      </c>
      <c r="N529" s="471">
        <f t="shared" si="28"/>
        <v>0.47039166666666665</v>
      </c>
      <c r="O529" s="472">
        <v>0.36503333333333332</v>
      </c>
      <c r="P529" s="472">
        <v>0.44336666666666663</v>
      </c>
      <c r="Q529" s="472">
        <v>0.58906666666666663</v>
      </c>
      <c r="R529" s="472">
        <v>0.48410000000000003</v>
      </c>
      <c r="S529" s="153">
        <v>0.01</v>
      </c>
      <c r="T529" s="153">
        <v>0.02</v>
      </c>
      <c r="U529" s="473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4" t="s">
        <v>24</v>
      </c>
    </row>
    <row r="530" spans="1:27" ht="15" x14ac:dyDescent="0.25">
      <c r="A530" s="24">
        <v>1529</v>
      </c>
      <c r="B530" s="24">
        <v>1529</v>
      </c>
      <c r="C530" s="468" t="s">
        <v>994</v>
      </c>
      <c r="D530" t="s">
        <v>222</v>
      </c>
      <c r="E530" s="469">
        <v>3</v>
      </c>
      <c r="F530" s="470">
        <v>30</v>
      </c>
      <c r="G530">
        <v>1</v>
      </c>
      <c r="H530">
        <v>1</v>
      </c>
      <c r="I530" s="471">
        <f t="shared" si="27"/>
        <v>0.47039166666666665</v>
      </c>
      <c r="J530" s="472">
        <v>0.36503333333333332</v>
      </c>
      <c r="K530" s="472">
        <v>0.44336666666666663</v>
      </c>
      <c r="L530" s="472">
        <v>0.58906666666666663</v>
      </c>
      <c r="M530" s="472">
        <v>0.48410000000000003</v>
      </c>
      <c r="N530" s="471">
        <f t="shared" si="28"/>
        <v>0.47039166666666665</v>
      </c>
      <c r="O530" s="472">
        <v>0.36503333333333332</v>
      </c>
      <c r="P530" s="472">
        <v>0.44336666666666663</v>
      </c>
      <c r="Q530" s="472">
        <v>0.58906666666666663</v>
      </c>
      <c r="R530" s="472">
        <v>0.48410000000000003</v>
      </c>
      <c r="S530" s="153">
        <v>0.01</v>
      </c>
      <c r="T530" s="153">
        <v>0.02</v>
      </c>
      <c r="U530" s="473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4" t="s">
        <v>24</v>
      </c>
    </row>
    <row r="531" spans="1:27" ht="15" x14ac:dyDescent="0.25">
      <c r="A531" s="24">
        <v>1530</v>
      </c>
      <c r="B531" s="24">
        <v>1530</v>
      </c>
      <c r="C531" s="468" t="s">
        <v>995</v>
      </c>
      <c r="D531" t="s">
        <v>222</v>
      </c>
      <c r="E531" s="469">
        <v>3</v>
      </c>
      <c r="F531" s="470">
        <v>30</v>
      </c>
      <c r="G531">
        <v>1</v>
      </c>
      <c r="H531">
        <v>1</v>
      </c>
      <c r="I531" s="471">
        <f t="shared" si="27"/>
        <v>0.47039166666666665</v>
      </c>
      <c r="J531" s="472">
        <v>0.36503333333333332</v>
      </c>
      <c r="K531" s="472">
        <v>0.44336666666666663</v>
      </c>
      <c r="L531" s="472">
        <v>0.58906666666666663</v>
      </c>
      <c r="M531" s="472">
        <v>0.48410000000000003</v>
      </c>
      <c r="N531" s="471">
        <f t="shared" si="28"/>
        <v>0.47039166666666665</v>
      </c>
      <c r="O531" s="472">
        <v>0.36503333333333332</v>
      </c>
      <c r="P531" s="472">
        <v>0.44336666666666663</v>
      </c>
      <c r="Q531" s="472">
        <v>0.58906666666666663</v>
      </c>
      <c r="R531" s="472">
        <v>0.48410000000000003</v>
      </c>
      <c r="S531" s="153">
        <v>0.01</v>
      </c>
      <c r="T531" s="153">
        <v>0.02</v>
      </c>
      <c r="U531" s="473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4" t="s">
        <v>24</v>
      </c>
    </row>
    <row r="532" spans="1:27" ht="15" x14ac:dyDescent="0.25">
      <c r="A532" s="24">
        <v>1531</v>
      </c>
      <c r="B532" s="24">
        <v>1531</v>
      </c>
      <c r="C532" s="468" t="s">
        <v>996</v>
      </c>
      <c r="D532" t="s">
        <v>222</v>
      </c>
      <c r="E532" s="469">
        <v>3</v>
      </c>
      <c r="F532" s="470">
        <v>30.06</v>
      </c>
      <c r="G532">
        <v>1</v>
      </c>
      <c r="H532">
        <v>1</v>
      </c>
      <c r="I532" s="471">
        <f t="shared" si="27"/>
        <v>0.47039166666666665</v>
      </c>
      <c r="J532" s="472">
        <v>0.36503333333333332</v>
      </c>
      <c r="K532" s="472">
        <v>0.44336666666666663</v>
      </c>
      <c r="L532" s="472">
        <v>0.58906666666666663</v>
      </c>
      <c r="M532" s="472">
        <v>0.48410000000000003</v>
      </c>
      <c r="N532" s="471">
        <f t="shared" si="28"/>
        <v>0.47039166666666665</v>
      </c>
      <c r="O532" s="472">
        <v>0.36503333333333332</v>
      </c>
      <c r="P532" s="472">
        <v>0.44336666666666663</v>
      </c>
      <c r="Q532" s="472">
        <v>0.58906666666666663</v>
      </c>
      <c r="R532" s="472">
        <v>0.48410000000000003</v>
      </c>
      <c r="S532" s="153">
        <v>0.01</v>
      </c>
      <c r="T532" s="153">
        <v>0.02</v>
      </c>
      <c r="U532" s="473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4" t="s">
        <v>24</v>
      </c>
    </row>
    <row r="533" spans="1:27" ht="15" x14ac:dyDescent="0.25">
      <c r="A533" s="24">
        <v>1532</v>
      </c>
      <c r="B533" s="24">
        <v>1532</v>
      </c>
      <c r="C533" s="468" t="s">
        <v>997</v>
      </c>
      <c r="D533" t="s">
        <v>222</v>
      </c>
      <c r="E533" s="469">
        <v>3</v>
      </c>
      <c r="F533" s="470">
        <v>30.24</v>
      </c>
      <c r="G533">
        <v>1</v>
      </c>
      <c r="H533">
        <v>1</v>
      </c>
      <c r="I533" s="471">
        <f t="shared" si="27"/>
        <v>0.47039166666666665</v>
      </c>
      <c r="J533" s="472">
        <v>0.36503333333333332</v>
      </c>
      <c r="K533" s="472">
        <v>0.44336666666666663</v>
      </c>
      <c r="L533" s="472">
        <v>0.58906666666666663</v>
      </c>
      <c r="M533" s="472">
        <v>0.48410000000000003</v>
      </c>
      <c r="N533" s="471">
        <f t="shared" si="28"/>
        <v>0.47039166666666665</v>
      </c>
      <c r="O533" s="472">
        <v>0.36503333333333332</v>
      </c>
      <c r="P533" s="472">
        <v>0.44336666666666663</v>
      </c>
      <c r="Q533" s="472">
        <v>0.58906666666666663</v>
      </c>
      <c r="R533" s="472">
        <v>0.48410000000000003</v>
      </c>
      <c r="S533" s="153">
        <v>0.01</v>
      </c>
      <c r="T533" s="153">
        <v>0.02</v>
      </c>
      <c r="U533" s="473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4" t="s">
        <v>24</v>
      </c>
    </row>
    <row r="534" spans="1:27" ht="15" x14ac:dyDescent="0.25">
      <c r="A534" s="24">
        <v>1533</v>
      </c>
      <c r="B534" s="24">
        <v>1533</v>
      </c>
      <c r="C534" s="468" t="s">
        <v>998</v>
      </c>
      <c r="D534" t="s">
        <v>222</v>
      </c>
      <c r="E534" s="469">
        <v>3</v>
      </c>
      <c r="F534" s="470">
        <v>19.2</v>
      </c>
      <c r="G534">
        <v>1</v>
      </c>
      <c r="H534">
        <v>1</v>
      </c>
      <c r="I534" s="471">
        <f t="shared" si="27"/>
        <v>0.47039166666666665</v>
      </c>
      <c r="J534" s="472">
        <v>0.36503333333333332</v>
      </c>
      <c r="K534" s="472">
        <v>0.44336666666666663</v>
      </c>
      <c r="L534" s="472">
        <v>0.58906666666666663</v>
      </c>
      <c r="M534" s="472">
        <v>0.48410000000000003</v>
      </c>
      <c r="N534" s="471">
        <f t="shared" si="28"/>
        <v>0.47039166666666665</v>
      </c>
      <c r="O534" s="472">
        <v>0.36503333333333332</v>
      </c>
      <c r="P534" s="472">
        <v>0.44336666666666663</v>
      </c>
      <c r="Q534" s="472">
        <v>0.58906666666666663</v>
      </c>
      <c r="R534" s="472">
        <v>0.48410000000000003</v>
      </c>
      <c r="S534" s="153">
        <v>0.01</v>
      </c>
      <c r="T534" s="153">
        <v>0.02</v>
      </c>
      <c r="U534" s="473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4" t="s">
        <v>24</v>
      </c>
    </row>
    <row r="535" spans="1:27" ht="15" hidden="1" x14ac:dyDescent="0.25">
      <c r="A535" s="24">
        <v>1534</v>
      </c>
      <c r="B535" s="24">
        <v>1534</v>
      </c>
      <c r="C535" s="468" t="s">
        <v>999</v>
      </c>
      <c r="D535" t="s">
        <v>216</v>
      </c>
      <c r="E535" s="469">
        <v>1</v>
      </c>
      <c r="F535" s="470">
        <v>89</v>
      </c>
      <c r="G535">
        <v>1</v>
      </c>
      <c r="H535">
        <v>1</v>
      </c>
      <c r="I535" s="471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1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3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4" t="s">
        <v>23</v>
      </c>
    </row>
    <row r="536" spans="1:27" ht="15" x14ac:dyDescent="0.25">
      <c r="A536" s="24">
        <v>1535</v>
      </c>
      <c r="B536" s="24">
        <v>1535</v>
      </c>
      <c r="C536" s="468" t="s">
        <v>1000</v>
      </c>
      <c r="D536" t="s">
        <v>222</v>
      </c>
      <c r="E536" s="469">
        <v>3</v>
      </c>
      <c r="F536" s="470">
        <v>30</v>
      </c>
      <c r="G536">
        <v>1</v>
      </c>
      <c r="H536">
        <v>1</v>
      </c>
      <c r="I536" s="471">
        <f t="shared" si="27"/>
        <v>0.47039166666666665</v>
      </c>
      <c r="J536" s="472">
        <v>0.36503333333333332</v>
      </c>
      <c r="K536" s="472">
        <v>0.44336666666666663</v>
      </c>
      <c r="L536" s="472">
        <v>0.58906666666666663</v>
      </c>
      <c r="M536" s="472">
        <v>0.48410000000000003</v>
      </c>
      <c r="N536" s="471">
        <f t="shared" si="28"/>
        <v>0.47039166666666665</v>
      </c>
      <c r="O536" s="472">
        <v>0.36503333333333332</v>
      </c>
      <c r="P536" s="472">
        <v>0.44336666666666663</v>
      </c>
      <c r="Q536" s="472">
        <v>0.58906666666666663</v>
      </c>
      <c r="R536" s="472">
        <v>0.48410000000000003</v>
      </c>
      <c r="S536" s="153">
        <v>0.01</v>
      </c>
      <c r="T536" s="153">
        <v>0.02</v>
      </c>
      <c r="U536" s="473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4" t="s">
        <v>24</v>
      </c>
    </row>
    <row r="537" spans="1:27" ht="15" x14ac:dyDescent="0.25">
      <c r="A537" s="24">
        <v>1536</v>
      </c>
      <c r="B537" s="24">
        <v>1536</v>
      </c>
      <c r="C537" s="468" t="s">
        <v>1001</v>
      </c>
      <c r="D537" t="s">
        <v>222</v>
      </c>
      <c r="E537" s="469">
        <v>3</v>
      </c>
      <c r="F537" s="470">
        <v>29.7</v>
      </c>
      <c r="G537">
        <v>1</v>
      </c>
      <c r="H537">
        <v>1</v>
      </c>
      <c r="I537" s="471">
        <f t="shared" si="27"/>
        <v>0.47039166666666665</v>
      </c>
      <c r="J537" s="472">
        <v>0.36503333333333332</v>
      </c>
      <c r="K537" s="472">
        <v>0.44336666666666663</v>
      </c>
      <c r="L537" s="472">
        <v>0.58906666666666663</v>
      </c>
      <c r="M537" s="472">
        <v>0.48410000000000003</v>
      </c>
      <c r="N537" s="471">
        <f t="shared" si="28"/>
        <v>0.47039166666666665</v>
      </c>
      <c r="O537" s="472">
        <v>0.36503333333333332</v>
      </c>
      <c r="P537" s="472">
        <v>0.44336666666666663</v>
      </c>
      <c r="Q537" s="472">
        <v>0.58906666666666663</v>
      </c>
      <c r="R537" s="472">
        <v>0.48410000000000003</v>
      </c>
      <c r="S537" s="153">
        <v>0.01</v>
      </c>
      <c r="T537" s="153">
        <v>0.02</v>
      </c>
      <c r="U537" s="473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4" t="s">
        <v>24</v>
      </c>
    </row>
    <row r="538" spans="1:27" ht="15" x14ac:dyDescent="0.25">
      <c r="A538" s="24">
        <v>1537</v>
      </c>
      <c r="B538" s="24">
        <v>1537</v>
      </c>
      <c r="C538" s="468" t="s">
        <v>1002</v>
      </c>
      <c r="D538" t="s">
        <v>222</v>
      </c>
      <c r="E538" s="469">
        <v>3</v>
      </c>
      <c r="F538" s="470">
        <v>30</v>
      </c>
      <c r="G538">
        <v>1</v>
      </c>
      <c r="H538">
        <v>1</v>
      </c>
      <c r="I538" s="471">
        <f t="shared" si="27"/>
        <v>0.47039166666666665</v>
      </c>
      <c r="J538" s="472">
        <v>0.36503333333333332</v>
      </c>
      <c r="K538" s="472">
        <v>0.44336666666666663</v>
      </c>
      <c r="L538" s="472">
        <v>0.58906666666666663</v>
      </c>
      <c r="M538" s="472">
        <v>0.48410000000000003</v>
      </c>
      <c r="N538" s="471">
        <f t="shared" si="28"/>
        <v>0.47039166666666665</v>
      </c>
      <c r="O538" s="472">
        <v>0.36503333333333332</v>
      </c>
      <c r="P538" s="472">
        <v>0.44336666666666663</v>
      </c>
      <c r="Q538" s="472">
        <v>0.58906666666666663</v>
      </c>
      <c r="R538" s="472">
        <v>0.48410000000000003</v>
      </c>
      <c r="S538" s="153">
        <v>0.01</v>
      </c>
      <c r="T538" s="153">
        <v>0.02</v>
      </c>
      <c r="U538" s="473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4" t="s">
        <v>24</v>
      </c>
    </row>
    <row r="539" spans="1:27" ht="15" x14ac:dyDescent="0.25">
      <c r="A539" s="24">
        <v>1538</v>
      </c>
      <c r="B539" s="24">
        <v>1538</v>
      </c>
      <c r="C539" s="468" t="s">
        <v>1003</v>
      </c>
      <c r="D539" t="s">
        <v>222</v>
      </c>
      <c r="E539" s="469">
        <v>3</v>
      </c>
      <c r="F539" s="470">
        <v>30</v>
      </c>
      <c r="G539">
        <v>1</v>
      </c>
      <c r="H539">
        <v>1</v>
      </c>
      <c r="I539" s="471">
        <f t="shared" si="27"/>
        <v>0.47039166666666665</v>
      </c>
      <c r="J539" s="472">
        <v>0.36503333333333332</v>
      </c>
      <c r="K539" s="472">
        <v>0.44336666666666663</v>
      </c>
      <c r="L539" s="472">
        <v>0.58906666666666663</v>
      </c>
      <c r="M539" s="472">
        <v>0.48410000000000003</v>
      </c>
      <c r="N539" s="471">
        <f t="shared" si="28"/>
        <v>0.47039166666666665</v>
      </c>
      <c r="O539" s="472">
        <v>0.36503333333333332</v>
      </c>
      <c r="P539" s="472">
        <v>0.44336666666666663</v>
      </c>
      <c r="Q539" s="472">
        <v>0.58906666666666663</v>
      </c>
      <c r="R539" s="472">
        <v>0.48410000000000003</v>
      </c>
      <c r="S539" s="153">
        <v>0.01</v>
      </c>
      <c r="T539" s="153">
        <v>0.02</v>
      </c>
      <c r="U539" s="473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4" t="s">
        <v>24</v>
      </c>
    </row>
    <row r="540" spans="1:27" ht="15" x14ac:dyDescent="0.25">
      <c r="A540" s="24">
        <v>1539</v>
      </c>
      <c r="B540" s="24">
        <v>1539</v>
      </c>
      <c r="C540" s="468" t="s">
        <v>1004</v>
      </c>
      <c r="D540" t="s">
        <v>222</v>
      </c>
      <c r="E540" s="469">
        <v>3</v>
      </c>
      <c r="F540" s="470">
        <v>30</v>
      </c>
      <c r="G540">
        <v>1</v>
      </c>
      <c r="H540">
        <v>1</v>
      </c>
      <c r="I540" s="471">
        <f t="shared" si="27"/>
        <v>0.47039166666666665</v>
      </c>
      <c r="J540" s="472">
        <v>0.36503333333333332</v>
      </c>
      <c r="K540" s="472">
        <v>0.44336666666666663</v>
      </c>
      <c r="L540" s="472">
        <v>0.58906666666666663</v>
      </c>
      <c r="M540" s="472">
        <v>0.48410000000000003</v>
      </c>
      <c r="N540" s="471">
        <f t="shared" si="28"/>
        <v>0.47039166666666665</v>
      </c>
      <c r="O540" s="472">
        <v>0.36503333333333332</v>
      </c>
      <c r="P540" s="472">
        <v>0.44336666666666663</v>
      </c>
      <c r="Q540" s="472">
        <v>0.58906666666666663</v>
      </c>
      <c r="R540" s="472">
        <v>0.48410000000000003</v>
      </c>
      <c r="S540" s="153">
        <v>0.01</v>
      </c>
      <c r="T540" s="153">
        <v>0.02</v>
      </c>
      <c r="U540" s="473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4" t="s">
        <v>24</v>
      </c>
    </row>
    <row r="541" spans="1:27" ht="15" x14ac:dyDescent="0.25">
      <c r="A541" s="24">
        <v>1540</v>
      </c>
      <c r="B541" s="24">
        <v>1540</v>
      </c>
      <c r="C541" s="468" t="s">
        <v>1005</v>
      </c>
      <c r="D541" t="s">
        <v>222</v>
      </c>
      <c r="E541" s="469">
        <v>3</v>
      </c>
      <c r="F541" s="470">
        <v>30</v>
      </c>
      <c r="G541">
        <v>1</v>
      </c>
      <c r="H541">
        <v>1</v>
      </c>
      <c r="I541" s="471">
        <f t="shared" si="27"/>
        <v>0.47039166666666665</v>
      </c>
      <c r="J541" s="472">
        <v>0.36503333333333332</v>
      </c>
      <c r="K541" s="472">
        <v>0.44336666666666663</v>
      </c>
      <c r="L541" s="472">
        <v>0.58906666666666663</v>
      </c>
      <c r="M541" s="472">
        <v>0.48410000000000003</v>
      </c>
      <c r="N541" s="471">
        <f t="shared" si="28"/>
        <v>0.47039166666666665</v>
      </c>
      <c r="O541" s="472">
        <v>0.36503333333333332</v>
      </c>
      <c r="P541" s="472">
        <v>0.44336666666666663</v>
      </c>
      <c r="Q541" s="472">
        <v>0.58906666666666663</v>
      </c>
      <c r="R541" s="472">
        <v>0.48410000000000003</v>
      </c>
      <c r="S541" s="153">
        <v>0.01</v>
      </c>
      <c r="T541" s="153">
        <v>0.02</v>
      </c>
      <c r="U541" s="473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4" t="s">
        <v>24</v>
      </c>
    </row>
    <row r="542" spans="1:27" ht="15" hidden="1" x14ac:dyDescent="0.25">
      <c r="A542" s="24">
        <v>1541</v>
      </c>
      <c r="B542" s="24">
        <v>1541</v>
      </c>
      <c r="C542" s="468" t="s">
        <v>1006</v>
      </c>
      <c r="D542" t="s">
        <v>216</v>
      </c>
      <c r="E542" s="469">
        <v>1</v>
      </c>
      <c r="F542" s="470">
        <v>0</v>
      </c>
      <c r="G542">
        <v>1</v>
      </c>
      <c r="H542">
        <v>1</v>
      </c>
      <c r="I542" s="471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1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3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4" t="s">
        <v>23</v>
      </c>
    </row>
    <row r="543" spans="1:27" ht="15" x14ac:dyDescent="0.25">
      <c r="A543" s="24">
        <v>1542</v>
      </c>
      <c r="B543" s="24">
        <v>1542</v>
      </c>
      <c r="C543" s="468" t="s">
        <v>1007</v>
      </c>
      <c r="D543" t="s">
        <v>222</v>
      </c>
      <c r="E543" s="469">
        <v>3</v>
      </c>
      <c r="F543" s="470">
        <v>30</v>
      </c>
      <c r="G543">
        <v>1</v>
      </c>
      <c r="H543">
        <v>1</v>
      </c>
      <c r="I543" s="471">
        <f t="shared" si="27"/>
        <v>0.47039166666666665</v>
      </c>
      <c r="J543" s="472">
        <v>0.36503333333333332</v>
      </c>
      <c r="K543" s="472">
        <v>0.44336666666666663</v>
      </c>
      <c r="L543" s="472">
        <v>0.58906666666666663</v>
      </c>
      <c r="M543" s="472">
        <v>0.48410000000000003</v>
      </c>
      <c r="N543" s="471">
        <f t="shared" si="28"/>
        <v>0.47039166666666665</v>
      </c>
      <c r="O543" s="472">
        <v>0.36503333333333332</v>
      </c>
      <c r="P543" s="472">
        <v>0.44336666666666663</v>
      </c>
      <c r="Q543" s="472">
        <v>0.58906666666666663</v>
      </c>
      <c r="R543" s="472">
        <v>0.48410000000000003</v>
      </c>
      <c r="S543" s="153">
        <v>0.01</v>
      </c>
      <c r="T543" s="153">
        <v>0.02</v>
      </c>
      <c r="U543" s="473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4" t="s">
        <v>24</v>
      </c>
    </row>
    <row r="544" spans="1:27" ht="15" hidden="1" x14ac:dyDescent="0.25">
      <c r="A544" s="24">
        <v>1543</v>
      </c>
      <c r="B544" s="24">
        <v>1543</v>
      </c>
      <c r="C544" s="468" t="s">
        <v>1008</v>
      </c>
      <c r="D544" t="s">
        <v>216</v>
      </c>
      <c r="E544" s="469">
        <v>1</v>
      </c>
      <c r="F544" s="470">
        <v>20</v>
      </c>
      <c r="G544">
        <v>1</v>
      </c>
      <c r="H544">
        <v>1</v>
      </c>
      <c r="I544" s="471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1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3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4" t="s">
        <v>23</v>
      </c>
    </row>
    <row r="545" spans="1:27" ht="15" hidden="1" x14ac:dyDescent="0.25">
      <c r="A545" s="24">
        <v>1544</v>
      </c>
      <c r="B545" s="24">
        <v>1544</v>
      </c>
      <c r="C545" s="468" t="s">
        <v>1009</v>
      </c>
      <c r="D545" t="s">
        <v>216</v>
      </c>
      <c r="E545" s="469">
        <v>1</v>
      </c>
      <c r="F545" s="470">
        <v>0</v>
      </c>
      <c r="G545">
        <v>1</v>
      </c>
      <c r="H545">
        <v>1</v>
      </c>
      <c r="I545" s="471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1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3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4" t="s">
        <v>23</v>
      </c>
    </row>
    <row r="546" spans="1:27" ht="15" hidden="1" x14ac:dyDescent="0.25">
      <c r="A546" s="24">
        <v>1545</v>
      </c>
      <c r="B546" s="24">
        <v>1545</v>
      </c>
      <c r="C546" s="468" t="s">
        <v>1010</v>
      </c>
      <c r="D546" t="s">
        <v>216</v>
      </c>
      <c r="E546" s="469">
        <v>1</v>
      </c>
      <c r="F546" s="470">
        <v>16</v>
      </c>
      <c r="G546">
        <v>1</v>
      </c>
      <c r="H546">
        <v>1</v>
      </c>
      <c r="I546" s="471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1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3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4" t="s">
        <v>23</v>
      </c>
    </row>
    <row r="547" spans="1:27" ht="15" hidden="1" x14ac:dyDescent="0.25">
      <c r="A547" s="24">
        <v>1546</v>
      </c>
      <c r="B547" s="24">
        <v>1546</v>
      </c>
      <c r="C547" s="468" t="s">
        <v>1011</v>
      </c>
      <c r="D547" t="s">
        <v>216</v>
      </c>
      <c r="E547" s="469">
        <v>1</v>
      </c>
      <c r="F547" s="470">
        <v>0</v>
      </c>
      <c r="G547">
        <v>1</v>
      </c>
      <c r="H547">
        <v>1</v>
      </c>
      <c r="I547" s="471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1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3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4" t="s">
        <v>23</v>
      </c>
    </row>
    <row r="548" spans="1:27" ht="15" x14ac:dyDescent="0.25">
      <c r="A548" s="24">
        <v>1547</v>
      </c>
      <c r="B548" s="24">
        <v>1547</v>
      </c>
      <c r="C548" s="468" t="s">
        <v>1012</v>
      </c>
      <c r="D548" t="s">
        <v>222</v>
      </c>
      <c r="E548" s="469">
        <v>3</v>
      </c>
      <c r="F548" s="470">
        <v>30</v>
      </c>
      <c r="G548">
        <v>1</v>
      </c>
      <c r="H548">
        <v>1</v>
      </c>
      <c r="I548" s="471">
        <f t="shared" si="27"/>
        <v>0.47039166666666665</v>
      </c>
      <c r="J548" s="472">
        <v>0.36503333333333332</v>
      </c>
      <c r="K548" s="472">
        <v>0.44336666666666663</v>
      </c>
      <c r="L548" s="472">
        <v>0.58906666666666663</v>
      </c>
      <c r="M548" s="472">
        <v>0.48410000000000003</v>
      </c>
      <c r="N548" s="471">
        <f t="shared" si="28"/>
        <v>0.47039166666666665</v>
      </c>
      <c r="O548" s="472">
        <v>0.36503333333333332</v>
      </c>
      <c r="P548" s="472">
        <v>0.44336666666666663</v>
      </c>
      <c r="Q548" s="472">
        <v>0.58906666666666663</v>
      </c>
      <c r="R548" s="472">
        <v>0.48410000000000003</v>
      </c>
      <c r="S548" s="153">
        <v>0.01</v>
      </c>
      <c r="T548" s="153">
        <v>0.02</v>
      </c>
      <c r="U548" s="473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4" t="s">
        <v>24</v>
      </c>
    </row>
    <row r="549" spans="1:27" ht="15" x14ac:dyDescent="0.25">
      <c r="A549" s="24">
        <v>1548</v>
      </c>
      <c r="B549" s="24">
        <v>1548</v>
      </c>
      <c r="C549" s="468" t="s">
        <v>1013</v>
      </c>
      <c r="D549" t="s">
        <v>222</v>
      </c>
      <c r="E549" s="469">
        <v>3</v>
      </c>
      <c r="F549" s="470">
        <v>14</v>
      </c>
      <c r="G549">
        <v>1</v>
      </c>
      <c r="H549">
        <v>1</v>
      </c>
      <c r="I549" s="471">
        <f t="shared" si="27"/>
        <v>0.47039166666666665</v>
      </c>
      <c r="J549" s="472">
        <v>0.36503333333333332</v>
      </c>
      <c r="K549" s="472">
        <v>0.44336666666666663</v>
      </c>
      <c r="L549" s="472">
        <v>0.58906666666666663</v>
      </c>
      <c r="M549" s="472">
        <v>0.48410000000000003</v>
      </c>
      <c r="N549" s="471">
        <f t="shared" si="28"/>
        <v>0.47039166666666665</v>
      </c>
      <c r="O549" s="472">
        <v>0.36503333333333332</v>
      </c>
      <c r="P549" s="472">
        <v>0.44336666666666663</v>
      </c>
      <c r="Q549" s="472">
        <v>0.58906666666666663</v>
      </c>
      <c r="R549" s="472">
        <v>0.48410000000000003</v>
      </c>
      <c r="S549" s="153">
        <v>0.01</v>
      </c>
      <c r="T549" s="153">
        <v>0.02</v>
      </c>
      <c r="U549" s="473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4" t="s">
        <v>24</v>
      </c>
    </row>
    <row r="550" spans="1:27" ht="15" x14ac:dyDescent="0.25">
      <c r="A550" s="24">
        <v>1549</v>
      </c>
      <c r="B550" s="24">
        <v>1549</v>
      </c>
      <c r="C550" s="468" t="s">
        <v>1014</v>
      </c>
      <c r="D550" t="s">
        <v>222</v>
      </c>
      <c r="E550" s="469">
        <v>3</v>
      </c>
      <c r="F550" s="470">
        <v>18.8</v>
      </c>
      <c r="G550">
        <v>1</v>
      </c>
      <c r="H550">
        <v>1</v>
      </c>
      <c r="I550" s="471">
        <f t="shared" si="27"/>
        <v>0.47039166666666665</v>
      </c>
      <c r="J550" s="472">
        <v>0.36503333333333332</v>
      </c>
      <c r="K550" s="472">
        <v>0.44336666666666663</v>
      </c>
      <c r="L550" s="472">
        <v>0.58906666666666663</v>
      </c>
      <c r="M550" s="472">
        <v>0.48410000000000003</v>
      </c>
      <c r="N550" s="471">
        <f t="shared" si="28"/>
        <v>0.47039166666666665</v>
      </c>
      <c r="O550" s="472">
        <v>0.36503333333333332</v>
      </c>
      <c r="P550" s="472">
        <v>0.44336666666666663</v>
      </c>
      <c r="Q550" s="472">
        <v>0.58906666666666663</v>
      </c>
      <c r="R550" s="472">
        <v>0.48410000000000003</v>
      </c>
      <c r="S550" s="153">
        <v>0.01</v>
      </c>
      <c r="T550" s="153">
        <v>0.02</v>
      </c>
      <c r="U550" s="473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4" t="s">
        <v>24</v>
      </c>
    </row>
    <row r="551" spans="1:27" ht="15" x14ac:dyDescent="0.25">
      <c r="A551" s="24">
        <v>1550</v>
      </c>
      <c r="B551" s="24">
        <v>1550</v>
      </c>
      <c r="C551" s="468" t="s">
        <v>1015</v>
      </c>
      <c r="D551" t="s">
        <v>222</v>
      </c>
      <c r="E551" s="469">
        <v>3</v>
      </c>
      <c r="F551" s="470">
        <v>23.1</v>
      </c>
      <c r="G551">
        <v>1</v>
      </c>
      <c r="H551">
        <v>1</v>
      </c>
      <c r="I551" s="471">
        <f t="shared" si="27"/>
        <v>0.47039166666666665</v>
      </c>
      <c r="J551" s="472">
        <v>0.36503333333333332</v>
      </c>
      <c r="K551" s="472">
        <v>0.44336666666666663</v>
      </c>
      <c r="L551" s="472">
        <v>0.58906666666666663</v>
      </c>
      <c r="M551" s="472">
        <v>0.48410000000000003</v>
      </c>
      <c r="N551" s="471">
        <f t="shared" si="28"/>
        <v>0.47039166666666665</v>
      </c>
      <c r="O551" s="472">
        <v>0.36503333333333332</v>
      </c>
      <c r="P551" s="472">
        <v>0.44336666666666663</v>
      </c>
      <c r="Q551" s="472">
        <v>0.58906666666666663</v>
      </c>
      <c r="R551" s="472">
        <v>0.48410000000000003</v>
      </c>
      <c r="S551" s="153">
        <v>0.01</v>
      </c>
      <c r="T551" s="153">
        <v>0.02</v>
      </c>
      <c r="U551" s="473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4" t="s">
        <v>24</v>
      </c>
    </row>
    <row r="552" spans="1:27" ht="15" x14ac:dyDescent="0.25">
      <c r="A552" s="24">
        <v>1551</v>
      </c>
      <c r="B552" s="24">
        <v>1551</v>
      </c>
      <c r="C552" s="468" t="s">
        <v>1016</v>
      </c>
      <c r="D552" t="s">
        <v>222</v>
      </c>
      <c r="E552" s="469">
        <v>3</v>
      </c>
      <c r="F552" s="470">
        <v>16.5</v>
      </c>
      <c r="G552">
        <v>1</v>
      </c>
      <c r="H552">
        <v>1</v>
      </c>
      <c r="I552" s="471">
        <f t="shared" si="27"/>
        <v>0.47039166666666665</v>
      </c>
      <c r="J552" s="472">
        <v>0.36503333333333332</v>
      </c>
      <c r="K552" s="472">
        <v>0.44336666666666663</v>
      </c>
      <c r="L552" s="472">
        <v>0.58906666666666663</v>
      </c>
      <c r="M552" s="472">
        <v>0.48410000000000003</v>
      </c>
      <c r="N552" s="471">
        <f t="shared" si="28"/>
        <v>0.47039166666666665</v>
      </c>
      <c r="O552" s="472">
        <v>0.36503333333333332</v>
      </c>
      <c r="P552" s="472">
        <v>0.44336666666666663</v>
      </c>
      <c r="Q552" s="472">
        <v>0.58906666666666663</v>
      </c>
      <c r="R552" s="472">
        <v>0.48410000000000003</v>
      </c>
      <c r="S552" s="153">
        <v>0.01</v>
      </c>
      <c r="T552" s="153">
        <v>0.02</v>
      </c>
      <c r="U552" s="473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4" t="s">
        <v>24</v>
      </c>
    </row>
    <row r="553" spans="1:27" ht="15" x14ac:dyDescent="0.25">
      <c r="A553" s="24">
        <v>1552</v>
      </c>
      <c r="B553" s="24">
        <v>1552</v>
      </c>
      <c r="C553" s="468" t="s">
        <v>1017</v>
      </c>
      <c r="D553" t="s">
        <v>222</v>
      </c>
      <c r="E553" s="469">
        <v>3</v>
      </c>
      <c r="F553" s="470">
        <v>14.7</v>
      </c>
      <c r="G553">
        <v>1</v>
      </c>
      <c r="H553">
        <v>1</v>
      </c>
      <c r="I553" s="471">
        <f t="shared" si="27"/>
        <v>0.47039166666666665</v>
      </c>
      <c r="J553" s="472">
        <v>0.36503333333333332</v>
      </c>
      <c r="K553" s="472">
        <v>0.44336666666666663</v>
      </c>
      <c r="L553" s="472">
        <v>0.58906666666666663</v>
      </c>
      <c r="M553" s="472">
        <v>0.48410000000000003</v>
      </c>
      <c r="N553" s="471">
        <f t="shared" si="28"/>
        <v>0.47039166666666665</v>
      </c>
      <c r="O553" s="472">
        <v>0.36503333333333332</v>
      </c>
      <c r="P553" s="472">
        <v>0.44336666666666663</v>
      </c>
      <c r="Q553" s="472">
        <v>0.58906666666666663</v>
      </c>
      <c r="R553" s="472">
        <v>0.48410000000000003</v>
      </c>
      <c r="S553" s="153">
        <v>0.01</v>
      </c>
      <c r="T553" s="153">
        <v>0.02</v>
      </c>
      <c r="U553" s="473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4" t="s">
        <v>24</v>
      </c>
    </row>
    <row r="554" spans="1:27" ht="15" x14ac:dyDescent="0.25">
      <c r="A554" s="24">
        <v>1553</v>
      </c>
      <c r="B554" s="24">
        <v>1553</v>
      </c>
      <c r="C554" s="468" t="s">
        <v>1018</v>
      </c>
      <c r="D554" t="s">
        <v>222</v>
      </c>
      <c r="E554" s="469">
        <v>3</v>
      </c>
      <c r="F554" s="470">
        <v>30</v>
      </c>
      <c r="G554">
        <v>1</v>
      </c>
      <c r="H554">
        <v>1</v>
      </c>
      <c r="I554" s="471">
        <f t="shared" si="27"/>
        <v>0.47039166666666665</v>
      </c>
      <c r="J554" s="472">
        <v>0.36503333333333332</v>
      </c>
      <c r="K554" s="472">
        <v>0.44336666666666663</v>
      </c>
      <c r="L554" s="472">
        <v>0.58906666666666663</v>
      </c>
      <c r="M554" s="472">
        <v>0.48410000000000003</v>
      </c>
      <c r="N554" s="471">
        <f t="shared" si="28"/>
        <v>0.47039166666666665</v>
      </c>
      <c r="O554" s="472">
        <v>0.36503333333333332</v>
      </c>
      <c r="P554" s="472">
        <v>0.44336666666666663</v>
      </c>
      <c r="Q554" s="472">
        <v>0.58906666666666663</v>
      </c>
      <c r="R554" s="472">
        <v>0.48410000000000003</v>
      </c>
      <c r="S554" s="153">
        <v>0.01</v>
      </c>
      <c r="T554" s="153">
        <v>0.02</v>
      </c>
      <c r="U554" s="473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4" t="s">
        <v>24</v>
      </c>
    </row>
    <row r="555" spans="1:27" ht="15" hidden="1" x14ac:dyDescent="0.25">
      <c r="A555" s="24">
        <v>1554</v>
      </c>
      <c r="B555" s="24">
        <v>1554</v>
      </c>
      <c r="C555" s="468" t="s">
        <v>1019</v>
      </c>
      <c r="D555" t="s">
        <v>222</v>
      </c>
      <c r="E555" s="469">
        <v>3</v>
      </c>
      <c r="F555" s="470">
        <v>30</v>
      </c>
      <c r="G555">
        <v>1</v>
      </c>
      <c r="H555">
        <v>1</v>
      </c>
      <c r="I555" s="471">
        <f t="shared" si="27"/>
        <v>0.47039166666666665</v>
      </c>
      <c r="J555" s="472">
        <v>0.36503333333333332</v>
      </c>
      <c r="K555" s="472">
        <v>0.44336666666666663</v>
      </c>
      <c r="L555" s="472">
        <v>0.58906666666666663</v>
      </c>
      <c r="M555" s="472">
        <v>0.48410000000000003</v>
      </c>
      <c r="N555" s="471">
        <f t="shared" si="28"/>
        <v>0.47039166666666665</v>
      </c>
      <c r="O555" s="472">
        <v>0.36503333333333332</v>
      </c>
      <c r="P555" s="472">
        <v>0.44336666666666663</v>
      </c>
      <c r="Q555" s="472">
        <v>0.58906666666666663</v>
      </c>
      <c r="R555" s="472">
        <v>0.48410000000000003</v>
      </c>
      <c r="S555" s="153">
        <v>0.01</v>
      </c>
      <c r="T555" s="153">
        <v>0.02</v>
      </c>
      <c r="U555" s="473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4" t="s">
        <v>24</v>
      </c>
    </row>
    <row r="556" spans="1:27" ht="15" x14ac:dyDescent="0.25">
      <c r="A556" s="24">
        <v>1555</v>
      </c>
      <c r="B556" s="24">
        <v>1555</v>
      </c>
      <c r="C556" s="468" t="s">
        <v>1020</v>
      </c>
      <c r="D556" t="s">
        <v>222</v>
      </c>
      <c r="E556" s="469">
        <v>3</v>
      </c>
      <c r="F556" s="470">
        <v>25.388000000000002</v>
      </c>
      <c r="G556">
        <v>1</v>
      </c>
      <c r="H556">
        <v>1</v>
      </c>
      <c r="I556" s="471">
        <f t="shared" si="27"/>
        <v>0.47039166666666665</v>
      </c>
      <c r="J556" s="472">
        <v>0.36503333333333332</v>
      </c>
      <c r="K556" s="472">
        <v>0.44336666666666663</v>
      </c>
      <c r="L556" s="472">
        <v>0.58906666666666663</v>
      </c>
      <c r="M556" s="472">
        <v>0.48410000000000003</v>
      </c>
      <c r="N556" s="471">
        <f t="shared" si="28"/>
        <v>0.47039166666666665</v>
      </c>
      <c r="O556" s="472">
        <v>0.36503333333333332</v>
      </c>
      <c r="P556" s="472">
        <v>0.44336666666666663</v>
      </c>
      <c r="Q556" s="472">
        <v>0.58906666666666663</v>
      </c>
      <c r="R556" s="472">
        <v>0.48410000000000003</v>
      </c>
      <c r="S556" s="153">
        <v>0.01</v>
      </c>
      <c r="T556" s="153">
        <v>0.02</v>
      </c>
      <c r="U556" s="473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4" t="s">
        <v>24</v>
      </c>
    </row>
    <row r="557" spans="1:27" ht="15" hidden="1" x14ac:dyDescent="0.25">
      <c r="A557" s="24">
        <v>1556</v>
      </c>
      <c r="B557" s="24">
        <v>1556</v>
      </c>
      <c r="C557" s="468" t="s">
        <v>1021</v>
      </c>
      <c r="D557" t="s">
        <v>219</v>
      </c>
      <c r="E557" s="469">
        <v>2</v>
      </c>
      <c r="F557" s="470">
        <v>2.0990000000000002</v>
      </c>
      <c r="G557">
        <v>1</v>
      </c>
      <c r="H557">
        <v>1</v>
      </c>
      <c r="I557" s="471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1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3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4" t="s">
        <v>24</v>
      </c>
    </row>
    <row r="558" spans="1:27" ht="15" x14ac:dyDescent="0.25">
      <c r="A558" s="24">
        <v>1557</v>
      </c>
      <c r="B558" s="24">
        <v>1557</v>
      </c>
      <c r="C558" s="468" t="s">
        <v>1022</v>
      </c>
      <c r="D558" t="s">
        <v>222</v>
      </c>
      <c r="E558" s="469">
        <v>3</v>
      </c>
      <c r="F558" s="470">
        <v>22.4</v>
      </c>
      <c r="G558">
        <v>1</v>
      </c>
      <c r="H558">
        <v>1</v>
      </c>
      <c r="I558" s="471">
        <f t="shared" si="27"/>
        <v>0.47039166666666665</v>
      </c>
      <c r="J558" s="472">
        <v>0.36503333333333332</v>
      </c>
      <c r="K558" s="472">
        <v>0.44336666666666663</v>
      </c>
      <c r="L558" s="472">
        <v>0.58906666666666663</v>
      </c>
      <c r="M558" s="472">
        <v>0.48410000000000003</v>
      </c>
      <c r="N558" s="471">
        <f t="shared" si="28"/>
        <v>0.47039166666666665</v>
      </c>
      <c r="O558" s="472">
        <v>0.36503333333333332</v>
      </c>
      <c r="P558" s="472">
        <v>0.44336666666666663</v>
      </c>
      <c r="Q558" s="472">
        <v>0.58906666666666663</v>
      </c>
      <c r="R558" s="472">
        <v>0.48410000000000003</v>
      </c>
      <c r="S558" s="153">
        <v>0.01</v>
      </c>
      <c r="T558" s="153">
        <v>0.02</v>
      </c>
      <c r="U558" s="473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4" t="s">
        <v>24</v>
      </c>
    </row>
    <row r="559" spans="1:27" ht="15" x14ac:dyDescent="0.25">
      <c r="A559" s="24">
        <v>1558</v>
      </c>
      <c r="B559" s="24">
        <v>1558</v>
      </c>
      <c r="C559" s="468" t="s">
        <v>1023</v>
      </c>
      <c r="D559" t="s">
        <v>222</v>
      </c>
      <c r="E559" s="469">
        <v>3</v>
      </c>
      <c r="F559" s="470">
        <v>22.4</v>
      </c>
      <c r="G559">
        <v>1</v>
      </c>
      <c r="H559">
        <v>1</v>
      </c>
      <c r="I559" s="471">
        <f t="shared" si="27"/>
        <v>0.47039166666666665</v>
      </c>
      <c r="J559" s="472">
        <v>0.36503333333333332</v>
      </c>
      <c r="K559" s="472">
        <v>0.44336666666666663</v>
      </c>
      <c r="L559" s="472">
        <v>0.58906666666666663</v>
      </c>
      <c r="M559" s="472">
        <v>0.48410000000000003</v>
      </c>
      <c r="N559" s="471">
        <f t="shared" si="28"/>
        <v>0.47039166666666665</v>
      </c>
      <c r="O559" s="472">
        <v>0.36503333333333332</v>
      </c>
      <c r="P559" s="472">
        <v>0.44336666666666663</v>
      </c>
      <c r="Q559" s="472">
        <v>0.58906666666666663</v>
      </c>
      <c r="R559" s="472">
        <v>0.48410000000000003</v>
      </c>
      <c r="S559" s="153">
        <v>0.01</v>
      </c>
      <c r="T559" s="153">
        <v>0.02</v>
      </c>
      <c r="U559" s="473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4" t="s">
        <v>24</v>
      </c>
    </row>
    <row r="560" spans="1:27" ht="15" x14ac:dyDescent="0.25">
      <c r="A560" s="24">
        <v>1559</v>
      </c>
      <c r="B560" s="24">
        <v>1559</v>
      </c>
      <c r="C560" s="468" t="s">
        <v>1024</v>
      </c>
      <c r="D560" t="s">
        <v>222</v>
      </c>
      <c r="E560" s="469">
        <v>3</v>
      </c>
      <c r="F560" s="470">
        <v>22.4</v>
      </c>
      <c r="G560">
        <v>1</v>
      </c>
      <c r="H560">
        <v>1</v>
      </c>
      <c r="I560" s="471">
        <f t="shared" si="27"/>
        <v>0.47039166666666665</v>
      </c>
      <c r="J560" s="472">
        <v>0.36503333333333332</v>
      </c>
      <c r="K560" s="472">
        <v>0.44336666666666663</v>
      </c>
      <c r="L560" s="472">
        <v>0.58906666666666663</v>
      </c>
      <c r="M560" s="472">
        <v>0.48410000000000003</v>
      </c>
      <c r="N560" s="471">
        <f t="shared" si="28"/>
        <v>0.47039166666666665</v>
      </c>
      <c r="O560" s="472">
        <v>0.36503333333333332</v>
      </c>
      <c r="P560" s="472">
        <v>0.44336666666666663</v>
      </c>
      <c r="Q560" s="472">
        <v>0.58906666666666663</v>
      </c>
      <c r="R560" s="472">
        <v>0.48410000000000003</v>
      </c>
      <c r="S560" s="153">
        <v>0.01</v>
      </c>
      <c r="T560" s="153">
        <v>0.02</v>
      </c>
      <c r="U560" s="473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4" t="s">
        <v>24</v>
      </c>
    </row>
    <row r="561" spans="1:27" ht="15" x14ac:dyDescent="0.25">
      <c r="A561" s="24">
        <v>1560</v>
      </c>
      <c r="B561" s="24">
        <v>1560</v>
      </c>
      <c r="C561" s="468" t="s">
        <v>1025</v>
      </c>
      <c r="D561" t="s">
        <v>222</v>
      </c>
      <c r="E561" s="469">
        <v>3</v>
      </c>
      <c r="F561" s="470">
        <v>11.2</v>
      </c>
      <c r="G561">
        <v>1</v>
      </c>
      <c r="H561">
        <v>1</v>
      </c>
      <c r="I561" s="471">
        <f t="shared" si="27"/>
        <v>0.47039166666666665</v>
      </c>
      <c r="J561" s="472">
        <v>0.36503333333333332</v>
      </c>
      <c r="K561" s="472">
        <v>0.44336666666666663</v>
      </c>
      <c r="L561" s="472">
        <v>0.58906666666666663</v>
      </c>
      <c r="M561" s="472">
        <v>0.48410000000000003</v>
      </c>
      <c r="N561" s="471">
        <f t="shared" si="28"/>
        <v>0.47039166666666665</v>
      </c>
      <c r="O561" s="472">
        <v>0.36503333333333332</v>
      </c>
      <c r="P561" s="472">
        <v>0.44336666666666663</v>
      </c>
      <c r="Q561" s="472">
        <v>0.58906666666666663</v>
      </c>
      <c r="R561" s="472">
        <v>0.48410000000000003</v>
      </c>
      <c r="S561" s="153">
        <v>0.01</v>
      </c>
      <c r="T561" s="153">
        <v>0.02</v>
      </c>
      <c r="U561" s="473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4" t="s">
        <v>24</v>
      </c>
    </row>
    <row r="562" spans="1:27" ht="15" x14ac:dyDescent="0.25">
      <c r="A562" s="24">
        <v>1561</v>
      </c>
      <c r="B562" s="24">
        <v>1561</v>
      </c>
      <c r="C562" s="468" t="s">
        <v>1026</v>
      </c>
      <c r="D562" t="s">
        <v>222</v>
      </c>
      <c r="E562" s="469">
        <v>3</v>
      </c>
      <c r="F562" s="470">
        <v>24</v>
      </c>
      <c r="G562">
        <v>1</v>
      </c>
      <c r="H562">
        <v>1</v>
      </c>
      <c r="I562" s="471">
        <f t="shared" si="27"/>
        <v>0.47039166666666665</v>
      </c>
      <c r="J562" s="472">
        <v>0.36503333333333332</v>
      </c>
      <c r="K562" s="472">
        <v>0.44336666666666663</v>
      </c>
      <c r="L562" s="472">
        <v>0.58906666666666663</v>
      </c>
      <c r="M562" s="472">
        <v>0.48410000000000003</v>
      </c>
      <c r="N562" s="471">
        <f t="shared" si="28"/>
        <v>0.47039166666666665</v>
      </c>
      <c r="O562" s="472">
        <v>0.36503333333333332</v>
      </c>
      <c r="P562" s="472">
        <v>0.44336666666666663</v>
      </c>
      <c r="Q562" s="472">
        <v>0.58906666666666663</v>
      </c>
      <c r="R562" s="472">
        <v>0.48410000000000003</v>
      </c>
      <c r="S562" s="153">
        <v>0.01</v>
      </c>
      <c r="T562" s="153">
        <v>0.02</v>
      </c>
      <c r="U562" s="473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4" t="s">
        <v>24</v>
      </c>
    </row>
    <row r="563" spans="1:27" ht="15" x14ac:dyDescent="0.25">
      <c r="A563" s="24">
        <v>1562</v>
      </c>
      <c r="B563" s="24">
        <v>1562</v>
      </c>
      <c r="C563" s="468" t="s">
        <v>1027</v>
      </c>
      <c r="D563" t="s">
        <v>222</v>
      </c>
      <c r="E563" s="469">
        <v>3</v>
      </c>
      <c r="F563" s="470">
        <v>12.8</v>
      </c>
      <c r="G563">
        <v>1</v>
      </c>
      <c r="H563">
        <v>1</v>
      </c>
      <c r="I563" s="471">
        <f t="shared" si="27"/>
        <v>0.47039166666666665</v>
      </c>
      <c r="J563" s="472">
        <v>0.36503333333333332</v>
      </c>
      <c r="K563" s="472">
        <v>0.44336666666666663</v>
      </c>
      <c r="L563" s="472">
        <v>0.58906666666666663</v>
      </c>
      <c r="M563" s="472">
        <v>0.48410000000000003</v>
      </c>
      <c r="N563" s="471">
        <f t="shared" si="28"/>
        <v>0.47039166666666665</v>
      </c>
      <c r="O563" s="472">
        <v>0.36503333333333332</v>
      </c>
      <c r="P563" s="472">
        <v>0.44336666666666663</v>
      </c>
      <c r="Q563" s="472">
        <v>0.58906666666666663</v>
      </c>
      <c r="R563" s="472">
        <v>0.48410000000000003</v>
      </c>
      <c r="S563" s="153">
        <v>0.01</v>
      </c>
      <c r="T563" s="153">
        <v>0.02</v>
      </c>
      <c r="U563" s="473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4" t="s">
        <v>24</v>
      </c>
    </row>
    <row r="564" spans="1:27" ht="15" x14ac:dyDescent="0.25">
      <c r="A564" s="24">
        <v>1563</v>
      </c>
      <c r="B564" s="24">
        <v>1563</v>
      </c>
      <c r="C564" s="468" t="s">
        <v>1028</v>
      </c>
      <c r="D564" t="s">
        <v>222</v>
      </c>
      <c r="E564" s="469">
        <v>3</v>
      </c>
      <c r="F564" s="470">
        <v>14.4</v>
      </c>
      <c r="G564">
        <v>1</v>
      </c>
      <c r="H564">
        <v>1</v>
      </c>
      <c r="I564" s="471">
        <f t="shared" si="27"/>
        <v>0.47039166666666665</v>
      </c>
      <c r="J564" s="472">
        <v>0.36503333333333332</v>
      </c>
      <c r="K564" s="472">
        <v>0.44336666666666663</v>
      </c>
      <c r="L564" s="472">
        <v>0.58906666666666663</v>
      </c>
      <c r="M564" s="472">
        <v>0.48410000000000003</v>
      </c>
      <c r="N564" s="471">
        <f t="shared" si="28"/>
        <v>0.47039166666666665</v>
      </c>
      <c r="O564" s="472">
        <v>0.36503333333333332</v>
      </c>
      <c r="P564" s="472">
        <v>0.44336666666666663</v>
      </c>
      <c r="Q564" s="472">
        <v>0.58906666666666663</v>
      </c>
      <c r="R564" s="472">
        <v>0.48410000000000003</v>
      </c>
      <c r="S564" s="153">
        <v>0.01</v>
      </c>
      <c r="T564" s="153">
        <v>0.02</v>
      </c>
      <c r="U564" s="473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4" t="s">
        <v>24</v>
      </c>
    </row>
    <row r="565" spans="1:27" ht="15" x14ac:dyDescent="0.25">
      <c r="A565" s="24">
        <v>1564</v>
      </c>
      <c r="B565" s="24">
        <v>1564</v>
      </c>
      <c r="C565" s="468" t="s">
        <v>1029</v>
      </c>
      <c r="D565" t="s">
        <v>222</v>
      </c>
      <c r="E565" s="469">
        <v>3</v>
      </c>
      <c r="F565" s="470">
        <v>14.4</v>
      </c>
      <c r="G565">
        <v>1</v>
      </c>
      <c r="H565">
        <v>1</v>
      </c>
      <c r="I565" s="471">
        <f t="shared" si="27"/>
        <v>0.47039166666666665</v>
      </c>
      <c r="J565" s="472">
        <v>0.36503333333333332</v>
      </c>
      <c r="K565" s="472">
        <v>0.44336666666666663</v>
      </c>
      <c r="L565" s="472">
        <v>0.58906666666666663</v>
      </c>
      <c r="M565" s="472">
        <v>0.48410000000000003</v>
      </c>
      <c r="N565" s="471">
        <f t="shared" si="28"/>
        <v>0.47039166666666665</v>
      </c>
      <c r="O565" s="472">
        <v>0.36503333333333332</v>
      </c>
      <c r="P565" s="472">
        <v>0.44336666666666663</v>
      </c>
      <c r="Q565" s="472">
        <v>0.58906666666666663</v>
      </c>
      <c r="R565" s="472">
        <v>0.48410000000000003</v>
      </c>
      <c r="S565" s="153">
        <v>0.01</v>
      </c>
      <c r="T565" s="153">
        <v>0.02</v>
      </c>
      <c r="U565" s="473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4" t="s">
        <v>24</v>
      </c>
    </row>
    <row r="566" spans="1:27" ht="15" x14ac:dyDescent="0.25">
      <c r="A566" s="24">
        <v>1565</v>
      </c>
      <c r="B566" s="24">
        <v>1565</v>
      </c>
      <c r="C566" s="468" t="s">
        <v>1030</v>
      </c>
      <c r="D566" t="s">
        <v>222</v>
      </c>
      <c r="E566" s="469">
        <v>3</v>
      </c>
      <c r="F566" s="470">
        <v>11.2</v>
      </c>
      <c r="G566">
        <v>1</v>
      </c>
      <c r="H566">
        <v>1</v>
      </c>
      <c r="I566" s="471">
        <f t="shared" si="27"/>
        <v>0.47039166666666665</v>
      </c>
      <c r="J566" s="472">
        <v>0.36503333333333332</v>
      </c>
      <c r="K566" s="472">
        <v>0.44336666666666663</v>
      </c>
      <c r="L566" s="472">
        <v>0.58906666666666663</v>
      </c>
      <c r="M566" s="472">
        <v>0.48410000000000003</v>
      </c>
      <c r="N566" s="471">
        <f t="shared" si="28"/>
        <v>0.47039166666666665</v>
      </c>
      <c r="O566" s="472">
        <v>0.36503333333333332</v>
      </c>
      <c r="P566" s="472">
        <v>0.44336666666666663</v>
      </c>
      <c r="Q566" s="472">
        <v>0.58906666666666663</v>
      </c>
      <c r="R566" s="472">
        <v>0.48410000000000003</v>
      </c>
      <c r="S566" s="153">
        <v>0.01</v>
      </c>
      <c r="T566" s="153">
        <v>0.02</v>
      </c>
      <c r="U566" s="473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4" t="s">
        <v>24</v>
      </c>
    </row>
    <row r="567" spans="1:27" ht="15" x14ac:dyDescent="0.25">
      <c r="A567" s="24">
        <v>1566</v>
      </c>
      <c r="B567" s="24">
        <v>1566</v>
      </c>
      <c r="C567" s="468" t="s">
        <v>1031</v>
      </c>
      <c r="D567" t="s">
        <v>222</v>
      </c>
      <c r="E567" s="469">
        <v>3</v>
      </c>
      <c r="F567" s="470">
        <v>14.4</v>
      </c>
      <c r="G567">
        <v>1</v>
      </c>
      <c r="H567">
        <v>1</v>
      </c>
      <c r="I567" s="471">
        <f t="shared" si="27"/>
        <v>0.47039166666666665</v>
      </c>
      <c r="J567" s="472">
        <v>0.36503333333333332</v>
      </c>
      <c r="K567" s="472">
        <v>0.44336666666666663</v>
      </c>
      <c r="L567" s="472">
        <v>0.58906666666666663</v>
      </c>
      <c r="M567" s="472">
        <v>0.48410000000000003</v>
      </c>
      <c r="N567" s="471">
        <f t="shared" si="28"/>
        <v>0.47039166666666665</v>
      </c>
      <c r="O567" s="472">
        <v>0.36503333333333332</v>
      </c>
      <c r="P567" s="472">
        <v>0.44336666666666663</v>
      </c>
      <c r="Q567" s="472">
        <v>0.58906666666666663</v>
      </c>
      <c r="R567" s="472">
        <v>0.48410000000000003</v>
      </c>
      <c r="S567" s="153">
        <v>0.01</v>
      </c>
      <c r="T567" s="153">
        <v>0.02</v>
      </c>
      <c r="U567" s="473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4" t="s">
        <v>24</v>
      </c>
    </row>
    <row r="568" spans="1:27" ht="15" x14ac:dyDescent="0.25">
      <c r="A568" s="24">
        <v>1567</v>
      </c>
      <c r="B568" s="24">
        <v>1567</v>
      </c>
      <c r="C568" s="468" t="s">
        <v>1032</v>
      </c>
      <c r="D568" t="s">
        <v>222</v>
      </c>
      <c r="E568" s="469">
        <v>3</v>
      </c>
      <c r="F568" s="470">
        <v>23.52</v>
      </c>
      <c r="G568">
        <v>1</v>
      </c>
      <c r="H568">
        <v>1</v>
      </c>
      <c r="I568" s="471">
        <f t="shared" si="27"/>
        <v>0.47039166666666665</v>
      </c>
      <c r="J568" s="472">
        <v>0.36503333333333332</v>
      </c>
      <c r="K568" s="472">
        <v>0.44336666666666663</v>
      </c>
      <c r="L568" s="472">
        <v>0.58906666666666663</v>
      </c>
      <c r="M568" s="472">
        <v>0.48410000000000003</v>
      </c>
      <c r="N568" s="471">
        <f t="shared" si="28"/>
        <v>0.47039166666666665</v>
      </c>
      <c r="O568" s="472">
        <v>0.36503333333333332</v>
      </c>
      <c r="P568" s="472">
        <v>0.44336666666666663</v>
      </c>
      <c r="Q568" s="472">
        <v>0.58906666666666663</v>
      </c>
      <c r="R568" s="472">
        <v>0.48410000000000003</v>
      </c>
      <c r="S568" s="153">
        <v>0.01</v>
      </c>
      <c r="T568" s="153">
        <v>0.02</v>
      </c>
      <c r="U568" s="473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4" t="s">
        <v>24</v>
      </c>
    </row>
    <row r="569" spans="1:27" ht="15" hidden="1" x14ac:dyDescent="0.25">
      <c r="A569" s="24">
        <v>1568</v>
      </c>
      <c r="B569" s="24">
        <v>1568</v>
      </c>
      <c r="C569" s="468" t="s">
        <v>1033</v>
      </c>
      <c r="D569" t="s">
        <v>219</v>
      </c>
      <c r="E569" s="469">
        <v>2</v>
      </c>
      <c r="F569" s="470">
        <v>29.7</v>
      </c>
      <c r="G569">
        <v>1</v>
      </c>
      <c r="H569">
        <v>1</v>
      </c>
      <c r="I569" s="471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1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3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4" t="s">
        <v>24</v>
      </c>
    </row>
    <row r="570" spans="1:27" ht="15" hidden="1" x14ac:dyDescent="0.25">
      <c r="A570" s="24">
        <v>1569</v>
      </c>
      <c r="B570" s="24">
        <v>1569</v>
      </c>
      <c r="C570" s="468" t="s">
        <v>1034</v>
      </c>
      <c r="D570" t="s">
        <v>222</v>
      </c>
      <c r="E570" s="469">
        <v>3</v>
      </c>
      <c r="F570" s="470">
        <v>30</v>
      </c>
      <c r="G570">
        <v>1</v>
      </c>
      <c r="H570">
        <v>1</v>
      </c>
      <c r="I570" s="471">
        <f t="shared" si="27"/>
        <v>0.47039166666666665</v>
      </c>
      <c r="J570" s="472">
        <v>0.36503333333333332</v>
      </c>
      <c r="K570" s="472">
        <v>0.44336666666666663</v>
      </c>
      <c r="L570" s="472">
        <v>0.58906666666666663</v>
      </c>
      <c r="M570" s="472">
        <v>0.48410000000000003</v>
      </c>
      <c r="N570" s="471">
        <f t="shared" si="28"/>
        <v>0.47039166666666665</v>
      </c>
      <c r="O570" s="472">
        <v>0.36503333333333332</v>
      </c>
      <c r="P570" s="472">
        <v>0.44336666666666663</v>
      </c>
      <c r="Q570" s="472">
        <v>0.58906666666666663</v>
      </c>
      <c r="R570" s="472">
        <v>0.48410000000000003</v>
      </c>
      <c r="S570" s="153">
        <v>0.01</v>
      </c>
      <c r="T570" s="153">
        <v>0.02</v>
      </c>
      <c r="U570" s="473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4" t="s">
        <v>24</v>
      </c>
    </row>
    <row r="571" spans="1:27" ht="15" x14ac:dyDescent="0.25">
      <c r="A571" s="24">
        <v>1570</v>
      </c>
      <c r="B571" s="24">
        <v>1570</v>
      </c>
      <c r="C571" s="468" t="s">
        <v>1035</v>
      </c>
      <c r="D571" t="s">
        <v>222</v>
      </c>
      <c r="E571" s="469">
        <v>3</v>
      </c>
      <c r="F571" s="470">
        <v>30</v>
      </c>
      <c r="G571">
        <v>1</v>
      </c>
      <c r="H571">
        <v>1</v>
      </c>
      <c r="I571" s="471">
        <f t="shared" si="27"/>
        <v>0.47039166666666665</v>
      </c>
      <c r="J571" s="472">
        <v>0.36503333333333332</v>
      </c>
      <c r="K571" s="472">
        <v>0.44336666666666663</v>
      </c>
      <c r="L571" s="472">
        <v>0.58906666666666663</v>
      </c>
      <c r="M571" s="472">
        <v>0.48410000000000003</v>
      </c>
      <c r="N571" s="471">
        <f t="shared" si="28"/>
        <v>0.47039166666666665</v>
      </c>
      <c r="O571" s="472">
        <v>0.36503333333333332</v>
      </c>
      <c r="P571" s="472">
        <v>0.44336666666666663</v>
      </c>
      <c r="Q571" s="472">
        <v>0.58906666666666663</v>
      </c>
      <c r="R571" s="472">
        <v>0.48410000000000003</v>
      </c>
      <c r="S571" s="153">
        <v>0.01</v>
      </c>
      <c r="T571" s="153">
        <v>0.02</v>
      </c>
      <c r="U571" s="473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4" t="s">
        <v>24</v>
      </c>
    </row>
    <row r="572" spans="1:27" ht="15" x14ac:dyDescent="0.25">
      <c r="A572" s="24">
        <v>1571</v>
      </c>
      <c r="B572" s="24">
        <v>1571</v>
      </c>
      <c r="C572" s="468" t="s">
        <v>1036</v>
      </c>
      <c r="D572" t="s">
        <v>222</v>
      </c>
      <c r="E572" s="469">
        <v>3</v>
      </c>
      <c r="F572" s="470">
        <v>16.2</v>
      </c>
      <c r="G572">
        <v>1</v>
      </c>
      <c r="H572">
        <v>1</v>
      </c>
      <c r="I572" s="471">
        <f t="shared" si="27"/>
        <v>0.47039166666666665</v>
      </c>
      <c r="J572" s="472">
        <v>0.36503333333333332</v>
      </c>
      <c r="K572" s="472">
        <v>0.44336666666666663</v>
      </c>
      <c r="L572" s="472">
        <v>0.58906666666666663</v>
      </c>
      <c r="M572" s="472">
        <v>0.48410000000000003</v>
      </c>
      <c r="N572" s="471">
        <f t="shared" si="28"/>
        <v>0.47039166666666665</v>
      </c>
      <c r="O572" s="472">
        <v>0.36503333333333332</v>
      </c>
      <c r="P572" s="472">
        <v>0.44336666666666663</v>
      </c>
      <c r="Q572" s="472">
        <v>0.58906666666666663</v>
      </c>
      <c r="R572" s="472">
        <v>0.48410000000000003</v>
      </c>
      <c r="S572" s="153">
        <v>0.01</v>
      </c>
      <c r="T572" s="153">
        <v>0.02</v>
      </c>
      <c r="U572" s="473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4" t="s">
        <v>24</v>
      </c>
    </row>
    <row r="573" spans="1:27" ht="15" x14ac:dyDescent="0.25">
      <c r="A573" s="24">
        <v>1572</v>
      </c>
      <c r="B573" s="24">
        <v>1572</v>
      </c>
      <c r="C573" s="468" t="s">
        <v>1037</v>
      </c>
      <c r="D573" t="s">
        <v>222</v>
      </c>
      <c r="E573" s="469">
        <v>3</v>
      </c>
      <c r="F573" s="470">
        <v>29.6</v>
      </c>
      <c r="G573">
        <v>1</v>
      </c>
      <c r="H573">
        <v>1</v>
      </c>
      <c r="I573" s="471">
        <f t="shared" si="27"/>
        <v>0.47039166666666665</v>
      </c>
      <c r="J573" s="472">
        <v>0.36503333333333332</v>
      </c>
      <c r="K573" s="472">
        <v>0.44336666666666663</v>
      </c>
      <c r="L573" s="472">
        <v>0.58906666666666663</v>
      </c>
      <c r="M573" s="472">
        <v>0.48410000000000003</v>
      </c>
      <c r="N573" s="471">
        <f t="shared" si="28"/>
        <v>0.47039166666666665</v>
      </c>
      <c r="O573" s="472">
        <v>0.36503333333333332</v>
      </c>
      <c r="P573" s="472">
        <v>0.44336666666666663</v>
      </c>
      <c r="Q573" s="472">
        <v>0.58906666666666663</v>
      </c>
      <c r="R573" s="472">
        <v>0.48410000000000003</v>
      </c>
      <c r="S573" s="153">
        <v>0.01</v>
      </c>
      <c r="T573" s="153">
        <v>0.02</v>
      </c>
      <c r="U573" s="473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4" t="s">
        <v>24</v>
      </c>
    </row>
    <row r="574" spans="1:27" ht="15" x14ac:dyDescent="0.25">
      <c r="A574" s="24">
        <v>1573</v>
      </c>
      <c r="B574" s="24">
        <v>1573</v>
      </c>
      <c r="C574" s="468" t="s">
        <v>1038</v>
      </c>
      <c r="D574" t="s">
        <v>222</v>
      </c>
      <c r="E574" s="469">
        <v>3</v>
      </c>
      <c r="F574" s="470">
        <v>29.6</v>
      </c>
      <c r="G574">
        <v>1</v>
      </c>
      <c r="H574">
        <v>1</v>
      </c>
      <c r="I574" s="471">
        <f t="shared" si="27"/>
        <v>0.47039166666666665</v>
      </c>
      <c r="J574" s="472">
        <v>0.36503333333333332</v>
      </c>
      <c r="K574" s="472">
        <v>0.44336666666666663</v>
      </c>
      <c r="L574" s="472">
        <v>0.58906666666666663</v>
      </c>
      <c r="M574" s="472">
        <v>0.48410000000000003</v>
      </c>
      <c r="N574" s="471">
        <f t="shared" si="28"/>
        <v>0.47039166666666665</v>
      </c>
      <c r="O574" s="472">
        <v>0.36503333333333332</v>
      </c>
      <c r="P574" s="472">
        <v>0.44336666666666663</v>
      </c>
      <c r="Q574" s="472">
        <v>0.58906666666666663</v>
      </c>
      <c r="R574" s="472">
        <v>0.48410000000000003</v>
      </c>
      <c r="S574" s="153">
        <v>0.01</v>
      </c>
      <c r="T574" s="153">
        <v>0.02</v>
      </c>
      <c r="U574" s="473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4" t="s">
        <v>24</v>
      </c>
    </row>
    <row r="575" spans="1:27" ht="15" hidden="1" x14ac:dyDescent="0.25">
      <c r="A575" s="24">
        <v>1574</v>
      </c>
      <c r="B575" s="24">
        <v>1574</v>
      </c>
      <c r="C575" s="468" t="s">
        <v>1039</v>
      </c>
      <c r="D575" t="s">
        <v>219</v>
      </c>
      <c r="E575" s="469">
        <v>2</v>
      </c>
      <c r="F575" s="470">
        <v>28</v>
      </c>
      <c r="G575">
        <v>1</v>
      </c>
      <c r="H575">
        <v>1</v>
      </c>
      <c r="I575" s="471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1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3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4" t="s">
        <v>24</v>
      </c>
    </row>
    <row r="576" spans="1:27" ht="15" hidden="1" x14ac:dyDescent="0.25">
      <c r="A576" s="24">
        <v>1575</v>
      </c>
      <c r="B576" s="24">
        <v>1575</v>
      </c>
      <c r="C576" s="468" t="s">
        <v>1040</v>
      </c>
      <c r="D576" t="s">
        <v>219</v>
      </c>
      <c r="E576" s="469">
        <v>2</v>
      </c>
      <c r="F576" s="470">
        <v>19.690000000000001</v>
      </c>
      <c r="G576">
        <v>1</v>
      </c>
      <c r="H576">
        <v>1</v>
      </c>
      <c r="I576" s="471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1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3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4" t="s">
        <v>24</v>
      </c>
    </row>
    <row r="577" spans="1:27" ht="15" hidden="1" x14ac:dyDescent="0.25">
      <c r="A577" s="24">
        <v>1576</v>
      </c>
      <c r="B577" s="24">
        <v>1576</v>
      </c>
      <c r="C577" s="468" t="s">
        <v>1041</v>
      </c>
      <c r="D577" t="s">
        <v>219</v>
      </c>
      <c r="E577" s="469">
        <v>2</v>
      </c>
      <c r="F577" s="470">
        <v>7.16</v>
      </c>
      <c r="G577">
        <v>1</v>
      </c>
      <c r="H577">
        <v>1</v>
      </c>
      <c r="I577" s="471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1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3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4" t="s">
        <v>24</v>
      </c>
    </row>
    <row r="578" spans="1:27" ht="15" hidden="1" x14ac:dyDescent="0.25">
      <c r="A578" s="24">
        <v>1577</v>
      </c>
      <c r="B578" s="24">
        <v>1577</v>
      </c>
      <c r="C578" s="468" t="s">
        <v>1042</v>
      </c>
      <c r="D578" t="s">
        <v>219</v>
      </c>
      <c r="E578" s="469">
        <v>2</v>
      </c>
      <c r="F578" s="470">
        <v>14.32</v>
      </c>
      <c r="G578">
        <v>1</v>
      </c>
      <c r="H578">
        <v>1</v>
      </c>
      <c r="I578" s="471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1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3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4" t="s">
        <v>24</v>
      </c>
    </row>
    <row r="579" spans="1:27" ht="15" hidden="1" x14ac:dyDescent="0.25">
      <c r="A579" s="24">
        <v>1578</v>
      </c>
      <c r="B579" s="24">
        <v>1578</v>
      </c>
      <c r="C579" s="468" t="s">
        <v>1043</v>
      </c>
      <c r="D579" t="s">
        <v>219</v>
      </c>
      <c r="E579" s="469">
        <v>2</v>
      </c>
      <c r="F579" s="470">
        <v>16.11</v>
      </c>
      <c r="G579">
        <v>1</v>
      </c>
      <c r="H579">
        <v>1</v>
      </c>
      <c r="I579" s="471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1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3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4" t="s">
        <v>24</v>
      </c>
    </row>
    <row r="580" spans="1:27" ht="15" hidden="1" x14ac:dyDescent="0.25">
      <c r="A580" s="24">
        <v>1579</v>
      </c>
      <c r="B580" s="24">
        <v>1579</v>
      </c>
      <c r="C580" s="468" t="s">
        <v>1044</v>
      </c>
      <c r="D580" t="s">
        <v>219</v>
      </c>
      <c r="E580" s="469">
        <v>2</v>
      </c>
      <c r="F580" s="470">
        <v>30</v>
      </c>
      <c r="G580">
        <v>1</v>
      </c>
      <c r="H580">
        <v>1</v>
      </c>
      <c r="I580" s="471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1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3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4" t="s">
        <v>24</v>
      </c>
    </row>
    <row r="581" spans="1:27" ht="15" hidden="1" x14ac:dyDescent="0.25">
      <c r="A581" s="24">
        <v>1580</v>
      </c>
      <c r="B581" s="24">
        <v>1580</v>
      </c>
      <c r="C581" s="468" t="s">
        <v>1045</v>
      </c>
      <c r="D581" t="s">
        <v>219</v>
      </c>
      <c r="E581" s="469">
        <v>2</v>
      </c>
      <c r="F581" s="470">
        <v>20</v>
      </c>
      <c r="G581">
        <v>1</v>
      </c>
      <c r="H581">
        <v>1</v>
      </c>
      <c r="I581" s="471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1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3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4" t="s">
        <v>24</v>
      </c>
    </row>
    <row r="582" spans="1:27" ht="15" hidden="1" x14ac:dyDescent="0.25">
      <c r="A582" s="24">
        <v>1581</v>
      </c>
      <c r="B582" s="24">
        <v>1581</v>
      </c>
      <c r="C582" s="468" t="s">
        <v>1046</v>
      </c>
      <c r="D582" t="s">
        <v>219</v>
      </c>
      <c r="E582" s="469">
        <v>2</v>
      </c>
      <c r="F582" s="470">
        <v>20</v>
      </c>
      <c r="G582">
        <v>1</v>
      </c>
      <c r="H582">
        <v>1</v>
      </c>
      <c r="I582" s="471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1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3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4" t="s">
        <v>24</v>
      </c>
    </row>
    <row r="583" spans="1:27" ht="15" hidden="1" x14ac:dyDescent="0.25">
      <c r="A583" s="24">
        <v>1582</v>
      </c>
      <c r="B583" s="24">
        <v>1582</v>
      </c>
      <c r="C583" s="468" t="s">
        <v>1047</v>
      </c>
      <c r="D583" t="s">
        <v>219</v>
      </c>
      <c r="E583" s="469">
        <v>2</v>
      </c>
      <c r="F583" s="470">
        <v>26</v>
      </c>
      <c r="G583">
        <v>1</v>
      </c>
      <c r="H583">
        <v>1</v>
      </c>
      <c r="I583" s="471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1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3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4" t="s">
        <v>24</v>
      </c>
    </row>
    <row r="584" spans="1:27" ht="15" hidden="1" x14ac:dyDescent="0.25">
      <c r="A584" s="24">
        <v>1583</v>
      </c>
      <c r="B584" s="24">
        <v>1583</v>
      </c>
      <c r="C584" s="468" t="s">
        <v>1048</v>
      </c>
      <c r="D584" t="s">
        <v>219</v>
      </c>
      <c r="E584" s="469">
        <v>2</v>
      </c>
      <c r="F584" s="470">
        <v>30</v>
      </c>
      <c r="G584">
        <v>1</v>
      </c>
      <c r="H584">
        <v>1</v>
      </c>
      <c r="I584" s="471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1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3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4" t="s">
        <v>24</v>
      </c>
    </row>
    <row r="585" spans="1:27" ht="15" hidden="1" x14ac:dyDescent="0.25">
      <c r="A585" s="24">
        <v>1584</v>
      </c>
      <c r="B585" s="24">
        <v>1584</v>
      </c>
      <c r="C585" s="468" t="s">
        <v>1049</v>
      </c>
      <c r="D585" t="s">
        <v>216</v>
      </c>
      <c r="E585" s="469">
        <v>1</v>
      </c>
      <c r="F585" s="470">
        <v>20</v>
      </c>
      <c r="G585">
        <v>1</v>
      </c>
      <c r="H585">
        <v>1</v>
      </c>
      <c r="I585" s="471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1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3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4" t="s">
        <v>23</v>
      </c>
    </row>
    <row r="586" spans="1:27" ht="15" hidden="1" x14ac:dyDescent="0.25">
      <c r="A586" s="24">
        <v>1585</v>
      </c>
      <c r="B586" s="24">
        <v>1585</v>
      </c>
      <c r="C586" s="468" t="s">
        <v>1050</v>
      </c>
      <c r="D586" t="s">
        <v>219</v>
      </c>
      <c r="E586" s="469">
        <v>2</v>
      </c>
      <c r="F586" s="470">
        <v>30</v>
      </c>
      <c r="G586">
        <v>1</v>
      </c>
      <c r="H586">
        <v>1</v>
      </c>
      <c r="I586" s="471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1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3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4" t="s">
        <v>24</v>
      </c>
    </row>
    <row r="587" spans="1:27" ht="15" hidden="1" x14ac:dyDescent="0.25">
      <c r="A587" s="24">
        <v>1586</v>
      </c>
      <c r="B587" s="24">
        <v>1586</v>
      </c>
      <c r="C587" s="468" t="s">
        <v>1051</v>
      </c>
      <c r="D587" t="s">
        <v>219</v>
      </c>
      <c r="E587" s="469">
        <v>2</v>
      </c>
      <c r="F587" s="470">
        <v>18</v>
      </c>
      <c r="G587">
        <v>1</v>
      </c>
      <c r="H587">
        <v>1</v>
      </c>
      <c r="I587" s="471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1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3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4" t="s">
        <v>24</v>
      </c>
    </row>
    <row r="588" spans="1:27" ht="15" hidden="1" x14ac:dyDescent="0.25">
      <c r="A588" s="24">
        <v>1587</v>
      </c>
      <c r="B588" s="24">
        <v>1587</v>
      </c>
      <c r="C588" s="468" t="s">
        <v>1052</v>
      </c>
      <c r="D588" t="s">
        <v>219</v>
      </c>
      <c r="E588" s="469">
        <v>2</v>
      </c>
      <c r="F588" s="470">
        <v>30</v>
      </c>
      <c r="G588">
        <v>1</v>
      </c>
      <c r="H588">
        <v>1</v>
      </c>
      <c r="I588" s="471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1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3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4" t="s">
        <v>24</v>
      </c>
    </row>
    <row r="589" spans="1:27" ht="15" hidden="1" x14ac:dyDescent="0.25">
      <c r="A589" s="24">
        <v>1588</v>
      </c>
      <c r="B589" s="24">
        <v>1588</v>
      </c>
      <c r="C589" s="468" t="s">
        <v>1053</v>
      </c>
      <c r="D589" t="s">
        <v>219</v>
      </c>
      <c r="E589" s="469">
        <v>2</v>
      </c>
      <c r="F589" s="470">
        <v>26</v>
      </c>
      <c r="G589">
        <v>1</v>
      </c>
      <c r="H589">
        <v>1</v>
      </c>
      <c r="I589" s="471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1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3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4" t="s">
        <v>24</v>
      </c>
    </row>
    <row r="590" spans="1:27" ht="15" hidden="1" x14ac:dyDescent="0.25">
      <c r="A590" s="24">
        <v>1589</v>
      </c>
      <c r="B590" s="24">
        <v>1589</v>
      </c>
      <c r="C590" s="468" t="s">
        <v>1054</v>
      </c>
      <c r="D590" t="s">
        <v>216</v>
      </c>
      <c r="E590" s="469">
        <v>1</v>
      </c>
      <c r="F590" s="470">
        <v>0</v>
      </c>
      <c r="G590">
        <v>1</v>
      </c>
      <c r="H590">
        <v>1</v>
      </c>
      <c r="I590" s="471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1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3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4" t="s">
        <v>23</v>
      </c>
    </row>
    <row r="591" spans="1:27" ht="15" x14ac:dyDescent="0.25">
      <c r="A591" s="24">
        <v>1590</v>
      </c>
      <c r="B591" s="24">
        <v>1590</v>
      </c>
      <c r="C591" s="468" t="s">
        <v>1055</v>
      </c>
      <c r="D591" t="s">
        <v>222</v>
      </c>
      <c r="E591" s="469">
        <v>3</v>
      </c>
      <c r="F591" s="470">
        <v>4.25</v>
      </c>
      <c r="G591">
        <v>1</v>
      </c>
      <c r="H591">
        <v>1</v>
      </c>
      <c r="I591" s="471">
        <f t="shared" si="29"/>
        <v>0.47039166666666665</v>
      </c>
      <c r="J591" s="472">
        <v>0.36503333333333332</v>
      </c>
      <c r="K591" s="472">
        <v>0.44336666666666663</v>
      </c>
      <c r="L591" s="472">
        <v>0.58906666666666663</v>
      </c>
      <c r="M591" s="472">
        <v>0.48410000000000003</v>
      </c>
      <c r="N591" s="471">
        <f t="shared" si="30"/>
        <v>0.47039166666666665</v>
      </c>
      <c r="O591" s="472">
        <v>0.36503333333333332</v>
      </c>
      <c r="P591" s="472">
        <v>0.44336666666666663</v>
      </c>
      <c r="Q591" s="472">
        <v>0.58906666666666663</v>
      </c>
      <c r="R591" s="472">
        <v>0.48410000000000003</v>
      </c>
      <c r="S591" s="153">
        <v>0.01</v>
      </c>
      <c r="T591" s="153">
        <v>0.02</v>
      </c>
      <c r="U591" s="473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4" t="s">
        <v>24</v>
      </c>
    </row>
    <row r="592" spans="1:27" ht="15" hidden="1" x14ac:dyDescent="0.25">
      <c r="A592" s="24">
        <v>1591</v>
      </c>
      <c r="B592" s="24">
        <v>1591</v>
      </c>
      <c r="C592" s="468" t="s">
        <v>1056</v>
      </c>
      <c r="D592" t="s">
        <v>216</v>
      </c>
      <c r="E592" s="469">
        <v>1</v>
      </c>
      <c r="F592" s="470">
        <v>0</v>
      </c>
      <c r="G592">
        <v>1</v>
      </c>
      <c r="H592">
        <v>1</v>
      </c>
      <c r="I592" s="471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1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3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4" t="s">
        <v>23</v>
      </c>
    </row>
    <row r="593" spans="1:27" ht="15" hidden="1" x14ac:dyDescent="0.25">
      <c r="A593" s="24">
        <v>1592</v>
      </c>
      <c r="B593" s="24">
        <v>1592</v>
      </c>
      <c r="C593" s="468" t="s">
        <v>1057</v>
      </c>
      <c r="D593" t="s">
        <v>216</v>
      </c>
      <c r="E593" s="469">
        <v>1</v>
      </c>
      <c r="F593" s="470">
        <v>72.7</v>
      </c>
      <c r="G593">
        <v>1</v>
      </c>
      <c r="H593">
        <v>1</v>
      </c>
      <c r="I593" s="471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1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3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4" t="s">
        <v>23</v>
      </c>
    </row>
    <row r="594" spans="1:27" ht="15" hidden="1" x14ac:dyDescent="0.25">
      <c r="A594" s="24">
        <v>1593</v>
      </c>
      <c r="B594" s="24">
        <v>1593</v>
      </c>
      <c r="C594" s="468" t="s">
        <v>1058</v>
      </c>
      <c r="D594" t="s">
        <v>216</v>
      </c>
      <c r="E594" s="469">
        <v>1</v>
      </c>
      <c r="F594" s="470">
        <v>54</v>
      </c>
      <c r="G594">
        <v>1</v>
      </c>
      <c r="H594">
        <v>1</v>
      </c>
      <c r="I594" s="471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1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3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4" t="s">
        <v>23</v>
      </c>
    </row>
    <row r="595" spans="1:27" ht="15" hidden="1" x14ac:dyDescent="0.25">
      <c r="A595" s="24">
        <v>1594</v>
      </c>
      <c r="B595" s="24">
        <v>1594</v>
      </c>
      <c r="C595" s="475" t="s">
        <v>1059</v>
      </c>
      <c r="D595" t="s">
        <v>222</v>
      </c>
      <c r="E595" s="476">
        <v>3</v>
      </c>
      <c r="F595" s="470">
        <v>27</v>
      </c>
      <c r="G595">
        <v>1</v>
      </c>
      <c r="H595">
        <v>1</v>
      </c>
      <c r="I595" s="471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1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7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4" t="s">
        <v>25</v>
      </c>
    </row>
    <row r="596" spans="1:27" ht="15" hidden="1" x14ac:dyDescent="0.25">
      <c r="A596" s="24">
        <v>1595</v>
      </c>
      <c r="B596" s="24">
        <v>1595</v>
      </c>
      <c r="C596" s="468" t="s">
        <v>1060</v>
      </c>
      <c r="D596" t="s">
        <v>222</v>
      </c>
      <c r="E596" s="469">
        <v>3</v>
      </c>
      <c r="F596" s="470">
        <v>30</v>
      </c>
      <c r="G596">
        <v>1</v>
      </c>
      <c r="H596">
        <v>1</v>
      </c>
      <c r="I596" s="471">
        <f t="shared" si="29"/>
        <v>0.47039166666666665</v>
      </c>
      <c r="J596" s="472">
        <v>0.36503333333333332</v>
      </c>
      <c r="K596" s="472">
        <v>0.44336666666666663</v>
      </c>
      <c r="L596" s="472">
        <v>0.58906666666666663</v>
      </c>
      <c r="M596" s="472">
        <v>0.48410000000000003</v>
      </c>
      <c r="N596" s="471">
        <f t="shared" si="30"/>
        <v>0.47039166666666665</v>
      </c>
      <c r="O596" s="472">
        <v>0.36503333333333332</v>
      </c>
      <c r="P596" s="472">
        <v>0.44336666666666663</v>
      </c>
      <c r="Q596" s="472">
        <v>0.58906666666666663</v>
      </c>
      <c r="R596" s="472">
        <v>0.48410000000000003</v>
      </c>
      <c r="S596" s="153">
        <v>0.01</v>
      </c>
      <c r="T596" s="153">
        <v>0.02</v>
      </c>
      <c r="U596" s="473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4" t="s">
        <v>24</v>
      </c>
    </row>
    <row r="597" spans="1:27" ht="15" x14ac:dyDescent="0.25">
      <c r="A597" s="24">
        <v>1596</v>
      </c>
      <c r="B597" s="24">
        <v>1596</v>
      </c>
      <c r="C597" s="468" t="s">
        <v>1061</v>
      </c>
      <c r="D597" t="s">
        <v>222</v>
      </c>
      <c r="E597" s="469">
        <v>3</v>
      </c>
      <c r="F597" s="470">
        <v>42</v>
      </c>
      <c r="G597">
        <v>1</v>
      </c>
      <c r="H597">
        <v>1</v>
      </c>
      <c r="I597" s="471">
        <f t="shared" si="29"/>
        <v>0.47039166666666665</v>
      </c>
      <c r="J597" s="472">
        <v>0.36503333333333332</v>
      </c>
      <c r="K597" s="472">
        <v>0.44336666666666663</v>
      </c>
      <c r="L597" s="472">
        <v>0.58906666666666663</v>
      </c>
      <c r="M597" s="472">
        <v>0.48410000000000003</v>
      </c>
      <c r="N597" s="471">
        <f t="shared" si="30"/>
        <v>0.47039166666666665</v>
      </c>
      <c r="O597" s="472">
        <v>0.36503333333333332</v>
      </c>
      <c r="P597" s="472">
        <v>0.44336666666666663</v>
      </c>
      <c r="Q597" s="472">
        <v>0.58906666666666663</v>
      </c>
      <c r="R597" s="472">
        <v>0.48410000000000003</v>
      </c>
      <c r="S597" s="153">
        <v>0.01</v>
      </c>
      <c r="T597" s="153">
        <v>0.02</v>
      </c>
      <c r="U597" s="473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4" t="s">
        <v>24</v>
      </c>
    </row>
    <row r="598" spans="1:27" ht="15" x14ac:dyDescent="0.25">
      <c r="A598" s="24">
        <v>1597</v>
      </c>
      <c r="B598" s="24">
        <v>1597</v>
      </c>
      <c r="C598" s="468" t="s">
        <v>1062</v>
      </c>
      <c r="D598" t="s">
        <v>222</v>
      </c>
      <c r="E598" s="469">
        <v>3</v>
      </c>
      <c r="F598" s="470">
        <v>2.4</v>
      </c>
      <c r="G598">
        <v>1</v>
      </c>
      <c r="H598">
        <v>1</v>
      </c>
      <c r="I598" s="471">
        <f t="shared" si="29"/>
        <v>0.47039166666666665</v>
      </c>
      <c r="J598" s="472">
        <v>0.36503333333333332</v>
      </c>
      <c r="K598" s="472">
        <v>0.44336666666666663</v>
      </c>
      <c r="L598" s="472">
        <v>0.58906666666666663</v>
      </c>
      <c r="M598" s="472">
        <v>0.48410000000000003</v>
      </c>
      <c r="N598" s="471">
        <f t="shared" si="30"/>
        <v>0.47039166666666665</v>
      </c>
      <c r="O598" s="472">
        <v>0.36503333333333332</v>
      </c>
      <c r="P598" s="472">
        <v>0.44336666666666663</v>
      </c>
      <c r="Q598" s="472">
        <v>0.58906666666666663</v>
      </c>
      <c r="R598" s="472">
        <v>0.48410000000000003</v>
      </c>
      <c r="S598" s="153">
        <v>0.01</v>
      </c>
      <c r="T598" s="153">
        <v>0.02</v>
      </c>
      <c r="U598" s="473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4" t="s">
        <v>24</v>
      </c>
    </row>
    <row r="599" spans="1:27" ht="15" x14ac:dyDescent="0.25">
      <c r="A599" s="24">
        <v>1598</v>
      </c>
      <c r="B599" s="24">
        <v>1598</v>
      </c>
      <c r="C599" s="468" t="s">
        <v>1063</v>
      </c>
      <c r="D599" t="s">
        <v>222</v>
      </c>
      <c r="E599" s="469">
        <v>3</v>
      </c>
      <c r="F599" s="470">
        <v>5</v>
      </c>
      <c r="G599">
        <v>1</v>
      </c>
      <c r="H599">
        <v>1</v>
      </c>
      <c r="I599" s="471">
        <f t="shared" si="29"/>
        <v>0.47039166666666665</v>
      </c>
      <c r="J599" s="472">
        <v>0.36503333333333332</v>
      </c>
      <c r="K599" s="472">
        <v>0.44336666666666663</v>
      </c>
      <c r="L599" s="472">
        <v>0.58906666666666663</v>
      </c>
      <c r="M599" s="472">
        <v>0.48410000000000003</v>
      </c>
      <c r="N599" s="471">
        <f t="shared" si="30"/>
        <v>0.47039166666666665</v>
      </c>
      <c r="O599" s="472">
        <v>0.36503333333333332</v>
      </c>
      <c r="P599" s="472">
        <v>0.44336666666666663</v>
      </c>
      <c r="Q599" s="472">
        <v>0.58906666666666663</v>
      </c>
      <c r="R599" s="472">
        <v>0.48410000000000003</v>
      </c>
      <c r="S599" s="153">
        <v>0.01</v>
      </c>
      <c r="T599" s="153">
        <v>0.02</v>
      </c>
      <c r="U599" s="473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4" t="s">
        <v>24</v>
      </c>
    </row>
    <row r="600" spans="1:27" ht="15" hidden="1" x14ac:dyDescent="0.25">
      <c r="A600" s="24">
        <v>1599</v>
      </c>
      <c r="B600" s="24">
        <v>1599</v>
      </c>
      <c r="C600" s="468" t="s">
        <v>1064</v>
      </c>
      <c r="D600" t="s">
        <v>216</v>
      </c>
      <c r="E600" s="469">
        <v>1</v>
      </c>
      <c r="F600" s="470">
        <v>0</v>
      </c>
      <c r="G600">
        <v>1</v>
      </c>
      <c r="H600">
        <v>1</v>
      </c>
      <c r="I600" s="471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1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3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4" t="s">
        <v>23</v>
      </c>
    </row>
    <row r="601" spans="1:27" ht="15" hidden="1" x14ac:dyDescent="0.25">
      <c r="A601" s="24">
        <v>1600</v>
      </c>
      <c r="B601" s="24">
        <v>1600</v>
      </c>
      <c r="C601" s="468" t="s">
        <v>1065</v>
      </c>
      <c r="D601" t="s">
        <v>216</v>
      </c>
      <c r="E601" s="469">
        <v>1</v>
      </c>
      <c r="F601" s="470">
        <v>29.814814814814813</v>
      </c>
      <c r="G601">
        <v>1</v>
      </c>
      <c r="H601">
        <v>1</v>
      </c>
      <c r="I601" s="471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1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3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4" t="s">
        <v>23</v>
      </c>
    </row>
    <row r="602" spans="1:27" ht="15" x14ac:dyDescent="0.25">
      <c r="A602" s="24">
        <v>1601</v>
      </c>
      <c r="B602" s="24">
        <v>1601</v>
      </c>
      <c r="C602" s="468" t="s">
        <v>1066</v>
      </c>
      <c r="D602" t="s">
        <v>222</v>
      </c>
      <c r="E602" s="469">
        <v>3</v>
      </c>
      <c r="F602" s="470">
        <v>5</v>
      </c>
      <c r="G602">
        <v>1</v>
      </c>
      <c r="H602">
        <v>1</v>
      </c>
      <c r="I602" s="471">
        <f t="shared" si="29"/>
        <v>0.47039166666666665</v>
      </c>
      <c r="J602" s="472">
        <v>0.36503333333333332</v>
      </c>
      <c r="K602" s="472">
        <v>0.44336666666666663</v>
      </c>
      <c r="L602" s="472">
        <v>0.58906666666666663</v>
      </c>
      <c r="M602" s="472">
        <v>0.48410000000000003</v>
      </c>
      <c r="N602" s="471">
        <f t="shared" si="30"/>
        <v>0.47039166666666665</v>
      </c>
      <c r="O602" s="472">
        <v>0.36503333333333332</v>
      </c>
      <c r="P602" s="472">
        <v>0.44336666666666663</v>
      </c>
      <c r="Q602" s="472">
        <v>0.58906666666666663</v>
      </c>
      <c r="R602" s="472">
        <v>0.48410000000000003</v>
      </c>
      <c r="S602" s="153">
        <v>0.01</v>
      </c>
      <c r="T602" s="153">
        <v>0.02</v>
      </c>
      <c r="U602" s="473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4" t="s">
        <v>24</v>
      </c>
    </row>
    <row r="603" spans="1:27" ht="15" hidden="1" x14ac:dyDescent="0.25">
      <c r="A603" s="24">
        <v>1602</v>
      </c>
      <c r="B603" s="24">
        <v>1602</v>
      </c>
      <c r="C603" s="468" t="s">
        <v>1067</v>
      </c>
      <c r="D603" t="s">
        <v>216</v>
      </c>
      <c r="E603" s="469">
        <v>1</v>
      </c>
      <c r="F603" s="470">
        <v>0.1851851851851852</v>
      </c>
      <c r="G603">
        <v>1</v>
      </c>
      <c r="H603">
        <v>1</v>
      </c>
      <c r="I603" s="471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1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3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4" t="s">
        <v>23</v>
      </c>
    </row>
    <row r="604" spans="1:27" ht="15" x14ac:dyDescent="0.25">
      <c r="A604" s="24">
        <v>1603</v>
      </c>
      <c r="B604" s="24">
        <v>1603</v>
      </c>
      <c r="C604" s="468" t="s">
        <v>1068</v>
      </c>
      <c r="D604" t="s">
        <v>222</v>
      </c>
      <c r="E604" s="469">
        <v>3</v>
      </c>
      <c r="F604" s="470">
        <v>5</v>
      </c>
      <c r="G604">
        <v>1</v>
      </c>
      <c r="H604">
        <v>1</v>
      </c>
      <c r="I604" s="471">
        <f t="shared" si="29"/>
        <v>0.47039166666666665</v>
      </c>
      <c r="J604" s="472">
        <v>0.36503333333333332</v>
      </c>
      <c r="K604" s="472">
        <v>0.44336666666666663</v>
      </c>
      <c r="L604" s="472">
        <v>0.58906666666666663</v>
      </c>
      <c r="M604" s="472">
        <v>0.48410000000000003</v>
      </c>
      <c r="N604" s="471">
        <f t="shared" si="30"/>
        <v>0.47039166666666665</v>
      </c>
      <c r="O604" s="472">
        <v>0.36503333333333332</v>
      </c>
      <c r="P604" s="472">
        <v>0.44336666666666663</v>
      </c>
      <c r="Q604" s="472">
        <v>0.58906666666666663</v>
      </c>
      <c r="R604" s="472">
        <v>0.48410000000000003</v>
      </c>
      <c r="S604" s="153">
        <v>0.01</v>
      </c>
      <c r="T604" s="153">
        <v>0.02</v>
      </c>
      <c r="U604" s="473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4" t="s">
        <v>24</v>
      </c>
    </row>
    <row r="605" spans="1:27" ht="15" hidden="1" x14ac:dyDescent="0.25">
      <c r="A605" s="24">
        <v>1604</v>
      </c>
      <c r="B605" s="24">
        <v>1604</v>
      </c>
      <c r="C605" s="468" t="s">
        <v>1069</v>
      </c>
      <c r="D605" t="s">
        <v>216</v>
      </c>
      <c r="E605" s="469">
        <v>1</v>
      </c>
      <c r="F605" s="470">
        <v>9.375</v>
      </c>
      <c r="G605">
        <v>1</v>
      </c>
      <c r="H605">
        <v>1</v>
      </c>
      <c r="I605" s="471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1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3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4" t="s">
        <v>23</v>
      </c>
    </row>
    <row r="606" spans="1:27" ht="15" hidden="1" x14ac:dyDescent="0.25">
      <c r="A606" s="24">
        <v>1605</v>
      </c>
      <c r="B606" s="24">
        <v>1605</v>
      </c>
      <c r="C606" s="468" t="s">
        <v>1070</v>
      </c>
      <c r="D606" t="s">
        <v>216</v>
      </c>
      <c r="E606" s="469">
        <v>1</v>
      </c>
      <c r="F606" s="470">
        <v>20.625</v>
      </c>
      <c r="G606">
        <v>1</v>
      </c>
      <c r="H606">
        <v>1</v>
      </c>
      <c r="I606" s="471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1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3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4" t="s">
        <v>23</v>
      </c>
    </row>
    <row r="607" spans="1:27" ht="15" hidden="1" x14ac:dyDescent="0.25">
      <c r="A607" s="24">
        <v>1606</v>
      </c>
      <c r="B607" s="24">
        <v>1606</v>
      </c>
      <c r="C607" s="468" t="s">
        <v>1071</v>
      </c>
      <c r="D607" t="s">
        <v>219</v>
      </c>
      <c r="E607" s="469">
        <v>2</v>
      </c>
      <c r="F607" s="470">
        <v>27.675000000000001</v>
      </c>
      <c r="G607">
        <v>1</v>
      </c>
      <c r="H607">
        <v>1</v>
      </c>
      <c r="I607" s="471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1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3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4" t="s">
        <v>24</v>
      </c>
    </row>
    <row r="608" spans="1:27" ht="15" hidden="1" x14ac:dyDescent="0.25">
      <c r="A608" s="24">
        <v>1607</v>
      </c>
      <c r="B608" s="24">
        <v>1607</v>
      </c>
      <c r="C608" s="468" t="s">
        <v>1072</v>
      </c>
      <c r="D608" t="s">
        <v>216</v>
      </c>
      <c r="E608" s="469">
        <v>1</v>
      </c>
      <c r="F608" s="470">
        <v>23.999961000000006</v>
      </c>
      <c r="G608">
        <v>1</v>
      </c>
      <c r="H608">
        <v>1</v>
      </c>
      <c r="I608" s="471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1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3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4" t="s">
        <v>23</v>
      </c>
    </row>
    <row r="609" spans="1:27" ht="15" x14ac:dyDescent="0.25">
      <c r="A609" s="24">
        <v>1608</v>
      </c>
      <c r="B609" s="24">
        <v>1608</v>
      </c>
      <c r="C609" s="468" t="s">
        <v>1073</v>
      </c>
      <c r="D609" t="s">
        <v>222</v>
      </c>
      <c r="E609" s="469">
        <v>3</v>
      </c>
      <c r="F609" s="470">
        <v>4.25</v>
      </c>
      <c r="G609">
        <v>1</v>
      </c>
      <c r="H609">
        <v>1</v>
      </c>
      <c r="I609" s="471">
        <f t="shared" si="29"/>
        <v>0.47039166666666665</v>
      </c>
      <c r="J609" s="472">
        <v>0.36503333333333332</v>
      </c>
      <c r="K609" s="472">
        <v>0.44336666666666663</v>
      </c>
      <c r="L609" s="472">
        <v>0.58906666666666663</v>
      </c>
      <c r="M609" s="472">
        <v>0.48410000000000003</v>
      </c>
      <c r="N609" s="471">
        <f t="shared" si="30"/>
        <v>0.47039166666666665</v>
      </c>
      <c r="O609" s="472">
        <v>0.36503333333333332</v>
      </c>
      <c r="P609" s="472">
        <v>0.44336666666666663</v>
      </c>
      <c r="Q609" s="472">
        <v>0.58906666666666663</v>
      </c>
      <c r="R609" s="472">
        <v>0.48410000000000003</v>
      </c>
      <c r="S609" s="153">
        <v>0.01</v>
      </c>
      <c r="T609" s="153">
        <v>0.02</v>
      </c>
      <c r="U609" s="473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4" t="s">
        <v>24</v>
      </c>
    </row>
    <row r="610" spans="1:27" ht="15" hidden="1" x14ac:dyDescent="0.25">
      <c r="A610" s="24">
        <v>1609</v>
      </c>
      <c r="B610" s="24">
        <v>1609</v>
      </c>
      <c r="C610" s="475" t="s">
        <v>1074</v>
      </c>
      <c r="D610" t="s">
        <v>222</v>
      </c>
      <c r="E610" s="476">
        <v>3</v>
      </c>
      <c r="F610" s="470">
        <v>23.7</v>
      </c>
      <c r="G610">
        <v>1</v>
      </c>
      <c r="H610">
        <v>1</v>
      </c>
      <c r="I610" s="471">
        <f t="shared" si="29"/>
        <v>0.47039166666666665</v>
      </c>
      <c r="J610" s="472">
        <v>0.36503333333333332</v>
      </c>
      <c r="K610" s="472">
        <v>0.44336666666666663</v>
      </c>
      <c r="L610" s="472">
        <v>0.58906666666666663</v>
      </c>
      <c r="M610" s="472">
        <v>0.48410000000000003</v>
      </c>
      <c r="N610" s="471">
        <f t="shared" si="30"/>
        <v>0.47039166666666665</v>
      </c>
      <c r="O610" s="472">
        <v>0.36503333333333332</v>
      </c>
      <c r="P610" s="472">
        <v>0.44336666666666663</v>
      </c>
      <c r="Q610" s="472">
        <v>0.58906666666666663</v>
      </c>
      <c r="R610" s="472">
        <v>0.48410000000000003</v>
      </c>
      <c r="S610" s="153">
        <v>0.01</v>
      </c>
      <c r="T610" s="153">
        <v>0.02</v>
      </c>
      <c r="U610" s="477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4" t="s">
        <v>24</v>
      </c>
    </row>
    <row r="611" spans="1:27" ht="15" hidden="1" x14ac:dyDescent="0.25">
      <c r="A611" s="24">
        <v>1610</v>
      </c>
      <c r="B611" s="24">
        <v>1610</v>
      </c>
      <c r="C611" s="475" t="s">
        <v>1075</v>
      </c>
      <c r="D611" t="s">
        <v>222</v>
      </c>
      <c r="E611" s="476">
        <v>3</v>
      </c>
      <c r="F611" s="470">
        <v>16.2</v>
      </c>
      <c r="G611">
        <v>1</v>
      </c>
      <c r="H611">
        <v>1</v>
      </c>
      <c r="I611" s="471">
        <f t="shared" si="29"/>
        <v>0.47039166666666665</v>
      </c>
      <c r="J611" s="472">
        <v>0.36503333333333332</v>
      </c>
      <c r="K611" s="472">
        <v>0.44336666666666663</v>
      </c>
      <c r="L611" s="472">
        <v>0.58906666666666663</v>
      </c>
      <c r="M611" s="472">
        <v>0.48410000000000003</v>
      </c>
      <c r="N611" s="471">
        <f t="shared" si="30"/>
        <v>0.47039166666666665</v>
      </c>
      <c r="O611" s="472">
        <v>0.36503333333333332</v>
      </c>
      <c r="P611" s="472">
        <v>0.44336666666666663</v>
      </c>
      <c r="Q611" s="472">
        <v>0.58906666666666663</v>
      </c>
      <c r="R611" s="472">
        <v>0.48410000000000003</v>
      </c>
      <c r="S611" s="153">
        <v>0.01</v>
      </c>
      <c r="T611" s="153">
        <v>0.02</v>
      </c>
      <c r="U611" s="477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4" t="s">
        <v>24</v>
      </c>
    </row>
    <row r="612" spans="1:27" ht="15" hidden="1" x14ac:dyDescent="0.25">
      <c r="A612" s="24">
        <v>1611</v>
      </c>
      <c r="B612" s="24">
        <v>1611</v>
      </c>
      <c r="C612" s="475" t="s">
        <v>1076</v>
      </c>
      <c r="D612" t="s">
        <v>222</v>
      </c>
      <c r="E612" s="476">
        <v>3</v>
      </c>
      <c r="F612" s="470">
        <v>27</v>
      </c>
      <c r="G612">
        <v>1</v>
      </c>
      <c r="H612">
        <v>1</v>
      </c>
      <c r="I612" s="471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1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7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4" t="s">
        <v>25</v>
      </c>
    </row>
    <row r="613" spans="1:27" ht="15" hidden="1" x14ac:dyDescent="0.25">
      <c r="A613" s="24">
        <v>1612</v>
      </c>
      <c r="B613" s="24">
        <v>1612</v>
      </c>
      <c r="C613" s="475" t="s">
        <v>1077</v>
      </c>
      <c r="D613" t="s">
        <v>222</v>
      </c>
      <c r="E613" s="476">
        <v>3</v>
      </c>
      <c r="F613" s="470">
        <v>12</v>
      </c>
      <c r="G613">
        <v>1</v>
      </c>
      <c r="H613">
        <v>1</v>
      </c>
      <c r="I613" s="471">
        <f t="shared" si="29"/>
        <v>0.47039166666666665</v>
      </c>
      <c r="J613" s="472">
        <v>0.36503333333333332</v>
      </c>
      <c r="K613" s="472">
        <v>0.44336666666666663</v>
      </c>
      <c r="L613" s="472">
        <v>0.58906666666666663</v>
      </c>
      <c r="M613" s="472">
        <v>0.48410000000000003</v>
      </c>
      <c r="N613" s="471">
        <f t="shared" si="30"/>
        <v>0.47039166666666665</v>
      </c>
      <c r="O613" s="472">
        <v>0.36503333333333332</v>
      </c>
      <c r="P613" s="472">
        <v>0.44336666666666663</v>
      </c>
      <c r="Q613" s="472">
        <v>0.58906666666666663</v>
      </c>
      <c r="R613" s="472">
        <v>0.48410000000000003</v>
      </c>
      <c r="S613" s="153">
        <v>0.01</v>
      </c>
      <c r="T613" s="153">
        <v>0.02</v>
      </c>
      <c r="U613" s="477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4" t="s">
        <v>24</v>
      </c>
    </row>
    <row r="614" spans="1:27" ht="15" hidden="1" x14ac:dyDescent="0.25">
      <c r="A614" s="24">
        <v>1613</v>
      </c>
      <c r="B614" s="24">
        <v>1613</v>
      </c>
      <c r="C614" s="475" t="s">
        <v>1078</v>
      </c>
      <c r="D614" t="s">
        <v>222</v>
      </c>
      <c r="E614" s="476">
        <v>3</v>
      </c>
      <c r="F614" s="470">
        <v>13.5</v>
      </c>
      <c r="G614">
        <v>1</v>
      </c>
      <c r="H614">
        <v>1</v>
      </c>
      <c r="I614" s="471">
        <f t="shared" si="29"/>
        <v>0.47039166666666665</v>
      </c>
      <c r="J614" s="472">
        <v>0.36503333333333332</v>
      </c>
      <c r="K614" s="472">
        <v>0.44336666666666663</v>
      </c>
      <c r="L614" s="472">
        <v>0.58906666666666663</v>
      </c>
      <c r="M614" s="472">
        <v>0.48410000000000003</v>
      </c>
      <c r="N614" s="471">
        <f t="shared" si="30"/>
        <v>0.47039166666666665</v>
      </c>
      <c r="O614" s="472">
        <v>0.36503333333333332</v>
      </c>
      <c r="P614" s="472">
        <v>0.44336666666666663</v>
      </c>
      <c r="Q614" s="472">
        <v>0.58906666666666663</v>
      </c>
      <c r="R614" s="472">
        <v>0.48410000000000003</v>
      </c>
      <c r="S614" s="153">
        <v>0.01</v>
      </c>
      <c r="T614" s="153">
        <v>0.02</v>
      </c>
      <c r="U614" s="477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4" t="s">
        <v>24</v>
      </c>
    </row>
    <row r="615" spans="1:27" ht="15" hidden="1" x14ac:dyDescent="0.25">
      <c r="A615" s="24">
        <v>1614</v>
      </c>
      <c r="B615" s="24">
        <v>1614</v>
      </c>
      <c r="C615" s="475" t="s">
        <v>1079</v>
      </c>
      <c r="D615" t="s">
        <v>222</v>
      </c>
      <c r="E615" s="476">
        <v>3</v>
      </c>
      <c r="F615" s="470">
        <v>21.6</v>
      </c>
      <c r="G615">
        <v>1</v>
      </c>
      <c r="H615">
        <v>1</v>
      </c>
      <c r="I615" s="471">
        <f t="shared" si="29"/>
        <v>0.47039166666666665</v>
      </c>
      <c r="J615" s="472">
        <v>0.36503333333333332</v>
      </c>
      <c r="K615" s="472">
        <v>0.44336666666666663</v>
      </c>
      <c r="L615" s="472">
        <v>0.58906666666666663</v>
      </c>
      <c r="M615" s="472">
        <v>0.48410000000000003</v>
      </c>
      <c r="N615" s="471">
        <f t="shared" si="30"/>
        <v>0.47039166666666665</v>
      </c>
      <c r="O615" s="472">
        <v>0.36503333333333332</v>
      </c>
      <c r="P615" s="472">
        <v>0.44336666666666663</v>
      </c>
      <c r="Q615" s="472">
        <v>0.58906666666666663</v>
      </c>
      <c r="R615" s="472">
        <v>0.48410000000000003</v>
      </c>
      <c r="S615" s="153">
        <v>0.01</v>
      </c>
      <c r="T615" s="153">
        <v>0.02</v>
      </c>
      <c r="U615" s="477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4" t="s">
        <v>24</v>
      </c>
    </row>
    <row r="616" spans="1:27" ht="15" hidden="1" x14ac:dyDescent="0.25">
      <c r="A616" s="24">
        <v>1615</v>
      </c>
      <c r="B616" s="24">
        <v>1615</v>
      </c>
      <c r="C616" s="468" t="s">
        <v>1080</v>
      </c>
      <c r="D616" t="s">
        <v>216</v>
      </c>
      <c r="E616" s="469">
        <v>1</v>
      </c>
      <c r="F616" s="470">
        <v>60.000038999999994</v>
      </c>
      <c r="G616">
        <v>1</v>
      </c>
      <c r="H616">
        <v>1</v>
      </c>
      <c r="I616" s="471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1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3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4" t="s">
        <v>23</v>
      </c>
    </row>
    <row r="617" spans="1:27" ht="15" hidden="1" x14ac:dyDescent="0.25">
      <c r="A617" s="24">
        <v>1616</v>
      </c>
      <c r="B617" s="24">
        <v>1616</v>
      </c>
      <c r="C617" s="468" t="s">
        <v>1081</v>
      </c>
      <c r="D617" t="s">
        <v>216</v>
      </c>
      <c r="E617" s="469">
        <v>1</v>
      </c>
      <c r="F617" s="470">
        <v>12</v>
      </c>
      <c r="G617">
        <v>1</v>
      </c>
      <c r="H617">
        <v>1</v>
      </c>
      <c r="I617" s="471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1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3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4" t="s">
        <v>23</v>
      </c>
    </row>
    <row r="618" spans="1:27" ht="15" hidden="1" x14ac:dyDescent="0.25">
      <c r="A618" s="24">
        <v>1617</v>
      </c>
      <c r="B618" s="24">
        <v>1617</v>
      </c>
      <c r="C618" s="475" t="s">
        <v>1082</v>
      </c>
      <c r="D618" t="s">
        <v>222</v>
      </c>
      <c r="E618" s="476">
        <v>3</v>
      </c>
      <c r="F618" s="470">
        <v>14</v>
      </c>
      <c r="G618">
        <v>1</v>
      </c>
      <c r="H618">
        <v>1</v>
      </c>
      <c r="I618" s="471">
        <f t="shared" si="29"/>
        <v>0.47039166666666665</v>
      </c>
      <c r="J618" s="472">
        <v>0.36503333333333332</v>
      </c>
      <c r="K618" s="472">
        <v>0.44336666666666663</v>
      </c>
      <c r="L618" s="472">
        <v>0.58906666666666663</v>
      </c>
      <c r="M618" s="472">
        <v>0.48410000000000003</v>
      </c>
      <c r="N618" s="471">
        <f t="shared" si="30"/>
        <v>0.47039166666666665</v>
      </c>
      <c r="O618" s="472">
        <v>0.36503333333333332</v>
      </c>
      <c r="P618" s="472">
        <v>0.44336666666666663</v>
      </c>
      <c r="Q618" s="472">
        <v>0.58906666666666663</v>
      </c>
      <c r="R618" s="472">
        <v>0.48410000000000003</v>
      </c>
      <c r="S618" s="153">
        <v>0.01</v>
      </c>
      <c r="T618" s="153">
        <v>0.02</v>
      </c>
      <c r="U618" s="477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4" t="s">
        <v>24</v>
      </c>
    </row>
    <row r="619" spans="1:27" ht="15" hidden="1" x14ac:dyDescent="0.25">
      <c r="A619" s="24">
        <v>1618</v>
      </c>
      <c r="B619" s="24">
        <v>1618</v>
      </c>
      <c r="C619" s="475" t="s">
        <v>1083</v>
      </c>
      <c r="D619" t="s">
        <v>222</v>
      </c>
      <c r="E619" s="476">
        <v>3</v>
      </c>
      <c r="F619" s="470">
        <v>12.95</v>
      </c>
      <c r="G619">
        <v>1</v>
      </c>
      <c r="H619">
        <v>1</v>
      </c>
      <c r="I619" s="471">
        <f t="shared" si="29"/>
        <v>0.47039166666666665</v>
      </c>
      <c r="J619" s="472">
        <v>0.36503333333333332</v>
      </c>
      <c r="K619" s="472">
        <v>0.44336666666666663</v>
      </c>
      <c r="L619" s="472">
        <v>0.58906666666666663</v>
      </c>
      <c r="M619" s="472">
        <v>0.48410000000000003</v>
      </c>
      <c r="N619" s="471">
        <f t="shared" si="30"/>
        <v>0.47039166666666665</v>
      </c>
      <c r="O619" s="472">
        <v>0.36503333333333332</v>
      </c>
      <c r="P619" s="472">
        <v>0.44336666666666663</v>
      </c>
      <c r="Q619" s="472">
        <v>0.58906666666666663</v>
      </c>
      <c r="R619" s="472">
        <v>0.48410000000000003</v>
      </c>
      <c r="S619" s="153">
        <v>0.01</v>
      </c>
      <c r="T619" s="153">
        <v>0.02</v>
      </c>
      <c r="U619" s="477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4" t="s">
        <v>24</v>
      </c>
    </row>
    <row r="620" spans="1:27" ht="15" hidden="1" x14ac:dyDescent="0.25">
      <c r="A620" s="24">
        <v>1619</v>
      </c>
      <c r="B620" s="24">
        <v>1619</v>
      </c>
      <c r="C620" s="475" t="s">
        <v>1084</v>
      </c>
      <c r="D620" t="s">
        <v>222</v>
      </c>
      <c r="E620" s="476">
        <v>3</v>
      </c>
      <c r="F620" s="470">
        <v>8.1</v>
      </c>
      <c r="G620">
        <v>1</v>
      </c>
      <c r="H620">
        <v>1</v>
      </c>
      <c r="I620" s="471">
        <f t="shared" si="29"/>
        <v>0.47039166666666665</v>
      </c>
      <c r="J620" s="472">
        <v>0.36503333333333332</v>
      </c>
      <c r="K620" s="472">
        <v>0.44336666666666663</v>
      </c>
      <c r="L620" s="472">
        <v>0.58906666666666663</v>
      </c>
      <c r="M620" s="472">
        <v>0.48410000000000003</v>
      </c>
      <c r="N620" s="471">
        <f t="shared" si="30"/>
        <v>0.47039166666666665</v>
      </c>
      <c r="O620" s="472">
        <v>0.36503333333333332</v>
      </c>
      <c r="P620" s="472">
        <v>0.44336666666666663</v>
      </c>
      <c r="Q620" s="472">
        <v>0.58906666666666663</v>
      </c>
      <c r="R620" s="472">
        <v>0.48410000000000003</v>
      </c>
      <c r="S620" s="153">
        <v>0.01</v>
      </c>
      <c r="T620" s="153">
        <v>0.02</v>
      </c>
      <c r="U620" s="477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4" t="s">
        <v>24</v>
      </c>
    </row>
    <row r="621" spans="1:27" ht="15" hidden="1" x14ac:dyDescent="0.25">
      <c r="A621" s="24">
        <v>1620</v>
      </c>
      <c r="B621" s="24">
        <v>1620</v>
      </c>
      <c r="C621" s="475" t="s">
        <v>1085</v>
      </c>
      <c r="D621" t="s">
        <v>222</v>
      </c>
      <c r="E621" s="476">
        <v>3</v>
      </c>
      <c r="F621" s="470">
        <v>10</v>
      </c>
      <c r="G621">
        <v>1</v>
      </c>
      <c r="H621">
        <v>1</v>
      </c>
      <c r="I621" s="471">
        <f t="shared" si="29"/>
        <v>0.47039166666666665</v>
      </c>
      <c r="J621" s="472">
        <v>0.36503333333333332</v>
      </c>
      <c r="K621" s="472">
        <v>0.44336666666666663</v>
      </c>
      <c r="L621" s="472">
        <v>0.58906666666666663</v>
      </c>
      <c r="M621" s="472">
        <v>0.48410000000000003</v>
      </c>
      <c r="N621" s="471">
        <f t="shared" si="30"/>
        <v>0.47039166666666665</v>
      </c>
      <c r="O621" s="472">
        <v>0.36503333333333332</v>
      </c>
      <c r="P621" s="472">
        <v>0.44336666666666663</v>
      </c>
      <c r="Q621" s="472">
        <v>0.58906666666666663</v>
      </c>
      <c r="R621" s="472">
        <v>0.48410000000000003</v>
      </c>
      <c r="S621" s="153">
        <v>0.01</v>
      </c>
      <c r="T621" s="153">
        <v>0.02</v>
      </c>
      <c r="U621" s="477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4" t="s">
        <v>24</v>
      </c>
    </row>
    <row r="622" spans="1:27" ht="15" hidden="1" x14ac:dyDescent="0.25">
      <c r="A622" s="24">
        <v>1621</v>
      </c>
      <c r="B622" s="24">
        <v>1621</v>
      </c>
      <c r="C622" s="475" t="s">
        <v>1086</v>
      </c>
      <c r="D622" t="s">
        <v>222</v>
      </c>
      <c r="E622" s="476">
        <v>3</v>
      </c>
      <c r="F622" s="470">
        <v>27.5</v>
      </c>
      <c r="G622">
        <v>1</v>
      </c>
      <c r="H622">
        <v>1</v>
      </c>
      <c r="I622" s="471">
        <f t="shared" si="29"/>
        <v>0.47039166666666665</v>
      </c>
      <c r="J622" s="472">
        <v>0.36503333333333332</v>
      </c>
      <c r="K622" s="472">
        <v>0.44336666666666663</v>
      </c>
      <c r="L622" s="472">
        <v>0.58906666666666663</v>
      </c>
      <c r="M622" s="472">
        <v>0.48410000000000003</v>
      </c>
      <c r="N622" s="471">
        <f t="shared" si="30"/>
        <v>0.47039166666666665</v>
      </c>
      <c r="O622" s="472">
        <v>0.36503333333333332</v>
      </c>
      <c r="P622" s="472">
        <v>0.44336666666666663</v>
      </c>
      <c r="Q622" s="472">
        <v>0.58906666666666663</v>
      </c>
      <c r="R622" s="472">
        <v>0.48410000000000003</v>
      </c>
      <c r="S622" s="153">
        <v>0.01</v>
      </c>
      <c r="T622" s="153">
        <v>0.02</v>
      </c>
      <c r="U622" s="477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4" t="s">
        <v>24</v>
      </c>
    </row>
    <row r="623" spans="1:27" ht="15" hidden="1" x14ac:dyDescent="0.25">
      <c r="A623" s="24">
        <v>1622</v>
      </c>
      <c r="B623" s="24">
        <v>1622</v>
      </c>
      <c r="C623" s="468" t="s">
        <v>1087</v>
      </c>
      <c r="D623" t="s">
        <v>216</v>
      </c>
      <c r="E623" s="469">
        <v>1</v>
      </c>
      <c r="F623" s="470">
        <v>0</v>
      </c>
      <c r="G623">
        <v>1</v>
      </c>
      <c r="H623">
        <v>1</v>
      </c>
      <c r="I623" s="471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1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3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4" t="s">
        <v>23</v>
      </c>
    </row>
    <row r="624" spans="1:27" ht="15" hidden="1" x14ac:dyDescent="0.25">
      <c r="A624" s="24">
        <v>1623</v>
      </c>
      <c r="B624" s="24">
        <v>1623</v>
      </c>
      <c r="C624" s="468" t="s">
        <v>1088</v>
      </c>
      <c r="D624" t="s">
        <v>222</v>
      </c>
      <c r="E624" s="469">
        <v>3</v>
      </c>
      <c r="F624" s="470">
        <v>4.0720000000000001</v>
      </c>
      <c r="G624">
        <v>1</v>
      </c>
      <c r="H624">
        <v>1</v>
      </c>
      <c r="I624" s="471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1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3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4" t="s">
        <v>23</v>
      </c>
    </row>
    <row r="625" spans="1:27" ht="15" hidden="1" x14ac:dyDescent="0.25">
      <c r="A625" s="24">
        <v>1624</v>
      </c>
      <c r="B625" s="24">
        <v>1624</v>
      </c>
      <c r="C625" s="468" t="s">
        <v>1089</v>
      </c>
      <c r="D625" t="s">
        <v>222</v>
      </c>
      <c r="E625" s="469">
        <v>3</v>
      </c>
      <c r="F625" s="470">
        <v>0</v>
      </c>
      <c r="G625">
        <v>1</v>
      </c>
      <c r="H625">
        <v>1</v>
      </c>
      <c r="I625" s="471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1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3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4" t="s">
        <v>23</v>
      </c>
    </row>
    <row r="626" spans="1:27" ht="15" hidden="1" x14ac:dyDescent="0.25">
      <c r="A626" s="24">
        <v>1625</v>
      </c>
      <c r="B626" s="24">
        <v>1625</v>
      </c>
      <c r="C626" s="468" t="s">
        <v>1090</v>
      </c>
      <c r="D626" t="s">
        <v>216</v>
      </c>
      <c r="E626" s="469">
        <v>1</v>
      </c>
      <c r="F626" s="470">
        <v>17.97570850202429</v>
      </c>
      <c r="G626">
        <v>1</v>
      </c>
      <c r="H626">
        <v>1</v>
      </c>
      <c r="I626" s="471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1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3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4" t="s">
        <v>23</v>
      </c>
    </row>
    <row r="627" spans="1:27" ht="15" hidden="1" x14ac:dyDescent="0.25">
      <c r="A627" s="24">
        <v>1626</v>
      </c>
      <c r="B627" s="24">
        <v>1626</v>
      </c>
      <c r="C627" s="475" t="s">
        <v>1091</v>
      </c>
      <c r="D627" t="s">
        <v>222</v>
      </c>
      <c r="E627" s="476">
        <v>3</v>
      </c>
      <c r="F627" s="470">
        <v>30</v>
      </c>
      <c r="G627">
        <v>1</v>
      </c>
      <c r="H627">
        <v>1</v>
      </c>
      <c r="I627" s="471">
        <f t="shared" si="29"/>
        <v>0.47039166666666665</v>
      </c>
      <c r="J627" s="472">
        <v>0.36503333333333332</v>
      </c>
      <c r="K627" s="472">
        <v>0.44336666666666663</v>
      </c>
      <c r="L627" s="472">
        <v>0.58906666666666663</v>
      </c>
      <c r="M627" s="472">
        <v>0.48410000000000003</v>
      </c>
      <c r="N627" s="471">
        <f t="shared" si="30"/>
        <v>0.47039166666666665</v>
      </c>
      <c r="O627" s="472">
        <v>0.36503333333333332</v>
      </c>
      <c r="P627" s="472">
        <v>0.44336666666666663</v>
      </c>
      <c r="Q627" s="472">
        <v>0.58906666666666663</v>
      </c>
      <c r="R627" s="472">
        <v>0.48410000000000003</v>
      </c>
      <c r="S627" s="153">
        <v>0.01</v>
      </c>
      <c r="T627" s="153">
        <v>0.02</v>
      </c>
      <c r="U627" s="477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4" t="s">
        <v>24</v>
      </c>
    </row>
    <row r="628" spans="1:27" ht="15" hidden="1" x14ac:dyDescent="0.25">
      <c r="A628" s="24">
        <v>1627</v>
      </c>
      <c r="B628" s="24">
        <v>1627</v>
      </c>
      <c r="C628" s="475" t="s">
        <v>1092</v>
      </c>
      <c r="D628" t="s">
        <v>222</v>
      </c>
      <c r="E628" s="476">
        <v>3</v>
      </c>
      <c r="F628" s="470">
        <v>30</v>
      </c>
      <c r="G628">
        <v>1</v>
      </c>
      <c r="H628">
        <v>1</v>
      </c>
      <c r="I628" s="471">
        <f t="shared" si="29"/>
        <v>0.47039166666666665</v>
      </c>
      <c r="J628" s="472">
        <v>0.36503333333333332</v>
      </c>
      <c r="K628" s="472">
        <v>0.44336666666666663</v>
      </c>
      <c r="L628" s="472">
        <v>0.58906666666666663</v>
      </c>
      <c r="M628" s="472">
        <v>0.48410000000000003</v>
      </c>
      <c r="N628" s="471">
        <f t="shared" si="30"/>
        <v>0.47039166666666665</v>
      </c>
      <c r="O628" s="472">
        <v>0.36503333333333332</v>
      </c>
      <c r="P628" s="472">
        <v>0.44336666666666663</v>
      </c>
      <c r="Q628" s="472">
        <v>0.58906666666666663</v>
      </c>
      <c r="R628" s="472">
        <v>0.48410000000000003</v>
      </c>
      <c r="S628" s="153">
        <v>0.01</v>
      </c>
      <c r="T628" s="153">
        <v>0.02</v>
      </c>
      <c r="U628" s="477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4" t="s">
        <v>24</v>
      </c>
    </row>
    <row r="629" spans="1:27" ht="15" hidden="1" x14ac:dyDescent="0.25">
      <c r="A629" s="24">
        <v>1628</v>
      </c>
      <c r="B629" s="24">
        <v>1628</v>
      </c>
      <c r="C629" s="475" t="s">
        <v>1093</v>
      </c>
      <c r="D629" t="s">
        <v>222</v>
      </c>
      <c r="E629" s="476">
        <v>3</v>
      </c>
      <c r="F629" s="470">
        <v>26</v>
      </c>
      <c r="G629">
        <v>1</v>
      </c>
      <c r="H629">
        <v>1</v>
      </c>
      <c r="I629" s="471">
        <f t="shared" si="29"/>
        <v>0.47039166666666665</v>
      </c>
      <c r="J629" s="472">
        <v>0.36503333333333332</v>
      </c>
      <c r="K629" s="472">
        <v>0.44336666666666663</v>
      </c>
      <c r="L629" s="472">
        <v>0.58906666666666663</v>
      </c>
      <c r="M629" s="472">
        <v>0.48410000000000003</v>
      </c>
      <c r="N629" s="471">
        <f t="shared" si="30"/>
        <v>0.47039166666666665</v>
      </c>
      <c r="O629" s="472">
        <v>0.36503333333333332</v>
      </c>
      <c r="P629" s="472">
        <v>0.44336666666666663</v>
      </c>
      <c r="Q629" s="472">
        <v>0.58906666666666663</v>
      </c>
      <c r="R629" s="472">
        <v>0.48410000000000003</v>
      </c>
      <c r="S629" s="153">
        <v>0.01</v>
      </c>
      <c r="T629" s="153">
        <v>0.02</v>
      </c>
      <c r="U629" s="477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4" t="s">
        <v>24</v>
      </c>
    </row>
    <row r="630" spans="1:27" ht="15" hidden="1" x14ac:dyDescent="0.25">
      <c r="A630" s="24">
        <v>1629</v>
      </c>
      <c r="B630" s="24">
        <v>1629</v>
      </c>
      <c r="C630" s="468" t="s">
        <v>1094</v>
      </c>
      <c r="D630" t="s">
        <v>216</v>
      </c>
      <c r="E630" s="469">
        <v>1</v>
      </c>
      <c r="F630" s="470">
        <v>42.02429149797571</v>
      </c>
      <c r="G630">
        <v>1</v>
      </c>
      <c r="H630">
        <v>1</v>
      </c>
      <c r="I630" s="471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1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3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4" t="s">
        <v>23</v>
      </c>
    </row>
    <row r="631" spans="1:27" ht="15" hidden="1" x14ac:dyDescent="0.25">
      <c r="A631" s="24">
        <v>1630</v>
      </c>
      <c r="B631" s="24">
        <v>1630</v>
      </c>
      <c r="C631" s="475" t="s">
        <v>1095</v>
      </c>
      <c r="D631" t="s">
        <v>222</v>
      </c>
      <c r="E631" s="476">
        <v>3</v>
      </c>
      <c r="F631" s="470">
        <v>4</v>
      </c>
      <c r="G631">
        <v>1</v>
      </c>
      <c r="H631">
        <v>1</v>
      </c>
      <c r="I631" s="471">
        <f t="shared" si="29"/>
        <v>0.47039166666666665</v>
      </c>
      <c r="J631" s="472">
        <v>0.36503333333333332</v>
      </c>
      <c r="K631" s="472">
        <v>0.44336666666666663</v>
      </c>
      <c r="L631" s="472">
        <v>0.58906666666666663</v>
      </c>
      <c r="M631" s="472">
        <v>0.48410000000000003</v>
      </c>
      <c r="N631" s="471">
        <f t="shared" si="30"/>
        <v>0.47039166666666665</v>
      </c>
      <c r="O631" s="472">
        <v>0.36503333333333332</v>
      </c>
      <c r="P631" s="472">
        <v>0.44336666666666663</v>
      </c>
      <c r="Q631" s="472">
        <v>0.58906666666666663</v>
      </c>
      <c r="R631" s="472">
        <v>0.48410000000000003</v>
      </c>
      <c r="S631" s="153">
        <v>0.01</v>
      </c>
      <c r="T631" s="153">
        <v>0.02</v>
      </c>
      <c r="U631" s="477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4" t="s">
        <v>24</v>
      </c>
    </row>
    <row r="632" spans="1:27" ht="15" hidden="1" x14ac:dyDescent="0.25">
      <c r="A632" s="24">
        <v>1631</v>
      </c>
      <c r="B632" s="24">
        <v>1631</v>
      </c>
      <c r="C632" s="468" t="s">
        <v>1096</v>
      </c>
      <c r="D632" t="s">
        <v>216</v>
      </c>
      <c r="E632" s="469">
        <v>1</v>
      </c>
      <c r="F632" s="470">
        <v>16.741085106382975</v>
      </c>
      <c r="G632">
        <v>1</v>
      </c>
      <c r="H632">
        <v>1</v>
      </c>
      <c r="I632" s="471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1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3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4" t="s">
        <v>23</v>
      </c>
    </row>
    <row r="633" spans="1:27" ht="15" hidden="1" x14ac:dyDescent="0.25">
      <c r="A633" s="24">
        <v>1632</v>
      </c>
      <c r="B633" s="24">
        <v>1632</v>
      </c>
      <c r="C633" s="468" t="s">
        <v>1097</v>
      </c>
      <c r="D633" t="s">
        <v>216</v>
      </c>
      <c r="E633" s="469">
        <v>1</v>
      </c>
      <c r="F633" s="470">
        <v>57.058914893617022</v>
      </c>
      <c r="G633">
        <v>1</v>
      </c>
      <c r="H633">
        <v>1</v>
      </c>
      <c r="I633" s="471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1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3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4" t="s">
        <v>23</v>
      </c>
    </row>
    <row r="634" spans="1:27" ht="15" hidden="1" x14ac:dyDescent="0.25">
      <c r="A634" s="24">
        <v>1633</v>
      </c>
      <c r="B634" s="24">
        <v>1633</v>
      </c>
      <c r="C634" s="468" t="s">
        <v>1098</v>
      </c>
      <c r="D634" t="s">
        <v>216</v>
      </c>
      <c r="E634" s="469">
        <v>1</v>
      </c>
      <c r="F634" s="470">
        <v>33.75</v>
      </c>
      <c r="G634">
        <v>1</v>
      </c>
      <c r="H634">
        <v>1</v>
      </c>
      <c r="I634" s="471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1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3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4" t="s">
        <v>23</v>
      </c>
    </row>
    <row r="635" spans="1:27" ht="15" hidden="1" x14ac:dyDescent="0.25">
      <c r="A635" s="24">
        <v>1634</v>
      </c>
      <c r="B635" s="24">
        <v>1634</v>
      </c>
      <c r="C635" s="468" t="s">
        <v>1099</v>
      </c>
      <c r="D635" t="s">
        <v>216</v>
      </c>
      <c r="E635" s="469">
        <v>1</v>
      </c>
      <c r="F635" s="470">
        <v>0</v>
      </c>
      <c r="G635">
        <v>1</v>
      </c>
      <c r="H635">
        <v>1</v>
      </c>
      <c r="I635" s="471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1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3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4" t="s">
        <v>23</v>
      </c>
    </row>
    <row r="636" spans="1:27" ht="15" hidden="1" x14ac:dyDescent="0.25">
      <c r="A636" s="24">
        <v>1635</v>
      </c>
      <c r="B636" s="24">
        <v>1635</v>
      </c>
      <c r="C636" s="468" t="s">
        <v>1100</v>
      </c>
      <c r="D636" t="s">
        <v>216</v>
      </c>
      <c r="E636" s="469">
        <v>1</v>
      </c>
      <c r="F636" s="470">
        <v>35</v>
      </c>
      <c r="G636">
        <v>1</v>
      </c>
      <c r="H636">
        <v>1</v>
      </c>
      <c r="I636" s="471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1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3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4" t="s">
        <v>23</v>
      </c>
    </row>
    <row r="637" spans="1:27" ht="15" hidden="1" x14ac:dyDescent="0.25">
      <c r="A637" s="24">
        <v>1636</v>
      </c>
      <c r="B637" s="24">
        <v>1636</v>
      </c>
      <c r="C637" s="475" t="s">
        <v>1101</v>
      </c>
      <c r="D637" t="s">
        <v>222</v>
      </c>
      <c r="E637" s="476">
        <v>3</v>
      </c>
      <c r="F637" s="470">
        <v>12</v>
      </c>
      <c r="G637">
        <v>1</v>
      </c>
      <c r="H637">
        <v>1</v>
      </c>
      <c r="I637" s="471">
        <f t="shared" si="29"/>
        <v>0.47039166666666665</v>
      </c>
      <c r="J637" s="472">
        <v>0.36503333333333332</v>
      </c>
      <c r="K637" s="472">
        <v>0.44336666666666663</v>
      </c>
      <c r="L637" s="472">
        <v>0.58906666666666663</v>
      </c>
      <c r="M637" s="472">
        <v>0.48410000000000003</v>
      </c>
      <c r="N637" s="471">
        <f t="shared" si="30"/>
        <v>0.47039166666666665</v>
      </c>
      <c r="O637" s="472">
        <v>0.36503333333333332</v>
      </c>
      <c r="P637" s="472">
        <v>0.44336666666666663</v>
      </c>
      <c r="Q637" s="472">
        <v>0.58906666666666663</v>
      </c>
      <c r="R637" s="472">
        <v>0.48410000000000003</v>
      </c>
      <c r="S637" s="153">
        <v>0.01</v>
      </c>
      <c r="T637" s="153">
        <v>0.02</v>
      </c>
      <c r="U637" s="477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4" t="s">
        <v>24</v>
      </c>
    </row>
    <row r="638" spans="1:27" ht="15" hidden="1" x14ac:dyDescent="0.25">
      <c r="A638" s="24">
        <v>1637</v>
      </c>
      <c r="B638" s="24">
        <v>1637</v>
      </c>
      <c r="C638" s="475" t="s">
        <v>1102</v>
      </c>
      <c r="D638" t="s">
        <v>222</v>
      </c>
      <c r="E638" s="476">
        <v>3</v>
      </c>
      <c r="F638" s="470">
        <v>30</v>
      </c>
      <c r="G638">
        <v>1</v>
      </c>
      <c r="H638">
        <v>1</v>
      </c>
      <c r="I638" s="471">
        <f t="shared" si="29"/>
        <v>0.47039166666666665</v>
      </c>
      <c r="J638" s="472">
        <v>0.36503333333333332</v>
      </c>
      <c r="K638" s="472">
        <v>0.44336666666666663</v>
      </c>
      <c r="L638" s="472">
        <v>0.58906666666666663</v>
      </c>
      <c r="M638" s="472">
        <v>0.48410000000000003</v>
      </c>
      <c r="N638" s="471">
        <f t="shared" si="30"/>
        <v>0.47039166666666665</v>
      </c>
      <c r="O638" s="472">
        <v>0.36503333333333332</v>
      </c>
      <c r="P638" s="472">
        <v>0.44336666666666663</v>
      </c>
      <c r="Q638" s="472">
        <v>0.58906666666666663</v>
      </c>
      <c r="R638" s="472">
        <v>0.48410000000000003</v>
      </c>
      <c r="S638" s="153">
        <v>0.01</v>
      </c>
      <c r="T638" s="153">
        <v>0.02</v>
      </c>
      <c r="U638" s="477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4" t="s">
        <v>24</v>
      </c>
    </row>
    <row r="639" spans="1:27" ht="15" hidden="1" x14ac:dyDescent="0.25">
      <c r="A639" s="24">
        <v>1638</v>
      </c>
      <c r="B639" s="24">
        <v>1638</v>
      </c>
      <c r="C639" s="475" t="s">
        <v>1103</v>
      </c>
      <c r="D639" t="s">
        <v>222</v>
      </c>
      <c r="E639" s="476">
        <v>3</v>
      </c>
      <c r="F639" s="470">
        <v>12</v>
      </c>
      <c r="G639">
        <v>1</v>
      </c>
      <c r="H639">
        <v>1</v>
      </c>
      <c r="I639" s="471">
        <f t="shared" si="29"/>
        <v>0.47039166666666665</v>
      </c>
      <c r="J639" s="472">
        <v>0.36503333333333332</v>
      </c>
      <c r="K639" s="472">
        <v>0.44336666666666663</v>
      </c>
      <c r="L639" s="472">
        <v>0.58906666666666663</v>
      </c>
      <c r="M639" s="472">
        <v>0.48410000000000003</v>
      </c>
      <c r="N639" s="471">
        <f t="shared" si="30"/>
        <v>0.47039166666666665</v>
      </c>
      <c r="O639" s="472">
        <v>0.36503333333333332</v>
      </c>
      <c r="P639" s="472">
        <v>0.44336666666666663</v>
      </c>
      <c r="Q639" s="472">
        <v>0.58906666666666663</v>
      </c>
      <c r="R639" s="472">
        <v>0.48410000000000003</v>
      </c>
      <c r="S639" s="153">
        <v>0.01</v>
      </c>
      <c r="T639" s="153">
        <v>0.02</v>
      </c>
      <c r="U639" s="477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4" t="s">
        <v>24</v>
      </c>
    </row>
    <row r="640" spans="1:27" ht="15" hidden="1" x14ac:dyDescent="0.25">
      <c r="A640" s="24">
        <v>1639</v>
      </c>
      <c r="B640" s="24">
        <v>1639</v>
      </c>
      <c r="C640" s="475" t="s">
        <v>1104</v>
      </c>
      <c r="D640" t="s">
        <v>222</v>
      </c>
      <c r="E640" s="476">
        <v>3</v>
      </c>
      <c r="F640" s="470">
        <v>8</v>
      </c>
      <c r="G640">
        <v>1</v>
      </c>
      <c r="H640">
        <v>1</v>
      </c>
      <c r="I640" s="471">
        <f t="shared" si="29"/>
        <v>0.47039166666666665</v>
      </c>
      <c r="J640" s="472">
        <v>0.36503333333333332</v>
      </c>
      <c r="K640" s="472">
        <v>0.44336666666666663</v>
      </c>
      <c r="L640" s="472">
        <v>0.58906666666666663</v>
      </c>
      <c r="M640" s="472">
        <v>0.48410000000000003</v>
      </c>
      <c r="N640" s="471">
        <f t="shared" si="30"/>
        <v>0.47039166666666665</v>
      </c>
      <c r="O640" s="472">
        <v>0.36503333333333332</v>
      </c>
      <c r="P640" s="472">
        <v>0.44336666666666663</v>
      </c>
      <c r="Q640" s="472">
        <v>0.58906666666666663</v>
      </c>
      <c r="R640" s="472">
        <v>0.48410000000000003</v>
      </c>
      <c r="S640" s="153">
        <v>0.01</v>
      </c>
      <c r="T640" s="153">
        <v>0.02</v>
      </c>
      <c r="U640" s="477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4" t="s">
        <v>24</v>
      </c>
    </row>
    <row r="641" spans="1:27" ht="15" hidden="1" x14ac:dyDescent="0.25">
      <c r="A641" s="24">
        <v>1640</v>
      </c>
      <c r="B641" s="24">
        <v>1640</v>
      </c>
      <c r="C641" s="475" t="s">
        <v>1105</v>
      </c>
      <c r="D641" t="s">
        <v>222</v>
      </c>
      <c r="E641" s="476">
        <v>3</v>
      </c>
      <c r="F641" s="470">
        <v>30</v>
      </c>
      <c r="G641">
        <v>1</v>
      </c>
      <c r="H641">
        <v>1</v>
      </c>
      <c r="I641" s="471">
        <f t="shared" si="29"/>
        <v>0.47039166666666665</v>
      </c>
      <c r="J641" s="472">
        <v>0.36503333333333332</v>
      </c>
      <c r="K641" s="472">
        <v>0.44336666666666663</v>
      </c>
      <c r="L641" s="472">
        <v>0.58906666666666663</v>
      </c>
      <c r="M641" s="472">
        <v>0.48410000000000003</v>
      </c>
      <c r="N641" s="471">
        <f t="shared" si="30"/>
        <v>0.47039166666666665</v>
      </c>
      <c r="O641" s="472">
        <v>0.36503333333333332</v>
      </c>
      <c r="P641" s="472">
        <v>0.44336666666666663</v>
      </c>
      <c r="Q641" s="472">
        <v>0.58906666666666663</v>
      </c>
      <c r="R641" s="472">
        <v>0.48410000000000003</v>
      </c>
      <c r="S641" s="153">
        <v>0.01</v>
      </c>
      <c r="T641" s="153">
        <v>0.02</v>
      </c>
      <c r="U641" s="477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4" t="s">
        <v>24</v>
      </c>
    </row>
    <row r="642" spans="1:27" ht="15" hidden="1" x14ac:dyDescent="0.25">
      <c r="A642" s="24">
        <v>1641</v>
      </c>
      <c r="B642" s="24">
        <v>1641</v>
      </c>
      <c r="C642" s="475" t="s">
        <v>1106</v>
      </c>
      <c r="D642" t="s">
        <v>222</v>
      </c>
      <c r="E642" s="476">
        <v>3</v>
      </c>
      <c r="F642" s="470">
        <v>10</v>
      </c>
      <c r="G642">
        <v>1</v>
      </c>
      <c r="H642">
        <v>1</v>
      </c>
      <c r="I642" s="471">
        <f t="shared" ref="I642:I705" si="35">AVERAGE(J642:M642)</f>
        <v>0.47039166666666665</v>
      </c>
      <c r="J642" s="472">
        <v>0.36503333333333332</v>
      </c>
      <c r="K642" s="472">
        <v>0.44336666666666663</v>
      </c>
      <c r="L642" s="472">
        <v>0.58906666666666663</v>
      </c>
      <c r="M642" s="472">
        <v>0.48410000000000003</v>
      </c>
      <c r="N642" s="471">
        <f t="shared" ref="N642:N705" si="36">AVERAGE(O642:R642)</f>
        <v>0.47039166666666665</v>
      </c>
      <c r="O642" s="472">
        <v>0.36503333333333332</v>
      </c>
      <c r="P642" s="472">
        <v>0.44336666666666663</v>
      </c>
      <c r="Q642" s="472">
        <v>0.58906666666666663</v>
      </c>
      <c r="R642" s="472">
        <v>0.48410000000000003</v>
      </c>
      <c r="S642" s="153">
        <v>0.01</v>
      </c>
      <c r="T642" s="153">
        <v>0.02</v>
      </c>
      <c r="U642" s="477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4" t="s">
        <v>24</v>
      </c>
    </row>
    <row r="643" spans="1:27" ht="15" hidden="1" x14ac:dyDescent="0.25">
      <c r="A643" s="24">
        <v>1642</v>
      </c>
      <c r="B643" s="24">
        <v>1642</v>
      </c>
      <c r="C643" s="475" t="s">
        <v>1107</v>
      </c>
      <c r="D643" t="s">
        <v>222</v>
      </c>
      <c r="E643" s="476">
        <v>3</v>
      </c>
      <c r="F643" s="470">
        <v>8</v>
      </c>
      <c r="G643">
        <v>1</v>
      </c>
      <c r="H643">
        <v>1</v>
      </c>
      <c r="I643" s="471">
        <f t="shared" si="35"/>
        <v>0.47039166666666665</v>
      </c>
      <c r="J643" s="472">
        <v>0.36503333333333332</v>
      </c>
      <c r="K643" s="472">
        <v>0.44336666666666663</v>
      </c>
      <c r="L643" s="472">
        <v>0.58906666666666663</v>
      </c>
      <c r="M643" s="472">
        <v>0.48410000000000003</v>
      </c>
      <c r="N643" s="471">
        <f t="shared" si="36"/>
        <v>0.47039166666666665</v>
      </c>
      <c r="O643" s="472">
        <v>0.36503333333333332</v>
      </c>
      <c r="P643" s="472">
        <v>0.44336666666666663</v>
      </c>
      <c r="Q643" s="472">
        <v>0.58906666666666663</v>
      </c>
      <c r="R643" s="472">
        <v>0.48410000000000003</v>
      </c>
      <c r="S643" s="153">
        <v>0.01</v>
      </c>
      <c r="T643" s="153">
        <v>0.02</v>
      </c>
      <c r="U643" s="477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4" t="s">
        <v>24</v>
      </c>
    </row>
    <row r="644" spans="1:27" ht="15" hidden="1" x14ac:dyDescent="0.25">
      <c r="A644" s="24">
        <f t="shared" ref="A644:B659" si="37">1000+ROW()-1</f>
        <v>1643</v>
      </c>
      <c r="B644" s="24">
        <f t="shared" si="37"/>
        <v>1643</v>
      </c>
      <c r="C644" s="468" t="s">
        <v>1108</v>
      </c>
      <c r="D644" t="s">
        <v>216</v>
      </c>
      <c r="E644" s="469">
        <v>1</v>
      </c>
      <c r="F644" s="470">
        <v>0</v>
      </c>
      <c r="G644">
        <v>1</v>
      </c>
      <c r="H644">
        <v>1</v>
      </c>
      <c r="I644" s="471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1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3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4" t="s">
        <v>23</v>
      </c>
    </row>
    <row r="645" spans="1:27" ht="15" hidden="1" x14ac:dyDescent="0.25">
      <c r="A645" s="24">
        <f t="shared" si="37"/>
        <v>1644</v>
      </c>
      <c r="B645" s="24">
        <f t="shared" si="37"/>
        <v>1644</v>
      </c>
      <c r="C645" s="468" t="s">
        <v>1109</v>
      </c>
      <c r="D645" t="s">
        <v>224</v>
      </c>
      <c r="E645" s="469">
        <v>4</v>
      </c>
      <c r="F645" s="470">
        <v>23.970037453183515</v>
      </c>
      <c r="G645">
        <v>1</v>
      </c>
      <c r="H645">
        <v>1</v>
      </c>
      <c r="I645" s="471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1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3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4" t="s">
        <v>23</v>
      </c>
    </row>
    <row r="646" spans="1:27" ht="15" hidden="1" x14ac:dyDescent="0.25">
      <c r="A646" s="24">
        <f t="shared" si="37"/>
        <v>1645</v>
      </c>
      <c r="B646" s="24">
        <f t="shared" si="37"/>
        <v>1645</v>
      </c>
      <c r="C646" s="468" t="s">
        <v>1110</v>
      </c>
      <c r="D646" t="s">
        <v>224</v>
      </c>
      <c r="E646" s="469">
        <v>4</v>
      </c>
      <c r="F646" s="470">
        <v>56.029962546816485</v>
      </c>
      <c r="G646">
        <v>1</v>
      </c>
      <c r="H646">
        <v>1</v>
      </c>
      <c r="I646" s="471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1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3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4" t="s">
        <v>23</v>
      </c>
    </row>
    <row r="647" spans="1:27" ht="15" hidden="1" x14ac:dyDescent="0.25">
      <c r="A647" s="24">
        <f t="shared" si="37"/>
        <v>1646</v>
      </c>
      <c r="B647" s="24">
        <f t="shared" si="37"/>
        <v>1646</v>
      </c>
      <c r="C647" s="468" t="s">
        <v>1111</v>
      </c>
      <c r="D647" t="s">
        <v>216</v>
      </c>
      <c r="E647" s="469">
        <v>1</v>
      </c>
      <c r="F647" s="470">
        <v>10.147839940828401</v>
      </c>
      <c r="G647">
        <v>1</v>
      </c>
      <c r="H647">
        <v>1</v>
      </c>
      <c r="I647" s="471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1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3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4" t="s">
        <v>23</v>
      </c>
    </row>
    <row r="648" spans="1:27" ht="15" hidden="1" x14ac:dyDescent="0.25">
      <c r="A648" s="24">
        <f t="shared" si="37"/>
        <v>1647</v>
      </c>
      <c r="B648" s="24">
        <f t="shared" si="37"/>
        <v>1647</v>
      </c>
      <c r="C648" s="468" t="s">
        <v>1112</v>
      </c>
      <c r="D648" t="s">
        <v>216</v>
      </c>
      <c r="E648" s="469">
        <v>1</v>
      </c>
      <c r="F648" s="470">
        <v>24.852160059171599</v>
      </c>
      <c r="G648">
        <v>1</v>
      </c>
      <c r="H648">
        <v>1</v>
      </c>
      <c r="I648" s="471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1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3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4" t="s">
        <v>23</v>
      </c>
    </row>
    <row r="649" spans="1:27" ht="15" hidden="1" x14ac:dyDescent="0.25">
      <c r="A649" s="24">
        <f t="shared" si="37"/>
        <v>1648</v>
      </c>
      <c r="B649" s="24">
        <f t="shared" si="37"/>
        <v>1648</v>
      </c>
      <c r="C649" s="468" t="s">
        <v>1113</v>
      </c>
      <c r="D649" t="s">
        <v>216</v>
      </c>
      <c r="E649" s="469">
        <v>1</v>
      </c>
      <c r="F649" s="470">
        <v>32</v>
      </c>
      <c r="G649">
        <v>1</v>
      </c>
      <c r="H649">
        <v>1</v>
      </c>
      <c r="I649" s="471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1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3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4" t="s">
        <v>23</v>
      </c>
    </row>
    <row r="650" spans="1:27" ht="15" hidden="1" x14ac:dyDescent="0.25">
      <c r="A650" s="24">
        <f t="shared" si="37"/>
        <v>1649</v>
      </c>
      <c r="B650" s="24">
        <f t="shared" si="37"/>
        <v>1649</v>
      </c>
      <c r="C650" s="468" t="s">
        <v>1114</v>
      </c>
      <c r="D650" t="s">
        <v>216</v>
      </c>
      <c r="E650" s="469">
        <v>1</v>
      </c>
      <c r="F650" s="470">
        <v>0</v>
      </c>
      <c r="G650">
        <v>1</v>
      </c>
      <c r="H650">
        <v>1</v>
      </c>
      <c r="I650" s="471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1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3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4" t="s">
        <v>23</v>
      </c>
    </row>
    <row r="651" spans="1:27" ht="15" hidden="1" x14ac:dyDescent="0.25">
      <c r="A651" s="24">
        <f t="shared" si="37"/>
        <v>1650</v>
      </c>
      <c r="B651" s="24">
        <f t="shared" si="37"/>
        <v>1650</v>
      </c>
      <c r="C651" s="468" t="s">
        <v>1115</v>
      </c>
      <c r="D651" t="s">
        <v>222</v>
      </c>
      <c r="E651" s="469">
        <v>3</v>
      </c>
      <c r="F651" s="470">
        <v>25</v>
      </c>
      <c r="G651">
        <v>1</v>
      </c>
      <c r="H651">
        <v>1</v>
      </c>
      <c r="I651" s="471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1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3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4" t="s">
        <v>23</v>
      </c>
    </row>
    <row r="652" spans="1:27" ht="15" hidden="1" x14ac:dyDescent="0.25">
      <c r="A652" s="24">
        <f t="shared" si="37"/>
        <v>1651</v>
      </c>
      <c r="B652" s="24">
        <f t="shared" si="37"/>
        <v>1651</v>
      </c>
      <c r="C652" s="468" t="s">
        <v>1116</v>
      </c>
      <c r="D652" t="s">
        <v>222</v>
      </c>
      <c r="E652" s="469">
        <v>3</v>
      </c>
      <c r="F652" s="470">
        <v>0</v>
      </c>
      <c r="G652">
        <v>1</v>
      </c>
      <c r="H652">
        <v>1</v>
      </c>
      <c r="I652" s="471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1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3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4" t="s">
        <v>23</v>
      </c>
    </row>
    <row r="653" spans="1:27" ht="15" hidden="1" x14ac:dyDescent="0.25">
      <c r="A653" s="24">
        <f t="shared" si="37"/>
        <v>1652</v>
      </c>
      <c r="B653" s="24">
        <f t="shared" si="37"/>
        <v>1652</v>
      </c>
      <c r="C653" s="468" t="s">
        <v>1117</v>
      </c>
      <c r="D653" t="s">
        <v>219</v>
      </c>
      <c r="E653" s="469">
        <v>2</v>
      </c>
      <c r="F653" s="470">
        <v>10</v>
      </c>
      <c r="G653">
        <v>1</v>
      </c>
      <c r="H653">
        <v>1</v>
      </c>
      <c r="I653" s="471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1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3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4" t="s">
        <v>23</v>
      </c>
    </row>
    <row r="654" spans="1:27" ht="15" hidden="1" x14ac:dyDescent="0.25">
      <c r="A654" s="24">
        <f t="shared" si="37"/>
        <v>1653</v>
      </c>
      <c r="B654" s="24">
        <f t="shared" si="37"/>
        <v>1653</v>
      </c>
      <c r="C654" s="468" t="s">
        <v>1118</v>
      </c>
      <c r="D654" t="s">
        <v>219</v>
      </c>
      <c r="E654" s="469">
        <v>2</v>
      </c>
      <c r="F654" s="470">
        <v>0</v>
      </c>
      <c r="G654">
        <v>1</v>
      </c>
      <c r="H654">
        <v>1</v>
      </c>
      <c r="I654" s="471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1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3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4" t="s">
        <v>23</v>
      </c>
    </row>
    <row r="655" spans="1:27" ht="15" hidden="1" x14ac:dyDescent="0.25">
      <c r="A655" s="24">
        <f t="shared" si="37"/>
        <v>1654</v>
      </c>
      <c r="B655" s="24">
        <f t="shared" si="37"/>
        <v>1654</v>
      </c>
      <c r="C655" s="468" t="s">
        <v>1119</v>
      </c>
      <c r="D655" t="s">
        <v>216</v>
      </c>
      <c r="E655" s="469">
        <v>1</v>
      </c>
      <c r="F655" s="470">
        <v>25</v>
      </c>
      <c r="G655">
        <v>1</v>
      </c>
      <c r="H655">
        <v>1</v>
      </c>
      <c r="I655" s="471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1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3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4" t="s">
        <v>23</v>
      </c>
    </row>
    <row r="656" spans="1:27" ht="15" hidden="1" x14ac:dyDescent="0.25">
      <c r="A656" s="24">
        <f t="shared" si="37"/>
        <v>1655</v>
      </c>
      <c r="B656" s="24">
        <f t="shared" si="37"/>
        <v>1655</v>
      </c>
      <c r="C656" s="468" t="s">
        <v>1120</v>
      </c>
      <c r="D656" t="s">
        <v>216</v>
      </c>
      <c r="E656" s="469">
        <v>1</v>
      </c>
      <c r="F656" s="470">
        <v>0</v>
      </c>
      <c r="G656">
        <v>1</v>
      </c>
      <c r="H656">
        <v>1</v>
      </c>
      <c r="I656" s="471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1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3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4" t="s">
        <v>23</v>
      </c>
    </row>
    <row r="657" spans="1:27" ht="15" hidden="1" x14ac:dyDescent="0.25">
      <c r="A657" s="24">
        <f t="shared" si="37"/>
        <v>1656</v>
      </c>
      <c r="B657" s="24">
        <f t="shared" si="37"/>
        <v>1656</v>
      </c>
      <c r="C657" s="468" t="s">
        <v>1121</v>
      </c>
      <c r="D657" t="s">
        <v>216</v>
      </c>
      <c r="E657" s="469">
        <v>1</v>
      </c>
      <c r="F657" s="470">
        <v>5</v>
      </c>
      <c r="G657">
        <v>1</v>
      </c>
      <c r="H657">
        <v>1</v>
      </c>
      <c r="I657" s="471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1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3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4" t="s">
        <v>23</v>
      </c>
    </row>
    <row r="658" spans="1:27" ht="15" hidden="1" x14ac:dyDescent="0.25">
      <c r="A658" s="24">
        <f t="shared" si="37"/>
        <v>1657</v>
      </c>
      <c r="B658" s="24">
        <f t="shared" si="37"/>
        <v>1657</v>
      </c>
      <c r="C658" s="468" t="s">
        <v>1122</v>
      </c>
      <c r="D658" t="s">
        <v>216</v>
      </c>
      <c r="E658" s="469">
        <v>1</v>
      </c>
      <c r="F658" s="470">
        <v>0</v>
      </c>
      <c r="G658">
        <v>1</v>
      </c>
      <c r="H658">
        <v>1</v>
      </c>
      <c r="I658" s="471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1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3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4" t="s">
        <v>23</v>
      </c>
    </row>
    <row r="659" spans="1:27" ht="15" hidden="1" x14ac:dyDescent="0.25">
      <c r="A659" s="24">
        <f t="shared" si="37"/>
        <v>1658</v>
      </c>
      <c r="B659" s="24">
        <f t="shared" si="37"/>
        <v>1658</v>
      </c>
      <c r="C659" s="475" t="s">
        <v>1123</v>
      </c>
      <c r="D659" t="s">
        <v>219</v>
      </c>
      <c r="E659" s="476">
        <v>2</v>
      </c>
      <c r="F659" s="470">
        <v>3</v>
      </c>
      <c r="G659">
        <v>1</v>
      </c>
      <c r="H659">
        <v>1</v>
      </c>
      <c r="I659" s="471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1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7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4" t="s">
        <v>24</v>
      </c>
    </row>
    <row r="660" spans="1:27" ht="15" hidden="1" x14ac:dyDescent="0.25">
      <c r="A660" s="24">
        <f t="shared" ref="A660:B679" si="38">1000+ROW()-1</f>
        <v>1659</v>
      </c>
      <c r="B660" s="24">
        <f t="shared" si="38"/>
        <v>1659</v>
      </c>
      <c r="C660" s="468" t="s">
        <v>1124</v>
      </c>
      <c r="D660" t="s">
        <v>216</v>
      </c>
      <c r="E660" s="469">
        <v>1</v>
      </c>
      <c r="F660" s="470">
        <v>9.5754716981132049</v>
      </c>
      <c r="G660">
        <v>1</v>
      </c>
      <c r="H660">
        <v>1</v>
      </c>
      <c r="I660" s="471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1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3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4" t="s">
        <v>23</v>
      </c>
    </row>
    <row r="661" spans="1:27" ht="15" hidden="1" x14ac:dyDescent="0.25">
      <c r="A661" s="24">
        <f t="shared" si="38"/>
        <v>1660</v>
      </c>
      <c r="B661" s="24">
        <f t="shared" si="38"/>
        <v>1660</v>
      </c>
      <c r="C661" s="475" t="s">
        <v>1125</v>
      </c>
      <c r="D661" t="s">
        <v>219</v>
      </c>
      <c r="E661" s="476">
        <v>2</v>
      </c>
      <c r="F661" s="470">
        <v>9</v>
      </c>
      <c r="G661">
        <v>1</v>
      </c>
      <c r="H661">
        <v>1</v>
      </c>
      <c r="I661" s="471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1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7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4" t="s">
        <v>24</v>
      </c>
    </row>
    <row r="662" spans="1:27" ht="15" hidden="1" x14ac:dyDescent="0.25">
      <c r="A662" s="24">
        <f t="shared" si="38"/>
        <v>1661</v>
      </c>
      <c r="B662" s="24">
        <f t="shared" si="38"/>
        <v>1661</v>
      </c>
      <c r="C662" s="475" t="s">
        <v>1126</v>
      </c>
      <c r="D662" t="s">
        <v>219</v>
      </c>
      <c r="E662" s="476">
        <v>2</v>
      </c>
      <c r="F662" s="470">
        <v>9</v>
      </c>
      <c r="G662">
        <v>1</v>
      </c>
      <c r="H662">
        <v>1</v>
      </c>
      <c r="I662" s="471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1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7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4" t="s">
        <v>24</v>
      </c>
    </row>
    <row r="663" spans="1:27" ht="15" hidden="1" x14ac:dyDescent="0.25">
      <c r="A663" s="24">
        <f t="shared" si="38"/>
        <v>1662</v>
      </c>
      <c r="B663" s="24">
        <f t="shared" si="38"/>
        <v>1662</v>
      </c>
      <c r="C663" s="475" t="s">
        <v>1127</v>
      </c>
      <c r="D663" t="s">
        <v>219</v>
      </c>
      <c r="E663" s="476">
        <v>2</v>
      </c>
      <c r="F663" s="470">
        <v>3</v>
      </c>
      <c r="G663">
        <v>1</v>
      </c>
      <c r="H663">
        <v>1</v>
      </c>
      <c r="I663" s="471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1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7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4" t="s">
        <v>24</v>
      </c>
    </row>
    <row r="664" spans="1:27" ht="15" hidden="1" x14ac:dyDescent="0.25">
      <c r="A664" s="24">
        <f t="shared" si="38"/>
        <v>1663</v>
      </c>
      <c r="B664" s="24">
        <f t="shared" si="38"/>
        <v>1663</v>
      </c>
      <c r="C664" s="475" t="s">
        <v>1128</v>
      </c>
      <c r="D664" t="s">
        <v>219</v>
      </c>
      <c r="E664" s="476">
        <v>2</v>
      </c>
      <c r="F664" s="470">
        <v>3</v>
      </c>
      <c r="G664">
        <v>1</v>
      </c>
      <c r="H664">
        <v>1</v>
      </c>
      <c r="I664" s="471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1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7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4" t="s">
        <v>24</v>
      </c>
    </row>
    <row r="665" spans="1:27" ht="15" hidden="1" x14ac:dyDescent="0.25">
      <c r="A665" s="24">
        <f t="shared" si="38"/>
        <v>1664</v>
      </c>
      <c r="B665" s="24">
        <f t="shared" si="38"/>
        <v>1664</v>
      </c>
      <c r="C665" s="475" t="s">
        <v>1129</v>
      </c>
      <c r="D665" t="s">
        <v>219</v>
      </c>
      <c r="E665" s="476">
        <v>2</v>
      </c>
      <c r="F665" s="470">
        <v>3</v>
      </c>
      <c r="G665">
        <v>1</v>
      </c>
      <c r="H665">
        <v>1</v>
      </c>
      <c r="I665" s="471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1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7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4" t="s">
        <v>24</v>
      </c>
    </row>
    <row r="666" spans="1:27" ht="15" hidden="1" x14ac:dyDescent="0.25">
      <c r="A666" s="24">
        <f t="shared" si="38"/>
        <v>1665</v>
      </c>
      <c r="B666" s="24">
        <f t="shared" si="38"/>
        <v>1665</v>
      </c>
      <c r="C666" s="475" t="s">
        <v>1130</v>
      </c>
      <c r="D666" t="s">
        <v>219</v>
      </c>
      <c r="E666" s="476">
        <v>2</v>
      </c>
      <c r="F666" s="470">
        <v>6</v>
      </c>
      <c r="G666">
        <v>1</v>
      </c>
      <c r="H666">
        <v>1</v>
      </c>
      <c r="I666" s="471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1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7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4" t="s">
        <v>24</v>
      </c>
    </row>
    <row r="667" spans="1:27" ht="15" hidden="1" x14ac:dyDescent="0.25">
      <c r="A667" s="24">
        <f t="shared" si="38"/>
        <v>1666</v>
      </c>
      <c r="B667" s="24">
        <f t="shared" si="38"/>
        <v>1666</v>
      </c>
      <c r="C667" s="468" t="s">
        <v>1131</v>
      </c>
      <c r="D667" t="s">
        <v>216</v>
      </c>
      <c r="E667" s="469">
        <v>1</v>
      </c>
      <c r="F667" s="470">
        <v>60.424528301886795</v>
      </c>
      <c r="G667">
        <v>1</v>
      </c>
      <c r="H667">
        <v>1</v>
      </c>
      <c r="I667" s="471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1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3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4" t="s">
        <v>23</v>
      </c>
    </row>
    <row r="668" spans="1:27" ht="15" hidden="1" x14ac:dyDescent="0.25">
      <c r="A668" s="24">
        <f t="shared" si="38"/>
        <v>1667</v>
      </c>
      <c r="B668" s="24">
        <f t="shared" si="38"/>
        <v>1667</v>
      </c>
      <c r="C668" s="468" t="s">
        <v>1132</v>
      </c>
      <c r="D668" t="s">
        <v>216</v>
      </c>
      <c r="E668" s="469">
        <v>1</v>
      </c>
      <c r="F668" s="470">
        <v>40.200000000000003</v>
      </c>
      <c r="G668">
        <v>1</v>
      </c>
      <c r="H668">
        <v>1</v>
      </c>
      <c r="I668" s="471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1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3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4" t="s">
        <v>23</v>
      </c>
    </row>
    <row r="669" spans="1:27" ht="15" hidden="1" x14ac:dyDescent="0.25">
      <c r="A669" s="24">
        <f t="shared" si="38"/>
        <v>1668</v>
      </c>
      <c r="B669" s="24">
        <f t="shared" si="38"/>
        <v>1668</v>
      </c>
      <c r="C669" s="475" t="s">
        <v>1133</v>
      </c>
      <c r="D669" t="s">
        <v>219</v>
      </c>
      <c r="E669" s="476">
        <v>2</v>
      </c>
      <c r="F669" s="470">
        <v>6</v>
      </c>
      <c r="G669">
        <v>1</v>
      </c>
      <c r="H669">
        <v>1</v>
      </c>
      <c r="I669" s="471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1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7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4" t="s">
        <v>24</v>
      </c>
    </row>
    <row r="670" spans="1:27" ht="15" hidden="1" x14ac:dyDescent="0.25">
      <c r="A670" s="24">
        <f t="shared" si="38"/>
        <v>1669</v>
      </c>
      <c r="B670" s="24">
        <f t="shared" si="38"/>
        <v>1669</v>
      </c>
      <c r="C670" s="475" t="s">
        <v>1134</v>
      </c>
      <c r="D670" t="s">
        <v>219</v>
      </c>
      <c r="E670" s="476">
        <v>2</v>
      </c>
      <c r="F670" s="470">
        <v>6</v>
      </c>
      <c r="G670">
        <v>1</v>
      </c>
      <c r="H670">
        <v>1</v>
      </c>
      <c r="I670" s="471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1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7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4" t="s">
        <v>24</v>
      </c>
    </row>
    <row r="671" spans="1:27" ht="15" hidden="1" x14ac:dyDescent="0.25">
      <c r="A671" s="24">
        <f t="shared" si="38"/>
        <v>1670</v>
      </c>
      <c r="B671" s="24">
        <f t="shared" si="38"/>
        <v>1670</v>
      </c>
      <c r="C671" s="475" t="s">
        <v>1135</v>
      </c>
      <c r="D671" t="s">
        <v>219</v>
      </c>
      <c r="E671" s="476">
        <v>2</v>
      </c>
      <c r="F671" s="470">
        <v>6</v>
      </c>
      <c r="G671">
        <v>1</v>
      </c>
      <c r="H671">
        <v>1</v>
      </c>
      <c r="I671" s="471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1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7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4" t="s">
        <v>24</v>
      </c>
    </row>
    <row r="672" spans="1:27" ht="15" hidden="1" x14ac:dyDescent="0.25">
      <c r="A672" s="24">
        <f t="shared" si="38"/>
        <v>1671</v>
      </c>
      <c r="B672" s="24">
        <f t="shared" si="38"/>
        <v>1671</v>
      </c>
      <c r="C672" s="475" t="s">
        <v>1136</v>
      </c>
      <c r="D672" t="s">
        <v>219</v>
      </c>
      <c r="E672" s="476">
        <v>2</v>
      </c>
      <c r="F672" s="470">
        <v>6</v>
      </c>
      <c r="G672">
        <v>1</v>
      </c>
      <c r="H672">
        <v>1</v>
      </c>
      <c r="I672" s="471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1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7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4" t="s">
        <v>24</v>
      </c>
    </row>
    <row r="673" spans="1:27" ht="15" hidden="1" x14ac:dyDescent="0.25">
      <c r="A673" s="24">
        <f t="shared" si="38"/>
        <v>1672</v>
      </c>
      <c r="B673" s="24">
        <f t="shared" si="38"/>
        <v>1672</v>
      </c>
      <c r="C673" s="475" t="s">
        <v>1137</v>
      </c>
      <c r="D673" t="s">
        <v>219</v>
      </c>
      <c r="E673" s="476">
        <v>2</v>
      </c>
      <c r="F673" s="470">
        <v>6</v>
      </c>
      <c r="G673">
        <v>1</v>
      </c>
      <c r="H673">
        <v>1</v>
      </c>
      <c r="I673" s="471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1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7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4" t="s">
        <v>24</v>
      </c>
    </row>
    <row r="674" spans="1:27" ht="15" hidden="1" x14ac:dyDescent="0.25">
      <c r="A674" s="24">
        <f t="shared" si="38"/>
        <v>1673</v>
      </c>
      <c r="B674" s="24">
        <f t="shared" si="38"/>
        <v>1673</v>
      </c>
      <c r="C674" s="475" t="s">
        <v>1138</v>
      </c>
      <c r="D674" t="s">
        <v>219</v>
      </c>
      <c r="E674" s="476">
        <v>2</v>
      </c>
      <c r="F674" s="470">
        <v>6</v>
      </c>
      <c r="G674">
        <v>1</v>
      </c>
      <c r="H674">
        <v>1</v>
      </c>
      <c r="I674" s="471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1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7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4" t="s">
        <v>24</v>
      </c>
    </row>
    <row r="675" spans="1:27" ht="15" hidden="1" x14ac:dyDescent="0.25">
      <c r="A675" s="24">
        <f t="shared" si="38"/>
        <v>1674</v>
      </c>
      <c r="B675" s="24">
        <f t="shared" si="38"/>
        <v>1674</v>
      </c>
      <c r="C675" s="475" t="s">
        <v>1139</v>
      </c>
      <c r="D675" t="s">
        <v>219</v>
      </c>
      <c r="E675" s="476">
        <v>2</v>
      </c>
      <c r="F675" s="470">
        <v>3</v>
      </c>
      <c r="G675">
        <v>1</v>
      </c>
      <c r="H675">
        <v>1</v>
      </c>
      <c r="I675" s="471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1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7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4" t="s">
        <v>24</v>
      </c>
    </row>
    <row r="676" spans="1:27" ht="15" hidden="1" x14ac:dyDescent="0.25">
      <c r="A676" s="24">
        <f t="shared" si="38"/>
        <v>1675</v>
      </c>
      <c r="B676" s="24">
        <f t="shared" si="38"/>
        <v>1675</v>
      </c>
      <c r="C676" s="468" t="s">
        <v>1140</v>
      </c>
      <c r="D676" t="s">
        <v>216</v>
      </c>
      <c r="E676" s="469">
        <v>1</v>
      </c>
      <c r="F676" s="470">
        <v>0</v>
      </c>
      <c r="G676">
        <v>1</v>
      </c>
      <c r="H676">
        <v>1</v>
      </c>
      <c r="I676" s="471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1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3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4" t="s">
        <v>23</v>
      </c>
    </row>
    <row r="677" spans="1:27" ht="15" hidden="1" x14ac:dyDescent="0.25">
      <c r="A677" s="24">
        <f t="shared" si="38"/>
        <v>1676</v>
      </c>
      <c r="B677" s="24">
        <f t="shared" si="38"/>
        <v>1676</v>
      </c>
      <c r="C677" s="468" t="s">
        <v>1141</v>
      </c>
      <c r="D677" t="s">
        <v>216</v>
      </c>
      <c r="E677" s="469">
        <v>1</v>
      </c>
      <c r="F677" s="470">
        <v>2.8571657142857205</v>
      </c>
      <c r="G677">
        <v>1</v>
      </c>
      <c r="H677">
        <v>1</v>
      </c>
      <c r="I677" s="471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1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3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4" t="s">
        <v>23</v>
      </c>
    </row>
    <row r="678" spans="1:27" ht="15" hidden="1" x14ac:dyDescent="0.25">
      <c r="A678" s="24">
        <f t="shared" si="38"/>
        <v>1677</v>
      </c>
      <c r="B678" s="24">
        <f t="shared" si="38"/>
        <v>1677</v>
      </c>
      <c r="C678" s="468" t="s">
        <v>1142</v>
      </c>
      <c r="D678" t="s">
        <v>216</v>
      </c>
      <c r="E678" s="469">
        <v>1</v>
      </c>
      <c r="F678" s="470">
        <v>57.142834285714279</v>
      </c>
      <c r="G678">
        <v>1</v>
      </c>
      <c r="H678">
        <v>1</v>
      </c>
      <c r="I678" s="471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1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3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4" t="s">
        <v>23</v>
      </c>
    </row>
    <row r="679" spans="1:27" ht="15" hidden="1" x14ac:dyDescent="0.25">
      <c r="A679" s="24">
        <f t="shared" si="38"/>
        <v>1678</v>
      </c>
      <c r="B679" s="24">
        <f t="shared" si="38"/>
        <v>1678</v>
      </c>
      <c r="C679" s="475" t="s">
        <v>1143</v>
      </c>
      <c r="D679" t="s">
        <v>219</v>
      </c>
      <c r="E679" s="476">
        <v>2</v>
      </c>
      <c r="F679" s="470">
        <v>6</v>
      </c>
      <c r="G679">
        <v>1</v>
      </c>
      <c r="H679">
        <v>1</v>
      </c>
      <c r="I679" s="471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1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7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4" t="s">
        <v>24</v>
      </c>
    </row>
    <row r="680" spans="1:27" ht="15" hidden="1" x14ac:dyDescent="0.25">
      <c r="A680" s="24">
        <f t="shared" ref="A680:B699" si="41">1000+ROW()-1</f>
        <v>1679</v>
      </c>
      <c r="B680" s="24">
        <f t="shared" si="41"/>
        <v>1679</v>
      </c>
      <c r="C680" s="468" t="s">
        <v>1144</v>
      </c>
      <c r="D680" t="s">
        <v>216</v>
      </c>
      <c r="E680" s="469">
        <v>1</v>
      </c>
      <c r="F680" s="470">
        <v>17.391297391304349</v>
      </c>
      <c r="G680">
        <v>1</v>
      </c>
      <c r="H680">
        <v>1</v>
      </c>
      <c r="I680" s="471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1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3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4" t="s">
        <v>23</v>
      </c>
    </row>
    <row r="681" spans="1:27" ht="15" hidden="1" x14ac:dyDescent="0.25">
      <c r="A681" s="24">
        <f t="shared" si="41"/>
        <v>1680</v>
      </c>
      <c r="B681" s="24">
        <f t="shared" si="41"/>
        <v>1680</v>
      </c>
      <c r="C681" s="475" t="s">
        <v>1145</v>
      </c>
      <c r="D681" t="s">
        <v>219</v>
      </c>
      <c r="E681" s="476">
        <v>2</v>
      </c>
      <c r="F681" s="470">
        <v>3</v>
      </c>
      <c r="G681">
        <v>1</v>
      </c>
      <c r="H681">
        <v>1</v>
      </c>
      <c r="I681" s="471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1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7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4" t="s">
        <v>24</v>
      </c>
    </row>
    <row r="682" spans="1:27" ht="15" hidden="1" x14ac:dyDescent="0.25">
      <c r="A682" s="24">
        <f t="shared" si="41"/>
        <v>1681</v>
      </c>
      <c r="B682" s="24">
        <f t="shared" si="41"/>
        <v>1681</v>
      </c>
      <c r="C682" s="475" t="s">
        <v>1146</v>
      </c>
      <c r="D682" t="s">
        <v>219</v>
      </c>
      <c r="E682" s="476">
        <v>2</v>
      </c>
      <c r="F682" s="470">
        <v>6</v>
      </c>
      <c r="G682">
        <v>1</v>
      </c>
      <c r="H682">
        <v>1</v>
      </c>
      <c r="I682" s="471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1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7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4" t="s">
        <v>24</v>
      </c>
    </row>
    <row r="683" spans="1:27" ht="15" hidden="1" x14ac:dyDescent="0.25">
      <c r="A683" s="24">
        <f t="shared" si="41"/>
        <v>1682</v>
      </c>
      <c r="B683" s="24">
        <f t="shared" si="41"/>
        <v>1682</v>
      </c>
      <c r="C683" s="468" t="s">
        <v>1147</v>
      </c>
      <c r="D683" t="s">
        <v>216</v>
      </c>
      <c r="E683" s="469">
        <v>1</v>
      </c>
      <c r="F683" s="470">
        <v>62.608702608695651</v>
      </c>
      <c r="G683">
        <v>1</v>
      </c>
      <c r="H683">
        <v>1</v>
      </c>
      <c r="I683" s="471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1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3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4" t="s">
        <v>23</v>
      </c>
    </row>
    <row r="684" spans="1:27" ht="15" hidden="1" x14ac:dyDescent="0.25">
      <c r="A684" s="24">
        <f t="shared" si="41"/>
        <v>1683</v>
      </c>
      <c r="B684" s="24">
        <f t="shared" si="41"/>
        <v>1683</v>
      </c>
      <c r="C684" s="468" t="s">
        <v>1148</v>
      </c>
      <c r="D684" t="s">
        <v>216</v>
      </c>
      <c r="E684" s="469">
        <v>1</v>
      </c>
      <c r="F684" s="470">
        <v>8.6207862068965539</v>
      </c>
      <c r="G684">
        <v>1</v>
      </c>
      <c r="H684">
        <v>1</v>
      </c>
      <c r="I684" s="471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1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3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4" t="s">
        <v>23</v>
      </c>
    </row>
    <row r="685" spans="1:27" ht="15" hidden="1" x14ac:dyDescent="0.25">
      <c r="A685" s="24">
        <f t="shared" si="41"/>
        <v>1684</v>
      </c>
      <c r="B685" s="24">
        <f t="shared" si="41"/>
        <v>1684</v>
      </c>
      <c r="C685" s="468" t="s">
        <v>1149</v>
      </c>
      <c r="D685" t="s">
        <v>216</v>
      </c>
      <c r="E685" s="469">
        <v>1</v>
      </c>
      <c r="F685" s="470">
        <v>41.379213793103446</v>
      </c>
      <c r="G685">
        <v>1</v>
      </c>
      <c r="H685">
        <v>1</v>
      </c>
      <c r="I685" s="471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1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3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4" t="s">
        <v>23</v>
      </c>
    </row>
    <row r="686" spans="1:27" ht="15" hidden="1" x14ac:dyDescent="0.25">
      <c r="A686" s="24">
        <f t="shared" si="41"/>
        <v>1685</v>
      </c>
      <c r="B686" s="24">
        <f t="shared" si="41"/>
        <v>1685</v>
      </c>
      <c r="C686" s="468" t="s">
        <v>1150</v>
      </c>
      <c r="D686" t="s">
        <v>219</v>
      </c>
      <c r="E686" s="469">
        <v>2</v>
      </c>
      <c r="F686" s="470">
        <v>71.900000000000006</v>
      </c>
      <c r="G686">
        <v>1</v>
      </c>
      <c r="H686">
        <v>1</v>
      </c>
      <c r="I686" s="471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1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3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4" t="s">
        <v>23</v>
      </c>
    </row>
    <row r="687" spans="1:27" ht="15" hidden="1" x14ac:dyDescent="0.25">
      <c r="A687" s="24">
        <f t="shared" si="41"/>
        <v>1686</v>
      </c>
      <c r="B687" s="24">
        <f t="shared" si="41"/>
        <v>1686</v>
      </c>
      <c r="C687" s="468" t="s">
        <v>1151</v>
      </c>
      <c r="D687" t="s">
        <v>219</v>
      </c>
      <c r="E687" s="469">
        <v>2</v>
      </c>
      <c r="F687" s="470">
        <v>0</v>
      </c>
      <c r="G687">
        <v>1</v>
      </c>
      <c r="H687">
        <v>1</v>
      </c>
      <c r="I687" s="471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1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3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4" t="s">
        <v>23</v>
      </c>
    </row>
    <row r="688" spans="1:27" ht="15" hidden="1" x14ac:dyDescent="0.25">
      <c r="A688" s="24">
        <f t="shared" si="41"/>
        <v>1687</v>
      </c>
      <c r="B688" s="24">
        <f t="shared" si="41"/>
        <v>1687</v>
      </c>
      <c r="C688" s="475" t="s">
        <v>1152</v>
      </c>
      <c r="D688" t="s">
        <v>219</v>
      </c>
      <c r="E688" s="476">
        <v>2</v>
      </c>
      <c r="F688" s="470">
        <v>6</v>
      </c>
      <c r="G688">
        <v>1</v>
      </c>
      <c r="H688">
        <v>1</v>
      </c>
      <c r="I688" s="471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1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7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4" t="s">
        <v>24</v>
      </c>
    </row>
    <row r="689" spans="1:27" ht="15" hidden="1" x14ac:dyDescent="0.25">
      <c r="A689" s="24">
        <f t="shared" si="41"/>
        <v>1688</v>
      </c>
      <c r="B689" s="24">
        <f t="shared" si="41"/>
        <v>1688</v>
      </c>
      <c r="C689" s="475" t="s">
        <v>1153</v>
      </c>
      <c r="D689" t="s">
        <v>219</v>
      </c>
      <c r="E689" s="476">
        <v>2</v>
      </c>
      <c r="F689" s="470">
        <v>6</v>
      </c>
      <c r="G689">
        <v>1</v>
      </c>
      <c r="H689">
        <v>1</v>
      </c>
      <c r="I689" s="471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1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7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4" t="s">
        <v>24</v>
      </c>
    </row>
    <row r="690" spans="1:27" ht="15" hidden="1" x14ac:dyDescent="0.25">
      <c r="A690" s="24">
        <f t="shared" si="41"/>
        <v>1689</v>
      </c>
      <c r="B690" s="24">
        <f t="shared" si="41"/>
        <v>1689</v>
      </c>
      <c r="C690" s="475" t="s">
        <v>1154</v>
      </c>
      <c r="D690" t="s">
        <v>219</v>
      </c>
      <c r="E690" s="476">
        <v>2</v>
      </c>
      <c r="F690" s="470">
        <v>9</v>
      </c>
      <c r="G690">
        <v>1</v>
      </c>
      <c r="H690">
        <v>1</v>
      </c>
      <c r="I690" s="471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1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7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4" t="s">
        <v>24</v>
      </c>
    </row>
    <row r="691" spans="1:27" ht="15" hidden="1" x14ac:dyDescent="0.25">
      <c r="A691" s="24">
        <f t="shared" si="41"/>
        <v>1690</v>
      </c>
      <c r="B691" s="24">
        <f t="shared" si="41"/>
        <v>1690</v>
      </c>
      <c r="C691" s="475" t="s">
        <v>1155</v>
      </c>
      <c r="D691" t="s">
        <v>219</v>
      </c>
      <c r="E691" s="476">
        <v>2</v>
      </c>
      <c r="F691" s="470">
        <v>6</v>
      </c>
      <c r="G691">
        <v>1</v>
      </c>
      <c r="H691">
        <v>1</v>
      </c>
      <c r="I691" s="471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1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7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4" t="s">
        <v>24</v>
      </c>
    </row>
    <row r="692" spans="1:27" ht="15" hidden="1" x14ac:dyDescent="0.25">
      <c r="A692" s="24">
        <f t="shared" si="41"/>
        <v>1691</v>
      </c>
      <c r="B692" s="24">
        <f t="shared" si="41"/>
        <v>1691</v>
      </c>
      <c r="C692" s="475" t="s">
        <v>1156</v>
      </c>
      <c r="D692" t="s">
        <v>219</v>
      </c>
      <c r="E692" s="476">
        <v>2</v>
      </c>
      <c r="F692" s="470">
        <v>6</v>
      </c>
      <c r="G692">
        <v>1</v>
      </c>
      <c r="H692">
        <v>1</v>
      </c>
      <c r="I692" s="471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1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7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4" t="s">
        <v>24</v>
      </c>
    </row>
    <row r="693" spans="1:27" ht="15" hidden="1" x14ac:dyDescent="0.25">
      <c r="A693" s="24">
        <f t="shared" si="41"/>
        <v>1692</v>
      </c>
      <c r="B693" s="24">
        <f t="shared" si="41"/>
        <v>1692</v>
      </c>
      <c r="C693" s="475" t="s">
        <v>1157</v>
      </c>
      <c r="D693" t="s">
        <v>219</v>
      </c>
      <c r="E693" s="476">
        <v>2</v>
      </c>
      <c r="F693" s="470">
        <v>6</v>
      </c>
      <c r="G693">
        <v>1</v>
      </c>
      <c r="H693">
        <v>1</v>
      </c>
      <c r="I693" s="471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1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7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4" t="s">
        <v>24</v>
      </c>
    </row>
    <row r="694" spans="1:27" ht="15" hidden="1" x14ac:dyDescent="0.25">
      <c r="A694" s="24">
        <f t="shared" si="41"/>
        <v>1693</v>
      </c>
      <c r="B694" s="24">
        <f t="shared" si="41"/>
        <v>1693</v>
      </c>
      <c r="C694" s="475" t="s">
        <v>1158</v>
      </c>
      <c r="D694" t="s">
        <v>219</v>
      </c>
      <c r="E694" s="476">
        <v>2</v>
      </c>
      <c r="F694" s="470">
        <v>6</v>
      </c>
      <c r="G694">
        <v>1</v>
      </c>
      <c r="H694">
        <v>1</v>
      </c>
      <c r="I694" s="471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1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7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4" t="s">
        <v>24</v>
      </c>
    </row>
    <row r="695" spans="1:27" ht="15" hidden="1" x14ac:dyDescent="0.25">
      <c r="A695" s="24">
        <f t="shared" si="41"/>
        <v>1694</v>
      </c>
      <c r="B695" s="24">
        <f t="shared" si="41"/>
        <v>1694</v>
      </c>
      <c r="C695" s="475" t="s">
        <v>1159</v>
      </c>
      <c r="D695" t="s">
        <v>222</v>
      </c>
      <c r="E695" s="476">
        <v>3</v>
      </c>
      <c r="F695" s="470">
        <v>28</v>
      </c>
      <c r="G695">
        <v>1</v>
      </c>
      <c r="H695">
        <v>1</v>
      </c>
      <c r="I695" s="471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1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7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4" t="s">
        <v>25</v>
      </c>
    </row>
    <row r="696" spans="1:27" ht="15" hidden="1" x14ac:dyDescent="0.25">
      <c r="A696" s="24">
        <f t="shared" si="41"/>
        <v>1695</v>
      </c>
      <c r="B696" s="24">
        <f t="shared" si="41"/>
        <v>1695</v>
      </c>
      <c r="C696" s="468" t="s">
        <v>1160</v>
      </c>
      <c r="D696" t="s">
        <v>219</v>
      </c>
      <c r="E696" s="469">
        <v>2</v>
      </c>
      <c r="F696" s="470">
        <v>52</v>
      </c>
      <c r="G696">
        <v>1</v>
      </c>
      <c r="H696">
        <v>1</v>
      </c>
      <c r="I696" s="471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1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3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4" t="s">
        <v>23</v>
      </c>
    </row>
    <row r="697" spans="1:27" ht="15" hidden="1" x14ac:dyDescent="0.25">
      <c r="A697" s="24">
        <f t="shared" si="41"/>
        <v>1696</v>
      </c>
      <c r="B697" s="24">
        <f t="shared" si="41"/>
        <v>1696</v>
      </c>
      <c r="C697" s="468" t="s">
        <v>1161</v>
      </c>
      <c r="D697" t="s">
        <v>219</v>
      </c>
      <c r="E697" s="469">
        <v>2</v>
      </c>
      <c r="F697" s="470">
        <v>0</v>
      </c>
      <c r="G697">
        <v>1</v>
      </c>
      <c r="H697">
        <v>1</v>
      </c>
      <c r="I697" s="471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1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3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4" t="s">
        <v>23</v>
      </c>
    </row>
    <row r="698" spans="1:27" ht="15" hidden="1" x14ac:dyDescent="0.25">
      <c r="A698" s="24">
        <f t="shared" si="41"/>
        <v>1697</v>
      </c>
      <c r="B698" s="24">
        <f t="shared" si="41"/>
        <v>1697</v>
      </c>
      <c r="C698" s="468" t="s">
        <v>1162</v>
      </c>
      <c r="D698" t="s">
        <v>216</v>
      </c>
      <c r="E698" s="469">
        <v>1</v>
      </c>
      <c r="F698" s="470">
        <v>12.098000000000001</v>
      </c>
      <c r="G698">
        <v>1</v>
      </c>
      <c r="H698">
        <v>1</v>
      </c>
      <c r="I698" s="471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1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3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4" t="s">
        <v>23</v>
      </c>
    </row>
    <row r="699" spans="1:27" ht="15" hidden="1" x14ac:dyDescent="0.25">
      <c r="A699" s="24">
        <f t="shared" si="41"/>
        <v>1698</v>
      </c>
      <c r="B699" s="24">
        <f t="shared" si="41"/>
        <v>1698</v>
      </c>
      <c r="C699" s="468" t="s">
        <v>1163</v>
      </c>
      <c r="D699" t="s">
        <v>216</v>
      </c>
      <c r="E699" s="469">
        <v>1</v>
      </c>
      <c r="F699" s="470">
        <v>0</v>
      </c>
      <c r="G699">
        <v>1</v>
      </c>
      <c r="H699">
        <v>1</v>
      </c>
      <c r="I699" s="471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1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3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4" t="s">
        <v>23</v>
      </c>
    </row>
    <row r="700" spans="1:27" ht="15" hidden="1" x14ac:dyDescent="0.25">
      <c r="A700" s="24">
        <f t="shared" ref="A700:B719" si="44">1000+ROW()-1</f>
        <v>1699</v>
      </c>
      <c r="B700" s="24">
        <f t="shared" si="44"/>
        <v>1699</v>
      </c>
      <c r="C700" s="468" t="s">
        <v>1164</v>
      </c>
      <c r="D700" t="s">
        <v>219</v>
      </c>
      <c r="E700" s="469">
        <v>2</v>
      </c>
      <c r="F700" s="470">
        <v>5</v>
      </c>
      <c r="G700">
        <v>1</v>
      </c>
      <c r="H700">
        <v>1</v>
      </c>
      <c r="I700" s="471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1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3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4" t="s">
        <v>23</v>
      </c>
    </row>
    <row r="701" spans="1:27" ht="15" hidden="1" x14ac:dyDescent="0.25">
      <c r="A701" s="24">
        <f t="shared" si="44"/>
        <v>1700</v>
      </c>
      <c r="B701" s="24">
        <f t="shared" si="44"/>
        <v>1700</v>
      </c>
      <c r="C701" s="468" t="s">
        <v>1165</v>
      </c>
      <c r="D701" t="s">
        <v>219</v>
      </c>
      <c r="E701" s="469">
        <v>2</v>
      </c>
      <c r="F701" s="470">
        <v>0</v>
      </c>
      <c r="G701">
        <v>1</v>
      </c>
      <c r="H701">
        <v>1</v>
      </c>
      <c r="I701" s="471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1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3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4" t="s">
        <v>23</v>
      </c>
    </row>
    <row r="702" spans="1:27" ht="15" hidden="1" x14ac:dyDescent="0.25">
      <c r="A702" s="24">
        <f t="shared" si="44"/>
        <v>1701</v>
      </c>
      <c r="B702" s="24">
        <f t="shared" si="44"/>
        <v>1701</v>
      </c>
      <c r="C702" s="468" t="s">
        <v>1166</v>
      </c>
      <c r="D702" t="s">
        <v>216</v>
      </c>
      <c r="E702" s="469">
        <v>1</v>
      </c>
      <c r="F702" s="470">
        <v>60</v>
      </c>
      <c r="G702">
        <v>1</v>
      </c>
      <c r="H702">
        <v>1</v>
      </c>
      <c r="I702" s="471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1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3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4" t="s">
        <v>23</v>
      </c>
    </row>
    <row r="703" spans="1:27" ht="15" hidden="1" x14ac:dyDescent="0.25">
      <c r="A703" s="24">
        <f t="shared" si="44"/>
        <v>1702</v>
      </c>
      <c r="B703" s="24">
        <f t="shared" si="44"/>
        <v>1702</v>
      </c>
      <c r="C703" s="468" t="s">
        <v>1167</v>
      </c>
      <c r="D703" t="s">
        <v>216</v>
      </c>
      <c r="E703" s="469">
        <v>1</v>
      </c>
      <c r="F703" s="470">
        <v>0</v>
      </c>
      <c r="G703">
        <v>1</v>
      </c>
      <c r="H703">
        <v>1</v>
      </c>
      <c r="I703" s="471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1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3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4" t="s">
        <v>23</v>
      </c>
    </row>
    <row r="704" spans="1:27" ht="15" hidden="1" x14ac:dyDescent="0.25">
      <c r="A704" s="24">
        <f t="shared" si="44"/>
        <v>1703</v>
      </c>
      <c r="B704" s="24">
        <f t="shared" si="44"/>
        <v>1703</v>
      </c>
      <c r="C704" s="468" t="s">
        <v>1168</v>
      </c>
      <c r="D704" t="s">
        <v>216</v>
      </c>
      <c r="E704" s="469">
        <v>1</v>
      </c>
      <c r="F704" s="470">
        <v>40</v>
      </c>
      <c r="G704">
        <v>1</v>
      </c>
      <c r="H704">
        <v>1</v>
      </c>
      <c r="I704" s="471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1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3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4" t="s">
        <v>23</v>
      </c>
    </row>
    <row r="705" spans="1:27" ht="15" hidden="1" x14ac:dyDescent="0.25">
      <c r="A705" s="24">
        <f t="shared" si="44"/>
        <v>1704</v>
      </c>
      <c r="B705" s="24">
        <f t="shared" si="44"/>
        <v>1704</v>
      </c>
      <c r="C705" s="475" t="s">
        <v>1169</v>
      </c>
      <c r="D705" t="s">
        <v>219</v>
      </c>
      <c r="E705" s="476">
        <v>2</v>
      </c>
      <c r="F705" s="470">
        <v>9</v>
      </c>
      <c r="G705">
        <v>1</v>
      </c>
      <c r="H705">
        <v>1</v>
      </c>
      <c r="I705" s="471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1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7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4" t="s">
        <v>24</v>
      </c>
    </row>
    <row r="706" spans="1:27" ht="15" hidden="1" x14ac:dyDescent="0.25">
      <c r="A706" s="24">
        <f t="shared" si="44"/>
        <v>1705</v>
      </c>
      <c r="B706" s="24">
        <f t="shared" si="44"/>
        <v>1705</v>
      </c>
      <c r="C706" s="475" t="s">
        <v>1170</v>
      </c>
      <c r="D706" t="s">
        <v>219</v>
      </c>
      <c r="E706" s="476">
        <v>2</v>
      </c>
      <c r="F706" s="470">
        <v>6</v>
      </c>
      <c r="G706">
        <v>1</v>
      </c>
      <c r="H706">
        <v>1</v>
      </c>
      <c r="I706" s="471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1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7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4" t="s">
        <v>24</v>
      </c>
    </row>
    <row r="707" spans="1:27" ht="15" hidden="1" x14ac:dyDescent="0.25">
      <c r="A707" s="24">
        <f t="shared" si="44"/>
        <v>1706</v>
      </c>
      <c r="B707" s="24">
        <f t="shared" si="44"/>
        <v>1706</v>
      </c>
      <c r="C707" s="475" t="s">
        <v>1171</v>
      </c>
      <c r="D707" t="s">
        <v>219</v>
      </c>
      <c r="E707" s="476">
        <v>2</v>
      </c>
      <c r="F707" s="470">
        <v>6</v>
      </c>
      <c r="G707">
        <v>1</v>
      </c>
      <c r="H707">
        <v>1</v>
      </c>
      <c r="I707" s="471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1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7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4" t="s">
        <v>24</v>
      </c>
    </row>
    <row r="708" spans="1:27" ht="15" hidden="1" x14ac:dyDescent="0.25">
      <c r="A708" s="24">
        <f t="shared" si="44"/>
        <v>1707</v>
      </c>
      <c r="B708" s="24">
        <f t="shared" si="44"/>
        <v>1707</v>
      </c>
      <c r="C708" s="475" t="s">
        <v>1172</v>
      </c>
      <c r="D708" t="s">
        <v>219</v>
      </c>
      <c r="E708" s="476">
        <v>2</v>
      </c>
      <c r="F708" s="470">
        <v>6</v>
      </c>
      <c r="G708">
        <v>1</v>
      </c>
      <c r="H708">
        <v>1</v>
      </c>
      <c r="I708" s="471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1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7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4" t="s">
        <v>24</v>
      </c>
    </row>
    <row r="709" spans="1:27" ht="15" hidden="1" x14ac:dyDescent="0.25">
      <c r="A709" s="24">
        <f t="shared" si="44"/>
        <v>1708</v>
      </c>
      <c r="B709" s="24">
        <f t="shared" si="44"/>
        <v>1708</v>
      </c>
      <c r="C709" s="475" t="s">
        <v>1173</v>
      </c>
      <c r="D709" t="s">
        <v>219</v>
      </c>
      <c r="E709" s="476">
        <v>2</v>
      </c>
      <c r="F709" s="470">
        <v>6</v>
      </c>
      <c r="G709">
        <v>1</v>
      </c>
      <c r="H709">
        <v>1</v>
      </c>
      <c r="I709" s="471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1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7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4" t="s">
        <v>24</v>
      </c>
    </row>
    <row r="710" spans="1:27" ht="15" hidden="1" x14ac:dyDescent="0.25">
      <c r="A710" s="24">
        <f t="shared" si="44"/>
        <v>1709</v>
      </c>
      <c r="B710" s="24">
        <f t="shared" si="44"/>
        <v>1709</v>
      </c>
      <c r="C710" s="475" t="s">
        <v>1174</v>
      </c>
      <c r="D710" t="s">
        <v>219</v>
      </c>
      <c r="E710" s="476">
        <v>2</v>
      </c>
      <c r="F710" s="470">
        <v>6</v>
      </c>
      <c r="G710">
        <v>1</v>
      </c>
      <c r="H710">
        <v>1</v>
      </c>
      <c r="I710" s="471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1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7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4" t="s">
        <v>24</v>
      </c>
    </row>
    <row r="711" spans="1:27" ht="15" hidden="1" x14ac:dyDescent="0.25">
      <c r="A711" s="24">
        <f t="shared" si="44"/>
        <v>1710</v>
      </c>
      <c r="B711" s="24">
        <f t="shared" si="44"/>
        <v>1710</v>
      </c>
      <c r="C711" s="475" t="s">
        <v>1175</v>
      </c>
      <c r="D711" t="s">
        <v>219</v>
      </c>
      <c r="E711" s="476">
        <v>2</v>
      </c>
      <c r="F711" s="470">
        <v>6</v>
      </c>
      <c r="G711">
        <v>1</v>
      </c>
      <c r="H711">
        <v>1</v>
      </c>
      <c r="I711" s="471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1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7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4" t="s">
        <v>24</v>
      </c>
    </row>
    <row r="712" spans="1:27" ht="15" hidden="1" x14ac:dyDescent="0.25">
      <c r="A712" s="24">
        <f t="shared" si="44"/>
        <v>1711</v>
      </c>
      <c r="B712" s="24">
        <f t="shared" si="44"/>
        <v>1711</v>
      </c>
      <c r="C712" s="475" t="s">
        <v>1176</v>
      </c>
      <c r="D712" t="s">
        <v>219</v>
      </c>
      <c r="E712" s="476">
        <v>2</v>
      </c>
      <c r="F712" s="470">
        <v>9</v>
      </c>
      <c r="G712">
        <v>1</v>
      </c>
      <c r="H712">
        <v>1</v>
      </c>
      <c r="I712" s="471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1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7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4" t="s">
        <v>24</v>
      </c>
    </row>
    <row r="713" spans="1:27" ht="15" hidden="1" x14ac:dyDescent="0.25">
      <c r="A713" s="24">
        <f t="shared" si="44"/>
        <v>1712</v>
      </c>
      <c r="B713" s="24">
        <f t="shared" si="44"/>
        <v>1712</v>
      </c>
      <c r="C713" s="468" t="s">
        <v>1177</v>
      </c>
      <c r="D713" t="s">
        <v>216</v>
      </c>
      <c r="E713" s="469">
        <v>1</v>
      </c>
      <c r="F713" s="470">
        <v>0</v>
      </c>
      <c r="G713">
        <v>1</v>
      </c>
      <c r="H713">
        <v>1</v>
      </c>
      <c r="I713" s="471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1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3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4" t="s">
        <v>23</v>
      </c>
    </row>
    <row r="714" spans="1:27" ht="15" hidden="1" x14ac:dyDescent="0.25">
      <c r="A714" s="24">
        <f t="shared" si="44"/>
        <v>1713</v>
      </c>
      <c r="B714" s="24">
        <f t="shared" si="44"/>
        <v>1713</v>
      </c>
      <c r="C714" s="468" t="s">
        <v>1178</v>
      </c>
      <c r="D714" t="s">
        <v>216</v>
      </c>
      <c r="E714" s="469">
        <v>1</v>
      </c>
      <c r="F714" s="470">
        <v>40</v>
      </c>
      <c r="G714">
        <v>1</v>
      </c>
      <c r="H714">
        <v>1</v>
      </c>
      <c r="I714" s="471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1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3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4" t="s">
        <v>23</v>
      </c>
    </row>
    <row r="715" spans="1:27" ht="15" hidden="1" x14ac:dyDescent="0.25">
      <c r="A715" s="24">
        <f t="shared" si="44"/>
        <v>1714</v>
      </c>
      <c r="B715" s="24">
        <f t="shared" si="44"/>
        <v>1714</v>
      </c>
      <c r="C715" s="475" t="s">
        <v>1179</v>
      </c>
      <c r="D715" t="s">
        <v>219</v>
      </c>
      <c r="E715" s="476">
        <v>2</v>
      </c>
      <c r="F715" s="470">
        <v>9</v>
      </c>
      <c r="G715">
        <v>1</v>
      </c>
      <c r="H715">
        <v>1</v>
      </c>
      <c r="I715" s="471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1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7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4" t="s">
        <v>24</v>
      </c>
    </row>
    <row r="716" spans="1:27" ht="15" hidden="1" x14ac:dyDescent="0.25">
      <c r="A716" s="24">
        <f t="shared" si="44"/>
        <v>1715</v>
      </c>
      <c r="B716" s="24">
        <f t="shared" si="44"/>
        <v>1715</v>
      </c>
      <c r="C716" s="468" t="s">
        <v>1180</v>
      </c>
      <c r="D716" t="s">
        <v>216</v>
      </c>
      <c r="E716" s="469">
        <v>1</v>
      </c>
      <c r="F716" s="470">
        <v>0</v>
      </c>
      <c r="G716">
        <v>1</v>
      </c>
      <c r="H716">
        <v>1</v>
      </c>
      <c r="I716" s="471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1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3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4" t="s">
        <v>23</v>
      </c>
    </row>
    <row r="717" spans="1:27" ht="15" hidden="1" x14ac:dyDescent="0.25">
      <c r="A717" s="24">
        <f t="shared" si="44"/>
        <v>1716</v>
      </c>
      <c r="B717" s="24">
        <f t="shared" si="44"/>
        <v>1716</v>
      </c>
      <c r="C717" s="475" t="s">
        <v>1181</v>
      </c>
      <c r="D717" t="s">
        <v>219</v>
      </c>
      <c r="E717" s="476">
        <v>2</v>
      </c>
      <c r="F717" s="470">
        <v>3</v>
      </c>
      <c r="G717">
        <v>1</v>
      </c>
      <c r="H717">
        <v>1</v>
      </c>
      <c r="I717" s="471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1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7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4" t="s">
        <v>24</v>
      </c>
    </row>
    <row r="718" spans="1:27" ht="15" hidden="1" x14ac:dyDescent="0.25">
      <c r="A718" s="24">
        <f t="shared" si="44"/>
        <v>1717</v>
      </c>
      <c r="B718" s="24">
        <f t="shared" si="44"/>
        <v>1717</v>
      </c>
      <c r="C718" s="475" t="s">
        <v>1182</v>
      </c>
      <c r="D718" t="s">
        <v>219</v>
      </c>
      <c r="E718" s="476">
        <v>2</v>
      </c>
      <c r="F718" s="470">
        <v>6</v>
      </c>
      <c r="G718">
        <v>1</v>
      </c>
      <c r="H718">
        <v>1</v>
      </c>
      <c r="I718" s="471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1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7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4" t="s">
        <v>24</v>
      </c>
    </row>
    <row r="719" spans="1:27" ht="15" hidden="1" x14ac:dyDescent="0.25">
      <c r="A719" s="24">
        <f t="shared" si="44"/>
        <v>1718</v>
      </c>
      <c r="B719" s="24">
        <f t="shared" si="44"/>
        <v>1718</v>
      </c>
      <c r="C719" s="468" t="s">
        <v>1183</v>
      </c>
      <c r="D719" t="s">
        <v>216</v>
      </c>
      <c r="E719" s="469">
        <v>1</v>
      </c>
      <c r="F719" s="470">
        <v>12.03</v>
      </c>
      <c r="G719">
        <v>1</v>
      </c>
      <c r="H719">
        <v>1</v>
      </c>
      <c r="I719" s="471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1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3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4" t="s">
        <v>23</v>
      </c>
    </row>
    <row r="720" spans="1:27" ht="15" hidden="1" x14ac:dyDescent="0.25">
      <c r="A720" s="24">
        <f t="shared" ref="A720:B738" si="49">1000+ROW()-1</f>
        <v>1719</v>
      </c>
      <c r="B720" s="24">
        <f t="shared" si="49"/>
        <v>1719</v>
      </c>
      <c r="C720" s="468" t="s">
        <v>1184</v>
      </c>
      <c r="D720" t="s">
        <v>216</v>
      </c>
      <c r="E720" s="469">
        <v>1</v>
      </c>
      <c r="F720" s="470">
        <v>0</v>
      </c>
      <c r="G720">
        <v>1</v>
      </c>
      <c r="H720">
        <v>1</v>
      </c>
      <c r="I720" s="471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1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3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4" t="s">
        <v>23</v>
      </c>
    </row>
    <row r="721" spans="1:27" ht="15" hidden="1" x14ac:dyDescent="0.25">
      <c r="A721" s="24">
        <f t="shared" si="49"/>
        <v>1720</v>
      </c>
      <c r="B721" s="24">
        <f t="shared" si="49"/>
        <v>1720</v>
      </c>
      <c r="C721" s="475" t="s">
        <v>1185</v>
      </c>
      <c r="D721" t="s">
        <v>222</v>
      </c>
      <c r="E721" s="476">
        <v>3</v>
      </c>
      <c r="F721" s="470">
        <v>26</v>
      </c>
      <c r="G721">
        <v>1</v>
      </c>
      <c r="H721">
        <v>1</v>
      </c>
      <c r="I721" s="471">
        <f t="shared" si="46"/>
        <v>0.47039166666666665</v>
      </c>
      <c r="J721" s="472">
        <v>0.36503333333333332</v>
      </c>
      <c r="K721" s="472">
        <v>0.44336666666666663</v>
      </c>
      <c r="L721" s="472">
        <v>0.58906666666666663</v>
      </c>
      <c r="M721" s="472">
        <v>0.48410000000000003</v>
      </c>
      <c r="N721" s="471">
        <f t="shared" si="47"/>
        <v>0.47039166666666665</v>
      </c>
      <c r="O721" s="472">
        <v>0.36503333333333332</v>
      </c>
      <c r="P721" s="472">
        <v>0.44336666666666663</v>
      </c>
      <c r="Q721" s="472">
        <v>0.58906666666666663</v>
      </c>
      <c r="R721" s="472">
        <v>0.48410000000000003</v>
      </c>
      <c r="S721" s="153">
        <v>0.01</v>
      </c>
      <c r="T721" s="153">
        <v>0.02</v>
      </c>
      <c r="U721" s="477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4" t="s">
        <v>24</v>
      </c>
    </row>
    <row r="722" spans="1:27" ht="15" hidden="1" x14ac:dyDescent="0.25">
      <c r="A722" s="24">
        <f t="shared" si="49"/>
        <v>1721</v>
      </c>
      <c r="B722" s="24">
        <f t="shared" si="49"/>
        <v>1721</v>
      </c>
      <c r="C722" s="475" t="s">
        <v>1186</v>
      </c>
      <c r="D722" t="s">
        <v>222</v>
      </c>
      <c r="E722" s="476">
        <v>3</v>
      </c>
      <c r="F722" s="470">
        <v>30</v>
      </c>
      <c r="G722">
        <v>1</v>
      </c>
      <c r="H722">
        <v>1</v>
      </c>
      <c r="I722" s="471">
        <f t="shared" si="46"/>
        <v>0.47039166666666665</v>
      </c>
      <c r="J722" s="472">
        <v>0.36503333333333332</v>
      </c>
      <c r="K722" s="472">
        <v>0.44336666666666663</v>
      </c>
      <c r="L722" s="472">
        <v>0.58906666666666663</v>
      </c>
      <c r="M722" s="472">
        <v>0.48410000000000003</v>
      </c>
      <c r="N722" s="471">
        <f t="shared" si="47"/>
        <v>0.47039166666666665</v>
      </c>
      <c r="O722" s="472">
        <v>0.36503333333333332</v>
      </c>
      <c r="P722" s="472">
        <v>0.44336666666666663</v>
      </c>
      <c r="Q722" s="472">
        <v>0.58906666666666663</v>
      </c>
      <c r="R722" s="472">
        <v>0.48410000000000003</v>
      </c>
      <c r="S722" s="153">
        <v>0.01</v>
      </c>
      <c r="T722" s="153">
        <v>0.02</v>
      </c>
      <c r="U722" s="477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4" t="s">
        <v>24</v>
      </c>
    </row>
    <row r="723" spans="1:27" ht="15" hidden="1" x14ac:dyDescent="0.25">
      <c r="A723" s="24">
        <f t="shared" si="49"/>
        <v>1722</v>
      </c>
      <c r="B723" s="24">
        <f t="shared" si="49"/>
        <v>1722</v>
      </c>
      <c r="C723" s="468" t="s">
        <v>1187</v>
      </c>
      <c r="D723" t="s">
        <v>222</v>
      </c>
      <c r="E723" s="469">
        <v>3</v>
      </c>
      <c r="F723" s="470">
        <v>62.5</v>
      </c>
      <c r="G723">
        <v>1</v>
      </c>
      <c r="H723">
        <v>1</v>
      </c>
      <c r="I723" s="471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1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3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4" t="s">
        <v>23</v>
      </c>
    </row>
    <row r="724" spans="1:27" ht="15" hidden="1" x14ac:dyDescent="0.25">
      <c r="A724" s="24">
        <f t="shared" si="49"/>
        <v>1723</v>
      </c>
      <c r="B724" s="24">
        <f t="shared" si="49"/>
        <v>1723</v>
      </c>
      <c r="C724" s="468" t="s">
        <v>1188</v>
      </c>
      <c r="D724" t="s">
        <v>222</v>
      </c>
      <c r="E724" s="469">
        <v>3</v>
      </c>
      <c r="F724" s="470">
        <v>0</v>
      </c>
      <c r="G724">
        <v>1</v>
      </c>
      <c r="H724">
        <v>1</v>
      </c>
      <c r="I724" s="471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1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3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4" t="s">
        <v>23</v>
      </c>
    </row>
    <row r="725" spans="1:27" ht="15" hidden="1" x14ac:dyDescent="0.25">
      <c r="A725" s="24">
        <f t="shared" si="49"/>
        <v>1724</v>
      </c>
      <c r="B725" s="24">
        <f t="shared" si="49"/>
        <v>1724</v>
      </c>
      <c r="C725" s="468" t="s">
        <v>1189</v>
      </c>
      <c r="D725" t="s">
        <v>216</v>
      </c>
      <c r="E725" s="469">
        <v>1</v>
      </c>
      <c r="F725" s="470">
        <v>28</v>
      </c>
      <c r="G725">
        <v>1</v>
      </c>
      <c r="H725">
        <v>1</v>
      </c>
      <c r="I725" s="471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1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3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4" t="s">
        <v>23</v>
      </c>
    </row>
    <row r="726" spans="1:27" ht="15" hidden="1" x14ac:dyDescent="0.25">
      <c r="A726" s="24">
        <f t="shared" si="49"/>
        <v>1725</v>
      </c>
      <c r="B726" s="24">
        <f t="shared" si="49"/>
        <v>1725</v>
      </c>
      <c r="C726" s="475" t="s">
        <v>1190</v>
      </c>
      <c r="D726" t="s">
        <v>222</v>
      </c>
      <c r="E726" s="476">
        <v>3</v>
      </c>
      <c r="F726" s="470">
        <v>30</v>
      </c>
      <c r="G726">
        <v>1</v>
      </c>
      <c r="H726">
        <v>1</v>
      </c>
      <c r="I726" s="471">
        <f t="shared" si="46"/>
        <v>0.47039166666666665</v>
      </c>
      <c r="J726" s="472">
        <v>0.36503333333333332</v>
      </c>
      <c r="K726" s="472">
        <v>0.44336666666666663</v>
      </c>
      <c r="L726" s="472">
        <v>0.58906666666666663</v>
      </c>
      <c r="M726" s="472">
        <v>0.48410000000000003</v>
      </c>
      <c r="N726" s="471">
        <f t="shared" si="47"/>
        <v>0.47039166666666665</v>
      </c>
      <c r="O726" s="472">
        <v>0.36503333333333332</v>
      </c>
      <c r="P726" s="472">
        <v>0.44336666666666663</v>
      </c>
      <c r="Q726" s="472">
        <v>0.58906666666666663</v>
      </c>
      <c r="R726" s="472">
        <v>0.48410000000000003</v>
      </c>
      <c r="S726" s="153">
        <v>0.01</v>
      </c>
      <c r="T726" s="153">
        <v>0.02</v>
      </c>
      <c r="U726" s="477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4" t="s">
        <v>24</v>
      </c>
    </row>
    <row r="727" spans="1:27" ht="15" hidden="1" x14ac:dyDescent="0.25">
      <c r="A727" s="24">
        <f t="shared" si="49"/>
        <v>1726</v>
      </c>
      <c r="B727" s="24">
        <f t="shared" si="49"/>
        <v>1726</v>
      </c>
      <c r="C727" s="468" t="s">
        <v>1191</v>
      </c>
      <c r="D727" t="s">
        <v>216</v>
      </c>
      <c r="E727" s="469">
        <v>1</v>
      </c>
      <c r="F727" s="470">
        <v>0</v>
      </c>
      <c r="G727">
        <v>1</v>
      </c>
      <c r="H727">
        <v>1</v>
      </c>
      <c r="I727" s="471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1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3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4" t="s">
        <v>23</v>
      </c>
    </row>
    <row r="728" spans="1:27" ht="15" hidden="1" x14ac:dyDescent="0.25">
      <c r="A728" s="24">
        <f t="shared" si="49"/>
        <v>1727</v>
      </c>
      <c r="B728" s="24">
        <f t="shared" si="49"/>
        <v>1727</v>
      </c>
      <c r="C728" s="468" t="s">
        <v>1192</v>
      </c>
      <c r="D728" t="s">
        <v>216</v>
      </c>
      <c r="E728" s="469">
        <v>1</v>
      </c>
      <c r="F728" s="470">
        <v>0</v>
      </c>
      <c r="G728">
        <v>1</v>
      </c>
      <c r="H728">
        <v>1</v>
      </c>
      <c r="I728" s="471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1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3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4" t="s">
        <v>23</v>
      </c>
    </row>
    <row r="729" spans="1:27" ht="15" hidden="1" x14ac:dyDescent="0.25">
      <c r="A729" s="24">
        <f t="shared" si="49"/>
        <v>1728</v>
      </c>
      <c r="B729" s="24">
        <f t="shared" si="49"/>
        <v>1728</v>
      </c>
      <c r="C729" s="468" t="s">
        <v>1193</v>
      </c>
      <c r="D729" t="s">
        <v>216</v>
      </c>
      <c r="E729" s="469">
        <v>1</v>
      </c>
      <c r="F729" s="470">
        <v>77.00003013043478</v>
      </c>
      <c r="G729">
        <v>1</v>
      </c>
      <c r="H729">
        <v>1</v>
      </c>
      <c r="I729" s="471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1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3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4" t="s">
        <v>23</v>
      </c>
    </row>
    <row r="730" spans="1:27" ht="15" hidden="1" x14ac:dyDescent="0.25">
      <c r="A730" s="24">
        <f t="shared" si="49"/>
        <v>1729</v>
      </c>
      <c r="B730" s="24">
        <f t="shared" si="49"/>
        <v>1729</v>
      </c>
      <c r="C730" s="468" t="s">
        <v>1194</v>
      </c>
      <c r="D730" t="s">
        <v>222</v>
      </c>
      <c r="E730" s="469">
        <v>3</v>
      </c>
      <c r="F730" s="470">
        <v>25.52</v>
      </c>
      <c r="G730">
        <v>1</v>
      </c>
      <c r="H730">
        <v>1</v>
      </c>
      <c r="I730" s="471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1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3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4" t="s">
        <v>23</v>
      </c>
    </row>
    <row r="731" spans="1:27" ht="15" hidden="1" x14ac:dyDescent="0.25">
      <c r="A731" s="24">
        <f t="shared" si="49"/>
        <v>1730</v>
      </c>
      <c r="B731" s="24">
        <f t="shared" si="49"/>
        <v>1730</v>
      </c>
      <c r="C731" s="468" t="s">
        <v>1195</v>
      </c>
      <c r="D731" t="s">
        <v>222</v>
      </c>
      <c r="E731" s="469">
        <v>3</v>
      </c>
      <c r="F731" s="470">
        <v>0</v>
      </c>
      <c r="G731">
        <v>1</v>
      </c>
      <c r="H731">
        <v>1</v>
      </c>
      <c r="I731" s="471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1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3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4" t="s">
        <v>23</v>
      </c>
    </row>
    <row r="732" spans="1:27" ht="15" hidden="1" x14ac:dyDescent="0.25">
      <c r="A732" s="24">
        <f t="shared" si="49"/>
        <v>1731</v>
      </c>
      <c r="B732" s="24">
        <f t="shared" si="49"/>
        <v>1731</v>
      </c>
      <c r="C732" s="468" t="s">
        <v>1196</v>
      </c>
      <c r="D732" t="s">
        <v>216</v>
      </c>
      <c r="E732" s="469">
        <v>1</v>
      </c>
      <c r="F732" s="470">
        <v>37.974414186193798</v>
      </c>
      <c r="G732">
        <v>1</v>
      </c>
      <c r="H732">
        <v>1</v>
      </c>
      <c r="I732" s="471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1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3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4" t="s">
        <v>23</v>
      </c>
    </row>
    <row r="733" spans="1:27" ht="15" hidden="1" x14ac:dyDescent="0.25">
      <c r="A733" s="24">
        <f t="shared" si="49"/>
        <v>1732</v>
      </c>
      <c r="B733" s="24">
        <f t="shared" si="49"/>
        <v>1732</v>
      </c>
      <c r="C733" s="475" t="s">
        <v>1197</v>
      </c>
      <c r="D733" t="s">
        <v>222</v>
      </c>
      <c r="E733" s="476">
        <v>3</v>
      </c>
      <c r="F733" s="470">
        <v>30</v>
      </c>
      <c r="G733">
        <v>1</v>
      </c>
      <c r="H733">
        <v>1</v>
      </c>
      <c r="I733" s="471">
        <f t="shared" si="46"/>
        <v>0.47039166666666665</v>
      </c>
      <c r="J733" s="472">
        <v>0.36503333333333332</v>
      </c>
      <c r="K733" s="472">
        <v>0.44336666666666663</v>
      </c>
      <c r="L733" s="472">
        <v>0.58906666666666663</v>
      </c>
      <c r="M733" s="472">
        <v>0.48410000000000003</v>
      </c>
      <c r="N733" s="471">
        <f t="shared" si="47"/>
        <v>0.47039166666666665</v>
      </c>
      <c r="O733" s="472">
        <v>0.36503333333333332</v>
      </c>
      <c r="P733" s="472">
        <v>0.44336666666666663</v>
      </c>
      <c r="Q733" s="472">
        <v>0.58906666666666663</v>
      </c>
      <c r="R733" s="472">
        <v>0.48410000000000003</v>
      </c>
      <c r="S733" s="153">
        <v>0.01</v>
      </c>
      <c r="T733" s="153">
        <v>0.02</v>
      </c>
      <c r="U733" s="477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4" t="s">
        <v>24</v>
      </c>
    </row>
    <row r="734" spans="1:27" ht="15" hidden="1" x14ac:dyDescent="0.25">
      <c r="A734" s="24">
        <f t="shared" si="49"/>
        <v>1733</v>
      </c>
      <c r="B734" s="24">
        <f t="shared" si="49"/>
        <v>1733</v>
      </c>
      <c r="C734" s="475" t="s">
        <v>1198</v>
      </c>
      <c r="D734" t="s">
        <v>222</v>
      </c>
      <c r="E734" s="476">
        <v>3</v>
      </c>
      <c r="F734" s="470">
        <v>30</v>
      </c>
      <c r="G734">
        <v>1</v>
      </c>
      <c r="H734">
        <v>1</v>
      </c>
      <c r="I734" s="471">
        <f t="shared" si="46"/>
        <v>0.47039166666666665</v>
      </c>
      <c r="J734" s="472">
        <v>0.36503333333333332</v>
      </c>
      <c r="K734" s="472">
        <v>0.44336666666666663</v>
      </c>
      <c r="L734" s="472">
        <v>0.58906666666666663</v>
      </c>
      <c r="M734" s="472">
        <v>0.48410000000000003</v>
      </c>
      <c r="N734" s="471">
        <f t="shared" si="47"/>
        <v>0.47039166666666665</v>
      </c>
      <c r="O734" s="472">
        <v>0.36503333333333332</v>
      </c>
      <c r="P734" s="472">
        <v>0.44336666666666663</v>
      </c>
      <c r="Q734" s="472">
        <v>0.58906666666666663</v>
      </c>
      <c r="R734" s="472">
        <v>0.48410000000000003</v>
      </c>
      <c r="S734" s="153">
        <v>0.01</v>
      </c>
      <c r="T734" s="153">
        <v>0.02</v>
      </c>
      <c r="U734" s="477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4" t="s">
        <v>24</v>
      </c>
    </row>
    <row r="735" spans="1:27" ht="15" hidden="1" x14ac:dyDescent="0.25">
      <c r="A735" s="24">
        <f t="shared" si="49"/>
        <v>1734</v>
      </c>
      <c r="B735" s="24">
        <f t="shared" si="49"/>
        <v>1734</v>
      </c>
      <c r="C735" s="475" t="s">
        <v>1199</v>
      </c>
      <c r="D735" t="s">
        <v>222</v>
      </c>
      <c r="E735" s="476">
        <v>3</v>
      </c>
      <c r="F735" s="470">
        <v>9.4</v>
      </c>
      <c r="G735">
        <v>1</v>
      </c>
      <c r="H735">
        <v>1</v>
      </c>
      <c r="I735" s="471">
        <f t="shared" si="46"/>
        <v>0.47039166666666665</v>
      </c>
      <c r="J735" s="472">
        <v>0.36503333333333332</v>
      </c>
      <c r="K735" s="472">
        <v>0.44336666666666663</v>
      </c>
      <c r="L735" s="472">
        <v>0.58906666666666663</v>
      </c>
      <c r="M735" s="472">
        <v>0.48410000000000003</v>
      </c>
      <c r="N735" s="471">
        <f t="shared" si="47"/>
        <v>0.47039166666666665</v>
      </c>
      <c r="O735" s="472">
        <v>0.36503333333333332</v>
      </c>
      <c r="P735" s="472">
        <v>0.44336666666666663</v>
      </c>
      <c r="Q735" s="472">
        <v>0.58906666666666663</v>
      </c>
      <c r="R735" s="472">
        <v>0.48410000000000003</v>
      </c>
      <c r="S735" s="153">
        <v>0.01</v>
      </c>
      <c r="T735" s="153">
        <v>0.02</v>
      </c>
      <c r="U735" s="477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4" t="s">
        <v>24</v>
      </c>
    </row>
    <row r="736" spans="1:27" ht="15" hidden="1" x14ac:dyDescent="0.25">
      <c r="A736" s="24">
        <f t="shared" si="49"/>
        <v>1735</v>
      </c>
      <c r="B736" s="24">
        <f t="shared" si="49"/>
        <v>1735</v>
      </c>
      <c r="C736" s="468" t="s">
        <v>1200</v>
      </c>
      <c r="D736" t="s">
        <v>216</v>
      </c>
      <c r="E736" s="469">
        <v>1</v>
      </c>
      <c r="F736" s="470">
        <v>32.425585813806208</v>
      </c>
      <c r="G736">
        <v>1</v>
      </c>
      <c r="H736">
        <v>1</v>
      </c>
      <c r="I736" s="471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1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3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4" t="s">
        <v>23</v>
      </c>
    </row>
    <row r="737" spans="1:27" ht="15" hidden="1" x14ac:dyDescent="0.25">
      <c r="A737" s="24">
        <f t="shared" si="49"/>
        <v>1736</v>
      </c>
      <c r="B737" s="24">
        <f t="shared" si="49"/>
        <v>1736</v>
      </c>
      <c r="C737" s="468" t="s">
        <v>1201</v>
      </c>
      <c r="D737" t="s">
        <v>216</v>
      </c>
      <c r="E737" s="469">
        <v>1</v>
      </c>
      <c r="F737" s="470">
        <v>39.5</v>
      </c>
      <c r="G737">
        <v>1</v>
      </c>
      <c r="H737">
        <v>1</v>
      </c>
      <c r="I737" s="471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1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3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4" t="s">
        <v>23</v>
      </c>
    </row>
    <row r="738" spans="1:27" ht="15" hidden="1" x14ac:dyDescent="0.25">
      <c r="A738" s="24">
        <f t="shared" si="49"/>
        <v>1737</v>
      </c>
      <c r="B738" s="24">
        <f t="shared" si="49"/>
        <v>1737</v>
      </c>
      <c r="C738" s="475" t="s">
        <v>1202</v>
      </c>
      <c r="D738" t="s">
        <v>222</v>
      </c>
      <c r="E738" s="476">
        <v>3</v>
      </c>
      <c r="F738" s="470">
        <v>18.8</v>
      </c>
      <c r="G738">
        <v>1</v>
      </c>
      <c r="H738">
        <v>1</v>
      </c>
      <c r="I738" s="471">
        <f t="shared" si="46"/>
        <v>0.47039166666666665</v>
      </c>
      <c r="J738" s="472">
        <v>0.36503333333333332</v>
      </c>
      <c r="K738" s="472">
        <v>0.44336666666666663</v>
      </c>
      <c r="L738" s="472">
        <v>0.58906666666666663</v>
      </c>
      <c r="M738" s="472">
        <v>0.48410000000000003</v>
      </c>
      <c r="N738" s="471">
        <f t="shared" si="47"/>
        <v>0.47039166666666665</v>
      </c>
      <c r="O738" s="472">
        <v>0.36503333333333332</v>
      </c>
      <c r="P738" s="472">
        <v>0.44336666666666663</v>
      </c>
      <c r="Q738" s="472">
        <v>0.58906666666666663</v>
      </c>
      <c r="R738" s="472">
        <v>0.48410000000000003</v>
      </c>
      <c r="S738" s="153">
        <v>0.01</v>
      </c>
      <c r="T738" s="153">
        <v>0.02</v>
      </c>
      <c r="U738" s="477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4" t="s">
        <v>24</v>
      </c>
    </row>
    <row r="739" spans="1:27" ht="15" hidden="1" x14ac:dyDescent="0.25">
      <c r="A739" s="24">
        <f t="shared" ref="A739:B757" si="53">1000+ROW()-1</f>
        <v>1738</v>
      </c>
      <c r="B739" s="24">
        <f t="shared" si="53"/>
        <v>1738</v>
      </c>
      <c r="C739" s="475" t="s">
        <v>1203</v>
      </c>
      <c r="D739" t="s">
        <v>222</v>
      </c>
      <c r="E739" s="476">
        <v>3</v>
      </c>
      <c r="F739" s="470">
        <v>4.7</v>
      </c>
      <c r="G739">
        <v>1</v>
      </c>
      <c r="H739">
        <v>1</v>
      </c>
      <c r="I739" s="471">
        <f t="shared" si="46"/>
        <v>0.47039166666666665</v>
      </c>
      <c r="J739" s="472">
        <v>0.36503333333333332</v>
      </c>
      <c r="K739" s="472">
        <v>0.44336666666666663</v>
      </c>
      <c r="L739" s="472">
        <v>0.58906666666666663</v>
      </c>
      <c r="M739" s="472">
        <v>0.48410000000000003</v>
      </c>
      <c r="N739" s="471">
        <f t="shared" si="47"/>
        <v>0.47039166666666665</v>
      </c>
      <c r="O739" s="472">
        <v>0.36503333333333332</v>
      </c>
      <c r="P739" s="472">
        <v>0.44336666666666663</v>
      </c>
      <c r="Q739" s="472">
        <v>0.58906666666666663</v>
      </c>
      <c r="R739" s="472">
        <v>0.48410000000000003</v>
      </c>
      <c r="S739" s="153">
        <v>0.01</v>
      </c>
      <c r="T739" s="153">
        <v>0.02</v>
      </c>
      <c r="U739" s="477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4" t="s">
        <v>24</v>
      </c>
    </row>
    <row r="740" spans="1:27" ht="15" hidden="1" x14ac:dyDescent="0.25">
      <c r="A740" s="24">
        <f t="shared" si="53"/>
        <v>1739</v>
      </c>
      <c r="B740" s="24">
        <f t="shared" si="53"/>
        <v>1739</v>
      </c>
      <c r="C740" s="468" t="s">
        <v>1204</v>
      </c>
      <c r="D740" t="s">
        <v>216</v>
      </c>
      <c r="E740" s="469">
        <v>1</v>
      </c>
      <c r="F740" s="470">
        <v>0</v>
      </c>
      <c r="G740">
        <v>1</v>
      </c>
      <c r="H740">
        <v>1</v>
      </c>
      <c r="I740" s="471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1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3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4" t="s">
        <v>23</v>
      </c>
    </row>
    <row r="741" spans="1:27" ht="15" hidden="1" x14ac:dyDescent="0.25">
      <c r="A741" s="24">
        <f t="shared" si="53"/>
        <v>1740</v>
      </c>
      <c r="B741" s="24">
        <f t="shared" si="53"/>
        <v>1740</v>
      </c>
      <c r="C741" s="475" t="s">
        <v>1205</v>
      </c>
      <c r="D741" t="s">
        <v>222</v>
      </c>
      <c r="E741" s="476">
        <v>3</v>
      </c>
      <c r="F741" s="470">
        <v>11.75</v>
      </c>
      <c r="G741">
        <v>1</v>
      </c>
      <c r="H741">
        <v>1</v>
      </c>
      <c r="I741" s="471">
        <f t="shared" si="46"/>
        <v>0.47039166666666665</v>
      </c>
      <c r="J741" s="472">
        <v>0.36503333333333332</v>
      </c>
      <c r="K741" s="472">
        <v>0.44336666666666663</v>
      </c>
      <c r="L741" s="472">
        <v>0.58906666666666663</v>
      </c>
      <c r="M741" s="472">
        <v>0.48410000000000003</v>
      </c>
      <c r="N741" s="471">
        <f t="shared" si="47"/>
        <v>0.47039166666666665</v>
      </c>
      <c r="O741" s="472">
        <v>0.36503333333333332</v>
      </c>
      <c r="P741" s="472">
        <v>0.44336666666666663</v>
      </c>
      <c r="Q741" s="472">
        <v>0.58906666666666663</v>
      </c>
      <c r="R741" s="472">
        <v>0.48410000000000003</v>
      </c>
      <c r="S741" s="153">
        <v>0.01</v>
      </c>
      <c r="T741" s="153">
        <v>0.02</v>
      </c>
      <c r="U741" s="477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4" t="s">
        <v>24</v>
      </c>
    </row>
    <row r="742" spans="1:27" ht="15" hidden="1" x14ac:dyDescent="0.25">
      <c r="A742" s="24">
        <f t="shared" si="53"/>
        <v>1741</v>
      </c>
      <c r="B742" s="24">
        <f t="shared" si="53"/>
        <v>1741</v>
      </c>
      <c r="C742" s="475" t="s">
        <v>1206</v>
      </c>
      <c r="D742" t="s">
        <v>222</v>
      </c>
      <c r="E742" s="476">
        <v>3</v>
      </c>
      <c r="F742" s="470">
        <v>11.75</v>
      </c>
      <c r="G742">
        <v>1</v>
      </c>
      <c r="H742">
        <v>1</v>
      </c>
      <c r="I742" s="471">
        <f t="shared" si="46"/>
        <v>0.47039166666666665</v>
      </c>
      <c r="J742" s="472">
        <v>0.36503333333333332</v>
      </c>
      <c r="K742" s="472">
        <v>0.44336666666666663</v>
      </c>
      <c r="L742" s="472">
        <v>0.58906666666666663</v>
      </c>
      <c r="M742" s="472">
        <v>0.48410000000000003</v>
      </c>
      <c r="N742" s="471">
        <f t="shared" si="47"/>
        <v>0.47039166666666665</v>
      </c>
      <c r="O742" s="472">
        <v>0.36503333333333332</v>
      </c>
      <c r="P742" s="472">
        <v>0.44336666666666663</v>
      </c>
      <c r="Q742" s="472">
        <v>0.58906666666666663</v>
      </c>
      <c r="R742" s="472">
        <v>0.48410000000000003</v>
      </c>
      <c r="S742" s="153">
        <v>0.01</v>
      </c>
      <c r="T742" s="153">
        <v>0.02</v>
      </c>
      <c r="U742" s="477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4" t="s">
        <v>24</v>
      </c>
    </row>
    <row r="743" spans="1:27" ht="15" hidden="1" x14ac:dyDescent="0.25">
      <c r="A743" s="24">
        <f t="shared" si="53"/>
        <v>1742</v>
      </c>
      <c r="B743" s="24">
        <f t="shared" si="53"/>
        <v>1742</v>
      </c>
      <c r="C743" s="475" t="s">
        <v>1207</v>
      </c>
      <c r="D743" t="s">
        <v>222</v>
      </c>
      <c r="E743" s="476">
        <v>3</v>
      </c>
      <c r="F743" s="470">
        <v>9.4</v>
      </c>
      <c r="G743">
        <v>1</v>
      </c>
      <c r="H743">
        <v>1</v>
      </c>
      <c r="I743" s="471">
        <f t="shared" si="46"/>
        <v>0.47039166666666665</v>
      </c>
      <c r="J743" s="472">
        <v>0.36503333333333332</v>
      </c>
      <c r="K743" s="472">
        <v>0.44336666666666663</v>
      </c>
      <c r="L743" s="472">
        <v>0.58906666666666663</v>
      </c>
      <c r="M743" s="472">
        <v>0.48410000000000003</v>
      </c>
      <c r="N743" s="471">
        <f t="shared" si="47"/>
        <v>0.47039166666666665</v>
      </c>
      <c r="O743" s="472">
        <v>0.36503333333333332</v>
      </c>
      <c r="P743" s="472">
        <v>0.44336666666666663</v>
      </c>
      <c r="Q743" s="472">
        <v>0.58906666666666663</v>
      </c>
      <c r="R743" s="472">
        <v>0.48410000000000003</v>
      </c>
      <c r="S743" s="153">
        <v>0.01</v>
      </c>
      <c r="T743" s="153">
        <v>0.02</v>
      </c>
      <c r="U743" s="477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4" t="s">
        <v>24</v>
      </c>
    </row>
    <row r="744" spans="1:27" ht="15" hidden="1" x14ac:dyDescent="0.25">
      <c r="A744" s="24">
        <f t="shared" si="53"/>
        <v>1743</v>
      </c>
      <c r="B744" s="24">
        <f t="shared" si="53"/>
        <v>1743</v>
      </c>
      <c r="C744" s="475" t="s">
        <v>1208</v>
      </c>
      <c r="D744" t="s">
        <v>222</v>
      </c>
      <c r="E744" s="476">
        <v>3</v>
      </c>
      <c r="F744" s="470">
        <v>11.75</v>
      </c>
      <c r="G744">
        <v>1</v>
      </c>
      <c r="H744">
        <v>1</v>
      </c>
      <c r="I744" s="471">
        <f t="shared" si="46"/>
        <v>0.47039166666666665</v>
      </c>
      <c r="J744" s="472">
        <v>0.36503333333333332</v>
      </c>
      <c r="K744" s="472">
        <v>0.44336666666666663</v>
      </c>
      <c r="L744" s="472">
        <v>0.58906666666666663</v>
      </c>
      <c r="M744" s="472">
        <v>0.48410000000000003</v>
      </c>
      <c r="N744" s="471">
        <f t="shared" si="47"/>
        <v>0.47039166666666665</v>
      </c>
      <c r="O744" s="472">
        <v>0.36503333333333332</v>
      </c>
      <c r="P744" s="472">
        <v>0.44336666666666663</v>
      </c>
      <c r="Q744" s="472">
        <v>0.58906666666666663</v>
      </c>
      <c r="R744" s="472">
        <v>0.48410000000000003</v>
      </c>
      <c r="S744" s="153">
        <v>0.01</v>
      </c>
      <c r="T744" s="153">
        <v>0.02</v>
      </c>
      <c r="U744" s="477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4" t="s">
        <v>24</v>
      </c>
    </row>
    <row r="745" spans="1:27" ht="15" hidden="1" x14ac:dyDescent="0.25">
      <c r="A745" s="24">
        <f t="shared" si="53"/>
        <v>1744</v>
      </c>
      <c r="B745" s="24">
        <f t="shared" si="53"/>
        <v>1744</v>
      </c>
      <c r="C745" s="475" t="s">
        <v>1209</v>
      </c>
      <c r="D745" t="s">
        <v>222</v>
      </c>
      <c r="E745" s="476">
        <v>3</v>
      </c>
      <c r="F745" s="470">
        <v>4.7</v>
      </c>
      <c r="G745">
        <v>1</v>
      </c>
      <c r="H745">
        <v>1</v>
      </c>
      <c r="I745" s="471">
        <f t="shared" si="46"/>
        <v>0.47039166666666665</v>
      </c>
      <c r="J745" s="472">
        <v>0.36503333333333332</v>
      </c>
      <c r="K745" s="472">
        <v>0.44336666666666663</v>
      </c>
      <c r="L745" s="472">
        <v>0.58906666666666663</v>
      </c>
      <c r="M745" s="472">
        <v>0.48410000000000003</v>
      </c>
      <c r="N745" s="471">
        <f t="shared" si="47"/>
        <v>0.47039166666666665</v>
      </c>
      <c r="O745" s="472">
        <v>0.36503333333333332</v>
      </c>
      <c r="P745" s="472">
        <v>0.44336666666666663</v>
      </c>
      <c r="Q745" s="472">
        <v>0.58906666666666663</v>
      </c>
      <c r="R745" s="472">
        <v>0.48410000000000003</v>
      </c>
      <c r="S745" s="153">
        <v>0.01</v>
      </c>
      <c r="T745" s="153">
        <v>0.02</v>
      </c>
      <c r="U745" s="477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4" t="s">
        <v>24</v>
      </c>
    </row>
    <row r="746" spans="1:27" ht="15" hidden="1" x14ac:dyDescent="0.25">
      <c r="A746" s="24">
        <f t="shared" si="53"/>
        <v>1745</v>
      </c>
      <c r="B746" s="24">
        <f t="shared" si="53"/>
        <v>1745</v>
      </c>
      <c r="C746" s="475" t="s">
        <v>1210</v>
      </c>
      <c r="D746" t="s">
        <v>222</v>
      </c>
      <c r="E746" s="476">
        <v>3</v>
      </c>
      <c r="F746" s="470">
        <v>16.2</v>
      </c>
      <c r="G746">
        <v>1</v>
      </c>
      <c r="H746">
        <v>1</v>
      </c>
      <c r="I746" s="471">
        <f t="shared" si="46"/>
        <v>0.47039166666666665</v>
      </c>
      <c r="J746" s="472">
        <v>0.36503333333333332</v>
      </c>
      <c r="K746" s="472">
        <v>0.44336666666666663</v>
      </c>
      <c r="L746" s="472">
        <v>0.58906666666666663</v>
      </c>
      <c r="M746" s="472">
        <v>0.48410000000000003</v>
      </c>
      <c r="N746" s="471">
        <f t="shared" si="47"/>
        <v>0.47039166666666665</v>
      </c>
      <c r="O746" s="472">
        <v>0.36503333333333332</v>
      </c>
      <c r="P746" s="472">
        <v>0.44336666666666663</v>
      </c>
      <c r="Q746" s="472">
        <v>0.58906666666666663</v>
      </c>
      <c r="R746" s="472">
        <v>0.48410000000000003</v>
      </c>
      <c r="S746" s="153">
        <v>0.01</v>
      </c>
      <c r="T746" s="153">
        <v>0.02</v>
      </c>
      <c r="U746" s="477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4" t="s">
        <v>24</v>
      </c>
    </row>
    <row r="747" spans="1:27" ht="15" hidden="1" x14ac:dyDescent="0.25">
      <c r="A747" s="24">
        <f t="shared" si="53"/>
        <v>1746</v>
      </c>
      <c r="B747" s="24">
        <f t="shared" si="53"/>
        <v>1746</v>
      </c>
      <c r="C747" s="475" t="s">
        <v>1211</v>
      </c>
      <c r="D747" t="s">
        <v>222</v>
      </c>
      <c r="E747" s="476">
        <v>3</v>
      </c>
      <c r="F747" s="470">
        <v>2.5</v>
      </c>
      <c r="G747">
        <v>1</v>
      </c>
      <c r="H747">
        <v>1</v>
      </c>
      <c r="I747" s="471">
        <f t="shared" si="46"/>
        <v>0.47039166666666665</v>
      </c>
      <c r="J747" s="472">
        <v>0.36503333333333332</v>
      </c>
      <c r="K747" s="472">
        <v>0.44336666666666663</v>
      </c>
      <c r="L747" s="472">
        <v>0.58906666666666663</v>
      </c>
      <c r="M747" s="472">
        <v>0.48410000000000003</v>
      </c>
      <c r="N747" s="471">
        <f t="shared" si="47"/>
        <v>0.47039166666666665</v>
      </c>
      <c r="O747" s="472">
        <v>0.36503333333333332</v>
      </c>
      <c r="P747" s="472">
        <v>0.44336666666666663</v>
      </c>
      <c r="Q747" s="472">
        <v>0.58906666666666663</v>
      </c>
      <c r="R747" s="472">
        <v>0.48410000000000003</v>
      </c>
      <c r="S747" s="153">
        <v>0.01</v>
      </c>
      <c r="T747" s="153">
        <v>0.02</v>
      </c>
      <c r="U747" s="477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4" t="s">
        <v>24</v>
      </c>
    </row>
    <row r="748" spans="1:27" ht="15" hidden="1" x14ac:dyDescent="0.25">
      <c r="A748" s="24">
        <f t="shared" si="53"/>
        <v>1747</v>
      </c>
      <c r="B748" s="24">
        <f t="shared" si="53"/>
        <v>1747</v>
      </c>
      <c r="C748" s="475" t="s">
        <v>1212</v>
      </c>
      <c r="D748" t="s">
        <v>222</v>
      </c>
      <c r="E748" s="476">
        <v>3</v>
      </c>
      <c r="F748" s="470">
        <v>12.5</v>
      </c>
      <c r="G748">
        <v>1</v>
      </c>
      <c r="H748">
        <v>1</v>
      </c>
      <c r="I748" s="471">
        <f t="shared" si="46"/>
        <v>0.47039166666666665</v>
      </c>
      <c r="J748" s="472">
        <v>0.36503333333333332</v>
      </c>
      <c r="K748" s="472">
        <v>0.44336666666666663</v>
      </c>
      <c r="L748" s="472">
        <v>0.58906666666666663</v>
      </c>
      <c r="M748" s="472">
        <v>0.48410000000000003</v>
      </c>
      <c r="N748" s="471">
        <f t="shared" si="47"/>
        <v>0.47039166666666665</v>
      </c>
      <c r="O748" s="472">
        <v>0.36503333333333332</v>
      </c>
      <c r="P748" s="472">
        <v>0.44336666666666663</v>
      </c>
      <c r="Q748" s="472">
        <v>0.58906666666666663</v>
      </c>
      <c r="R748" s="472">
        <v>0.48410000000000003</v>
      </c>
      <c r="S748" s="153">
        <v>0.01</v>
      </c>
      <c r="T748" s="153">
        <v>0.02</v>
      </c>
      <c r="U748" s="477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4" t="s">
        <v>24</v>
      </c>
    </row>
    <row r="749" spans="1:27" ht="15" hidden="1" x14ac:dyDescent="0.25">
      <c r="A749" s="24">
        <f t="shared" si="53"/>
        <v>1748</v>
      </c>
      <c r="B749" s="24">
        <f t="shared" si="53"/>
        <v>1748</v>
      </c>
      <c r="C749" s="475" t="s">
        <v>1213</v>
      </c>
      <c r="D749" t="s">
        <v>222</v>
      </c>
      <c r="E749" s="476">
        <v>3</v>
      </c>
      <c r="F749" s="470">
        <v>21</v>
      </c>
      <c r="G749">
        <v>1</v>
      </c>
      <c r="H749">
        <v>1</v>
      </c>
      <c r="I749" s="471">
        <f t="shared" si="46"/>
        <v>0.47039166666666665</v>
      </c>
      <c r="J749" s="472">
        <v>0.36503333333333332</v>
      </c>
      <c r="K749" s="472">
        <v>0.44336666666666663</v>
      </c>
      <c r="L749" s="472">
        <v>0.58906666666666663</v>
      </c>
      <c r="M749" s="472">
        <v>0.48410000000000003</v>
      </c>
      <c r="N749" s="471">
        <f t="shared" si="47"/>
        <v>0.47039166666666665</v>
      </c>
      <c r="O749" s="472">
        <v>0.36503333333333332</v>
      </c>
      <c r="P749" s="472">
        <v>0.44336666666666663</v>
      </c>
      <c r="Q749" s="472">
        <v>0.58906666666666663</v>
      </c>
      <c r="R749" s="472">
        <v>0.48410000000000003</v>
      </c>
      <c r="S749" s="153">
        <v>0.01</v>
      </c>
      <c r="T749" s="153">
        <v>0.02</v>
      </c>
      <c r="U749" s="477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4" t="s">
        <v>24</v>
      </c>
    </row>
    <row r="750" spans="1:27" ht="15" hidden="1" x14ac:dyDescent="0.25">
      <c r="A750" s="24">
        <f t="shared" si="53"/>
        <v>1749</v>
      </c>
      <c r="B750" s="24">
        <f t="shared" si="53"/>
        <v>1749</v>
      </c>
      <c r="C750" s="475" t="s">
        <v>1214</v>
      </c>
      <c r="D750" t="s">
        <v>222</v>
      </c>
      <c r="E750" s="476">
        <v>3</v>
      </c>
      <c r="F750" s="470">
        <v>4.2</v>
      </c>
      <c r="G750">
        <v>1</v>
      </c>
      <c r="H750">
        <v>1</v>
      </c>
      <c r="I750" s="471">
        <f t="shared" si="46"/>
        <v>0.47039166666666665</v>
      </c>
      <c r="J750" s="472">
        <v>0.36503333333333332</v>
      </c>
      <c r="K750" s="472">
        <v>0.44336666666666663</v>
      </c>
      <c r="L750" s="472">
        <v>0.58906666666666663</v>
      </c>
      <c r="M750" s="472">
        <v>0.48410000000000003</v>
      </c>
      <c r="N750" s="471">
        <f t="shared" si="47"/>
        <v>0.47039166666666665</v>
      </c>
      <c r="O750" s="472">
        <v>0.36503333333333332</v>
      </c>
      <c r="P750" s="472">
        <v>0.44336666666666663</v>
      </c>
      <c r="Q750" s="472">
        <v>0.58906666666666663</v>
      </c>
      <c r="R750" s="472">
        <v>0.48410000000000003</v>
      </c>
      <c r="S750" s="153">
        <v>0.01</v>
      </c>
      <c r="T750" s="153">
        <v>0.02</v>
      </c>
      <c r="U750" s="477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4" t="s">
        <v>24</v>
      </c>
    </row>
    <row r="751" spans="1:27" ht="15" hidden="1" x14ac:dyDescent="0.25">
      <c r="A751" s="24">
        <f t="shared" si="53"/>
        <v>1750</v>
      </c>
      <c r="B751" s="24">
        <f t="shared" si="53"/>
        <v>1750</v>
      </c>
      <c r="C751" s="475" t="s">
        <v>1215</v>
      </c>
      <c r="D751" t="s">
        <v>222</v>
      </c>
      <c r="E751" s="476">
        <v>3</v>
      </c>
      <c r="F751" s="470">
        <v>2.1</v>
      </c>
      <c r="G751">
        <v>1</v>
      </c>
      <c r="H751">
        <v>1</v>
      </c>
      <c r="I751" s="471">
        <f t="shared" si="46"/>
        <v>0.47039166666666665</v>
      </c>
      <c r="J751" s="472">
        <v>0.36503333333333332</v>
      </c>
      <c r="K751" s="472">
        <v>0.44336666666666663</v>
      </c>
      <c r="L751" s="472">
        <v>0.58906666666666663</v>
      </c>
      <c r="M751" s="472">
        <v>0.48410000000000003</v>
      </c>
      <c r="N751" s="471">
        <f t="shared" si="47"/>
        <v>0.47039166666666665</v>
      </c>
      <c r="O751" s="472">
        <v>0.36503333333333332</v>
      </c>
      <c r="P751" s="472">
        <v>0.44336666666666663</v>
      </c>
      <c r="Q751" s="472">
        <v>0.58906666666666663</v>
      </c>
      <c r="R751" s="472">
        <v>0.48410000000000003</v>
      </c>
      <c r="S751" s="153">
        <v>0.01</v>
      </c>
      <c r="T751" s="153">
        <v>0.02</v>
      </c>
      <c r="U751" s="477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4" t="s">
        <v>24</v>
      </c>
    </row>
    <row r="752" spans="1:27" ht="15" hidden="1" x14ac:dyDescent="0.25">
      <c r="A752" s="24">
        <f t="shared" si="53"/>
        <v>1751</v>
      </c>
      <c r="B752" s="24">
        <f t="shared" si="53"/>
        <v>1751</v>
      </c>
      <c r="C752" s="475" t="s">
        <v>1216</v>
      </c>
      <c r="D752" t="s">
        <v>222</v>
      </c>
      <c r="E752" s="476">
        <v>3</v>
      </c>
      <c r="F752" s="470">
        <v>12.6</v>
      </c>
      <c r="G752">
        <v>1</v>
      </c>
      <c r="H752">
        <v>1</v>
      </c>
      <c r="I752" s="471">
        <f t="shared" si="46"/>
        <v>0.47039166666666665</v>
      </c>
      <c r="J752" s="472">
        <v>0.36503333333333332</v>
      </c>
      <c r="K752" s="472">
        <v>0.44336666666666663</v>
      </c>
      <c r="L752" s="472">
        <v>0.58906666666666663</v>
      </c>
      <c r="M752" s="472">
        <v>0.48410000000000003</v>
      </c>
      <c r="N752" s="471">
        <f t="shared" si="47"/>
        <v>0.47039166666666665</v>
      </c>
      <c r="O752" s="472">
        <v>0.36503333333333332</v>
      </c>
      <c r="P752" s="472">
        <v>0.44336666666666663</v>
      </c>
      <c r="Q752" s="472">
        <v>0.58906666666666663</v>
      </c>
      <c r="R752" s="472">
        <v>0.48410000000000003</v>
      </c>
      <c r="S752" s="153">
        <v>0.01</v>
      </c>
      <c r="T752" s="153">
        <v>0.02</v>
      </c>
      <c r="U752" s="477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4" t="s">
        <v>24</v>
      </c>
    </row>
    <row r="753" spans="1:27" ht="15" hidden="1" x14ac:dyDescent="0.25">
      <c r="A753" s="24">
        <f t="shared" si="53"/>
        <v>1752</v>
      </c>
      <c r="B753" s="24">
        <f t="shared" si="53"/>
        <v>1752</v>
      </c>
      <c r="C753" s="468" t="s">
        <v>1217</v>
      </c>
      <c r="D753" t="s">
        <v>219</v>
      </c>
      <c r="E753" s="469">
        <v>2</v>
      </c>
      <c r="F753" s="470">
        <v>50.5</v>
      </c>
      <c r="G753">
        <v>1</v>
      </c>
      <c r="H753">
        <v>1</v>
      </c>
      <c r="I753" s="471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1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3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4" t="s">
        <v>23</v>
      </c>
    </row>
    <row r="754" spans="1:27" ht="15" hidden="1" x14ac:dyDescent="0.25">
      <c r="A754" s="24">
        <f t="shared" si="53"/>
        <v>1753</v>
      </c>
      <c r="B754" s="24">
        <f t="shared" si="53"/>
        <v>1753</v>
      </c>
      <c r="C754" s="468" t="s">
        <v>1218</v>
      </c>
      <c r="D754" t="s">
        <v>219</v>
      </c>
      <c r="E754" s="469">
        <v>2</v>
      </c>
      <c r="F754" s="470">
        <v>0</v>
      </c>
      <c r="G754">
        <v>1</v>
      </c>
      <c r="H754">
        <v>1</v>
      </c>
      <c r="I754" s="471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1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3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4" t="s">
        <v>23</v>
      </c>
    </row>
    <row r="755" spans="1:27" ht="15" hidden="1" x14ac:dyDescent="0.25">
      <c r="A755" s="24">
        <f t="shared" si="53"/>
        <v>1754</v>
      </c>
      <c r="B755" s="24">
        <f t="shared" si="53"/>
        <v>1754</v>
      </c>
      <c r="C755" s="475" t="s">
        <v>1219</v>
      </c>
      <c r="D755" t="s">
        <v>222</v>
      </c>
      <c r="E755" s="476">
        <v>3</v>
      </c>
      <c r="F755" s="470">
        <v>4.2</v>
      </c>
      <c r="G755">
        <v>1</v>
      </c>
      <c r="H755">
        <v>1</v>
      </c>
      <c r="I755" s="471">
        <f t="shared" si="46"/>
        <v>0.47039166666666665</v>
      </c>
      <c r="J755" s="472">
        <v>0.36503333333333332</v>
      </c>
      <c r="K755" s="472">
        <v>0.44336666666666663</v>
      </c>
      <c r="L755" s="472">
        <v>0.58906666666666663</v>
      </c>
      <c r="M755" s="472">
        <v>0.48410000000000003</v>
      </c>
      <c r="N755" s="471">
        <f t="shared" si="47"/>
        <v>0.47039166666666665</v>
      </c>
      <c r="O755" s="472">
        <v>0.36503333333333332</v>
      </c>
      <c r="P755" s="472">
        <v>0.44336666666666663</v>
      </c>
      <c r="Q755" s="472">
        <v>0.58906666666666663</v>
      </c>
      <c r="R755" s="472">
        <v>0.48410000000000003</v>
      </c>
      <c r="S755" s="153">
        <v>0.01</v>
      </c>
      <c r="T755" s="153">
        <v>0.02</v>
      </c>
      <c r="U755" s="477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4" t="s">
        <v>24</v>
      </c>
    </row>
    <row r="756" spans="1:27" ht="15" hidden="1" x14ac:dyDescent="0.25">
      <c r="A756" s="24">
        <f t="shared" si="53"/>
        <v>1755</v>
      </c>
      <c r="B756" s="24">
        <f t="shared" si="53"/>
        <v>1755</v>
      </c>
      <c r="C756" s="475" t="s">
        <v>1220</v>
      </c>
      <c r="D756" t="s">
        <v>222</v>
      </c>
      <c r="E756" s="476">
        <v>3</v>
      </c>
      <c r="F756" s="470">
        <v>6.3</v>
      </c>
      <c r="G756">
        <v>1</v>
      </c>
      <c r="H756">
        <v>1</v>
      </c>
      <c r="I756" s="471">
        <f t="shared" si="46"/>
        <v>0.47039166666666665</v>
      </c>
      <c r="J756" s="472">
        <v>0.36503333333333332</v>
      </c>
      <c r="K756" s="472">
        <v>0.44336666666666663</v>
      </c>
      <c r="L756" s="472">
        <v>0.58906666666666663</v>
      </c>
      <c r="M756" s="472">
        <v>0.48410000000000003</v>
      </c>
      <c r="N756" s="471">
        <f t="shared" si="47"/>
        <v>0.47039166666666665</v>
      </c>
      <c r="O756" s="472">
        <v>0.36503333333333332</v>
      </c>
      <c r="P756" s="472">
        <v>0.44336666666666663</v>
      </c>
      <c r="Q756" s="472">
        <v>0.58906666666666663</v>
      </c>
      <c r="R756" s="472">
        <v>0.48410000000000003</v>
      </c>
      <c r="S756" s="153">
        <v>0.01</v>
      </c>
      <c r="T756" s="153">
        <v>0.02</v>
      </c>
      <c r="U756" s="477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4" t="s">
        <v>24</v>
      </c>
    </row>
    <row r="757" spans="1:27" ht="15" hidden="1" x14ac:dyDescent="0.25">
      <c r="A757" s="24">
        <f t="shared" si="53"/>
        <v>1756</v>
      </c>
      <c r="B757" s="24">
        <f t="shared" si="53"/>
        <v>1756</v>
      </c>
      <c r="C757" s="475" t="s">
        <v>1221</v>
      </c>
      <c r="D757" t="s">
        <v>222</v>
      </c>
      <c r="E757" s="476">
        <v>3</v>
      </c>
      <c r="F757" s="470">
        <v>4.2</v>
      </c>
      <c r="G757">
        <v>1</v>
      </c>
      <c r="H757">
        <v>1</v>
      </c>
      <c r="I757" s="471">
        <f t="shared" si="46"/>
        <v>0.47039166666666665</v>
      </c>
      <c r="J757" s="472">
        <v>0.36503333333333332</v>
      </c>
      <c r="K757" s="472">
        <v>0.44336666666666663</v>
      </c>
      <c r="L757" s="472">
        <v>0.58906666666666663</v>
      </c>
      <c r="M757" s="472">
        <v>0.48410000000000003</v>
      </c>
      <c r="N757" s="471">
        <f t="shared" si="47"/>
        <v>0.47039166666666665</v>
      </c>
      <c r="O757" s="472">
        <v>0.36503333333333332</v>
      </c>
      <c r="P757" s="472">
        <v>0.44336666666666663</v>
      </c>
      <c r="Q757" s="472">
        <v>0.58906666666666663</v>
      </c>
      <c r="R757" s="472">
        <v>0.48410000000000003</v>
      </c>
      <c r="S757" s="153">
        <v>0.01</v>
      </c>
      <c r="T757" s="153">
        <v>0.02</v>
      </c>
      <c r="U757" s="477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4" t="s">
        <v>24</v>
      </c>
    </row>
    <row r="758" spans="1:27" ht="15" hidden="1" x14ac:dyDescent="0.25">
      <c r="A758" s="24">
        <f t="shared" ref="A758:B777" si="56">1000+ROW()-1</f>
        <v>1757</v>
      </c>
      <c r="B758" s="24">
        <f t="shared" si="56"/>
        <v>1757</v>
      </c>
      <c r="C758" s="475" t="s">
        <v>1222</v>
      </c>
      <c r="D758" t="s">
        <v>222</v>
      </c>
      <c r="E758" s="476">
        <v>3</v>
      </c>
      <c r="F758" s="470">
        <v>18.899999999999999</v>
      </c>
      <c r="G758">
        <v>1</v>
      </c>
      <c r="H758">
        <v>1</v>
      </c>
      <c r="I758" s="471">
        <f t="shared" si="46"/>
        <v>0.47039166666666665</v>
      </c>
      <c r="J758" s="472">
        <v>0.36503333333333332</v>
      </c>
      <c r="K758" s="472">
        <v>0.44336666666666663</v>
      </c>
      <c r="L758" s="472">
        <v>0.58906666666666663</v>
      </c>
      <c r="M758" s="472">
        <v>0.48410000000000003</v>
      </c>
      <c r="N758" s="471">
        <f t="shared" si="47"/>
        <v>0.47039166666666665</v>
      </c>
      <c r="O758" s="472">
        <v>0.36503333333333332</v>
      </c>
      <c r="P758" s="472">
        <v>0.44336666666666663</v>
      </c>
      <c r="Q758" s="472">
        <v>0.58906666666666663</v>
      </c>
      <c r="R758" s="472">
        <v>0.48410000000000003</v>
      </c>
      <c r="S758" s="153">
        <v>0.01</v>
      </c>
      <c r="T758" s="153">
        <v>0.02</v>
      </c>
      <c r="U758" s="477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4" t="s">
        <v>24</v>
      </c>
    </row>
    <row r="759" spans="1:27" ht="15" hidden="1" x14ac:dyDescent="0.25">
      <c r="A759" s="24">
        <f t="shared" si="56"/>
        <v>1758</v>
      </c>
      <c r="B759" s="24">
        <f t="shared" si="56"/>
        <v>1758</v>
      </c>
      <c r="C759" s="468" t="s">
        <v>1223</v>
      </c>
      <c r="D759" t="s">
        <v>216</v>
      </c>
      <c r="E759" s="469">
        <v>1</v>
      </c>
      <c r="F759" s="470">
        <v>12.004087401025643</v>
      </c>
      <c r="G759">
        <v>1</v>
      </c>
      <c r="H759">
        <v>1</v>
      </c>
      <c r="I759" s="471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1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3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4" t="s">
        <v>23</v>
      </c>
    </row>
    <row r="760" spans="1:27" ht="15" hidden="1" x14ac:dyDescent="0.25">
      <c r="A760" s="24">
        <f t="shared" si="56"/>
        <v>1759</v>
      </c>
      <c r="B760" s="24">
        <f t="shared" si="56"/>
        <v>1759</v>
      </c>
      <c r="C760" s="468" t="s">
        <v>1224</v>
      </c>
      <c r="D760" t="s">
        <v>216</v>
      </c>
      <c r="E760" s="469">
        <v>1</v>
      </c>
      <c r="F760" s="470">
        <v>12.635912598974357</v>
      </c>
      <c r="G760">
        <v>1</v>
      </c>
      <c r="H760">
        <v>1</v>
      </c>
      <c r="I760" s="471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1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3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4" t="s">
        <v>23</v>
      </c>
    </row>
    <row r="761" spans="1:27" ht="15" hidden="1" x14ac:dyDescent="0.25">
      <c r="A761" s="24">
        <f t="shared" si="56"/>
        <v>1760</v>
      </c>
      <c r="B761" s="24">
        <f t="shared" si="56"/>
        <v>1760</v>
      </c>
      <c r="C761" s="475" t="s">
        <v>1225</v>
      </c>
      <c r="D761" t="s">
        <v>222</v>
      </c>
      <c r="E761" s="476">
        <v>3</v>
      </c>
      <c r="F761" s="470">
        <v>4.2</v>
      </c>
      <c r="G761">
        <v>1</v>
      </c>
      <c r="H761">
        <v>1</v>
      </c>
      <c r="I761" s="471">
        <f t="shared" si="46"/>
        <v>0.47039166666666665</v>
      </c>
      <c r="J761" s="472">
        <v>0.36503333333333332</v>
      </c>
      <c r="K761" s="472">
        <v>0.44336666666666663</v>
      </c>
      <c r="L761" s="472">
        <v>0.58906666666666663</v>
      </c>
      <c r="M761" s="472">
        <v>0.48410000000000003</v>
      </c>
      <c r="N761" s="471">
        <f t="shared" si="47"/>
        <v>0.47039166666666665</v>
      </c>
      <c r="O761" s="472">
        <v>0.36503333333333332</v>
      </c>
      <c r="P761" s="472">
        <v>0.44336666666666663</v>
      </c>
      <c r="Q761" s="472">
        <v>0.58906666666666663</v>
      </c>
      <c r="R761" s="472">
        <v>0.48410000000000003</v>
      </c>
      <c r="S761" s="153">
        <v>0.01</v>
      </c>
      <c r="T761" s="153">
        <v>0.02</v>
      </c>
      <c r="U761" s="477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4" t="s">
        <v>24</v>
      </c>
    </row>
    <row r="762" spans="1:27" ht="15" hidden="1" x14ac:dyDescent="0.25">
      <c r="A762" s="24">
        <f t="shared" si="56"/>
        <v>1761</v>
      </c>
      <c r="B762" s="24">
        <f t="shared" si="56"/>
        <v>1761</v>
      </c>
      <c r="C762" s="475" t="s">
        <v>1226</v>
      </c>
      <c r="D762" t="s">
        <v>222</v>
      </c>
      <c r="E762" s="476">
        <v>3</v>
      </c>
      <c r="F762" s="470">
        <v>12.6</v>
      </c>
      <c r="G762">
        <v>1</v>
      </c>
      <c r="H762">
        <v>1</v>
      </c>
      <c r="I762" s="471">
        <f t="shared" si="46"/>
        <v>0.47039166666666665</v>
      </c>
      <c r="J762" s="472">
        <v>0.36503333333333332</v>
      </c>
      <c r="K762" s="472">
        <v>0.44336666666666663</v>
      </c>
      <c r="L762" s="472">
        <v>0.58906666666666663</v>
      </c>
      <c r="M762" s="472">
        <v>0.48410000000000003</v>
      </c>
      <c r="N762" s="471">
        <f t="shared" si="47"/>
        <v>0.47039166666666665</v>
      </c>
      <c r="O762" s="472">
        <v>0.36503333333333332</v>
      </c>
      <c r="P762" s="472">
        <v>0.44336666666666663</v>
      </c>
      <c r="Q762" s="472">
        <v>0.58906666666666663</v>
      </c>
      <c r="R762" s="472">
        <v>0.48410000000000003</v>
      </c>
      <c r="S762" s="153">
        <v>0.01</v>
      </c>
      <c r="T762" s="153">
        <v>0.02</v>
      </c>
      <c r="U762" s="477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4" t="s">
        <v>24</v>
      </c>
    </row>
    <row r="763" spans="1:27" ht="15" hidden="1" x14ac:dyDescent="0.25">
      <c r="A763" s="24">
        <f t="shared" si="56"/>
        <v>1762</v>
      </c>
      <c r="B763" s="24">
        <f t="shared" si="56"/>
        <v>1762</v>
      </c>
      <c r="C763" s="475" t="s">
        <v>1227</v>
      </c>
      <c r="D763" t="s">
        <v>222</v>
      </c>
      <c r="E763" s="476">
        <v>3</v>
      </c>
      <c r="F763" s="470">
        <v>20.16</v>
      </c>
      <c r="G763">
        <v>1</v>
      </c>
      <c r="H763">
        <v>1</v>
      </c>
      <c r="I763" s="471">
        <f t="shared" si="46"/>
        <v>0.47039166666666665</v>
      </c>
      <c r="J763" s="472">
        <v>0.36503333333333332</v>
      </c>
      <c r="K763" s="472">
        <v>0.44336666666666663</v>
      </c>
      <c r="L763" s="472">
        <v>0.58906666666666663</v>
      </c>
      <c r="M763" s="472">
        <v>0.48410000000000003</v>
      </c>
      <c r="N763" s="471">
        <f t="shared" si="47"/>
        <v>0.47039166666666665</v>
      </c>
      <c r="O763" s="472">
        <v>0.36503333333333332</v>
      </c>
      <c r="P763" s="472">
        <v>0.44336666666666663</v>
      </c>
      <c r="Q763" s="472">
        <v>0.58906666666666663</v>
      </c>
      <c r="R763" s="472">
        <v>0.48410000000000003</v>
      </c>
      <c r="S763" s="153">
        <v>0.01</v>
      </c>
      <c r="T763" s="153">
        <v>0.02</v>
      </c>
      <c r="U763" s="477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4" t="s">
        <v>24</v>
      </c>
    </row>
    <row r="764" spans="1:27" ht="15" hidden="1" x14ac:dyDescent="0.25">
      <c r="A764" s="24">
        <f t="shared" si="56"/>
        <v>1763</v>
      </c>
      <c r="B764" s="24">
        <f t="shared" si="56"/>
        <v>1763</v>
      </c>
      <c r="C764" s="475" t="s">
        <v>1228</v>
      </c>
      <c r="D764" t="s">
        <v>222</v>
      </c>
      <c r="E764" s="476">
        <v>3</v>
      </c>
      <c r="F764" s="470">
        <v>20</v>
      </c>
      <c r="G764">
        <v>1</v>
      </c>
      <c r="H764">
        <v>1</v>
      </c>
      <c r="I764" s="471">
        <f t="shared" si="46"/>
        <v>0.47039166666666665</v>
      </c>
      <c r="J764" s="472">
        <v>0.36503333333333332</v>
      </c>
      <c r="K764" s="472">
        <v>0.44336666666666663</v>
      </c>
      <c r="L764" s="472">
        <v>0.58906666666666663</v>
      </c>
      <c r="M764" s="472">
        <v>0.48410000000000003</v>
      </c>
      <c r="N764" s="471">
        <f t="shared" si="47"/>
        <v>0.47039166666666665</v>
      </c>
      <c r="O764" s="472">
        <v>0.36503333333333332</v>
      </c>
      <c r="P764" s="472">
        <v>0.44336666666666663</v>
      </c>
      <c r="Q764" s="472">
        <v>0.58906666666666663</v>
      </c>
      <c r="R764" s="472">
        <v>0.48410000000000003</v>
      </c>
      <c r="S764" s="153">
        <v>0.01</v>
      </c>
      <c r="T764" s="153">
        <v>0.02</v>
      </c>
      <c r="U764" s="477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4" t="s">
        <v>24</v>
      </c>
    </row>
    <row r="765" spans="1:27" ht="15" hidden="1" x14ac:dyDescent="0.25">
      <c r="A765" s="24">
        <f t="shared" si="56"/>
        <v>1764</v>
      </c>
      <c r="B765" s="24">
        <f t="shared" si="56"/>
        <v>1764</v>
      </c>
      <c r="C765" s="475" t="s">
        <v>1229</v>
      </c>
      <c r="D765" t="s">
        <v>222</v>
      </c>
      <c r="E765" s="476">
        <v>3</v>
      </c>
      <c r="F765" s="470">
        <v>26</v>
      </c>
      <c r="G765">
        <v>1</v>
      </c>
      <c r="H765">
        <v>1</v>
      </c>
      <c r="I765" s="471">
        <f t="shared" si="46"/>
        <v>0.47039166666666665</v>
      </c>
      <c r="J765" s="472">
        <v>0.36503333333333332</v>
      </c>
      <c r="K765" s="472">
        <v>0.44336666666666663</v>
      </c>
      <c r="L765" s="472">
        <v>0.58906666666666663</v>
      </c>
      <c r="M765" s="472">
        <v>0.48410000000000003</v>
      </c>
      <c r="N765" s="471">
        <f t="shared" si="47"/>
        <v>0.47039166666666665</v>
      </c>
      <c r="O765" s="472">
        <v>0.36503333333333332</v>
      </c>
      <c r="P765" s="472">
        <v>0.44336666666666663</v>
      </c>
      <c r="Q765" s="472">
        <v>0.58906666666666663</v>
      </c>
      <c r="R765" s="472">
        <v>0.48410000000000003</v>
      </c>
      <c r="S765" s="153">
        <v>0.01</v>
      </c>
      <c r="T765" s="153">
        <v>0.02</v>
      </c>
      <c r="U765" s="477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4" t="s">
        <v>24</v>
      </c>
    </row>
    <row r="766" spans="1:27" ht="15" hidden="1" x14ac:dyDescent="0.25">
      <c r="A766" s="24">
        <f t="shared" si="56"/>
        <v>1765</v>
      </c>
      <c r="B766" s="24">
        <f t="shared" si="56"/>
        <v>1765</v>
      </c>
      <c r="C766" s="475" t="s">
        <v>1230</v>
      </c>
      <c r="D766" t="s">
        <v>222</v>
      </c>
      <c r="E766" s="476">
        <v>3</v>
      </c>
      <c r="F766" s="470">
        <v>2.7</v>
      </c>
      <c r="G766">
        <v>1</v>
      </c>
      <c r="H766">
        <v>1</v>
      </c>
      <c r="I766" s="471">
        <f t="shared" si="46"/>
        <v>0.47039166666666665</v>
      </c>
      <c r="J766" s="472">
        <v>0.36503333333333332</v>
      </c>
      <c r="K766" s="472">
        <v>0.44336666666666663</v>
      </c>
      <c r="L766" s="472">
        <v>0.58906666666666663</v>
      </c>
      <c r="M766" s="472">
        <v>0.48410000000000003</v>
      </c>
      <c r="N766" s="471">
        <f t="shared" si="47"/>
        <v>0.47039166666666665</v>
      </c>
      <c r="O766" s="472">
        <v>0.36503333333333332</v>
      </c>
      <c r="P766" s="472">
        <v>0.44336666666666663</v>
      </c>
      <c r="Q766" s="472">
        <v>0.58906666666666663</v>
      </c>
      <c r="R766" s="472">
        <v>0.48410000000000003</v>
      </c>
      <c r="S766" s="153">
        <v>0.01</v>
      </c>
      <c r="T766" s="153">
        <v>0.02</v>
      </c>
      <c r="U766" s="477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4" t="s">
        <v>24</v>
      </c>
    </row>
    <row r="767" spans="1:27" ht="15" hidden="1" x14ac:dyDescent="0.25">
      <c r="A767" s="24">
        <f t="shared" si="56"/>
        <v>1766</v>
      </c>
      <c r="B767" s="24">
        <f t="shared" si="56"/>
        <v>1766</v>
      </c>
      <c r="C767" s="475" t="s">
        <v>1231</v>
      </c>
      <c r="D767" t="s">
        <v>222</v>
      </c>
      <c r="E767" s="476">
        <v>3</v>
      </c>
      <c r="F767" s="470">
        <v>5.4</v>
      </c>
      <c r="G767">
        <v>1</v>
      </c>
      <c r="H767">
        <v>1</v>
      </c>
      <c r="I767" s="471">
        <f t="shared" si="46"/>
        <v>0.47039166666666665</v>
      </c>
      <c r="J767" s="472">
        <v>0.36503333333333332</v>
      </c>
      <c r="K767" s="472">
        <v>0.44336666666666663</v>
      </c>
      <c r="L767" s="472">
        <v>0.58906666666666663</v>
      </c>
      <c r="M767" s="472">
        <v>0.48410000000000003</v>
      </c>
      <c r="N767" s="471">
        <f t="shared" si="47"/>
        <v>0.47039166666666665</v>
      </c>
      <c r="O767" s="472">
        <v>0.36503333333333332</v>
      </c>
      <c r="P767" s="472">
        <v>0.44336666666666663</v>
      </c>
      <c r="Q767" s="472">
        <v>0.58906666666666663</v>
      </c>
      <c r="R767" s="472">
        <v>0.48410000000000003</v>
      </c>
      <c r="S767" s="153">
        <v>0.01</v>
      </c>
      <c r="T767" s="153">
        <v>0.02</v>
      </c>
      <c r="U767" s="477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4" t="s">
        <v>24</v>
      </c>
    </row>
    <row r="768" spans="1:27" ht="15" hidden="1" x14ac:dyDescent="0.25">
      <c r="A768" s="24">
        <f t="shared" si="56"/>
        <v>1767</v>
      </c>
      <c r="B768" s="24">
        <f t="shared" si="56"/>
        <v>1767</v>
      </c>
      <c r="C768" s="475" t="s">
        <v>1232</v>
      </c>
      <c r="D768" t="s">
        <v>222</v>
      </c>
      <c r="E768" s="476">
        <v>3</v>
      </c>
      <c r="F768" s="470">
        <v>5.4</v>
      </c>
      <c r="G768">
        <v>1</v>
      </c>
      <c r="H768">
        <v>1</v>
      </c>
      <c r="I768" s="471">
        <f t="shared" si="46"/>
        <v>0.47039166666666665</v>
      </c>
      <c r="J768" s="472">
        <v>0.36503333333333332</v>
      </c>
      <c r="K768" s="472">
        <v>0.44336666666666663</v>
      </c>
      <c r="L768" s="472">
        <v>0.58906666666666663</v>
      </c>
      <c r="M768" s="472">
        <v>0.48410000000000003</v>
      </c>
      <c r="N768" s="471">
        <f t="shared" si="47"/>
        <v>0.47039166666666665</v>
      </c>
      <c r="O768" s="472">
        <v>0.36503333333333332</v>
      </c>
      <c r="P768" s="472">
        <v>0.44336666666666663</v>
      </c>
      <c r="Q768" s="472">
        <v>0.58906666666666663</v>
      </c>
      <c r="R768" s="472">
        <v>0.48410000000000003</v>
      </c>
      <c r="S768" s="153">
        <v>0.01</v>
      </c>
      <c r="T768" s="153">
        <v>0.02</v>
      </c>
      <c r="U768" s="477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4" t="s">
        <v>24</v>
      </c>
    </row>
    <row r="769" spans="1:27" ht="15" hidden="1" x14ac:dyDescent="0.25">
      <c r="A769" s="24">
        <f t="shared" si="56"/>
        <v>1768</v>
      </c>
      <c r="B769" s="24">
        <f t="shared" si="56"/>
        <v>1768</v>
      </c>
      <c r="C769" s="475" t="s">
        <v>1233</v>
      </c>
      <c r="D769" t="s">
        <v>222</v>
      </c>
      <c r="E769" s="476">
        <v>3</v>
      </c>
      <c r="F769" s="470">
        <v>5.4</v>
      </c>
      <c r="G769">
        <v>1</v>
      </c>
      <c r="H769">
        <v>1</v>
      </c>
      <c r="I769" s="471">
        <f t="shared" si="46"/>
        <v>0.47039166666666665</v>
      </c>
      <c r="J769" s="472">
        <v>0.36503333333333332</v>
      </c>
      <c r="K769" s="472">
        <v>0.44336666666666663</v>
      </c>
      <c r="L769" s="472">
        <v>0.58906666666666663</v>
      </c>
      <c r="M769" s="472">
        <v>0.48410000000000003</v>
      </c>
      <c r="N769" s="471">
        <f t="shared" si="47"/>
        <v>0.47039166666666665</v>
      </c>
      <c r="O769" s="472">
        <v>0.36503333333333332</v>
      </c>
      <c r="P769" s="472">
        <v>0.44336666666666663</v>
      </c>
      <c r="Q769" s="472">
        <v>0.58906666666666663</v>
      </c>
      <c r="R769" s="472">
        <v>0.48410000000000003</v>
      </c>
      <c r="S769" s="153">
        <v>0.01</v>
      </c>
      <c r="T769" s="153">
        <v>0.02</v>
      </c>
      <c r="U769" s="477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4" t="s">
        <v>24</v>
      </c>
    </row>
    <row r="770" spans="1:27" ht="15" hidden="1" x14ac:dyDescent="0.25">
      <c r="A770" s="24">
        <f t="shared" si="56"/>
        <v>1769</v>
      </c>
      <c r="B770" s="24">
        <f t="shared" si="56"/>
        <v>1769</v>
      </c>
      <c r="C770" s="475" t="s">
        <v>1234</v>
      </c>
      <c r="D770" t="s">
        <v>222</v>
      </c>
      <c r="E770" s="476">
        <v>3</v>
      </c>
      <c r="F770" s="470">
        <v>30.24</v>
      </c>
      <c r="G770">
        <v>1</v>
      </c>
      <c r="H770">
        <v>1</v>
      </c>
      <c r="I770" s="471">
        <f t="shared" ref="I770:I833" si="58">AVERAGE(J770:M770)</f>
        <v>0.47039166666666665</v>
      </c>
      <c r="J770" s="472">
        <v>0.36503333333333332</v>
      </c>
      <c r="K770" s="472">
        <v>0.44336666666666663</v>
      </c>
      <c r="L770" s="472">
        <v>0.58906666666666663</v>
      </c>
      <c r="M770" s="472">
        <v>0.48410000000000003</v>
      </c>
      <c r="N770" s="471">
        <f t="shared" ref="N770:N833" si="59">AVERAGE(O770:R770)</f>
        <v>0.47039166666666665</v>
      </c>
      <c r="O770" s="472">
        <v>0.36503333333333332</v>
      </c>
      <c r="P770" s="472">
        <v>0.44336666666666663</v>
      </c>
      <c r="Q770" s="472">
        <v>0.58906666666666663</v>
      </c>
      <c r="R770" s="472">
        <v>0.48410000000000003</v>
      </c>
      <c r="S770" s="153">
        <v>0.01</v>
      </c>
      <c r="T770" s="153">
        <v>0.02</v>
      </c>
      <c r="U770" s="477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4" t="s">
        <v>24</v>
      </c>
    </row>
    <row r="771" spans="1:27" ht="15" hidden="1" x14ac:dyDescent="0.25">
      <c r="A771" s="24">
        <f t="shared" si="56"/>
        <v>1770</v>
      </c>
      <c r="B771" s="24">
        <f t="shared" si="56"/>
        <v>1770</v>
      </c>
      <c r="C771" s="475" t="s">
        <v>1235</v>
      </c>
      <c r="D771" t="s">
        <v>222</v>
      </c>
      <c r="E771" s="476">
        <v>3</v>
      </c>
      <c r="F771" s="470">
        <v>12</v>
      </c>
      <c r="G771">
        <v>1</v>
      </c>
      <c r="H771">
        <v>1</v>
      </c>
      <c r="I771" s="471">
        <f t="shared" si="58"/>
        <v>0.47039166666666665</v>
      </c>
      <c r="J771" s="472">
        <v>0.36503333333333332</v>
      </c>
      <c r="K771" s="472">
        <v>0.44336666666666663</v>
      </c>
      <c r="L771" s="472">
        <v>0.58906666666666663</v>
      </c>
      <c r="M771" s="472">
        <v>0.48410000000000003</v>
      </c>
      <c r="N771" s="471">
        <f t="shared" si="59"/>
        <v>0.47039166666666665</v>
      </c>
      <c r="O771" s="472">
        <v>0.36503333333333332</v>
      </c>
      <c r="P771" s="472">
        <v>0.44336666666666663</v>
      </c>
      <c r="Q771" s="472">
        <v>0.58906666666666663</v>
      </c>
      <c r="R771" s="472">
        <v>0.48410000000000003</v>
      </c>
      <c r="S771" s="153">
        <v>0.01</v>
      </c>
      <c r="T771" s="153">
        <v>0.02</v>
      </c>
      <c r="U771" s="477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4" t="s">
        <v>24</v>
      </c>
    </row>
    <row r="772" spans="1:27" ht="15" hidden="1" x14ac:dyDescent="0.25">
      <c r="A772" s="24">
        <f t="shared" si="56"/>
        <v>1771</v>
      </c>
      <c r="B772" s="24">
        <f t="shared" si="56"/>
        <v>1771</v>
      </c>
      <c r="C772" s="475" t="s">
        <v>1236</v>
      </c>
      <c r="D772" t="s">
        <v>222</v>
      </c>
      <c r="E772" s="476">
        <v>3</v>
      </c>
      <c r="F772" s="470">
        <v>9</v>
      </c>
      <c r="G772">
        <v>1</v>
      </c>
      <c r="H772">
        <v>1</v>
      </c>
      <c r="I772" s="471">
        <f t="shared" si="58"/>
        <v>0.47039166666666665</v>
      </c>
      <c r="J772" s="472">
        <v>0.36503333333333332</v>
      </c>
      <c r="K772" s="472">
        <v>0.44336666666666663</v>
      </c>
      <c r="L772" s="472">
        <v>0.58906666666666663</v>
      </c>
      <c r="M772" s="472">
        <v>0.48410000000000003</v>
      </c>
      <c r="N772" s="471">
        <f t="shared" si="59"/>
        <v>0.47039166666666665</v>
      </c>
      <c r="O772" s="472">
        <v>0.36503333333333332</v>
      </c>
      <c r="P772" s="472">
        <v>0.44336666666666663</v>
      </c>
      <c r="Q772" s="472">
        <v>0.58906666666666663</v>
      </c>
      <c r="R772" s="472">
        <v>0.48410000000000003</v>
      </c>
      <c r="S772" s="153">
        <v>0.01</v>
      </c>
      <c r="T772" s="153">
        <v>0.02</v>
      </c>
      <c r="U772" s="477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4" t="s">
        <v>24</v>
      </c>
    </row>
    <row r="773" spans="1:27" ht="15" hidden="1" x14ac:dyDescent="0.25">
      <c r="A773" s="24">
        <f t="shared" si="56"/>
        <v>1772</v>
      </c>
      <c r="B773" s="24">
        <f t="shared" si="56"/>
        <v>1772</v>
      </c>
      <c r="C773" s="475" t="s">
        <v>1237</v>
      </c>
      <c r="D773" t="s">
        <v>222</v>
      </c>
      <c r="E773" s="476">
        <v>3</v>
      </c>
      <c r="F773" s="470">
        <v>3</v>
      </c>
      <c r="G773">
        <v>1</v>
      </c>
      <c r="H773">
        <v>1</v>
      </c>
      <c r="I773" s="471">
        <f t="shared" si="58"/>
        <v>0.47039166666666665</v>
      </c>
      <c r="J773" s="472">
        <v>0.36503333333333332</v>
      </c>
      <c r="K773" s="472">
        <v>0.44336666666666663</v>
      </c>
      <c r="L773" s="472">
        <v>0.58906666666666663</v>
      </c>
      <c r="M773" s="472">
        <v>0.48410000000000003</v>
      </c>
      <c r="N773" s="471">
        <f t="shared" si="59"/>
        <v>0.47039166666666665</v>
      </c>
      <c r="O773" s="472">
        <v>0.36503333333333332</v>
      </c>
      <c r="P773" s="472">
        <v>0.44336666666666663</v>
      </c>
      <c r="Q773" s="472">
        <v>0.58906666666666663</v>
      </c>
      <c r="R773" s="472">
        <v>0.48410000000000003</v>
      </c>
      <c r="S773" s="153">
        <v>0.01</v>
      </c>
      <c r="T773" s="153">
        <v>0.02</v>
      </c>
      <c r="U773" s="477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4" t="s">
        <v>24</v>
      </c>
    </row>
    <row r="774" spans="1:27" ht="15" hidden="1" x14ac:dyDescent="0.25">
      <c r="A774" s="24">
        <f t="shared" si="56"/>
        <v>1773</v>
      </c>
      <c r="B774" s="24">
        <f t="shared" si="56"/>
        <v>1773</v>
      </c>
      <c r="C774" s="475" t="s">
        <v>1238</v>
      </c>
      <c r="D774" t="s">
        <v>222</v>
      </c>
      <c r="E774" s="476">
        <v>3</v>
      </c>
      <c r="F774" s="470">
        <v>3</v>
      </c>
      <c r="G774">
        <v>1</v>
      </c>
      <c r="H774">
        <v>1</v>
      </c>
      <c r="I774" s="471">
        <f t="shared" si="58"/>
        <v>0.47039166666666665</v>
      </c>
      <c r="J774" s="472">
        <v>0.36503333333333332</v>
      </c>
      <c r="K774" s="472">
        <v>0.44336666666666663</v>
      </c>
      <c r="L774" s="472">
        <v>0.58906666666666663</v>
      </c>
      <c r="M774" s="472">
        <v>0.48410000000000003</v>
      </c>
      <c r="N774" s="471">
        <f t="shared" si="59"/>
        <v>0.47039166666666665</v>
      </c>
      <c r="O774" s="472">
        <v>0.36503333333333332</v>
      </c>
      <c r="P774" s="472">
        <v>0.44336666666666663</v>
      </c>
      <c r="Q774" s="472">
        <v>0.58906666666666663</v>
      </c>
      <c r="R774" s="472">
        <v>0.48410000000000003</v>
      </c>
      <c r="S774" s="153">
        <v>0.01</v>
      </c>
      <c r="T774" s="153">
        <v>0.02</v>
      </c>
      <c r="U774" s="477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4" t="s">
        <v>24</v>
      </c>
    </row>
    <row r="775" spans="1:27" ht="15" hidden="1" x14ac:dyDescent="0.25">
      <c r="A775" s="24">
        <f t="shared" si="56"/>
        <v>1774</v>
      </c>
      <c r="B775" s="24">
        <f t="shared" si="56"/>
        <v>1774</v>
      </c>
      <c r="C775" s="475" t="s">
        <v>1239</v>
      </c>
      <c r="D775" t="s">
        <v>222</v>
      </c>
      <c r="E775" s="476">
        <v>3</v>
      </c>
      <c r="F775" s="470">
        <v>15</v>
      </c>
      <c r="G775">
        <v>1</v>
      </c>
      <c r="H775">
        <v>1</v>
      </c>
      <c r="I775" s="471">
        <f t="shared" si="58"/>
        <v>0.47039166666666665</v>
      </c>
      <c r="J775" s="472">
        <v>0.36503333333333332</v>
      </c>
      <c r="K775" s="472">
        <v>0.44336666666666663</v>
      </c>
      <c r="L775" s="472">
        <v>0.58906666666666663</v>
      </c>
      <c r="M775" s="472">
        <v>0.48410000000000003</v>
      </c>
      <c r="N775" s="471">
        <f t="shared" si="59"/>
        <v>0.47039166666666665</v>
      </c>
      <c r="O775" s="472">
        <v>0.36503333333333332</v>
      </c>
      <c r="P775" s="472">
        <v>0.44336666666666663</v>
      </c>
      <c r="Q775" s="472">
        <v>0.58906666666666663</v>
      </c>
      <c r="R775" s="472">
        <v>0.48410000000000003</v>
      </c>
      <c r="S775" s="153">
        <v>0.01</v>
      </c>
      <c r="T775" s="153">
        <v>0.02</v>
      </c>
      <c r="U775" s="477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4" t="s">
        <v>24</v>
      </c>
    </row>
    <row r="776" spans="1:27" ht="15" hidden="1" x14ac:dyDescent="0.25">
      <c r="A776" s="24">
        <f t="shared" si="56"/>
        <v>1775</v>
      </c>
      <c r="B776" s="24">
        <f t="shared" si="56"/>
        <v>1775</v>
      </c>
      <c r="C776" s="475" t="s">
        <v>1240</v>
      </c>
      <c r="D776" t="s">
        <v>222</v>
      </c>
      <c r="E776" s="476">
        <v>3</v>
      </c>
      <c r="F776" s="470">
        <v>3</v>
      </c>
      <c r="G776">
        <v>1</v>
      </c>
      <c r="H776">
        <v>1</v>
      </c>
      <c r="I776" s="471">
        <f t="shared" si="58"/>
        <v>0.47039166666666665</v>
      </c>
      <c r="J776" s="472">
        <v>0.36503333333333332</v>
      </c>
      <c r="K776" s="472">
        <v>0.44336666666666663</v>
      </c>
      <c r="L776" s="472">
        <v>0.58906666666666663</v>
      </c>
      <c r="M776" s="472">
        <v>0.48410000000000003</v>
      </c>
      <c r="N776" s="471">
        <f t="shared" si="59"/>
        <v>0.47039166666666665</v>
      </c>
      <c r="O776" s="472">
        <v>0.36503333333333332</v>
      </c>
      <c r="P776" s="472">
        <v>0.44336666666666663</v>
      </c>
      <c r="Q776" s="472">
        <v>0.58906666666666663</v>
      </c>
      <c r="R776" s="472">
        <v>0.48410000000000003</v>
      </c>
      <c r="S776" s="153">
        <v>0.01</v>
      </c>
      <c r="T776" s="153">
        <v>0.02</v>
      </c>
      <c r="U776" s="477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4" t="s">
        <v>24</v>
      </c>
    </row>
    <row r="777" spans="1:27" ht="15" hidden="1" x14ac:dyDescent="0.25">
      <c r="A777" s="24">
        <f t="shared" si="56"/>
        <v>1776</v>
      </c>
      <c r="B777" s="24">
        <f t="shared" si="56"/>
        <v>1776</v>
      </c>
      <c r="C777" s="468" t="s">
        <v>1241</v>
      </c>
      <c r="D777" t="s">
        <v>216</v>
      </c>
      <c r="E777" s="469">
        <v>1</v>
      </c>
      <c r="F777" s="470">
        <v>25.2</v>
      </c>
      <c r="G777">
        <v>1</v>
      </c>
      <c r="H777">
        <v>1</v>
      </c>
      <c r="I777" s="471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1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3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4" t="s">
        <v>23</v>
      </c>
    </row>
    <row r="778" spans="1:27" ht="15" hidden="1" x14ac:dyDescent="0.25">
      <c r="A778" s="24">
        <f t="shared" ref="A778:B797" si="60">1000+ROW()-1</f>
        <v>1777</v>
      </c>
      <c r="B778" s="24">
        <f t="shared" si="60"/>
        <v>1777</v>
      </c>
      <c r="C778" s="475" t="s">
        <v>1242</v>
      </c>
      <c r="D778" t="s">
        <v>222</v>
      </c>
      <c r="E778" s="476">
        <v>3</v>
      </c>
      <c r="F778" s="470">
        <v>14</v>
      </c>
      <c r="G778">
        <v>1</v>
      </c>
      <c r="H778">
        <v>1</v>
      </c>
      <c r="I778" s="471">
        <f t="shared" si="58"/>
        <v>0.47039166666666665</v>
      </c>
      <c r="J778" s="472">
        <v>0.36503333333333332</v>
      </c>
      <c r="K778" s="472">
        <v>0.44336666666666663</v>
      </c>
      <c r="L778" s="472">
        <v>0.58906666666666663</v>
      </c>
      <c r="M778" s="472">
        <v>0.48410000000000003</v>
      </c>
      <c r="N778" s="471">
        <f t="shared" si="59"/>
        <v>0.47039166666666665</v>
      </c>
      <c r="O778" s="472">
        <v>0.36503333333333332</v>
      </c>
      <c r="P778" s="472">
        <v>0.44336666666666663</v>
      </c>
      <c r="Q778" s="472">
        <v>0.58906666666666663</v>
      </c>
      <c r="R778" s="472">
        <v>0.48410000000000003</v>
      </c>
      <c r="S778" s="153">
        <v>0.01</v>
      </c>
      <c r="T778" s="153">
        <v>0.02</v>
      </c>
      <c r="U778" s="477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4" t="s">
        <v>24</v>
      </c>
    </row>
    <row r="779" spans="1:27" ht="15" hidden="1" x14ac:dyDescent="0.25">
      <c r="A779" s="24">
        <f t="shared" si="60"/>
        <v>1778</v>
      </c>
      <c r="B779" s="24">
        <f t="shared" si="60"/>
        <v>1778</v>
      </c>
      <c r="C779" s="468" t="s">
        <v>1243</v>
      </c>
      <c r="D779" t="s">
        <v>216</v>
      </c>
      <c r="E779" s="469">
        <v>1</v>
      </c>
      <c r="F779" s="470">
        <v>0</v>
      </c>
      <c r="G779">
        <v>1</v>
      </c>
      <c r="H779">
        <v>1</v>
      </c>
      <c r="I779" s="471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1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3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4" t="s">
        <v>23</v>
      </c>
    </row>
    <row r="780" spans="1:27" ht="15" hidden="1" x14ac:dyDescent="0.25">
      <c r="A780" s="24">
        <f t="shared" si="60"/>
        <v>1779</v>
      </c>
      <c r="B780" s="24">
        <f t="shared" si="60"/>
        <v>1779</v>
      </c>
      <c r="C780" s="468" t="s">
        <v>1244</v>
      </c>
      <c r="D780" t="s">
        <v>222</v>
      </c>
      <c r="E780" s="469">
        <v>3</v>
      </c>
      <c r="F780" s="470">
        <v>19.73</v>
      </c>
      <c r="G780">
        <v>1</v>
      </c>
      <c r="H780">
        <v>1</v>
      </c>
      <c r="I780" s="471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1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3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4" t="s">
        <v>23</v>
      </c>
    </row>
    <row r="781" spans="1:27" ht="15" hidden="1" x14ac:dyDescent="0.25">
      <c r="A781" s="24">
        <f t="shared" si="60"/>
        <v>1780</v>
      </c>
      <c r="B781" s="24">
        <f t="shared" si="60"/>
        <v>1780</v>
      </c>
      <c r="C781" s="475" t="s">
        <v>1245</v>
      </c>
      <c r="D781" t="s">
        <v>222</v>
      </c>
      <c r="E781" s="476">
        <v>3</v>
      </c>
      <c r="F781" s="470">
        <v>14</v>
      </c>
      <c r="G781">
        <v>1</v>
      </c>
      <c r="H781">
        <v>1</v>
      </c>
      <c r="I781" s="471">
        <f t="shared" si="58"/>
        <v>0.47039166666666665</v>
      </c>
      <c r="J781" s="472">
        <v>0.36503333333333332</v>
      </c>
      <c r="K781" s="472">
        <v>0.44336666666666663</v>
      </c>
      <c r="L781" s="472">
        <v>0.58906666666666663</v>
      </c>
      <c r="M781" s="472">
        <v>0.48410000000000003</v>
      </c>
      <c r="N781" s="471">
        <f t="shared" si="59"/>
        <v>0.47039166666666665</v>
      </c>
      <c r="O781" s="472">
        <v>0.36503333333333332</v>
      </c>
      <c r="P781" s="472">
        <v>0.44336666666666663</v>
      </c>
      <c r="Q781" s="472">
        <v>0.58906666666666663</v>
      </c>
      <c r="R781" s="472">
        <v>0.48410000000000003</v>
      </c>
      <c r="S781" s="153">
        <v>0.01</v>
      </c>
      <c r="T781" s="153">
        <v>0.02</v>
      </c>
      <c r="U781" s="477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4" t="s">
        <v>24</v>
      </c>
    </row>
    <row r="782" spans="1:27" ht="15" hidden="1" x14ac:dyDescent="0.25">
      <c r="A782" s="24">
        <f t="shared" si="60"/>
        <v>1781</v>
      </c>
      <c r="B782" s="24">
        <f t="shared" si="60"/>
        <v>1781</v>
      </c>
      <c r="C782" s="475" t="s">
        <v>1246</v>
      </c>
      <c r="D782" t="s">
        <v>222</v>
      </c>
      <c r="E782" s="476">
        <v>3</v>
      </c>
      <c r="F782" s="470">
        <v>9.25</v>
      </c>
      <c r="G782">
        <v>1</v>
      </c>
      <c r="H782">
        <v>1</v>
      </c>
      <c r="I782" s="471">
        <f t="shared" si="58"/>
        <v>0.47039166666666665</v>
      </c>
      <c r="J782" s="472">
        <v>0.36503333333333332</v>
      </c>
      <c r="K782" s="472">
        <v>0.44336666666666663</v>
      </c>
      <c r="L782" s="472">
        <v>0.58906666666666663</v>
      </c>
      <c r="M782" s="472">
        <v>0.48410000000000003</v>
      </c>
      <c r="N782" s="471">
        <f t="shared" si="59"/>
        <v>0.47039166666666665</v>
      </c>
      <c r="O782" s="472">
        <v>0.36503333333333332</v>
      </c>
      <c r="P782" s="472">
        <v>0.44336666666666663</v>
      </c>
      <c r="Q782" s="472">
        <v>0.58906666666666663</v>
      </c>
      <c r="R782" s="472">
        <v>0.48410000000000003</v>
      </c>
      <c r="S782" s="153">
        <v>0.01</v>
      </c>
      <c r="T782" s="153">
        <v>0.02</v>
      </c>
      <c r="U782" s="477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4" t="s">
        <v>24</v>
      </c>
    </row>
    <row r="783" spans="1:27" ht="15" hidden="1" x14ac:dyDescent="0.25">
      <c r="A783" s="24">
        <f t="shared" si="60"/>
        <v>1782</v>
      </c>
      <c r="B783" s="24">
        <f t="shared" si="60"/>
        <v>1782</v>
      </c>
      <c r="C783" s="468" t="s">
        <v>1247</v>
      </c>
      <c r="D783" t="s">
        <v>222</v>
      </c>
      <c r="E783" s="469">
        <v>3</v>
      </c>
      <c r="F783" s="470">
        <v>0</v>
      </c>
      <c r="G783">
        <v>1</v>
      </c>
      <c r="H783">
        <v>1</v>
      </c>
      <c r="I783" s="471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1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3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4" t="s">
        <v>23</v>
      </c>
    </row>
    <row r="784" spans="1:27" ht="15" hidden="1" x14ac:dyDescent="0.25">
      <c r="A784" s="24">
        <f t="shared" si="60"/>
        <v>1783</v>
      </c>
      <c r="B784" s="24">
        <f t="shared" si="60"/>
        <v>1783</v>
      </c>
      <c r="C784" s="475" t="s">
        <v>1248</v>
      </c>
      <c r="D784" t="s">
        <v>222</v>
      </c>
      <c r="E784" s="476">
        <v>3</v>
      </c>
      <c r="F784" s="470">
        <v>12.95</v>
      </c>
      <c r="G784">
        <v>1</v>
      </c>
      <c r="H784">
        <v>1</v>
      </c>
      <c r="I784" s="471">
        <f t="shared" si="58"/>
        <v>0.47039166666666665</v>
      </c>
      <c r="J784" s="472">
        <v>0.36503333333333332</v>
      </c>
      <c r="K784" s="472">
        <v>0.44336666666666663</v>
      </c>
      <c r="L784" s="472">
        <v>0.58906666666666663</v>
      </c>
      <c r="M784" s="472">
        <v>0.48410000000000003</v>
      </c>
      <c r="N784" s="471">
        <f t="shared" si="59"/>
        <v>0.47039166666666665</v>
      </c>
      <c r="O784" s="472">
        <v>0.36503333333333332</v>
      </c>
      <c r="P784" s="472">
        <v>0.44336666666666663</v>
      </c>
      <c r="Q784" s="472">
        <v>0.58906666666666663</v>
      </c>
      <c r="R784" s="472">
        <v>0.48410000000000003</v>
      </c>
      <c r="S784" s="153">
        <v>0.01</v>
      </c>
      <c r="T784" s="153">
        <v>0.02</v>
      </c>
      <c r="U784" s="477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4" t="s">
        <v>24</v>
      </c>
    </row>
    <row r="785" spans="1:27" ht="15" hidden="1" x14ac:dyDescent="0.25">
      <c r="A785" s="24">
        <f t="shared" si="60"/>
        <v>1784</v>
      </c>
      <c r="B785" s="24">
        <f t="shared" si="60"/>
        <v>1784</v>
      </c>
      <c r="C785" s="475" t="s">
        <v>1249</v>
      </c>
      <c r="D785" t="s">
        <v>222</v>
      </c>
      <c r="E785" s="476">
        <v>3</v>
      </c>
      <c r="F785" s="470">
        <v>30</v>
      </c>
      <c r="G785">
        <v>1</v>
      </c>
      <c r="H785">
        <v>1</v>
      </c>
      <c r="I785" s="471">
        <f t="shared" si="58"/>
        <v>0.47039166666666665</v>
      </c>
      <c r="J785" s="472">
        <v>0.36503333333333332</v>
      </c>
      <c r="K785" s="472">
        <v>0.44336666666666663</v>
      </c>
      <c r="L785" s="472">
        <v>0.58906666666666663</v>
      </c>
      <c r="M785" s="472">
        <v>0.48410000000000003</v>
      </c>
      <c r="N785" s="471">
        <f t="shared" si="59"/>
        <v>0.47039166666666665</v>
      </c>
      <c r="O785" s="472">
        <v>0.36503333333333332</v>
      </c>
      <c r="P785" s="472">
        <v>0.44336666666666663</v>
      </c>
      <c r="Q785" s="472">
        <v>0.58906666666666663</v>
      </c>
      <c r="R785" s="472">
        <v>0.48410000000000003</v>
      </c>
      <c r="S785" s="153">
        <v>0.01</v>
      </c>
      <c r="T785" s="153">
        <v>0.02</v>
      </c>
      <c r="U785" s="477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4" t="s">
        <v>24</v>
      </c>
    </row>
    <row r="786" spans="1:27" ht="15" hidden="1" x14ac:dyDescent="0.25">
      <c r="A786" s="24">
        <f t="shared" si="60"/>
        <v>1785</v>
      </c>
      <c r="B786" s="24">
        <f t="shared" si="60"/>
        <v>1785</v>
      </c>
      <c r="C786" s="475" t="s">
        <v>1250</v>
      </c>
      <c r="D786" t="s">
        <v>222</v>
      </c>
      <c r="E786" s="476">
        <v>3</v>
      </c>
      <c r="F786" s="470">
        <v>30</v>
      </c>
      <c r="G786">
        <v>1</v>
      </c>
      <c r="H786">
        <v>1</v>
      </c>
      <c r="I786" s="471">
        <f t="shared" si="58"/>
        <v>0.47039166666666665</v>
      </c>
      <c r="J786" s="472">
        <v>0.36503333333333332</v>
      </c>
      <c r="K786" s="472">
        <v>0.44336666666666663</v>
      </c>
      <c r="L786" s="472">
        <v>0.58906666666666663</v>
      </c>
      <c r="M786" s="472">
        <v>0.48410000000000003</v>
      </c>
      <c r="N786" s="471">
        <f t="shared" si="59"/>
        <v>0.47039166666666665</v>
      </c>
      <c r="O786" s="472">
        <v>0.36503333333333332</v>
      </c>
      <c r="P786" s="472">
        <v>0.44336666666666663</v>
      </c>
      <c r="Q786" s="472">
        <v>0.58906666666666663</v>
      </c>
      <c r="R786" s="472">
        <v>0.48410000000000003</v>
      </c>
      <c r="S786" s="153">
        <v>0.01</v>
      </c>
      <c r="T786" s="153">
        <v>0.02</v>
      </c>
      <c r="U786" s="477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4" t="s">
        <v>24</v>
      </c>
    </row>
    <row r="787" spans="1:27" ht="15" hidden="1" x14ac:dyDescent="0.25">
      <c r="A787" s="24">
        <f t="shared" si="60"/>
        <v>1786</v>
      </c>
      <c r="B787" s="24">
        <f t="shared" si="60"/>
        <v>1786</v>
      </c>
      <c r="C787" s="475" t="s">
        <v>1251</v>
      </c>
      <c r="D787" t="s">
        <v>222</v>
      </c>
      <c r="E787" s="476">
        <v>3</v>
      </c>
      <c r="F787" s="470">
        <v>30</v>
      </c>
      <c r="G787">
        <v>1</v>
      </c>
      <c r="H787">
        <v>1</v>
      </c>
      <c r="I787" s="471">
        <f t="shared" si="58"/>
        <v>0.47039166666666665</v>
      </c>
      <c r="J787" s="472">
        <v>0.36503333333333332</v>
      </c>
      <c r="K787" s="472">
        <v>0.44336666666666663</v>
      </c>
      <c r="L787" s="472">
        <v>0.58906666666666663</v>
      </c>
      <c r="M787" s="472">
        <v>0.48410000000000003</v>
      </c>
      <c r="N787" s="471">
        <f t="shared" si="59"/>
        <v>0.47039166666666665</v>
      </c>
      <c r="O787" s="472">
        <v>0.36503333333333332</v>
      </c>
      <c r="P787" s="472">
        <v>0.44336666666666663</v>
      </c>
      <c r="Q787" s="472">
        <v>0.58906666666666663</v>
      </c>
      <c r="R787" s="472">
        <v>0.48410000000000003</v>
      </c>
      <c r="S787" s="153">
        <v>0.01</v>
      </c>
      <c r="T787" s="153">
        <v>0.02</v>
      </c>
      <c r="U787" s="477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4" t="s">
        <v>24</v>
      </c>
    </row>
    <row r="788" spans="1:27" ht="15" hidden="1" x14ac:dyDescent="0.25">
      <c r="A788" s="24">
        <f t="shared" si="60"/>
        <v>1787</v>
      </c>
      <c r="B788" s="24">
        <f t="shared" si="60"/>
        <v>1787</v>
      </c>
      <c r="C788" s="468" t="s">
        <v>1252</v>
      </c>
      <c r="D788" t="s">
        <v>216</v>
      </c>
      <c r="E788" s="469">
        <v>1</v>
      </c>
      <c r="F788" s="470">
        <v>42</v>
      </c>
      <c r="G788">
        <v>1</v>
      </c>
      <c r="H788">
        <v>1</v>
      </c>
      <c r="I788" s="471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1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3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4" t="s">
        <v>23</v>
      </c>
    </row>
    <row r="789" spans="1:27" ht="15" hidden="1" x14ac:dyDescent="0.25">
      <c r="A789" s="24">
        <f t="shared" si="60"/>
        <v>1788</v>
      </c>
      <c r="B789" s="24">
        <f t="shared" si="60"/>
        <v>1788</v>
      </c>
      <c r="C789" s="468" t="s">
        <v>1253</v>
      </c>
      <c r="D789" t="s">
        <v>216</v>
      </c>
      <c r="E789" s="469">
        <v>1</v>
      </c>
      <c r="F789" s="470">
        <v>0</v>
      </c>
      <c r="G789">
        <v>1</v>
      </c>
      <c r="H789">
        <v>1</v>
      </c>
      <c r="I789" s="471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1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3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4" t="s">
        <v>23</v>
      </c>
    </row>
    <row r="790" spans="1:27" ht="15" hidden="1" x14ac:dyDescent="0.25">
      <c r="A790" s="24">
        <f t="shared" si="60"/>
        <v>1789</v>
      </c>
      <c r="B790" s="24">
        <f t="shared" si="60"/>
        <v>1789</v>
      </c>
      <c r="C790" s="475" t="s">
        <v>1254</v>
      </c>
      <c r="D790" t="s">
        <v>222</v>
      </c>
      <c r="E790" s="476">
        <v>3</v>
      </c>
      <c r="F790" s="470">
        <v>30</v>
      </c>
      <c r="G790">
        <v>1</v>
      </c>
      <c r="H790">
        <v>1</v>
      </c>
      <c r="I790" s="471">
        <f t="shared" si="58"/>
        <v>0.47039166666666665</v>
      </c>
      <c r="J790" s="472">
        <v>0.36503333333333332</v>
      </c>
      <c r="K790" s="472">
        <v>0.44336666666666663</v>
      </c>
      <c r="L790" s="472">
        <v>0.58906666666666663</v>
      </c>
      <c r="M790" s="472">
        <v>0.48410000000000003</v>
      </c>
      <c r="N790" s="471">
        <f t="shared" si="59"/>
        <v>0.47039166666666665</v>
      </c>
      <c r="O790" s="472">
        <v>0.36503333333333332</v>
      </c>
      <c r="P790" s="472">
        <v>0.44336666666666663</v>
      </c>
      <c r="Q790" s="472">
        <v>0.58906666666666663</v>
      </c>
      <c r="R790" s="472">
        <v>0.48410000000000003</v>
      </c>
      <c r="S790" s="153">
        <v>0.01</v>
      </c>
      <c r="T790" s="153">
        <v>0.02</v>
      </c>
      <c r="U790" s="477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4" t="s">
        <v>24</v>
      </c>
    </row>
    <row r="791" spans="1:27" ht="15" hidden="1" x14ac:dyDescent="0.25">
      <c r="A791" s="24">
        <f t="shared" si="60"/>
        <v>1790</v>
      </c>
      <c r="B791" s="24">
        <f t="shared" si="60"/>
        <v>1790</v>
      </c>
      <c r="C791" s="475" t="s">
        <v>1255</v>
      </c>
      <c r="D791" t="s">
        <v>222</v>
      </c>
      <c r="E791" s="476">
        <v>3</v>
      </c>
      <c r="F791" s="470">
        <v>30</v>
      </c>
      <c r="G791">
        <v>1</v>
      </c>
      <c r="H791">
        <v>1</v>
      </c>
      <c r="I791" s="471">
        <f t="shared" si="58"/>
        <v>0.47039166666666665</v>
      </c>
      <c r="J791" s="472">
        <v>0.36503333333333332</v>
      </c>
      <c r="K791" s="472">
        <v>0.44336666666666663</v>
      </c>
      <c r="L791" s="472">
        <v>0.58906666666666663</v>
      </c>
      <c r="M791" s="472">
        <v>0.48410000000000003</v>
      </c>
      <c r="N791" s="471">
        <f t="shared" si="59"/>
        <v>0.47039166666666665</v>
      </c>
      <c r="O791" s="472">
        <v>0.36503333333333332</v>
      </c>
      <c r="P791" s="472">
        <v>0.44336666666666663</v>
      </c>
      <c r="Q791" s="472">
        <v>0.58906666666666663</v>
      </c>
      <c r="R791" s="472">
        <v>0.48410000000000003</v>
      </c>
      <c r="S791" s="153">
        <v>0.01</v>
      </c>
      <c r="T791" s="153">
        <v>0.02</v>
      </c>
      <c r="U791" s="477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4" t="s">
        <v>24</v>
      </c>
    </row>
    <row r="792" spans="1:27" ht="15" hidden="1" x14ac:dyDescent="0.25">
      <c r="A792" s="24">
        <f t="shared" si="60"/>
        <v>1791</v>
      </c>
      <c r="B792" s="24">
        <f t="shared" si="60"/>
        <v>1791</v>
      </c>
      <c r="C792" s="475" t="s">
        <v>1256</v>
      </c>
      <c r="D792" t="s">
        <v>222</v>
      </c>
      <c r="E792" s="476">
        <v>3</v>
      </c>
      <c r="F792" s="470">
        <v>30</v>
      </c>
      <c r="G792">
        <v>1</v>
      </c>
      <c r="H792">
        <v>1</v>
      </c>
      <c r="I792" s="471">
        <f t="shared" si="58"/>
        <v>0.47039166666666665</v>
      </c>
      <c r="J792" s="472">
        <v>0.36503333333333332</v>
      </c>
      <c r="K792" s="472">
        <v>0.44336666666666663</v>
      </c>
      <c r="L792" s="472">
        <v>0.58906666666666663</v>
      </c>
      <c r="M792" s="472">
        <v>0.48410000000000003</v>
      </c>
      <c r="N792" s="471">
        <f t="shared" si="59"/>
        <v>0.47039166666666665</v>
      </c>
      <c r="O792" s="472">
        <v>0.36503333333333332</v>
      </c>
      <c r="P792" s="472">
        <v>0.44336666666666663</v>
      </c>
      <c r="Q792" s="472">
        <v>0.58906666666666663</v>
      </c>
      <c r="R792" s="472">
        <v>0.48410000000000003</v>
      </c>
      <c r="S792" s="153">
        <v>0.01</v>
      </c>
      <c r="T792" s="153">
        <v>0.02</v>
      </c>
      <c r="U792" s="477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4" t="s">
        <v>24</v>
      </c>
    </row>
    <row r="793" spans="1:27" ht="15" hidden="1" x14ac:dyDescent="0.25">
      <c r="A793" s="24">
        <f t="shared" si="60"/>
        <v>1792</v>
      </c>
      <c r="B793" s="24">
        <f t="shared" si="60"/>
        <v>1792</v>
      </c>
      <c r="C793" s="475" t="s">
        <v>1257</v>
      </c>
      <c r="D793" t="s">
        <v>222</v>
      </c>
      <c r="E793" s="476">
        <v>3</v>
      </c>
      <c r="F793" s="470">
        <v>4.2</v>
      </c>
      <c r="G793">
        <v>1</v>
      </c>
      <c r="H793">
        <v>1</v>
      </c>
      <c r="I793" s="471">
        <f t="shared" si="58"/>
        <v>0.47039166666666665</v>
      </c>
      <c r="J793" s="472">
        <v>0.36503333333333332</v>
      </c>
      <c r="K793" s="472">
        <v>0.44336666666666663</v>
      </c>
      <c r="L793" s="472">
        <v>0.58906666666666663</v>
      </c>
      <c r="M793" s="472">
        <v>0.48410000000000003</v>
      </c>
      <c r="N793" s="471">
        <f t="shared" si="59"/>
        <v>0.47039166666666665</v>
      </c>
      <c r="O793" s="472">
        <v>0.36503333333333332</v>
      </c>
      <c r="P793" s="472">
        <v>0.44336666666666663</v>
      </c>
      <c r="Q793" s="472">
        <v>0.58906666666666663</v>
      </c>
      <c r="R793" s="472">
        <v>0.48410000000000003</v>
      </c>
      <c r="S793" s="153">
        <v>0.01</v>
      </c>
      <c r="T793" s="153">
        <v>0.02</v>
      </c>
      <c r="U793" s="477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4" t="s">
        <v>24</v>
      </c>
    </row>
    <row r="794" spans="1:27" ht="15" hidden="1" x14ac:dyDescent="0.25">
      <c r="A794" s="24">
        <f t="shared" si="60"/>
        <v>1793</v>
      </c>
      <c r="B794" s="24">
        <f t="shared" si="60"/>
        <v>1793</v>
      </c>
      <c r="C794" s="468" t="s">
        <v>1258</v>
      </c>
      <c r="D794" t="s">
        <v>216</v>
      </c>
      <c r="E794" s="469">
        <v>1</v>
      </c>
      <c r="F794" s="470">
        <v>30</v>
      </c>
      <c r="G794">
        <v>1</v>
      </c>
      <c r="H794">
        <v>1</v>
      </c>
      <c r="I794" s="471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1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3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4" t="s">
        <v>23</v>
      </c>
    </row>
    <row r="795" spans="1:27" ht="15" hidden="1" x14ac:dyDescent="0.25">
      <c r="A795" s="24">
        <f t="shared" si="60"/>
        <v>1794</v>
      </c>
      <c r="B795" s="24">
        <f t="shared" si="60"/>
        <v>1794</v>
      </c>
      <c r="C795" s="468" t="s">
        <v>1259</v>
      </c>
      <c r="D795" t="s">
        <v>216</v>
      </c>
      <c r="E795" s="469">
        <v>1</v>
      </c>
      <c r="F795" s="470">
        <v>0</v>
      </c>
      <c r="G795">
        <v>1</v>
      </c>
      <c r="H795">
        <v>1</v>
      </c>
      <c r="I795" s="471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1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3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4" t="s">
        <v>23</v>
      </c>
    </row>
    <row r="796" spans="1:27" ht="15" hidden="1" x14ac:dyDescent="0.25">
      <c r="A796" s="24">
        <f t="shared" si="60"/>
        <v>1795</v>
      </c>
      <c r="B796" s="24">
        <f t="shared" si="60"/>
        <v>1795</v>
      </c>
      <c r="C796" s="468" t="s">
        <v>1260</v>
      </c>
      <c r="D796" t="s">
        <v>216</v>
      </c>
      <c r="E796" s="469">
        <v>1</v>
      </c>
      <c r="F796" s="470">
        <v>58</v>
      </c>
      <c r="G796">
        <v>1</v>
      </c>
      <c r="H796">
        <v>1</v>
      </c>
      <c r="I796" s="471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1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3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4" t="s">
        <v>23</v>
      </c>
    </row>
    <row r="797" spans="1:27" ht="15" hidden="1" x14ac:dyDescent="0.25">
      <c r="A797" s="24">
        <f t="shared" si="60"/>
        <v>1796</v>
      </c>
      <c r="B797" s="24">
        <f t="shared" si="60"/>
        <v>1796</v>
      </c>
      <c r="C797" s="468" t="s">
        <v>1261</v>
      </c>
      <c r="D797" t="s">
        <v>216</v>
      </c>
      <c r="E797" s="469">
        <v>1</v>
      </c>
      <c r="F797" s="470">
        <v>0</v>
      </c>
      <c r="G797">
        <v>1</v>
      </c>
      <c r="H797">
        <v>1</v>
      </c>
      <c r="I797" s="471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1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3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4" t="s">
        <v>23</v>
      </c>
    </row>
    <row r="798" spans="1:27" ht="15" hidden="1" x14ac:dyDescent="0.25">
      <c r="A798" s="24">
        <f t="shared" ref="A798:B817" si="64">1000+ROW()-1</f>
        <v>1797</v>
      </c>
      <c r="B798" s="24">
        <f t="shared" si="64"/>
        <v>1797</v>
      </c>
      <c r="C798" s="475" t="s">
        <v>1262</v>
      </c>
      <c r="D798" t="s">
        <v>222</v>
      </c>
      <c r="E798" s="476">
        <v>3</v>
      </c>
      <c r="F798" s="470">
        <v>4.2</v>
      </c>
      <c r="G798">
        <v>1</v>
      </c>
      <c r="H798">
        <v>1</v>
      </c>
      <c r="I798" s="471">
        <f t="shared" si="58"/>
        <v>0.47039166666666665</v>
      </c>
      <c r="J798" s="472">
        <v>0.36503333333333332</v>
      </c>
      <c r="K798" s="472">
        <v>0.44336666666666663</v>
      </c>
      <c r="L798" s="472">
        <v>0.58906666666666663</v>
      </c>
      <c r="M798" s="472">
        <v>0.48410000000000003</v>
      </c>
      <c r="N798" s="471">
        <f t="shared" si="59"/>
        <v>0.47039166666666665</v>
      </c>
      <c r="O798" s="472">
        <v>0.36503333333333332</v>
      </c>
      <c r="P798" s="472">
        <v>0.44336666666666663</v>
      </c>
      <c r="Q798" s="472">
        <v>0.58906666666666663</v>
      </c>
      <c r="R798" s="472">
        <v>0.48410000000000003</v>
      </c>
      <c r="S798" s="153">
        <v>0.01</v>
      </c>
      <c r="T798" s="153">
        <v>0.02</v>
      </c>
      <c r="U798" s="477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4" t="s">
        <v>24</v>
      </c>
    </row>
    <row r="799" spans="1:27" ht="15" hidden="1" x14ac:dyDescent="0.25">
      <c r="A799" s="24">
        <f t="shared" si="64"/>
        <v>1798</v>
      </c>
      <c r="B799" s="24">
        <f t="shared" si="64"/>
        <v>1798</v>
      </c>
      <c r="C799" s="475" t="s">
        <v>1263</v>
      </c>
      <c r="D799" t="s">
        <v>222</v>
      </c>
      <c r="E799" s="476">
        <v>3</v>
      </c>
      <c r="F799" s="470">
        <v>4.2</v>
      </c>
      <c r="G799">
        <v>1</v>
      </c>
      <c r="H799">
        <v>1</v>
      </c>
      <c r="I799" s="471">
        <f t="shared" si="58"/>
        <v>0.47039166666666665</v>
      </c>
      <c r="J799" s="472">
        <v>0.36503333333333332</v>
      </c>
      <c r="K799" s="472">
        <v>0.44336666666666663</v>
      </c>
      <c r="L799" s="472">
        <v>0.58906666666666663</v>
      </c>
      <c r="M799" s="472">
        <v>0.48410000000000003</v>
      </c>
      <c r="N799" s="471">
        <f t="shared" si="59"/>
        <v>0.47039166666666665</v>
      </c>
      <c r="O799" s="472">
        <v>0.36503333333333332</v>
      </c>
      <c r="P799" s="472">
        <v>0.44336666666666663</v>
      </c>
      <c r="Q799" s="472">
        <v>0.58906666666666663</v>
      </c>
      <c r="R799" s="472">
        <v>0.48410000000000003</v>
      </c>
      <c r="S799" s="153">
        <v>0.01</v>
      </c>
      <c r="T799" s="153">
        <v>0.02</v>
      </c>
      <c r="U799" s="477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4" t="s">
        <v>24</v>
      </c>
    </row>
    <row r="800" spans="1:27" ht="15" hidden="1" x14ac:dyDescent="0.25">
      <c r="A800" s="24">
        <f t="shared" si="64"/>
        <v>1799</v>
      </c>
      <c r="B800" s="24">
        <f t="shared" si="64"/>
        <v>1799</v>
      </c>
      <c r="C800" s="475" t="s">
        <v>1264</v>
      </c>
      <c r="D800" t="s">
        <v>222</v>
      </c>
      <c r="E800" s="476">
        <v>3</v>
      </c>
      <c r="F800" s="470">
        <v>2.1</v>
      </c>
      <c r="G800">
        <v>1</v>
      </c>
      <c r="H800">
        <v>1</v>
      </c>
      <c r="I800" s="471">
        <f t="shared" si="58"/>
        <v>0.47039166666666665</v>
      </c>
      <c r="J800" s="472">
        <v>0.36503333333333332</v>
      </c>
      <c r="K800" s="472">
        <v>0.44336666666666663</v>
      </c>
      <c r="L800" s="472">
        <v>0.58906666666666663</v>
      </c>
      <c r="M800" s="472">
        <v>0.48410000000000003</v>
      </c>
      <c r="N800" s="471">
        <f t="shared" si="59"/>
        <v>0.47039166666666665</v>
      </c>
      <c r="O800" s="472">
        <v>0.36503333333333332</v>
      </c>
      <c r="P800" s="472">
        <v>0.44336666666666663</v>
      </c>
      <c r="Q800" s="472">
        <v>0.58906666666666663</v>
      </c>
      <c r="R800" s="472">
        <v>0.48410000000000003</v>
      </c>
      <c r="S800" s="153">
        <v>0.01</v>
      </c>
      <c r="T800" s="153">
        <v>0.02</v>
      </c>
      <c r="U800" s="477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4" t="s">
        <v>24</v>
      </c>
    </row>
    <row r="801" spans="1:27" ht="15" hidden="1" x14ac:dyDescent="0.25">
      <c r="A801" s="24">
        <f t="shared" si="64"/>
        <v>1800</v>
      </c>
      <c r="B801" s="24">
        <f t="shared" si="64"/>
        <v>1800</v>
      </c>
      <c r="C801" s="475" t="s">
        <v>1265</v>
      </c>
      <c r="D801" t="s">
        <v>222</v>
      </c>
      <c r="E801" s="476">
        <v>3</v>
      </c>
      <c r="F801" s="470">
        <v>2.1</v>
      </c>
      <c r="G801">
        <v>1</v>
      </c>
      <c r="H801">
        <v>1</v>
      </c>
      <c r="I801" s="471">
        <f t="shared" si="58"/>
        <v>0.47039166666666665</v>
      </c>
      <c r="J801" s="472">
        <v>0.36503333333333332</v>
      </c>
      <c r="K801" s="472">
        <v>0.44336666666666663</v>
      </c>
      <c r="L801" s="472">
        <v>0.58906666666666663</v>
      </c>
      <c r="M801" s="472">
        <v>0.48410000000000003</v>
      </c>
      <c r="N801" s="471">
        <f t="shared" si="59"/>
        <v>0.47039166666666665</v>
      </c>
      <c r="O801" s="472">
        <v>0.36503333333333332</v>
      </c>
      <c r="P801" s="472">
        <v>0.44336666666666663</v>
      </c>
      <c r="Q801" s="472">
        <v>0.58906666666666663</v>
      </c>
      <c r="R801" s="472">
        <v>0.48410000000000003</v>
      </c>
      <c r="S801" s="153">
        <v>0.01</v>
      </c>
      <c r="T801" s="153">
        <v>0.02</v>
      </c>
      <c r="U801" s="477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4" t="s">
        <v>24</v>
      </c>
    </row>
    <row r="802" spans="1:27" ht="15" hidden="1" x14ac:dyDescent="0.25">
      <c r="A802" s="24">
        <f t="shared" si="64"/>
        <v>1801</v>
      </c>
      <c r="B802" s="24">
        <f t="shared" si="64"/>
        <v>1801</v>
      </c>
      <c r="C802" s="475" t="s">
        <v>1266</v>
      </c>
      <c r="D802" t="s">
        <v>222</v>
      </c>
      <c r="E802" s="476">
        <v>3</v>
      </c>
      <c r="F802" s="470">
        <v>2.1</v>
      </c>
      <c r="G802">
        <v>1</v>
      </c>
      <c r="H802">
        <v>1</v>
      </c>
      <c r="I802" s="471">
        <f t="shared" si="58"/>
        <v>0.47039166666666665</v>
      </c>
      <c r="J802" s="472">
        <v>0.36503333333333332</v>
      </c>
      <c r="K802" s="472">
        <v>0.44336666666666663</v>
      </c>
      <c r="L802" s="472">
        <v>0.58906666666666663</v>
      </c>
      <c r="M802" s="472">
        <v>0.48410000000000003</v>
      </c>
      <c r="N802" s="471">
        <f t="shared" si="59"/>
        <v>0.47039166666666665</v>
      </c>
      <c r="O802" s="472">
        <v>0.36503333333333332</v>
      </c>
      <c r="P802" s="472">
        <v>0.44336666666666663</v>
      </c>
      <c r="Q802" s="472">
        <v>0.58906666666666663</v>
      </c>
      <c r="R802" s="472">
        <v>0.48410000000000003</v>
      </c>
      <c r="S802" s="153">
        <v>0.01</v>
      </c>
      <c r="T802" s="153">
        <v>0.02</v>
      </c>
      <c r="U802" s="477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4" t="s">
        <v>24</v>
      </c>
    </row>
    <row r="803" spans="1:27" ht="15" hidden="1" x14ac:dyDescent="0.25">
      <c r="A803" s="24">
        <f t="shared" si="64"/>
        <v>1802</v>
      </c>
      <c r="B803" s="24">
        <f t="shared" si="64"/>
        <v>1802</v>
      </c>
      <c r="C803" s="475" t="s">
        <v>1267</v>
      </c>
      <c r="D803" t="s">
        <v>222</v>
      </c>
      <c r="E803" s="476">
        <v>3</v>
      </c>
      <c r="F803" s="470">
        <v>6.3</v>
      </c>
      <c r="G803">
        <v>1</v>
      </c>
      <c r="H803">
        <v>1</v>
      </c>
      <c r="I803" s="471">
        <f t="shared" si="58"/>
        <v>0.47039166666666665</v>
      </c>
      <c r="J803" s="472">
        <v>0.36503333333333332</v>
      </c>
      <c r="K803" s="472">
        <v>0.44336666666666663</v>
      </c>
      <c r="L803" s="472">
        <v>0.58906666666666663</v>
      </c>
      <c r="M803" s="472">
        <v>0.48410000000000003</v>
      </c>
      <c r="N803" s="471">
        <f t="shared" si="59"/>
        <v>0.47039166666666665</v>
      </c>
      <c r="O803" s="472">
        <v>0.36503333333333332</v>
      </c>
      <c r="P803" s="472">
        <v>0.44336666666666663</v>
      </c>
      <c r="Q803" s="472">
        <v>0.58906666666666663</v>
      </c>
      <c r="R803" s="472">
        <v>0.48410000000000003</v>
      </c>
      <c r="S803" s="153">
        <v>0.01</v>
      </c>
      <c r="T803" s="153">
        <v>0.02</v>
      </c>
      <c r="U803" s="477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4" t="s">
        <v>24</v>
      </c>
    </row>
    <row r="804" spans="1:27" ht="15" hidden="1" x14ac:dyDescent="0.25">
      <c r="A804" s="24">
        <f t="shared" si="64"/>
        <v>1803</v>
      </c>
      <c r="B804" s="24">
        <f t="shared" si="64"/>
        <v>1803</v>
      </c>
      <c r="C804" s="475" t="s">
        <v>1268</v>
      </c>
      <c r="D804" t="s">
        <v>222</v>
      </c>
      <c r="E804" s="476">
        <v>3</v>
      </c>
      <c r="F804" s="470">
        <v>8.4</v>
      </c>
      <c r="G804">
        <v>1</v>
      </c>
      <c r="H804">
        <v>1</v>
      </c>
      <c r="I804" s="471">
        <f t="shared" si="58"/>
        <v>0.47039166666666665</v>
      </c>
      <c r="J804" s="472">
        <v>0.36503333333333332</v>
      </c>
      <c r="K804" s="472">
        <v>0.44336666666666663</v>
      </c>
      <c r="L804" s="472">
        <v>0.58906666666666663</v>
      </c>
      <c r="M804" s="472">
        <v>0.48410000000000003</v>
      </c>
      <c r="N804" s="471">
        <f t="shared" si="59"/>
        <v>0.47039166666666665</v>
      </c>
      <c r="O804" s="472">
        <v>0.36503333333333332</v>
      </c>
      <c r="P804" s="472">
        <v>0.44336666666666663</v>
      </c>
      <c r="Q804" s="472">
        <v>0.58906666666666663</v>
      </c>
      <c r="R804" s="472">
        <v>0.48410000000000003</v>
      </c>
      <c r="S804" s="153">
        <v>0.01</v>
      </c>
      <c r="T804" s="153">
        <v>0.02</v>
      </c>
      <c r="U804" s="477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4" t="s">
        <v>24</v>
      </c>
    </row>
    <row r="805" spans="1:27" ht="15" hidden="1" x14ac:dyDescent="0.25">
      <c r="A805" s="24">
        <f t="shared" si="64"/>
        <v>1804</v>
      </c>
      <c r="B805" s="24">
        <f t="shared" si="64"/>
        <v>1804</v>
      </c>
      <c r="C805" s="475" t="s">
        <v>1269</v>
      </c>
      <c r="D805" t="s">
        <v>222</v>
      </c>
      <c r="E805" s="476">
        <v>3</v>
      </c>
      <c r="F805" s="470">
        <v>8.4</v>
      </c>
      <c r="G805">
        <v>1</v>
      </c>
      <c r="H805">
        <v>1</v>
      </c>
      <c r="I805" s="471">
        <f t="shared" si="58"/>
        <v>0.47039166666666665</v>
      </c>
      <c r="J805" s="472">
        <v>0.36503333333333332</v>
      </c>
      <c r="K805" s="472">
        <v>0.44336666666666663</v>
      </c>
      <c r="L805" s="472">
        <v>0.58906666666666663</v>
      </c>
      <c r="M805" s="472">
        <v>0.48410000000000003</v>
      </c>
      <c r="N805" s="471">
        <f t="shared" si="59"/>
        <v>0.47039166666666665</v>
      </c>
      <c r="O805" s="472">
        <v>0.36503333333333332</v>
      </c>
      <c r="P805" s="472">
        <v>0.44336666666666663</v>
      </c>
      <c r="Q805" s="472">
        <v>0.58906666666666663</v>
      </c>
      <c r="R805" s="472">
        <v>0.48410000000000003</v>
      </c>
      <c r="S805" s="153">
        <v>0.01</v>
      </c>
      <c r="T805" s="153">
        <v>0.02</v>
      </c>
      <c r="U805" s="477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4" t="s">
        <v>24</v>
      </c>
    </row>
    <row r="806" spans="1:27" ht="15" hidden="1" x14ac:dyDescent="0.25">
      <c r="A806" s="24">
        <f t="shared" si="64"/>
        <v>1805</v>
      </c>
      <c r="B806" s="24">
        <f t="shared" si="64"/>
        <v>1805</v>
      </c>
      <c r="C806" s="475" t="s">
        <v>1270</v>
      </c>
      <c r="D806" t="s">
        <v>222</v>
      </c>
      <c r="E806" s="476">
        <v>3</v>
      </c>
      <c r="F806" s="470">
        <v>6.3000000000000007</v>
      </c>
      <c r="G806">
        <v>1</v>
      </c>
      <c r="H806">
        <v>1</v>
      </c>
      <c r="I806" s="471">
        <f t="shared" si="58"/>
        <v>0.47039166666666665</v>
      </c>
      <c r="J806" s="472">
        <v>0.36503333333333332</v>
      </c>
      <c r="K806" s="472">
        <v>0.44336666666666663</v>
      </c>
      <c r="L806" s="472">
        <v>0.58906666666666663</v>
      </c>
      <c r="M806" s="472">
        <v>0.48410000000000003</v>
      </c>
      <c r="N806" s="471">
        <f t="shared" si="59"/>
        <v>0.47039166666666665</v>
      </c>
      <c r="O806" s="472">
        <v>0.36503333333333332</v>
      </c>
      <c r="P806" s="472">
        <v>0.44336666666666663</v>
      </c>
      <c r="Q806" s="472">
        <v>0.58906666666666663</v>
      </c>
      <c r="R806" s="472">
        <v>0.48410000000000003</v>
      </c>
      <c r="S806" s="153">
        <v>0.01</v>
      </c>
      <c r="T806" s="153">
        <v>0.02</v>
      </c>
      <c r="U806" s="477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4" t="s">
        <v>24</v>
      </c>
    </row>
    <row r="807" spans="1:27" ht="15" hidden="1" x14ac:dyDescent="0.25">
      <c r="A807" s="24">
        <f t="shared" si="64"/>
        <v>1806</v>
      </c>
      <c r="B807" s="24">
        <f t="shared" si="64"/>
        <v>1806</v>
      </c>
      <c r="C807" s="475" t="s">
        <v>1271</v>
      </c>
      <c r="D807" t="s">
        <v>222</v>
      </c>
      <c r="E807" s="476">
        <v>3</v>
      </c>
      <c r="F807" s="470">
        <v>28</v>
      </c>
      <c r="G807">
        <v>1</v>
      </c>
      <c r="H807">
        <v>1</v>
      </c>
      <c r="I807" s="471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1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7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4" t="s">
        <v>25</v>
      </c>
    </row>
    <row r="808" spans="1:27" ht="15" hidden="1" x14ac:dyDescent="0.25">
      <c r="A808" s="24">
        <f t="shared" si="64"/>
        <v>1807</v>
      </c>
      <c r="B808" s="24">
        <f t="shared" si="64"/>
        <v>1807</v>
      </c>
      <c r="C808" s="475" t="s">
        <v>1272</v>
      </c>
      <c r="D808" t="s">
        <v>222</v>
      </c>
      <c r="E808" s="476">
        <v>3</v>
      </c>
      <c r="F808" s="470">
        <v>28</v>
      </c>
      <c r="G808">
        <v>1</v>
      </c>
      <c r="H808">
        <v>1</v>
      </c>
      <c r="I808" s="471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1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7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4" t="s">
        <v>25</v>
      </c>
    </row>
    <row r="809" spans="1:27" ht="15" hidden="1" x14ac:dyDescent="0.25">
      <c r="A809" s="24">
        <f t="shared" si="64"/>
        <v>1808</v>
      </c>
      <c r="B809" s="24">
        <f t="shared" si="64"/>
        <v>1808</v>
      </c>
      <c r="C809" s="475" t="s">
        <v>1273</v>
      </c>
      <c r="D809" t="s">
        <v>222</v>
      </c>
      <c r="E809" s="476">
        <v>3</v>
      </c>
      <c r="F809" s="470">
        <v>28</v>
      </c>
      <c r="G809">
        <v>1</v>
      </c>
      <c r="H809">
        <v>1</v>
      </c>
      <c r="I809" s="471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1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7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4" t="s">
        <v>25</v>
      </c>
    </row>
    <row r="810" spans="1:27" ht="15" hidden="1" x14ac:dyDescent="0.25">
      <c r="A810" s="24">
        <f t="shared" si="64"/>
        <v>1809</v>
      </c>
      <c r="B810" s="24">
        <f t="shared" si="64"/>
        <v>1809</v>
      </c>
      <c r="C810" s="475" t="s">
        <v>1274</v>
      </c>
      <c r="D810" t="s">
        <v>222</v>
      </c>
      <c r="E810" s="476">
        <v>3</v>
      </c>
      <c r="F810" s="470">
        <v>28</v>
      </c>
      <c r="G810">
        <v>1</v>
      </c>
      <c r="H810">
        <v>1</v>
      </c>
      <c r="I810" s="471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1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7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4" t="s">
        <v>25</v>
      </c>
    </row>
    <row r="811" spans="1:27" ht="15" hidden="1" x14ac:dyDescent="0.25">
      <c r="A811" s="24">
        <f t="shared" si="64"/>
        <v>1810</v>
      </c>
      <c r="B811" s="24">
        <f t="shared" si="64"/>
        <v>1810</v>
      </c>
      <c r="C811" s="468" t="s">
        <v>1275</v>
      </c>
      <c r="D811" t="s">
        <v>216</v>
      </c>
      <c r="E811" s="469">
        <v>1</v>
      </c>
      <c r="F811" s="470">
        <v>82</v>
      </c>
      <c r="G811">
        <v>1</v>
      </c>
      <c r="H811">
        <v>1</v>
      </c>
      <c r="I811" s="471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1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3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4" t="s">
        <v>23</v>
      </c>
    </row>
    <row r="812" spans="1:27" ht="15" hidden="1" x14ac:dyDescent="0.25">
      <c r="A812" s="24">
        <f t="shared" si="64"/>
        <v>1811</v>
      </c>
      <c r="B812" s="24">
        <f t="shared" si="64"/>
        <v>1811</v>
      </c>
      <c r="C812" s="475" t="s">
        <v>1276</v>
      </c>
      <c r="D812" t="s">
        <v>222</v>
      </c>
      <c r="E812" s="476">
        <v>3</v>
      </c>
      <c r="F812" s="470">
        <v>2.0999999999999961</v>
      </c>
      <c r="G812">
        <v>1</v>
      </c>
      <c r="H812">
        <v>1</v>
      </c>
      <c r="I812" s="471">
        <f t="shared" si="58"/>
        <v>0.47039166666666665</v>
      </c>
      <c r="J812" s="472">
        <v>0.36503333333333332</v>
      </c>
      <c r="K812" s="472">
        <v>0.44336666666666663</v>
      </c>
      <c r="L812" s="472">
        <v>0.58906666666666663</v>
      </c>
      <c r="M812" s="472">
        <v>0.48410000000000003</v>
      </c>
      <c r="N812" s="471">
        <f t="shared" si="59"/>
        <v>0.47039166666666665</v>
      </c>
      <c r="O812" s="472">
        <v>0.36503333333333332</v>
      </c>
      <c r="P812" s="472">
        <v>0.44336666666666663</v>
      </c>
      <c r="Q812" s="472">
        <v>0.58906666666666663</v>
      </c>
      <c r="R812" s="472">
        <v>0.48410000000000003</v>
      </c>
      <c r="S812" s="153">
        <v>0.01</v>
      </c>
      <c r="T812" s="153">
        <v>0.02</v>
      </c>
      <c r="U812" s="477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4" t="s">
        <v>24</v>
      </c>
    </row>
    <row r="813" spans="1:27" ht="15" hidden="1" x14ac:dyDescent="0.25">
      <c r="A813" s="24">
        <f t="shared" si="64"/>
        <v>1812</v>
      </c>
      <c r="B813" s="24">
        <f t="shared" si="64"/>
        <v>1812</v>
      </c>
      <c r="C813" s="468" t="s">
        <v>1277</v>
      </c>
      <c r="D813" t="s">
        <v>216</v>
      </c>
      <c r="E813" s="469">
        <v>1</v>
      </c>
      <c r="F813" s="470">
        <v>0</v>
      </c>
      <c r="G813">
        <v>1</v>
      </c>
      <c r="H813">
        <v>1</v>
      </c>
      <c r="I813" s="471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1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3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4" t="s">
        <v>23</v>
      </c>
    </row>
    <row r="814" spans="1:27" ht="15" hidden="1" x14ac:dyDescent="0.25">
      <c r="A814" s="24">
        <f t="shared" si="64"/>
        <v>1813</v>
      </c>
      <c r="B814" s="24">
        <f t="shared" si="64"/>
        <v>1813</v>
      </c>
      <c r="C814" s="468" t="s">
        <v>1278</v>
      </c>
      <c r="D814" t="s">
        <v>216</v>
      </c>
      <c r="E814" s="469">
        <v>1</v>
      </c>
      <c r="F814" s="470">
        <v>53.181818181818173</v>
      </c>
      <c r="G814">
        <v>1</v>
      </c>
      <c r="H814">
        <v>1</v>
      </c>
      <c r="I814" s="471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1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3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4" t="s">
        <v>23</v>
      </c>
    </row>
    <row r="815" spans="1:27" ht="15" hidden="1" x14ac:dyDescent="0.25">
      <c r="A815" s="24">
        <f t="shared" si="64"/>
        <v>1814</v>
      </c>
      <c r="B815" s="24">
        <f t="shared" si="64"/>
        <v>1814</v>
      </c>
      <c r="C815" s="475" t="s">
        <v>1279</v>
      </c>
      <c r="D815" t="s">
        <v>222</v>
      </c>
      <c r="E815" s="476">
        <v>3</v>
      </c>
      <c r="F815" s="470">
        <v>8.4</v>
      </c>
      <c r="G815">
        <v>1</v>
      </c>
      <c r="H815">
        <v>1</v>
      </c>
      <c r="I815" s="471">
        <f t="shared" si="58"/>
        <v>0.47039166666666665</v>
      </c>
      <c r="J815" s="472">
        <v>0.36503333333333332</v>
      </c>
      <c r="K815" s="472">
        <v>0.44336666666666663</v>
      </c>
      <c r="L815" s="472">
        <v>0.58906666666666663</v>
      </c>
      <c r="M815" s="472">
        <v>0.48410000000000003</v>
      </c>
      <c r="N815" s="471">
        <f t="shared" si="59"/>
        <v>0.47039166666666665</v>
      </c>
      <c r="O815" s="472">
        <v>0.36503333333333332</v>
      </c>
      <c r="P815" s="472">
        <v>0.44336666666666663</v>
      </c>
      <c r="Q815" s="472">
        <v>0.58906666666666663</v>
      </c>
      <c r="R815" s="472">
        <v>0.48410000000000003</v>
      </c>
      <c r="S815" s="153">
        <v>0.01</v>
      </c>
      <c r="T815" s="153">
        <v>0.02</v>
      </c>
      <c r="U815" s="477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4" t="s">
        <v>24</v>
      </c>
    </row>
    <row r="816" spans="1:27" ht="15" hidden="1" x14ac:dyDescent="0.25">
      <c r="A816" s="24">
        <f t="shared" si="64"/>
        <v>1815</v>
      </c>
      <c r="B816" s="24">
        <f t="shared" si="64"/>
        <v>1815</v>
      </c>
      <c r="C816" s="468" t="s">
        <v>1280</v>
      </c>
      <c r="D816" t="s">
        <v>216</v>
      </c>
      <c r="E816" s="469">
        <v>1</v>
      </c>
      <c r="F816" s="470">
        <v>76.818181818181827</v>
      </c>
      <c r="G816">
        <v>1</v>
      </c>
      <c r="H816">
        <v>1</v>
      </c>
      <c r="I816" s="471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1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3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4" t="s">
        <v>23</v>
      </c>
    </row>
    <row r="817" spans="1:27" ht="15" hidden="1" x14ac:dyDescent="0.25">
      <c r="A817" s="24">
        <f t="shared" si="64"/>
        <v>1816</v>
      </c>
      <c r="B817" s="24">
        <f t="shared" si="64"/>
        <v>1816</v>
      </c>
      <c r="C817" s="475" t="s">
        <v>1281</v>
      </c>
      <c r="D817" t="s">
        <v>222</v>
      </c>
      <c r="E817" s="476">
        <v>3</v>
      </c>
      <c r="F817" s="470">
        <v>6.3</v>
      </c>
      <c r="G817">
        <v>1</v>
      </c>
      <c r="H817">
        <v>1</v>
      </c>
      <c r="I817" s="471">
        <f t="shared" si="58"/>
        <v>0.47039166666666665</v>
      </c>
      <c r="J817" s="472">
        <v>0.36503333333333332</v>
      </c>
      <c r="K817" s="472">
        <v>0.44336666666666663</v>
      </c>
      <c r="L817" s="472">
        <v>0.58906666666666663</v>
      </c>
      <c r="M817" s="472">
        <v>0.48410000000000003</v>
      </c>
      <c r="N817" s="471">
        <f t="shared" si="59"/>
        <v>0.47039166666666665</v>
      </c>
      <c r="O817" s="472">
        <v>0.36503333333333332</v>
      </c>
      <c r="P817" s="472">
        <v>0.44336666666666663</v>
      </c>
      <c r="Q817" s="472">
        <v>0.58906666666666663</v>
      </c>
      <c r="R817" s="472">
        <v>0.48410000000000003</v>
      </c>
      <c r="S817" s="153">
        <v>0.01</v>
      </c>
      <c r="T817" s="153">
        <v>0.02</v>
      </c>
      <c r="U817" s="477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4" t="s">
        <v>24</v>
      </c>
    </row>
    <row r="818" spans="1:27" ht="15" hidden="1" x14ac:dyDescent="0.25">
      <c r="A818" s="24">
        <f t="shared" ref="A818:B833" si="67">1000+ROW()-1</f>
        <v>1817</v>
      </c>
      <c r="B818" s="24">
        <f t="shared" si="67"/>
        <v>1817</v>
      </c>
      <c r="C818" s="475" t="s">
        <v>1282</v>
      </c>
      <c r="D818" t="s">
        <v>222</v>
      </c>
      <c r="E818" s="476">
        <v>3</v>
      </c>
      <c r="F818" s="470">
        <v>2.1</v>
      </c>
      <c r="G818">
        <v>1</v>
      </c>
      <c r="H818">
        <v>1</v>
      </c>
      <c r="I818" s="471">
        <f t="shared" si="58"/>
        <v>0.47039166666666665</v>
      </c>
      <c r="J818" s="472">
        <v>0.36503333333333332</v>
      </c>
      <c r="K818" s="472">
        <v>0.44336666666666663</v>
      </c>
      <c r="L818" s="472">
        <v>0.58906666666666663</v>
      </c>
      <c r="M818" s="472">
        <v>0.48410000000000003</v>
      </c>
      <c r="N818" s="471">
        <f t="shared" si="59"/>
        <v>0.47039166666666665</v>
      </c>
      <c r="O818" s="472">
        <v>0.36503333333333332</v>
      </c>
      <c r="P818" s="472">
        <v>0.44336666666666663</v>
      </c>
      <c r="Q818" s="472">
        <v>0.58906666666666663</v>
      </c>
      <c r="R818" s="472">
        <v>0.48410000000000003</v>
      </c>
      <c r="S818" s="153">
        <v>0.01</v>
      </c>
      <c r="T818" s="153">
        <v>0.02</v>
      </c>
      <c r="U818" s="477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4" t="s">
        <v>24</v>
      </c>
    </row>
    <row r="819" spans="1:27" ht="15" hidden="1" x14ac:dyDescent="0.25">
      <c r="A819" s="24">
        <f t="shared" si="67"/>
        <v>1818</v>
      </c>
      <c r="B819" s="24">
        <f t="shared" si="67"/>
        <v>1818</v>
      </c>
      <c r="C819" s="475" t="s">
        <v>1283</v>
      </c>
      <c r="D819" t="s">
        <v>222</v>
      </c>
      <c r="E819" s="476">
        <v>3</v>
      </c>
      <c r="F819" s="470">
        <v>2.1</v>
      </c>
      <c r="G819">
        <v>1</v>
      </c>
      <c r="H819">
        <v>1</v>
      </c>
      <c r="I819" s="471">
        <f t="shared" si="58"/>
        <v>0.47039166666666665</v>
      </c>
      <c r="J819" s="472">
        <v>0.36503333333333332</v>
      </c>
      <c r="K819" s="472">
        <v>0.44336666666666663</v>
      </c>
      <c r="L819" s="472">
        <v>0.58906666666666663</v>
      </c>
      <c r="M819" s="472">
        <v>0.48410000000000003</v>
      </c>
      <c r="N819" s="471">
        <f t="shared" si="59"/>
        <v>0.47039166666666665</v>
      </c>
      <c r="O819" s="472">
        <v>0.36503333333333332</v>
      </c>
      <c r="P819" s="472">
        <v>0.44336666666666663</v>
      </c>
      <c r="Q819" s="472">
        <v>0.58906666666666663</v>
      </c>
      <c r="R819" s="472">
        <v>0.48410000000000003</v>
      </c>
      <c r="S819" s="153">
        <v>0.01</v>
      </c>
      <c r="T819" s="153">
        <v>0.02</v>
      </c>
      <c r="U819" s="477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4" t="s">
        <v>24</v>
      </c>
    </row>
    <row r="820" spans="1:27" ht="15" hidden="1" x14ac:dyDescent="0.25">
      <c r="A820" s="24">
        <f t="shared" si="67"/>
        <v>1819</v>
      </c>
      <c r="B820" s="24">
        <f t="shared" si="67"/>
        <v>1819</v>
      </c>
      <c r="C820" s="475" t="s">
        <v>1284</v>
      </c>
      <c r="D820" t="s">
        <v>222</v>
      </c>
      <c r="E820" s="476">
        <v>3</v>
      </c>
      <c r="F820" s="470">
        <v>2.1</v>
      </c>
      <c r="G820">
        <v>1</v>
      </c>
      <c r="H820">
        <v>1</v>
      </c>
      <c r="I820" s="471">
        <f t="shared" si="58"/>
        <v>0.47039166666666665</v>
      </c>
      <c r="J820" s="472">
        <v>0.36503333333333332</v>
      </c>
      <c r="K820" s="472">
        <v>0.44336666666666663</v>
      </c>
      <c r="L820" s="472">
        <v>0.58906666666666663</v>
      </c>
      <c r="M820" s="472">
        <v>0.48410000000000003</v>
      </c>
      <c r="N820" s="471">
        <f t="shared" si="59"/>
        <v>0.47039166666666665</v>
      </c>
      <c r="O820" s="472">
        <v>0.36503333333333332</v>
      </c>
      <c r="P820" s="472">
        <v>0.44336666666666663</v>
      </c>
      <c r="Q820" s="472">
        <v>0.58906666666666663</v>
      </c>
      <c r="R820" s="472">
        <v>0.48410000000000003</v>
      </c>
      <c r="S820" s="153">
        <v>0.01</v>
      </c>
      <c r="T820" s="153">
        <v>0.02</v>
      </c>
      <c r="U820" s="477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4" t="s">
        <v>24</v>
      </c>
    </row>
    <row r="821" spans="1:27" ht="15" hidden="1" x14ac:dyDescent="0.25">
      <c r="A821" s="24">
        <f t="shared" si="67"/>
        <v>1820</v>
      </c>
      <c r="B821" s="24">
        <f t="shared" si="67"/>
        <v>1820</v>
      </c>
      <c r="C821" s="475" t="s">
        <v>1285</v>
      </c>
      <c r="D821" t="s">
        <v>222</v>
      </c>
      <c r="E821" s="476">
        <v>3</v>
      </c>
      <c r="F821" s="470">
        <v>4.1999999999999957</v>
      </c>
      <c r="G821">
        <v>1</v>
      </c>
      <c r="H821">
        <v>1</v>
      </c>
      <c r="I821" s="471">
        <f t="shared" si="58"/>
        <v>0.47039166666666665</v>
      </c>
      <c r="J821" s="472">
        <v>0.36503333333333332</v>
      </c>
      <c r="K821" s="472">
        <v>0.44336666666666663</v>
      </c>
      <c r="L821" s="472">
        <v>0.58906666666666663</v>
      </c>
      <c r="M821" s="472">
        <v>0.48410000000000003</v>
      </c>
      <c r="N821" s="471">
        <f t="shared" si="59"/>
        <v>0.47039166666666665</v>
      </c>
      <c r="O821" s="472">
        <v>0.36503333333333332</v>
      </c>
      <c r="P821" s="472">
        <v>0.44336666666666663</v>
      </c>
      <c r="Q821" s="472">
        <v>0.58906666666666663</v>
      </c>
      <c r="R821" s="472">
        <v>0.48410000000000003</v>
      </c>
      <c r="S821" s="153">
        <v>0.01</v>
      </c>
      <c r="T821" s="153">
        <v>0.02</v>
      </c>
      <c r="U821" s="477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4" t="s">
        <v>24</v>
      </c>
    </row>
    <row r="822" spans="1:27" ht="15" hidden="1" x14ac:dyDescent="0.25">
      <c r="A822" s="24">
        <f t="shared" si="67"/>
        <v>1821</v>
      </c>
      <c r="B822" s="24">
        <f t="shared" si="67"/>
        <v>1821</v>
      </c>
      <c r="C822" s="475" t="s">
        <v>1286</v>
      </c>
      <c r="D822" t="s">
        <v>219</v>
      </c>
      <c r="E822" s="476">
        <v>2</v>
      </c>
      <c r="F822" s="470">
        <v>8</v>
      </c>
      <c r="G822">
        <v>1</v>
      </c>
      <c r="H822">
        <v>1</v>
      </c>
      <c r="I822" s="471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1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7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4" t="s">
        <v>24</v>
      </c>
    </row>
    <row r="823" spans="1:27" ht="15" hidden="1" x14ac:dyDescent="0.25">
      <c r="A823" s="24">
        <f t="shared" si="67"/>
        <v>1822</v>
      </c>
      <c r="B823" s="24">
        <f t="shared" si="67"/>
        <v>1822</v>
      </c>
      <c r="C823" s="475" t="s">
        <v>1287</v>
      </c>
      <c r="D823" t="s">
        <v>219</v>
      </c>
      <c r="E823" s="476">
        <v>2</v>
      </c>
      <c r="F823" s="470">
        <v>2</v>
      </c>
      <c r="G823">
        <v>1</v>
      </c>
      <c r="H823">
        <v>1</v>
      </c>
      <c r="I823" s="471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1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7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4" t="s">
        <v>24</v>
      </c>
    </row>
    <row r="824" spans="1:27" ht="15" hidden="1" x14ac:dyDescent="0.25">
      <c r="A824" s="24">
        <f t="shared" si="67"/>
        <v>1823</v>
      </c>
      <c r="B824" s="24">
        <f t="shared" si="67"/>
        <v>1823</v>
      </c>
      <c r="C824" s="468" t="s">
        <v>1288</v>
      </c>
      <c r="D824" t="s">
        <v>222</v>
      </c>
      <c r="E824" s="469">
        <v>3</v>
      </c>
      <c r="F824" s="470">
        <v>20.2</v>
      </c>
      <c r="G824">
        <v>1</v>
      </c>
      <c r="H824">
        <v>1</v>
      </c>
      <c r="I824" s="471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1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3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4" t="s">
        <v>23</v>
      </c>
    </row>
    <row r="825" spans="1:27" ht="15" hidden="1" x14ac:dyDescent="0.25">
      <c r="A825" s="24">
        <f t="shared" si="67"/>
        <v>1824</v>
      </c>
      <c r="B825" s="24">
        <f t="shared" si="67"/>
        <v>1824</v>
      </c>
      <c r="C825" s="468" t="s">
        <v>1289</v>
      </c>
      <c r="D825" t="s">
        <v>222</v>
      </c>
      <c r="E825" s="469">
        <v>3</v>
      </c>
      <c r="F825" s="470">
        <v>0</v>
      </c>
      <c r="G825">
        <v>1</v>
      </c>
      <c r="H825">
        <v>1</v>
      </c>
      <c r="I825" s="471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1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3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4" t="s">
        <v>23</v>
      </c>
    </row>
    <row r="826" spans="1:27" ht="15" hidden="1" x14ac:dyDescent="0.25">
      <c r="A826" s="24">
        <f t="shared" si="67"/>
        <v>1825</v>
      </c>
      <c r="B826" s="24">
        <f t="shared" si="67"/>
        <v>1825</v>
      </c>
      <c r="C826" s="475" t="s">
        <v>1290</v>
      </c>
      <c r="D826" t="s">
        <v>222</v>
      </c>
      <c r="E826" s="476">
        <v>3</v>
      </c>
      <c r="F826" s="470">
        <v>26</v>
      </c>
      <c r="G826">
        <v>1</v>
      </c>
      <c r="H826">
        <v>1</v>
      </c>
      <c r="I826" s="471">
        <f t="shared" si="58"/>
        <v>0.47039166666666665</v>
      </c>
      <c r="J826" s="472">
        <v>0.36503333333333332</v>
      </c>
      <c r="K826" s="472">
        <v>0.44336666666666663</v>
      </c>
      <c r="L826" s="472">
        <v>0.58906666666666663</v>
      </c>
      <c r="M826" s="472">
        <v>0.48410000000000003</v>
      </c>
      <c r="N826" s="471">
        <f t="shared" si="59"/>
        <v>0.47039166666666665</v>
      </c>
      <c r="O826" s="472">
        <v>0.36503333333333332</v>
      </c>
      <c r="P826" s="472">
        <v>0.44336666666666663</v>
      </c>
      <c r="Q826" s="472">
        <v>0.58906666666666663</v>
      </c>
      <c r="R826" s="472">
        <v>0.48410000000000003</v>
      </c>
      <c r="S826" s="153">
        <v>0.01</v>
      </c>
      <c r="T826" s="153">
        <v>0.02</v>
      </c>
      <c r="U826" s="477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4" t="s">
        <v>24</v>
      </c>
    </row>
    <row r="827" spans="1:27" ht="15" hidden="1" x14ac:dyDescent="0.25">
      <c r="A827" s="24">
        <f t="shared" si="67"/>
        <v>1826</v>
      </c>
      <c r="B827" s="24">
        <f t="shared" si="67"/>
        <v>1826</v>
      </c>
      <c r="C827" s="475" t="s">
        <v>1291</v>
      </c>
      <c r="D827" t="s">
        <v>222</v>
      </c>
      <c r="E827" s="476">
        <v>3</v>
      </c>
      <c r="F827" s="470">
        <v>30</v>
      </c>
      <c r="G827">
        <v>1</v>
      </c>
      <c r="H827">
        <v>1</v>
      </c>
      <c r="I827" s="471">
        <f t="shared" si="58"/>
        <v>0.47039166666666665</v>
      </c>
      <c r="J827" s="472">
        <v>0.36503333333333332</v>
      </c>
      <c r="K827" s="472">
        <v>0.44336666666666663</v>
      </c>
      <c r="L827" s="472">
        <v>0.58906666666666663</v>
      </c>
      <c r="M827" s="472">
        <v>0.48410000000000003</v>
      </c>
      <c r="N827" s="471">
        <f t="shared" si="59"/>
        <v>0.47039166666666665</v>
      </c>
      <c r="O827" s="472">
        <v>0.36503333333333332</v>
      </c>
      <c r="P827" s="472">
        <v>0.44336666666666663</v>
      </c>
      <c r="Q827" s="472">
        <v>0.58906666666666663</v>
      </c>
      <c r="R827" s="472">
        <v>0.48410000000000003</v>
      </c>
      <c r="S827" s="153">
        <v>0.01</v>
      </c>
      <c r="T827" s="153">
        <v>0.02</v>
      </c>
      <c r="U827" s="477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4" t="s">
        <v>24</v>
      </c>
    </row>
    <row r="828" spans="1:27" ht="15" hidden="1" x14ac:dyDescent="0.25">
      <c r="A828" s="24">
        <f t="shared" si="67"/>
        <v>1827</v>
      </c>
      <c r="B828" s="24">
        <f t="shared" si="67"/>
        <v>1827</v>
      </c>
      <c r="C828" s="475" t="s">
        <v>1292</v>
      </c>
      <c r="D828" t="s">
        <v>222</v>
      </c>
      <c r="E828" s="476">
        <v>3</v>
      </c>
      <c r="F828" s="470">
        <v>28</v>
      </c>
      <c r="G828">
        <v>1</v>
      </c>
      <c r="H828">
        <v>1</v>
      </c>
      <c r="I828" s="471">
        <f t="shared" si="58"/>
        <v>0.47039166666666665</v>
      </c>
      <c r="J828" s="472">
        <v>0.36503333333333332</v>
      </c>
      <c r="K828" s="472">
        <v>0.44336666666666663</v>
      </c>
      <c r="L828" s="472">
        <v>0.58906666666666663</v>
      </c>
      <c r="M828" s="472">
        <v>0.48410000000000003</v>
      </c>
      <c r="N828" s="471">
        <f t="shared" si="59"/>
        <v>0.47039166666666665</v>
      </c>
      <c r="O828" s="472">
        <v>0.36503333333333332</v>
      </c>
      <c r="P828" s="472">
        <v>0.44336666666666663</v>
      </c>
      <c r="Q828" s="472">
        <v>0.58906666666666663</v>
      </c>
      <c r="R828" s="472">
        <v>0.48410000000000003</v>
      </c>
      <c r="S828" s="153">
        <v>0.01</v>
      </c>
      <c r="T828" s="153">
        <v>0.02</v>
      </c>
      <c r="U828" s="477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4" t="s">
        <v>24</v>
      </c>
    </row>
    <row r="829" spans="1:27" ht="15" hidden="1" x14ac:dyDescent="0.25">
      <c r="A829" s="24">
        <f t="shared" si="67"/>
        <v>1828</v>
      </c>
      <c r="B829" s="24">
        <f t="shared" si="67"/>
        <v>1828</v>
      </c>
      <c r="C829" s="475" t="s">
        <v>1293</v>
      </c>
      <c r="D829" t="s">
        <v>222</v>
      </c>
      <c r="E829" s="476">
        <v>3</v>
      </c>
      <c r="F829" s="470">
        <v>10</v>
      </c>
      <c r="G829">
        <v>1</v>
      </c>
      <c r="H829">
        <v>1</v>
      </c>
      <c r="I829" s="471">
        <f t="shared" si="58"/>
        <v>0.47039166666666665</v>
      </c>
      <c r="J829" s="472">
        <v>0.36503333333333332</v>
      </c>
      <c r="K829" s="472">
        <v>0.44336666666666663</v>
      </c>
      <c r="L829" s="472">
        <v>0.58906666666666663</v>
      </c>
      <c r="M829" s="472">
        <v>0.48410000000000003</v>
      </c>
      <c r="N829" s="471">
        <f t="shared" si="59"/>
        <v>0.47039166666666665</v>
      </c>
      <c r="O829" s="472">
        <v>0.36503333333333332</v>
      </c>
      <c r="P829" s="472">
        <v>0.44336666666666663</v>
      </c>
      <c r="Q829" s="472">
        <v>0.58906666666666663</v>
      </c>
      <c r="R829" s="472">
        <v>0.48410000000000003</v>
      </c>
      <c r="S829" s="153">
        <v>0.01</v>
      </c>
      <c r="T829" s="153">
        <v>0.02</v>
      </c>
      <c r="U829" s="477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4" t="s">
        <v>24</v>
      </c>
    </row>
    <row r="830" spans="1:27" ht="15" hidden="1" x14ac:dyDescent="0.25">
      <c r="A830" s="24">
        <f t="shared" si="67"/>
        <v>1829</v>
      </c>
      <c r="B830" s="24">
        <f t="shared" si="67"/>
        <v>1829</v>
      </c>
      <c r="C830" s="475" t="s">
        <v>1294</v>
      </c>
      <c r="D830" t="s">
        <v>222</v>
      </c>
      <c r="E830" s="476">
        <v>3</v>
      </c>
      <c r="F830" s="470">
        <v>27</v>
      </c>
      <c r="G830">
        <v>1</v>
      </c>
      <c r="H830">
        <v>1</v>
      </c>
      <c r="I830" s="471">
        <f t="shared" si="58"/>
        <v>0.47039166666666665</v>
      </c>
      <c r="J830" s="472">
        <v>0.36503333333333332</v>
      </c>
      <c r="K830" s="472">
        <v>0.44336666666666663</v>
      </c>
      <c r="L830" s="472">
        <v>0.58906666666666663</v>
      </c>
      <c r="M830" s="472">
        <v>0.48410000000000003</v>
      </c>
      <c r="N830" s="471">
        <f t="shared" si="59"/>
        <v>0.47039166666666665</v>
      </c>
      <c r="O830" s="472">
        <v>0.36503333333333332</v>
      </c>
      <c r="P830" s="472">
        <v>0.44336666666666663</v>
      </c>
      <c r="Q830" s="472">
        <v>0.58906666666666663</v>
      </c>
      <c r="R830" s="472">
        <v>0.48410000000000003</v>
      </c>
      <c r="S830" s="153">
        <v>0.01</v>
      </c>
      <c r="T830" s="153">
        <v>0.02</v>
      </c>
      <c r="U830" s="477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4" t="s">
        <v>24</v>
      </c>
    </row>
    <row r="831" spans="1:27" ht="15" hidden="1" x14ac:dyDescent="0.25">
      <c r="A831" s="24">
        <f t="shared" si="67"/>
        <v>1830</v>
      </c>
      <c r="B831" s="24">
        <f t="shared" si="67"/>
        <v>1830</v>
      </c>
      <c r="C831" s="475" t="s">
        <v>1295</v>
      </c>
      <c r="D831" t="s">
        <v>222</v>
      </c>
      <c r="E831" s="476">
        <v>3</v>
      </c>
      <c r="F831" s="470">
        <v>28</v>
      </c>
      <c r="G831">
        <v>1</v>
      </c>
      <c r="H831">
        <v>1</v>
      </c>
      <c r="I831" s="471">
        <f t="shared" si="58"/>
        <v>0.47039166666666665</v>
      </c>
      <c r="J831" s="472">
        <v>0.36503333333333332</v>
      </c>
      <c r="K831" s="472">
        <v>0.44336666666666663</v>
      </c>
      <c r="L831" s="472">
        <v>0.58906666666666663</v>
      </c>
      <c r="M831" s="472">
        <v>0.48410000000000003</v>
      </c>
      <c r="N831" s="471">
        <f t="shared" si="59"/>
        <v>0.47039166666666665</v>
      </c>
      <c r="O831" s="472">
        <v>0.36503333333333332</v>
      </c>
      <c r="P831" s="472">
        <v>0.44336666666666663</v>
      </c>
      <c r="Q831" s="472">
        <v>0.58906666666666663</v>
      </c>
      <c r="R831" s="472">
        <v>0.48410000000000003</v>
      </c>
      <c r="S831" s="153">
        <v>0.01</v>
      </c>
      <c r="T831" s="153">
        <v>0.02</v>
      </c>
      <c r="U831" s="477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4" t="s">
        <v>24</v>
      </c>
    </row>
    <row r="832" spans="1:27" ht="15" hidden="1" x14ac:dyDescent="0.25">
      <c r="A832" s="24">
        <f t="shared" si="67"/>
        <v>1831</v>
      </c>
      <c r="B832" s="24">
        <f t="shared" si="67"/>
        <v>1831</v>
      </c>
      <c r="C832" s="475" t="s">
        <v>1296</v>
      </c>
      <c r="D832" t="s">
        <v>222</v>
      </c>
      <c r="E832" s="476">
        <v>3</v>
      </c>
      <c r="F832" s="470">
        <v>24</v>
      </c>
      <c r="G832">
        <v>1</v>
      </c>
      <c r="H832">
        <v>1</v>
      </c>
      <c r="I832" s="471">
        <f t="shared" si="58"/>
        <v>0.47039166666666665</v>
      </c>
      <c r="J832" s="472">
        <v>0.36503333333333332</v>
      </c>
      <c r="K832" s="472">
        <v>0.44336666666666663</v>
      </c>
      <c r="L832" s="472">
        <v>0.58906666666666663</v>
      </c>
      <c r="M832" s="472">
        <v>0.48410000000000003</v>
      </c>
      <c r="N832" s="471">
        <f t="shared" si="59"/>
        <v>0.47039166666666665</v>
      </c>
      <c r="O832" s="472">
        <v>0.36503333333333332</v>
      </c>
      <c r="P832" s="472">
        <v>0.44336666666666663</v>
      </c>
      <c r="Q832" s="472">
        <v>0.58906666666666663</v>
      </c>
      <c r="R832" s="472">
        <v>0.48410000000000003</v>
      </c>
      <c r="S832" s="153">
        <v>0.01</v>
      </c>
      <c r="T832" s="153">
        <v>0.02</v>
      </c>
      <c r="U832" s="477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4" t="s">
        <v>24</v>
      </c>
    </row>
    <row r="833" spans="1:27" ht="15" hidden="1" x14ac:dyDescent="0.25">
      <c r="A833" s="24">
        <f t="shared" si="67"/>
        <v>1832</v>
      </c>
      <c r="B833" s="24">
        <f t="shared" si="67"/>
        <v>1832</v>
      </c>
      <c r="C833" s="475" t="s">
        <v>1297</v>
      </c>
      <c r="D833" t="s">
        <v>222</v>
      </c>
      <c r="E833" s="476">
        <v>3</v>
      </c>
      <c r="F833" s="470">
        <v>30</v>
      </c>
      <c r="G833">
        <v>1</v>
      </c>
      <c r="H833">
        <v>1</v>
      </c>
      <c r="I833" s="471">
        <f t="shared" si="58"/>
        <v>0.47039166666666665</v>
      </c>
      <c r="J833" s="472">
        <v>0.36503333333333332</v>
      </c>
      <c r="K833" s="472">
        <v>0.44336666666666663</v>
      </c>
      <c r="L833" s="472">
        <v>0.58906666666666663</v>
      </c>
      <c r="M833" s="472">
        <v>0.48410000000000003</v>
      </c>
      <c r="N833" s="471">
        <f t="shared" si="59"/>
        <v>0.47039166666666665</v>
      </c>
      <c r="O833" s="472">
        <v>0.36503333333333332</v>
      </c>
      <c r="P833" s="472">
        <v>0.44336666666666663</v>
      </c>
      <c r="Q833" s="472">
        <v>0.58906666666666663</v>
      </c>
      <c r="R833" s="472">
        <v>0.48410000000000003</v>
      </c>
      <c r="S833" s="153">
        <v>0.01</v>
      </c>
      <c r="T833" s="153">
        <v>0.02</v>
      </c>
      <c r="U833" s="477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4" t="s">
        <v>24</v>
      </c>
    </row>
    <row r="834" spans="1:27" ht="15" hidden="1" x14ac:dyDescent="0.25">
      <c r="A834" s="24">
        <f t="shared" ref="A834:B853" si="69">1000+ROW()-1</f>
        <v>1833</v>
      </c>
      <c r="B834" s="24">
        <f t="shared" si="69"/>
        <v>1833</v>
      </c>
      <c r="C834" s="475" t="s">
        <v>1298</v>
      </c>
      <c r="D834" t="s">
        <v>222</v>
      </c>
      <c r="E834" s="476">
        <v>3</v>
      </c>
      <c r="F834" s="470">
        <v>30</v>
      </c>
      <c r="G834">
        <v>1</v>
      </c>
      <c r="H834">
        <v>1</v>
      </c>
      <c r="I834" s="471">
        <f t="shared" ref="I834:I897" si="70">AVERAGE(J834:M834)</f>
        <v>0.47039166666666665</v>
      </c>
      <c r="J834" s="472">
        <v>0.36503333333333332</v>
      </c>
      <c r="K834" s="472">
        <v>0.44336666666666663</v>
      </c>
      <c r="L834" s="472">
        <v>0.58906666666666663</v>
      </c>
      <c r="M834" s="472">
        <v>0.48410000000000003</v>
      </c>
      <c r="N834" s="471">
        <f t="shared" ref="N834:N897" si="71">AVERAGE(O834:R834)</f>
        <v>0.47039166666666665</v>
      </c>
      <c r="O834" s="472">
        <v>0.36503333333333332</v>
      </c>
      <c r="P834" s="472">
        <v>0.44336666666666663</v>
      </c>
      <c r="Q834" s="472">
        <v>0.58906666666666663</v>
      </c>
      <c r="R834" s="472">
        <v>0.48410000000000003</v>
      </c>
      <c r="S834" s="153">
        <v>0.01</v>
      </c>
      <c r="T834" s="153">
        <v>0.02</v>
      </c>
      <c r="U834" s="477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4" t="s">
        <v>24</v>
      </c>
    </row>
    <row r="835" spans="1:27" ht="15" hidden="1" x14ac:dyDescent="0.25">
      <c r="A835" s="24">
        <f t="shared" si="69"/>
        <v>1834</v>
      </c>
      <c r="B835" s="24">
        <f t="shared" si="69"/>
        <v>1834</v>
      </c>
      <c r="C835" s="468" t="s">
        <v>1299</v>
      </c>
      <c r="D835" t="s">
        <v>216</v>
      </c>
      <c r="E835" s="469">
        <v>1</v>
      </c>
      <c r="F835" s="470">
        <v>40</v>
      </c>
      <c r="G835">
        <v>1</v>
      </c>
      <c r="H835">
        <v>1</v>
      </c>
      <c r="I835" s="471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1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3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4" t="s">
        <v>23</v>
      </c>
    </row>
    <row r="836" spans="1:27" ht="15" hidden="1" x14ac:dyDescent="0.25">
      <c r="A836" s="24">
        <f t="shared" si="69"/>
        <v>1835</v>
      </c>
      <c r="B836" s="24">
        <f t="shared" si="69"/>
        <v>1835</v>
      </c>
      <c r="C836" s="475" t="s">
        <v>1300</v>
      </c>
      <c r="D836" t="s">
        <v>222</v>
      </c>
      <c r="E836" s="476">
        <v>3</v>
      </c>
      <c r="F836" s="470">
        <v>28</v>
      </c>
      <c r="G836">
        <v>1</v>
      </c>
      <c r="H836">
        <v>1</v>
      </c>
      <c r="I836" s="471">
        <f t="shared" si="70"/>
        <v>0.47039166666666665</v>
      </c>
      <c r="J836" s="472">
        <v>0.36503333333333332</v>
      </c>
      <c r="K836" s="472">
        <v>0.44336666666666663</v>
      </c>
      <c r="L836" s="472">
        <v>0.58906666666666663</v>
      </c>
      <c r="M836" s="472">
        <v>0.48410000000000003</v>
      </c>
      <c r="N836" s="471">
        <f t="shared" si="71"/>
        <v>0.47039166666666665</v>
      </c>
      <c r="O836" s="472">
        <v>0.36503333333333332</v>
      </c>
      <c r="P836" s="472">
        <v>0.44336666666666663</v>
      </c>
      <c r="Q836" s="472">
        <v>0.58906666666666663</v>
      </c>
      <c r="R836" s="472">
        <v>0.48410000000000003</v>
      </c>
      <c r="S836" s="153">
        <v>0.01</v>
      </c>
      <c r="T836" s="153">
        <v>0.02</v>
      </c>
      <c r="U836" s="477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4" t="s">
        <v>24</v>
      </c>
    </row>
    <row r="837" spans="1:27" ht="15" hidden="1" x14ac:dyDescent="0.25">
      <c r="A837" s="24">
        <f t="shared" si="69"/>
        <v>1836</v>
      </c>
      <c r="B837" s="24">
        <f t="shared" si="69"/>
        <v>1836</v>
      </c>
      <c r="C837" s="475" t="s">
        <v>1301</v>
      </c>
      <c r="D837" t="s">
        <v>222</v>
      </c>
      <c r="E837" s="476">
        <v>3</v>
      </c>
      <c r="F837" s="470">
        <v>12</v>
      </c>
      <c r="G837">
        <v>1</v>
      </c>
      <c r="H837">
        <v>1</v>
      </c>
      <c r="I837" s="471">
        <f t="shared" si="70"/>
        <v>0.47039166666666665</v>
      </c>
      <c r="J837" s="472">
        <v>0.36503333333333332</v>
      </c>
      <c r="K837" s="472">
        <v>0.44336666666666663</v>
      </c>
      <c r="L837" s="472">
        <v>0.58906666666666663</v>
      </c>
      <c r="M837" s="472">
        <v>0.48410000000000003</v>
      </c>
      <c r="N837" s="471">
        <f t="shared" si="71"/>
        <v>0.47039166666666665</v>
      </c>
      <c r="O837" s="472">
        <v>0.36503333333333332</v>
      </c>
      <c r="P837" s="472">
        <v>0.44336666666666663</v>
      </c>
      <c r="Q837" s="472">
        <v>0.58906666666666663</v>
      </c>
      <c r="R837" s="472">
        <v>0.48410000000000003</v>
      </c>
      <c r="S837" s="153">
        <v>0.01</v>
      </c>
      <c r="T837" s="153">
        <v>0.02</v>
      </c>
      <c r="U837" s="477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4" t="s">
        <v>24</v>
      </c>
    </row>
    <row r="838" spans="1:27" ht="15" hidden="1" x14ac:dyDescent="0.25">
      <c r="A838" s="24">
        <f t="shared" si="69"/>
        <v>1837</v>
      </c>
      <c r="B838" s="24">
        <f t="shared" si="69"/>
        <v>1837</v>
      </c>
      <c r="C838" s="475" t="s">
        <v>1302</v>
      </c>
      <c r="D838" t="s">
        <v>222</v>
      </c>
      <c r="E838" s="476">
        <v>3</v>
      </c>
      <c r="F838" s="470">
        <v>20</v>
      </c>
      <c r="G838">
        <v>1</v>
      </c>
      <c r="H838">
        <v>1</v>
      </c>
      <c r="I838" s="471">
        <f t="shared" si="70"/>
        <v>0.47039166666666665</v>
      </c>
      <c r="J838" s="472">
        <v>0.36503333333333332</v>
      </c>
      <c r="K838" s="472">
        <v>0.44336666666666663</v>
      </c>
      <c r="L838" s="472">
        <v>0.58906666666666663</v>
      </c>
      <c r="M838" s="472">
        <v>0.48410000000000003</v>
      </c>
      <c r="N838" s="471">
        <f t="shared" si="71"/>
        <v>0.47039166666666665</v>
      </c>
      <c r="O838" s="472">
        <v>0.36503333333333332</v>
      </c>
      <c r="P838" s="472">
        <v>0.44336666666666663</v>
      </c>
      <c r="Q838" s="472">
        <v>0.58906666666666663</v>
      </c>
      <c r="R838" s="472">
        <v>0.48410000000000003</v>
      </c>
      <c r="S838" s="153">
        <v>0.01</v>
      </c>
      <c r="T838" s="153">
        <v>0.02</v>
      </c>
      <c r="U838" s="477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4" t="s">
        <v>24</v>
      </c>
    </row>
    <row r="839" spans="1:27" ht="15" hidden="1" x14ac:dyDescent="0.25">
      <c r="A839" s="24">
        <f t="shared" si="69"/>
        <v>1838</v>
      </c>
      <c r="B839" s="24">
        <f t="shared" si="69"/>
        <v>1838</v>
      </c>
      <c r="C839" s="475" t="s">
        <v>1303</v>
      </c>
      <c r="D839" t="s">
        <v>222</v>
      </c>
      <c r="E839" s="476">
        <v>3</v>
      </c>
      <c r="F839" s="470">
        <v>7.4</v>
      </c>
      <c r="G839">
        <v>1</v>
      </c>
      <c r="H839">
        <v>1</v>
      </c>
      <c r="I839" s="471">
        <f t="shared" si="70"/>
        <v>0.47039166666666665</v>
      </c>
      <c r="J839" s="472">
        <v>0.36503333333333332</v>
      </c>
      <c r="K839" s="472">
        <v>0.44336666666666663</v>
      </c>
      <c r="L839" s="472">
        <v>0.58906666666666663</v>
      </c>
      <c r="M839" s="472">
        <v>0.48410000000000003</v>
      </c>
      <c r="N839" s="471">
        <f t="shared" si="71"/>
        <v>0.47039166666666665</v>
      </c>
      <c r="O839" s="472">
        <v>0.36503333333333332</v>
      </c>
      <c r="P839" s="472">
        <v>0.44336666666666663</v>
      </c>
      <c r="Q839" s="472">
        <v>0.58906666666666663</v>
      </c>
      <c r="R839" s="472">
        <v>0.48410000000000003</v>
      </c>
      <c r="S839" s="153">
        <v>0.01</v>
      </c>
      <c r="T839" s="153">
        <v>0.02</v>
      </c>
      <c r="U839" s="477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4" t="s">
        <v>24</v>
      </c>
    </row>
    <row r="840" spans="1:27" ht="15" hidden="1" x14ac:dyDescent="0.25">
      <c r="A840" s="24">
        <f t="shared" si="69"/>
        <v>1839</v>
      </c>
      <c r="B840" s="24">
        <f t="shared" si="69"/>
        <v>1839</v>
      </c>
      <c r="C840" s="475" t="s">
        <v>1304</v>
      </c>
      <c r="D840" t="s">
        <v>222</v>
      </c>
      <c r="E840" s="476">
        <v>3</v>
      </c>
      <c r="F840" s="470">
        <v>22.2</v>
      </c>
      <c r="G840">
        <v>1</v>
      </c>
      <c r="H840">
        <v>1</v>
      </c>
      <c r="I840" s="471">
        <f t="shared" si="70"/>
        <v>0.47039166666666665</v>
      </c>
      <c r="J840" s="472">
        <v>0.36503333333333332</v>
      </c>
      <c r="K840" s="472">
        <v>0.44336666666666663</v>
      </c>
      <c r="L840" s="472">
        <v>0.58906666666666663</v>
      </c>
      <c r="M840" s="472">
        <v>0.48410000000000003</v>
      </c>
      <c r="N840" s="471">
        <f t="shared" si="71"/>
        <v>0.47039166666666665</v>
      </c>
      <c r="O840" s="472">
        <v>0.36503333333333332</v>
      </c>
      <c r="P840" s="472">
        <v>0.44336666666666663</v>
      </c>
      <c r="Q840" s="472">
        <v>0.58906666666666663</v>
      </c>
      <c r="R840" s="472">
        <v>0.48410000000000003</v>
      </c>
      <c r="S840" s="153">
        <v>0.01</v>
      </c>
      <c r="T840" s="153">
        <v>0.02</v>
      </c>
      <c r="U840" s="477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4" t="s">
        <v>24</v>
      </c>
    </row>
    <row r="841" spans="1:27" ht="15" hidden="1" x14ac:dyDescent="0.25">
      <c r="A841" s="24">
        <f t="shared" si="69"/>
        <v>1840</v>
      </c>
      <c r="B841" s="24">
        <f t="shared" si="69"/>
        <v>1840</v>
      </c>
      <c r="C841" s="475" t="s">
        <v>1305</v>
      </c>
      <c r="D841" t="s">
        <v>222</v>
      </c>
      <c r="E841" s="476">
        <v>3</v>
      </c>
      <c r="F841" s="470">
        <v>14</v>
      </c>
      <c r="G841">
        <v>1</v>
      </c>
      <c r="H841">
        <v>1</v>
      </c>
      <c r="I841" s="471">
        <f t="shared" si="70"/>
        <v>0.47039166666666665</v>
      </c>
      <c r="J841" s="472">
        <v>0.36503333333333332</v>
      </c>
      <c r="K841" s="472">
        <v>0.44336666666666663</v>
      </c>
      <c r="L841" s="472">
        <v>0.58906666666666663</v>
      </c>
      <c r="M841" s="472">
        <v>0.48410000000000003</v>
      </c>
      <c r="N841" s="471">
        <f t="shared" si="71"/>
        <v>0.47039166666666665</v>
      </c>
      <c r="O841" s="472">
        <v>0.36503333333333332</v>
      </c>
      <c r="P841" s="472">
        <v>0.44336666666666663</v>
      </c>
      <c r="Q841" s="472">
        <v>0.58906666666666663</v>
      </c>
      <c r="R841" s="472">
        <v>0.48410000000000003</v>
      </c>
      <c r="S841" s="153">
        <v>0.01</v>
      </c>
      <c r="T841" s="153">
        <v>0.02</v>
      </c>
      <c r="U841" s="477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4" t="s">
        <v>24</v>
      </c>
    </row>
    <row r="842" spans="1:27" ht="15" hidden="1" x14ac:dyDescent="0.25">
      <c r="A842" s="24">
        <f t="shared" si="69"/>
        <v>1841</v>
      </c>
      <c r="B842" s="24">
        <f t="shared" si="69"/>
        <v>1841</v>
      </c>
      <c r="C842" s="475" t="s">
        <v>1306</v>
      </c>
      <c r="D842" t="s">
        <v>222</v>
      </c>
      <c r="E842" s="476">
        <v>3</v>
      </c>
      <c r="F842" s="470">
        <v>27.75</v>
      </c>
      <c r="G842">
        <v>1</v>
      </c>
      <c r="H842">
        <v>1</v>
      </c>
      <c r="I842" s="471">
        <f t="shared" si="70"/>
        <v>0.47039166666666665</v>
      </c>
      <c r="J842" s="472">
        <v>0.36503333333333332</v>
      </c>
      <c r="K842" s="472">
        <v>0.44336666666666663</v>
      </c>
      <c r="L842" s="472">
        <v>0.58906666666666663</v>
      </c>
      <c r="M842" s="472">
        <v>0.48410000000000003</v>
      </c>
      <c r="N842" s="471">
        <f t="shared" si="71"/>
        <v>0.47039166666666665</v>
      </c>
      <c r="O842" s="472">
        <v>0.36503333333333332</v>
      </c>
      <c r="P842" s="472">
        <v>0.44336666666666663</v>
      </c>
      <c r="Q842" s="472">
        <v>0.58906666666666663</v>
      </c>
      <c r="R842" s="472">
        <v>0.48410000000000003</v>
      </c>
      <c r="S842" s="153">
        <v>0.01</v>
      </c>
      <c r="T842" s="153">
        <v>0.02</v>
      </c>
      <c r="U842" s="477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4" t="s">
        <v>24</v>
      </c>
    </row>
    <row r="843" spans="1:27" ht="15" hidden="1" x14ac:dyDescent="0.25">
      <c r="A843" s="24">
        <f t="shared" si="69"/>
        <v>1842</v>
      </c>
      <c r="B843" s="24">
        <f t="shared" si="69"/>
        <v>1842</v>
      </c>
      <c r="C843" s="475" t="s">
        <v>1307</v>
      </c>
      <c r="D843" t="s">
        <v>219</v>
      </c>
      <c r="E843" s="476">
        <v>2</v>
      </c>
      <c r="F843" s="470">
        <v>2</v>
      </c>
      <c r="G843">
        <v>1</v>
      </c>
      <c r="H843">
        <v>1</v>
      </c>
      <c r="I843" s="471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1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7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4" t="s">
        <v>24</v>
      </c>
    </row>
    <row r="844" spans="1:27" ht="15" hidden="1" x14ac:dyDescent="0.25">
      <c r="A844" s="24">
        <f t="shared" si="69"/>
        <v>1843</v>
      </c>
      <c r="B844" s="24">
        <f t="shared" si="69"/>
        <v>1843</v>
      </c>
      <c r="C844" s="475" t="s">
        <v>1308</v>
      </c>
      <c r="D844" t="s">
        <v>219</v>
      </c>
      <c r="E844" s="476">
        <v>2</v>
      </c>
      <c r="F844" s="470">
        <v>18</v>
      </c>
      <c r="G844">
        <v>1</v>
      </c>
      <c r="H844">
        <v>1</v>
      </c>
      <c r="I844" s="471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1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7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4" t="s">
        <v>24</v>
      </c>
    </row>
    <row r="845" spans="1:27" ht="15" hidden="1" x14ac:dyDescent="0.25">
      <c r="A845" s="24">
        <f t="shared" si="69"/>
        <v>1844</v>
      </c>
      <c r="B845" s="24">
        <f t="shared" si="69"/>
        <v>1844</v>
      </c>
      <c r="C845" s="475" t="s">
        <v>1309</v>
      </c>
      <c r="D845" t="s">
        <v>219</v>
      </c>
      <c r="E845" s="476">
        <v>2</v>
      </c>
      <c r="F845" s="470">
        <v>10</v>
      </c>
      <c r="G845">
        <v>1</v>
      </c>
      <c r="H845">
        <v>1</v>
      </c>
      <c r="I845" s="471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1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7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4" t="s">
        <v>24</v>
      </c>
    </row>
    <row r="846" spans="1:27" ht="15" hidden="1" x14ac:dyDescent="0.25">
      <c r="A846" s="24">
        <f t="shared" si="69"/>
        <v>1845</v>
      </c>
      <c r="B846" s="24">
        <f t="shared" si="69"/>
        <v>1845</v>
      </c>
      <c r="C846" s="475" t="s">
        <v>1310</v>
      </c>
      <c r="D846" t="s">
        <v>222</v>
      </c>
      <c r="E846" s="476">
        <v>3</v>
      </c>
      <c r="F846" s="470">
        <v>29.9</v>
      </c>
      <c r="G846">
        <v>1</v>
      </c>
      <c r="H846">
        <v>1</v>
      </c>
      <c r="I846" s="471">
        <f t="shared" si="70"/>
        <v>0.47039166666666665</v>
      </c>
      <c r="J846" s="472">
        <v>0.36503333333333332</v>
      </c>
      <c r="K846" s="472">
        <v>0.44336666666666663</v>
      </c>
      <c r="L846" s="472">
        <v>0.58906666666666663</v>
      </c>
      <c r="M846" s="472">
        <v>0.48410000000000003</v>
      </c>
      <c r="N846" s="471">
        <f t="shared" si="71"/>
        <v>0.47039166666666665</v>
      </c>
      <c r="O846" s="472">
        <v>0.36503333333333332</v>
      </c>
      <c r="P846" s="472">
        <v>0.44336666666666663</v>
      </c>
      <c r="Q846" s="472">
        <v>0.58906666666666663</v>
      </c>
      <c r="R846" s="472">
        <v>0.48410000000000003</v>
      </c>
      <c r="S846" s="153">
        <v>0.01</v>
      </c>
      <c r="T846" s="153">
        <v>0.02</v>
      </c>
      <c r="U846" s="477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4" t="s">
        <v>24</v>
      </c>
    </row>
    <row r="847" spans="1:27" ht="15" hidden="1" x14ac:dyDescent="0.25">
      <c r="A847" s="24">
        <f t="shared" si="69"/>
        <v>1846</v>
      </c>
      <c r="B847" s="24">
        <f t="shared" si="69"/>
        <v>1846</v>
      </c>
      <c r="C847" s="475" t="s">
        <v>1311</v>
      </c>
      <c r="D847" t="s">
        <v>222</v>
      </c>
      <c r="E847" s="476">
        <v>3</v>
      </c>
      <c r="F847" s="470">
        <v>30</v>
      </c>
      <c r="G847">
        <v>1</v>
      </c>
      <c r="H847">
        <v>1</v>
      </c>
      <c r="I847" s="471">
        <f t="shared" si="70"/>
        <v>0.47039166666666665</v>
      </c>
      <c r="J847" s="472">
        <v>0.36503333333333332</v>
      </c>
      <c r="K847" s="472">
        <v>0.44336666666666663</v>
      </c>
      <c r="L847" s="472">
        <v>0.58906666666666663</v>
      </c>
      <c r="M847" s="472">
        <v>0.48410000000000003</v>
      </c>
      <c r="N847" s="471">
        <f t="shared" si="71"/>
        <v>0.47039166666666665</v>
      </c>
      <c r="O847" s="472">
        <v>0.36503333333333332</v>
      </c>
      <c r="P847" s="472">
        <v>0.44336666666666663</v>
      </c>
      <c r="Q847" s="472">
        <v>0.58906666666666663</v>
      </c>
      <c r="R847" s="472">
        <v>0.48410000000000003</v>
      </c>
      <c r="S847" s="153">
        <v>0.01</v>
      </c>
      <c r="T847" s="153">
        <v>0.02</v>
      </c>
      <c r="U847" s="477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4" t="s">
        <v>24</v>
      </c>
    </row>
    <row r="848" spans="1:27" ht="15" hidden="1" x14ac:dyDescent="0.25">
      <c r="A848" s="24">
        <f t="shared" si="69"/>
        <v>1847</v>
      </c>
      <c r="B848" s="24">
        <f t="shared" si="69"/>
        <v>1847</v>
      </c>
      <c r="C848" s="468" t="s">
        <v>1312</v>
      </c>
      <c r="D848" t="s">
        <v>216</v>
      </c>
      <c r="E848" s="469">
        <v>1</v>
      </c>
      <c r="F848" s="470">
        <v>0</v>
      </c>
      <c r="G848">
        <v>1</v>
      </c>
      <c r="H848">
        <v>1</v>
      </c>
      <c r="I848" s="471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1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3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4" t="s">
        <v>23</v>
      </c>
    </row>
    <row r="849" spans="1:27" ht="15" hidden="1" x14ac:dyDescent="0.25">
      <c r="A849" s="24">
        <f t="shared" si="69"/>
        <v>1848</v>
      </c>
      <c r="B849" s="24">
        <f t="shared" si="69"/>
        <v>1848</v>
      </c>
      <c r="C849" s="475" t="s">
        <v>1313</v>
      </c>
      <c r="D849" t="s">
        <v>222</v>
      </c>
      <c r="E849" s="476">
        <v>3</v>
      </c>
      <c r="F849" s="470">
        <v>30</v>
      </c>
      <c r="G849">
        <v>1</v>
      </c>
      <c r="H849">
        <v>1</v>
      </c>
      <c r="I849" s="471">
        <f t="shared" si="70"/>
        <v>0.47039166666666665</v>
      </c>
      <c r="J849" s="472">
        <v>0.36503333333333332</v>
      </c>
      <c r="K849" s="472">
        <v>0.44336666666666663</v>
      </c>
      <c r="L849" s="472">
        <v>0.58906666666666663</v>
      </c>
      <c r="M849" s="472">
        <v>0.48410000000000003</v>
      </c>
      <c r="N849" s="471">
        <f t="shared" si="71"/>
        <v>0.47039166666666665</v>
      </c>
      <c r="O849" s="472">
        <v>0.36503333333333332</v>
      </c>
      <c r="P849" s="472">
        <v>0.44336666666666663</v>
      </c>
      <c r="Q849" s="472">
        <v>0.58906666666666663</v>
      </c>
      <c r="R849" s="472">
        <v>0.48410000000000003</v>
      </c>
      <c r="S849" s="153">
        <v>0.01</v>
      </c>
      <c r="T849" s="153">
        <v>0.02</v>
      </c>
      <c r="U849" s="477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4" t="s">
        <v>24</v>
      </c>
    </row>
    <row r="850" spans="1:27" ht="15" hidden="1" x14ac:dyDescent="0.25">
      <c r="A850" s="24">
        <f t="shared" si="69"/>
        <v>1849</v>
      </c>
      <c r="B850" s="24">
        <f t="shared" si="69"/>
        <v>1849</v>
      </c>
      <c r="C850" s="475" t="s">
        <v>1314</v>
      </c>
      <c r="D850" t="s">
        <v>222</v>
      </c>
      <c r="E850" s="476">
        <v>3</v>
      </c>
      <c r="F850" s="470">
        <v>30</v>
      </c>
      <c r="G850">
        <v>1</v>
      </c>
      <c r="H850">
        <v>1</v>
      </c>
      <c r="I850" s="471">
        <f t="shared" si="70"/>
        <v>0.47039166666666665</v>
      </c>
      <c r="J850" s="472">
        <v>0.36503333333333332</v>
      </c>
      <c r="K850" s="472">
        <v>0.44336666666666663</v>
      </c>
      <c r="L850" s="472">
        <v>0.58906666666666663</v>
      </c>
      <c r="M850" s="472">
        <v>0.48410000000000003</v>
      </c>
      <c r="N850" s="471">
        <f t="shared" si="71"/>
        <v>0.47039166666666665</v>
      </c>
      <c r="O850" s="472">
        <v>0.36503333333333332</v>
      </c>
      <c r="P850" s="472">
        <v>0.44336666666666663</v>
      </c>
      <c r="Q850" s="472">
        <v>0.58906666666666663</v>
      </c>
      <c r="R850" s="472">
        <v>0.48410000000000003</v>
      </c>
      <c r="S850" s="153">
        <v>0.01</v>
      </c>
      <c r="T850" s="153">
        <v>0.02</v>
      </c>
      <c r="U850" s="477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4" t="s">
        <v>24</v>
      </c>
    </row>
    <row r="851" spans="1:27" ht="15" hidden="1" x14ac:dyDescent="0.25">
      <c r="A851" s="24">
        <f t="shared" si="69"/>
        <v>1850</v>
      </c>
      <c r="B851" s="24">
        <f t="shared" si="69"/>
        <v>1850</v>
      </c>
      <c r="C851" s="475" t="s">
        <v>1315</v>
      </c>
      <c r="D851" t="s">
        <v>222</v>
      </c>
      <c r="E851" s="476">
        <v>3</v>
      </c>
      <c r="F851" s="470">
        <v>20</v>
      </c>
      <c r="G851">
        <v>1</v>
      </c>
      <c r="H851">
        <v>1</v>
      </c>
      <c r="I851" s="471">
        <f t="shared" si="70"/>
        <v>0.47039166666666665</v>
      </c>
      <c r="J851" s="472">
        <v>0.36503333333333332</v>
      </c>
      <c r="K851" s="472">
        <v>0.44336666666666663</v>
      </c>
      <c r="L851" s="472">
        <v>0.58906666666666663</v>
      </c>
      <c r="M851" s="472">
        <v>0.48410000000000003</v>
      </c>
      <c r="N851" s="471">
        <f t="shared" si="71"/>
        <v>0.47039166666666665</v>
      </c>
      <c r="O851" s="472">
        <v>0.36503333333333332</v>
      </c>
      <c r="P851" s="472">
        <v>0.44336666666666663</v>
      </c>
      <c r="Q851" s="472">
        <v>0.58906666666666663</v>
      </c>
      <c r="R851" s="472">
        <v>0.48410000000000003</v>
      </c>
      <c r="S851" s="153">
        <v>0.01</v>
      </c>
      <c r="T851" s="153">
        <v>0.02</v>
      </c>
      <c r="U851" s="477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4" t="s">
        <v>24</v>
      </c>
    </row>
    <row r="852" spans="1:27" ht="15" hidden="1" x14ac:dyDescent="0.25">
      <c r="A852" s="24">
        <f t="shared" si="69"/>
        <v>1851</v>
      </c>
      <c r="B852" s="24">
        <f t="shared" si="69"/>
        <v>1851</v>
      </c>
      <c r="C852" s="475" t="s">
        <v>1316</v>
      </c>
      <c r="D852" t="s">
        <v>222</v>
      </c>
      <c r="E852" s="476">
        <v>3</v>
      </c>
      <c r="F852" s="470">
        <v>30</v>
      </c>
      <c r="G852">
        <v>1</v>
      </c>
      <c r="H852">
        <v>1</v>
      </c>
      <c r="I852" s="471">
        <f t="shared" si="70"/>
        <v>0.47039166666666665</v>
      </c>
      <c r="J852" s="472">
        <v>0.36503333333333332</v>
      </c>
      <c r="K852" s="472">
        <v>0.44336666666666663</v>
      </c>
      <c r="L852" s="472">
        <v>0.58906666666666663</v>
      </c>
      <c r="M852" s="472">
        <v>0.48410000000000003</v>
      </c>
      <c r="N852" s="471">
        <f t="shared" si="71"/>
        <v>0.47039166666666665</v>
      </c>
      <c r="O852" s="472">
        <v>0.36503333333333332</v>
      </c>
      <c r="P852" s="472">
        <v>0.44336666666666663</v>
      </c>
      <c r="Q852" s="472">
        <v>0.58906666666666663</v>
      </c>
      <c r="R852" s="472">
        <v>0.48410000000000003</v>
      </c>
      <c r="S852" s="153">
        <v>0.01</v>
      </c>
      <c r="T852" s="153">
        <v>0.02</v>
      </c>
      <c r="U852" s="477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4" t="s">
        <v>24</v>
      </c>
    </row>
    <row r="853" spans="1:27" ht="15" hidden="1" x14ac:dyDescent="0.25">
      <c r="A853" s="24">
        <f t="shared" si="69"/>
        <v>1852</v>
      </c>
      <c r="B853" s="24">
        <f t="shared" si="69"/>
        <v>1852</v>
      </c>
      <c r="C853" s="468" t="s">
        <v>1317</v>
      </c>
      <c r="D853" t="s">
        <v>216</v>
      </c>
      <c r="E853" s="469">
        <v>1</v>
      </c>
      <c r="F853" s="470">
        <v>23</v>
      </c>
      <c r="G853">
        <v>1</v>
      </c>
      <c r="H853">
        <v>1</v>
      </c>
      <c r="I853" s="471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1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3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4" t="s">
        <v>23</v>
      </c>
    </row>
    <row r="854" spans="1:27" ht="15" hidden="1" x14ac:dyDescent="0.25">
      <c r="A854" s="24">
        <f t="shared" ref="A854:B873" si="74">1000+ROW()-1</f>
        <v>1853</v>
      </c>
      <c r="B854" s="24">
        <f t="shared" si="74"/>
        <v>1853</v>
      </c>
      <c r="C854" s="475" t="s">
        <v>1318</v>
      </c>
      <c r="D854" t="s">
        <v>222</v>
      </c>
      <c r="E854" s="476">
        <v>3</v>
      </c>
      <c r="F854" s="470">
        <v>30</v>
      </c>
      <c r="G854">
        <v>1</v>
      </c>
      <c r="H854">
        <v>1</v>
      </c>
      <c r="I854" s="471">
        <f t="shared" si="70"/>
        <v>0.47039166666666665</v>
      </c>
      <c r="J854" s="472">
        <v>0.36503333333333332</v>
      </c>
      <c r="K854" s="472">
        <v>0.44336666666666663</v>
      </c>
      <c r="L854" s="472">
        <v>0.58906666666666663</v>
      </c>
      <c r="M854" s="472">
        <v>0.48410000000000003</v>
      </c>
      <c r="N854" s="471">
        <f t="shared" si="71"/>
        <v>0.47039166666666665</v>
      </c>
      <c r="O854" s="472">
        <v>0.36503333333333332</v>
      </c>
      <c r="P854" s="472">
        <v>0.44336666666666663</v>
      </c>
      <c r="Q854" s="472">
        <v>0.58906666666666663</v>
      </c>
      <c r="R854" s="472">
        <v>0.48410000000000003</v>
      </c>
      <c r="S854" s="153">
        <v>0.01</v>
      </c>
      <c r="T854" s="153">
        <v>0.02</v>
      </c>
      <c r="U854" s="477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4" t="s">
        <v>24</v>
      </c>
    </row>
    <row r="855" spans="1:27" ht="15" hidden="1" x14ac:dyDescent="0.25">
      <c r="A855" s="24">
        <f t="shared" si="74"/>
        <v>1854</v>
      </c>
      <c r="B855" s="24">
        <f t="shared" si="74"/>
        <v>1854</v>
      </c>
      <c r="C855" s="475" t="s">
        <v>1319</v>
      </c>
      <c r="D855" t="s">
        <v>222</v>
      </c>
      <c r="E855" s="476">
        <v>3</v>
      </c>
      <c r="F855" s="470">
        <v>20</v>
      </c>
      <c r="G855">
        <v>1</v>
      </c>
      <c r="H855">
        <v>1</v>
      </c>
      <c r="I855" s="471">
        <f t="shared" si="70"/>
        <v>0.47039166666666665</v>
      </c>
      <c r="J855" s="472">
        <v>0.36503333333333332</v>
      </c>
      <c r="K855" s="472">
        <v>0.44336666666666663</v>
      </c>
      <c r="L855" s="472">
        <v>0.58906666666666663</v>
      </c>
      <c r="M855" s="472">
        <v>0.48410000000000003</v>
      </c>
      <c r="N855" s="471">
        <f t="shared" si="71"/>
        <v>0.47039166666666665</v>
      </c>
      <c r="O855" s="472">
        <v>0.36503333333333332</v>
      </c>
      <c r="P855" s="472">
        <v>0.44336666666666663</v>
      </c>
      <c r="Q855" s="472">
        <v>0.58906666666666663</v>
      </c>
      <c r="R855" s="472">
        <v>0.48410000000000003</v>
      </c>
      <c r="S855" s="153">
        <v>0.01</v>
      </c>
      <c r="T855" s="153">
        <v>0.02</v>
      </c>
      <c r="U855" s="477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4" t="s">
        <v>24</v>
      </c>
    </row>
    <row r="856" spans="1:27" ht="15" hidden="1" x14ac:dyDescent="0.25">
      <c r="A856" s="24">
        <f t="shared" si="74"/>
        <v>1855</v>
      </c>
      <c r="B856" s="24">
        <f t="shared" si="74"/>
        <v>1855</v>
      </c>
      <c r="C856" s="475" t="s">
        <v>1320</v>
      </c>
      <c r="D856" t="s">
        <v>219</v>
      </c>
      <c r="E856" s="476">
        <v>2</v>
      </c>
      <c r="F856" s="470">
        <v>23.1</v>
      </c>
      <c r="G856">
        <v>1</v>
      </c>
      <c r="H856">
        <v>1</v>
      </c>
      <c r="I856" s="471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1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7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4" t="s">
        <v>24</v>
      </c>
    </row>
    <row r="857" spans="1:27" ht="15" hidden="1" x14ac:dyDescent="0.25">
      <c r="A857" s="24">
        <f t="shared" si="74"/>
        <v>1856</v>
      </c>
      <c r="B857" s="24">
        <f t="shared" si="74"/>
        <v>1856</v>
      </c>
      <c r="C857" s="475" t="s">
        <v>1321</v>
      </c>
      <c r="D857" t="s">
        <v>222</v>
      </c>
      <c r="E857" s="476">
        <v>3</v>
      </c>
      <c r="F857" s="470">
        <v>30</v>
      </c>
      <c r="G857">
        <v>1</v>
      </c>
      <c r="H857">
        <v>1</v>
      </c>
      <c r="I857" s="471">
        <f t="shared" si="70"/>
        <v>0.47039166666666665</v>
      </c>
      <c r="J857" s="472">
        <v>0.36503333333333332</v>
      </c>
      <c r="K857" s="472">
        <v>0.44336666666666663</v>
      </c>
      <c r="L857" s="472">
        <v>0.58906666666666663</v>
      </c>
      <c r="M857" s="472">
        <v>0.48410000000000003</v>
      </c>
      <c r="N857" s="471">
        <f t="shared" si="71"/>
        <v>0.47039166666666665</v>
      </c>
      <c r="O857" s="472">
        <v>0.36503333333333332</v>
      </c>
      <c r="P857" s="472">
        <v>0.44336666666666663</v>
      </c>
      <c r="Q857" s="472">
        <v>0.58906666666666663</v>
      </c>
      <c r="R857" s="472">
        <v>0.48410000000000003</v>
      </c>
      <c r="S857" s="153">
        <v>0.01</v>
      </c>
      <c r="T857" s="153">
        <v>0.02</v>
      </c>
      <c r="U857" s="477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4" t="s">
        <v>24</v>
      </c>
    </row>
    <row r="858" spans="1:27" ht="15" hidden="1" x14ac:dyDescent="0.25">
      <c r="A858" s="24">
        <f t="shared" si="74"/>
        <v>1857</v>
      </c>
      <c r="B858" s="24">
        <f t="shared" si="74"/>
        <v>1857</v>
      </c>
      <c r="C858" s="475" t="s">
        <v>1322</v>
      </c>
      <c r="D858" t="s">
        <v>222</v>
      </c>
      <c r="E858" s="476">
        <v>3</v>
      </c>
      <c r="F858" s="470">
        <v>28</v>
      </c>
      <c r="G858">
        <v>1</v>
      </c>
      <c r="H858">
        <v>1</v>
      </c>
      <c r="I858" s="471">
        <f t="shared" si="70"/>
        <v>0.47039166666666665</v>
      </c>
      <c r="J858" s="472">
        <v>0.36503333333333332</v>
      </c>
      <c r="K858" s="472">
        <v>0.44336666666666663</v>
      </c>
      <c r="L858" s="472">
        <v>0.58906666666666663</v>
      </c>
      <c r="M858" s="472">
        <v>0.48410000000000003</v>
      </c>
      <c r="N858" s="471">
        <f t="shared" si="71"/>
        <v>0.47039166666666665</v>
      </c>
      <c r="O858" s="472">
        <v>0.36503333333333332</v>
      </c>
      <c r="P858" s="472">
        <v>0.44336666666666663</v>
      </c>
      <c r="Q858" s="472">
        <v>0.58906666666666663</v>
      </c>
      <c r="R858" s="472">
        <v>0.48410000000000003</v>
      </c>
      <c r="S858" s="153">
        <v>0.01</v>
      </c>
      <c r="T858" s="153">
        <v>0.02</v>
      </c>
      <c r="U858" s="477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4" t="s">
        <v>24</v>
      </c>
    </row>
    <row r="859" spans="1:27" ht="15" hidden="1" x14ac:dyDescent="0.25">
      <c r="A859" s="24">
        <f t="shared" si="74"/>
        <v>1858</v>
      </c>
      <c r="B859" s="24">
        <f t="shared" si="74"/>
        <v>1858</v>
      </c>
      <c r="C859" s="468" t="s">
        <v>1323</v>
      </c>
      <c r="D859" t="s">
        <v>216</v>
      </c>
      <c r="E859" s="469">
        <v>1</v>
      </c>
      <c r="F859" s="470">
        <v>0</v>
      </c>
      <c r="G859">
        <v>1</v>
      </c>
      <c r="H859">
        <v>1</v>
      </c>
      <c r="I859" s="471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1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3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4" t="s">
        <v>23</v>
      </c>
    </row>
    <row r="860" spans="1:27" ht="15" hidden="1" x14ac:dyDescent="0.25">
      <c r="A860" s="24">
        <f t="shared" si="74"/>
        <v>1859</v>
      </c>
      <c r="B860" s="24">
        <f t="shared" si="74"/>
        <v>1859</v>
      </c>
      <c r="C860" s="475" t="s">
        <v>1324</v>
      </c>
      <c r="D860" t="s">
        <v>222</v>
      </c>
      <c r="E860" s="476">
        <v>3</v>
      </c>
      <c r="F860" s="470">
        <v>28</v>
      </c>
      <c r="G860">
        <v>1</v>
      </c>
      <c r="H860">
        <v>1</v>
      </c>
      <c r="I860" s="471">
        <f t="shared" si="70"/>
        <v>0.47039166666666665</v>
      </c>
      <c r="J860" s="472">
        <v>0.36503333333333332</v>
      </c>
      <c r="K860" s="472">
        <v>0.44336666666666663</v>
      </c>
      <c r="L860" s="472">
        <v>0.58906666666666663</v>
      </c>
      <c r="M860" s="472">
        <v>0.48410000000000003</v>
      </c>
      <c r="N860" s="471">
        <f t="shared" si="71"/>
        <v>0.47039166666666665</v>
      </c>
      <c r="O860" s="472">
        <v>0.36503333333333332</v>
      </c>
      <c r="P860" s="472">
        <v>0.44336666666666663</v>
      </c>
      <c r="Q860" s="472">
        <v>0.58906666666666663</v>
      </c>
      <c r="R860" s="472">
        <v>0.48410000000000003</v>
      </c>
      <c r="S860" s="153">
        <v>0.01</v>
      </c>
      <c r="T860" s="153">
        <v>0.02</v>
      </c>
      <c r="U860" s="477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4" t="s">
        <v>24</v>
      </c>
    </row>
    <row r="861" spans="1:27" ht="15" hidden="1" x14ac:dyDescent="0.25">
      <c r="A861" s="24">
        <f t="shared" si="74"/>
        <v>1860</v>
      </c>
      <c r="B861" s="24">
        <f t="shared" si="74"/>
        <v>1860</v>
      </c>
      <c r="C861" s="475" t="s">
        <v>1325</v>
      </c>
      <c r="D861" t="s">
        <v>222</v>
      </c>
      <c r="E861" s="476">
        <v>3</v>
      </c>
      <c r="F861" s="470">
        <v>28</v>
      </c>
      <c r="G861">
        <v>1</v>
      </c>
      <c r="H861">
        <v>1</v>
      </c>
      <c r="I861" s="471">
        <f t="shared" si="70"/>
        <v>0.47039166666666665</v>
      </c>
      <c r="J861" s="472">
        <v>0.36503333333333332</v>
      </c>
      <c r="K861" s="472">
        <v>0.44336666666666663</v>
      </c>
      <c r="L861" s="472">
        <v>0.58906666666666663</v>
      </c>
      <c r="M861" s="472">
        <v>0.48410000000000003</v>
      </c>
      <c r="N861" s="471">
        <f t="shared" si="71"/>
        <v>0.47039166666666665</v>
      </c>
      <c r="O861" s="472">
        <v>0.36503333333333332</v>
      </c>
      <c r="P861" s="472">
        <v>0.44336666666666663</v>
      </c>
      <c r="Q861" s="472">
        <v>0.58906666666666663</v>
      </c>
      <c r="R861" s="472">
        <v>0.48410000000000003</v>
      </c>
      <c r="S861" s="153">
        <v>0.01</v>
      </c>
      <c r="T861" s="153">
        <v>0.02</v>
      </c>
      <c r="U861" s="477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4" t="s">
        <v>24</v>
      </c>
    </row>
    <row r="862" spans="1:27" ht="15" hidden="1" x14ac:dyDescent="0.25">
      <c r="A862" s="24">
        <f t="shared" si="74"/>
        <v>1861</v>
      </c>
      <c r="B862" s="24">
        <f t="shared" si="74"/>
        <v>1861</v>
      </c>
      <c r="C862" s="468" t="s">
        <v>1326</v>
      </c>
      <c r="D862" t="s">
        <v>219</v>
      </c>
      <c r="E862" s="469">
        <v>2</v>
      </c>
      <c r="F862" s="470">
        <v>10.897410256410257</v>
      </c>
      <c r="G862">
        <v>1</v>
      </c>
      <c r="H862">
        <v>1</v>
      </c>
      <c r="I862" s="471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1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3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4" t="s">
        <v>23</v>
      </c>
    </row>
    <row r="863" spans="1:27" ht="15" hidden="1" x14ac:dyDescent="0.25">
      <c r="A863" s="24">
        <f t="shared" si="74"/>
        <v>1862</v>
      </c>
      <c r="B863" s="24">
        <f t="shared" si="74"/>
        <v>1862</v>
      </c>
      <c r="C863" s="468" t="s">
        <v>1327</v>
      </c>
      <c r="D863" t="s">
        <v>219</v>
      </c>
      <c r="E863" s="469">
        <v>2</v>
      </c>
      <c r="F863" s="470">
        <v>1.6025897435897436</v>
      </c>
      <c r="G863">
        <v>1</v>
      </c>
      <c r="H863">
        <v>1</v>
      </c>
      <c r="I863" s="471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1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3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4" t="s">
        <v>23</v>
      </c>
    </row>
    <row r="864" spans="1:27" ht="15" hidden="1" x14ac:dyDescent="0.25">
      <c r="A864" s="24">
        <f t="shared" si="74"/>
        <v>1863</v>
      </c>
      <c r="B864" s="24">
        <f t="shared" si="74"/>
        <v>1863</v>
      </c>
      <c r="C864" s="468" t="s">
        <v>1328</v>
      </c>
      <c r="D864" t="s">
        <v>216</v>
      </c>
      <c r="E864" s="469">
        <v>1</v>
      </c>
      <c r="F864" s="470">
        <v>12</v>
      </c>
      <c r="G864">
        <v>1</v>
      </c>
      <c r="H864">
        <v>1</v>
      </c>
      <c r="I864" s="471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1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3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4" t="s">
        <v>23</v>
      </c>
    </row>
    <row r="865" spans="1:27" ht="15" hidden="1" x14ac:dyDescent="0.25">
      <c r="A865" s="24">
        <f t="shared" si="74"/>
        <v>1864</v>
      </c>
      <c r="B865" s="24">
        <f t="shared" si="74"/>
        <v>1864</v>
      </c>
      <c r="C865" s="475" t="s">
        <v>1329</v>
      </c>
      <c r="D865" t="s">
        <v>222</v>
      </c>
      <c r="E865" s="476">
        <v>3</v>
      </c>
      <c r="F865" s="470">
        <v>28</v>
      </c>
      <c r="G865">
        <v>1</v>
      </c>
      <c r="H865">
        <v>1</v>
      </c>
      <c r="I865" s="471">
        <f t="shared" si="70"/>
        <v>0.47039166666666665</v>
      </c>
      <c r="J865" s="472">
        <v>0.36503333333333332</v>
      </c>
      <c r="K865" s="472">
        <v>0.44336666666666663</v>
      </c>
      <c r="L865" s="472">
        <v>0.58906666666666663</v>
      </c>
      <c r="M865" s="472">
        <v>0.48410000000000003</v>
      </c>
      <c r="N865" s="471">
        <f t="shared" si="71"/>
        <v>0.47039166666666665</v>
      </c>
      <c r="O865" s="472">
        <v>0.36503333333333332</v>
      </c>
      <c r="P865" s="472">
        <v>0.44336666666666663</v>
      </c>
      <c r="Q865" s="472">
        <v>0.58906666666666663</v>
      </c>
      <c r="R865" s="472">
        <v>0.48410000000000003</v>
      </c>
      <c r="S865" s="153">
        <v>0.01</v>
      </c>
      <c r="T865" s="153">
        <v>0.02</v>
      </c>
      <c r="U865" s="477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4" t="s">
        <v>24</v>
      </c>
    </row>
    <row r="866" spans="1:27" ht="15" hidden="1" x14ac:dyDescent="0.25">
      <c r="A866" s="24">
        <f t="shared" si="74"/>
        <v>1865</v>
      </c>
      <c r="B866" s="24">
        <f t="shared" si="74"/>
        <v>1865</v>
      </c>
      <c r="C866" s="475" t="s">
        <v>1330</v>
      </c>
      <c r="D866" t="s">
        <v>222</v>
      </c>
      <c r="E866" s="476">
        <v>3</v>
      </c>
      <c r="F866" s="470">
        <v>30</v>
      </c>
      <c r="G866">
        <v>1</v>
      </c>
      <c r="H866">
        <v>1</v>
      </c>
      <c r="I866" s="471">
        <f t="shared" si="70"/>
        <v>0.47039166666666665</v>
      </c>
      <c r="J866" s="472">
        <v>0.36503333333333332</v>
      </c>
      <c r="K866" s="472">
        <v>0.44336666666666663</v>
      </c>
      <c r="L866" s="472">
        <v>0.58906666666666663</v>
      </c>
      <c r="M866" s="472">
        <v>0.48410000000000003</v>
      </c>
      <c r="N866" s="471">
        <f t="shared" si="71"/>
        <v>0.47039166666666665</v>
      </c>
      <c r="O866" s="472">
        <v>0.36503333333333332</v>
      </c>
      <c r="P866" s="472">
        <v>0.44336666666666663</v>
      </c>
      <c r="Q866" s="472">
        <v>0.58906666666666663</v>
      </c>
      <c r="R866" s="472">
        <v>0.48410000000000003</v>
      </c>
      <c r="S866" s="153">
        <v>0.01</v>
      </c>
      <c r="T866" s="153">
        <v>0.02</v>
      </c>
      <c r="U866" s="477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4" t="s">
        <v>24</v>
      </c>
    </row>
    <row r="867" spans="1:27" ht="15" hidden="1" x14ac:dyDescent="0.25">
      <c r="A867" s="24">
        <f t="shared" si="74"/>
        <v>1866</v>
      </c>
      <c r="B867" s="24">
        <f t="shared" si="74"/>
        <v>1866</v>
      </c>
      <c r="C867" s="475" t="s">
        <v>1331</v>
      </c>
      <c r="D867" t="s">
        <v>222</v>
      </c>
      <c r="E867" s="476">
        <v>3</v>
      </c>
      <c r="F867" s="470">
        <v>30</v>
      </c>
      <c r="G867">
        <v>1</v>
      </c>
      <c r="H867">
        <v>1</v>
      </c>
      <c r="I867" s="471">
        <f t="shared" si="70"/>
        <v>0.47039166666666665</v>
      </c>
      <c r="J867" s="472">
        <v>0.36503333333333332</v>
      </c>
      <c r="K867" s="472">
        <v>0.44336666666666663</v>
      </c>
      <c r="L867" s="472">
        <v>0.58906666666666663</v>
      </c>
      <c r="M867" s="472">
        <v>0.48410000000000003</v>
      </c>
      <c r="N867" s="471">
        <f t="shared" si="71"/>
        <v>0.47039166666666665</v>
      </c>
      <c r="O867" s="472">
        <v>0.36503333333333332</v>
      </c>
      <c r="P867" s="472">
        <v>0.44336666666666663</v>
      </c>
      <c r="Q867" s="472">
        <v>0.58906666666666663</v>
      </c>
      <c r="R867" s="472">
        <v>0.48410000000000003</v>
      </c>
      <c r="S867" s="153">
        <v>0.01</v>
      </c>
      <c r="T867" s="153">
        <v>0.02</v>
      </c>
      <c r="U867" s="477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4" t="s">
        <v>24</v>
      </c>
    </row>
    <row r="868" spans="1:27" ht="15" hidden="1" x14ac:dyDescent="0.25">
      <c r="A868" s="24">
        <f t="shared" si="74"/>
        <v>1867</v>
      </c>
      <c r="B868" s="24">
        <f t="shared" si="74"/>
        <v>1867</v>
      </c>
      <c r="C868" s="475" t="s">
        <v>1332</v>
      </c>
      <c r="D868" t="s">
        <v>222</v>
      </c>
      <c r="E868" s="476">
        <v>3</v>
      </c>
      <c r="F868" s="470">
        <v>18</v>
      </c>
      <c r="G868">
        <v>1</v>
      </c>
      <c r="H868">
        <v>1</v>
      </c>
      <c r="I868" s="471">
        <f t="shared" si="70"/>
        <v>0.47039166666666665</v>
      </c>
      <c r="J868" s="472">
        <v>0.36503333333333332</v>
      </c>
      <c r="K868" s="472">
        <v>0.44336666666666663</v>
      </c>
      <c r="L868" s="472">
        <v>0.58906666666666663</v>
      </c>
      <c r="M868" s="472">
        <v>0.48410000000000003</v>
      </c>
      <c r="N868" s="471">
        <f t="shared" si="71"/>
        <v>0.47039166666666665</v>
      </c>
      <c r="O868" s="472">
        <v>0.36503333333333332</v>
      </c>
      <c r="P868" s="472">
        <v>0.44336666666666663</v>
      </c>
      <c r="Q868" s="472">
        <v>0.58906666666666663</v>
      </c>
      <c r="R868" s="472">
        <v>0.48410000000000003</v>
      </c>
      <c r="S868" s="153">
        <v>0.01</v>
      </c>
      <c r="T868" s="153">
        <v>0.02</v>
      </c>
      <c r="U868" s="477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4" t="s">
        <v>24</v>
      </c>
    </row>
    <row r="869" spans="1:27" ht="15" hidden="1" x14ac:dyDescent="0.25">
      <c r="A869" s="24">
        <f t="shared" si="74"/>
        <v>1868</v>
      </c>
      <c r="B869" s="24">
        <f t="shared" si="74"/>
        <v>1868</v>
      </c>
      <c r="C869" s="475" t="s">
        <v>1333</v>
      </c>
      <c r="D869" t="s">
        <v>222</v>
      </c>
      <c r="E869" s="476">
        <v>3</v>
      </c>
      <c r="F869" s="470">
        <v>18</v>
      </c>
      <c r="G869">
        <v>1</v>
      </c>
      <c r="H869">
        <v>1</v>
      </c>
      <c r="I869" s="471">
        <f t="shared" si="70"/>
        <v>0.47039166666666665</v>
      </c>
      <c r="J869" s="472">
        <v>0.36503333333333332</v>
      </c>
      <c r="K869" s="472">
        <v>0.44336666666666663</v>
      </c>
      <c r="L869" s="472">
        <v>0.58906666666666663</v>
      </c>
      <c r="M869" s="472">
        <v>0.48410000000000003</v>
      </c>
      <c r="N869" s="471">
        <f t="shared" si="71"/>
        <v>0.47039166666666665</v>
      </c>
      <c r="O869" s="472">
        <v>0.36503333333333332</v>
      </c>
      <c r="P869" s="472">
        <v>0.44336666666666663</v>
      </c>
      <c r="Q869" s="472">
        <v>0.58906666666666663</v>
      </c>
      <c r="R869" s="472">
        <v>0.48410000000000003</v>
      </c>
      <c r="S869" s="153">
        <v>0.01</v>
      </c>
      <c r="T869" s="153">
        <v>0.02</v>
      </c>
      <c r="U869" s="477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4" t="s">
        <v>24</v>
      </c>
    </row>
    <row r="870" spans="1:27" ht="15" hidden="1" x14ac:dyDescent="0.25">
      <c r="A870" s="24">
        <f t="shared" si="74"/>
        <v>1869</v>
      </c>
      <c r="B870" s="24">
        <f t="shared" si="74"/>
        <v>1869</v>
      </c>
      <c r="C870" s="475" t="s">
        <v>1334</v>
      </c>
      <c r="D870" t="s">
        <v>222</v>
      </c>
      <c r="E870" s="476">
        <v>3</v>
      </c>
      <c r="F870" s="470">
        <v>25.2</v>
      </c>
      <c r="G870">
        <v>1</v>
      </c>
      <c r="H870">
        <v>1</v>
      </c>
      <c r="I870" s="471">
        <f t="shared" si="70"/>
        <v>0.47039166666666665</v>
      </c>
      <c r="J870" s="472">
        <v>0.36503333333333332</v>
      </c>
      <c r="K870" s="472">
        <v>0.44336666666666663</v>
      </c>
      <c r="L870" s="472">
        <v>0.58906666666666663</v>
      </c>
      <c r="M870" s="472">
        <v>0.48410000000000003</v>
      </c>
      <c r="N870" s="471">
        <f t="shared" si="71"/>
        <v>0.47039166666666665</v>
      </c>
      <c r="O870" s="472">
        <v>0.36503333333333332</v>
      </c>
      <c r="P870" s="472">
        <v>0.44336666666666663</v>
      </c>
      <c r="Q870" s="472">
        <v>0.58906666666666663</v>
      </c>
      <c r="R870" s="472">
        <v>0.48410000000000003</v>
      </c>
      <c r="S870" s="153">
        <v>0.01</v>
      </c>
      <c r="T870" s="153">
        <v>0.02</v>
      </c>
      <c r="U870" s="477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4" t="s">
        <v>24</v>
      </c>
    </row>
    <row r="871" spans="1:27" ht="15" hidden="1" x14ac:dyDescent="0.25">
      <c r="A871" s="24">
        <f t="shared" si="74"/>
        <v>1870</v>
      </c>
      <c r="B871" s="24">
        <f t="shared" si="74"/>
        <v>1870</v>
      </c>
      <c r="C871" s="475" t="s">
        <v>1335</v>
      </c>
      <c r="D871" t="s">
        <v>222</v>
      </c>
      <c r="E871" s="476">
        <v>3</v>
      </c>
      <c r="F871" s="470">
        <v>21.6</v>
      </c>
      <c r="G871">
        <v>1</v>
      </c>
      <c r="H871">
        <v>1</v>
      </c>
      <c r="I871" s="471">
        <f t="shared" si="70"/>
        <v>0.47039166666666665</v>
      </c>
      <c r="J871" s="472">
        <v>0.36503333333333332</v>
      </c>
      <c r="K871" s="472">
        <v>0.44336666666666663</v>
      </c>
      <c r="L871" s="472">
        <v>0.58906666666666663</v>
      </c>
      <c r="M871" s="472">
        <v>0.48410000000000003</v>
      </c>
      <c r="N871" s="471">
        <f t="shared" si="71"/>
        <v>0.47039166666666665</v>
      </c>
      <c r="O871" s="472">
        <v>0.36503333333333332</v>
      </c>
      <c r="P871" s="472">
        <v>0.44336666666666663</v>
      </c>
      <c r="Q871" s="472">
        <v>0.58906666666666663</v>
      </c>
      <c r="R871" s="472">
        <v>0.48410000000000003</v>
      </c>
      <c r="S871" s="153">
        <v>0.01</v>
      </c>
      <c r="T871" s="153">
        <v>0.02</v>
      </c>
      <c r="U871" s="477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4" t="s">
        <v>24</v>
      </c>
    </row>
    <row r="872" spans="1:27" ht="15" hidden="1" x14ac:dyDescent="0.25">
      <c r="A872" s="24">
        <f t="shared" si="74"/>
        <v>1871</v>
      </c>
      <c r="B872" s="24">
        <f t="shared" si="74"/>
        <v>1871</v>
      </c>
      <c r="C872" s="475" t="s">
        <v>1336</v>
      </c>
      <c r="D872" t="s">
        <v>222</v>
      </c>
      <c r="E872" s="476">
        <v>3</v>
      </c>
      <c r="F872" s="470">
        <v>30</v>
      </c>
      <c r="G872">
        <v>1</v>
      </c>
      <c r="H872">
        <v>1</v>
      </c>
      <c r="I872" s="471">
        <f t="shared" si="70"/>
        <v>0.47039166666666665</v>
      </c>
      <c r="J872" s="472">
        <v>0.36503333333333332</v>
      </c>
      <c r="K872" s="472">
        <v>0.44336666666666663</v>
      </c>
      <c r="L872" s="472">
        <v>0.58906666666666663</v>
      </c>
      <c r="M872" s="472">
        <v>0.48410000000000003</v>
      </c>
      <c r="N872" s="471">
        <f t="shared" si="71"/>
        <v>0.47039166666666665</v>
      </c>
      <c r="O872" s="472">
        <v>0.36503333333333332</v>
      </c>
      <c r="P872" s="472">
        <v>0.44336666666666663</v>
      </c>
      <c r="Q872" s="472">
        <v>0.58906666666666663</v>
      </c>
      <c r="R872" s="472">
        <v>0.48410000000000003</v>
      </c>
      <c r="S872" s="153">
        <v>0.01</v>
      </c>
      <c r="T872" s="153">
        <v>0.02</v>
      </c>
      <c r="U872" s="477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4" t="s">
        <v>24</v>
      </c>
    </row>
    <row r="873" spans="1:27" ht="15" hidden="1" x14ac:dyDescent="0.25">
      <c r="A873" s="24">
        <f t="shared" si="74"/>
        <v>1872</v>
      </c>
      <c r="B873" s="24">
        <f t="shared" si="74"/>
        <v>1872</v>
      </c>
      <c r="C873" s="475" t="s">
        <v>1337</v>
      </c>
      <c r="D873" t="s">
        <v>222</v>
      </c>
      <c r="E873" s="476">
        <v>3</v>
      </c>
      <c r="F873" s="470">
        <v>28</v>
      </c>
      <c r="G873">
        <v>1</v>
      </c>
      <c r="H873">
        <v>1</v>
      </c>
      <c r="I873" s="471">
        <f t="shared" si="70"/>
        <v>0.47039166666666665</v>
      </c>
      <c r="J873" s="472">
        <v>0.36503333333333332</v>
      </c>
      <c r="K873" s="472">
        <v>0.44336666666666663</v>
      </c>
      <c r="L873" s="472">
        <v>0.58906666666666663</v>
      </c>
      <c r="M873" s="472">
        <v>0.48410000000000003</v>
      </c>
      <c r="N873" s="471">
        <f t="shared" si="71"/>
        <v>0.47039166666666665</v>
      </c>
      <c r="O873" s="472">
        <v>0.36503333333333332</v>
      </c>
      <c r="P873" s="472">
        <v>0.44336666666666663</v>
      </c>
      <c r="Q873" s="472">
        <v>0.58906666666666663</v>
      </c>
      <c r="R873" s="472">
        <v>0.48410000000000003</v>
      </c>
      <c r="S873" s="153">
        <v>0.01</v>
      </c>
      <c r="T873" s="153">
        <v>0.02</v>
      </c>
      <c r="U873" s="477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4" t="s">
        <v>24</v>
      </c>
    </row>
    <row r="874" spans="1:27" ht="15" hidden="1" x14ac:dyDescent="0.25">
      <c r="A874" s="24">
        <f t="shared" ref="A874:B893" si="78">1000+ROW()-1</f>
        <v>1873</v>
      </c>
      <c r="B874" s="24">
        <f t="shared" si="78"/>
        <v>1873</v>
      </c>
      <c r="C874" s="468" t="s">
        <v>1338</v>
      </c>
      <c r="D874" t="s">
        <v>216</v>
      </c>
      <c r="E874" s="469">
        <v>1</v>
      </c>
      <c r="F874" s="470">
        <v>0</v>
      </c>
      <c r="G874">
        <v>1</v>
      </c>
      <c r="H874">
        <v>1</v>
      </c>
      <c r="I874" s="471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1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3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4" t="s">
        <v>23</v>
      </c>
    </row>
    <row r="875" spans="1:27" ht="15" hidden="1" x14ac:dyDescent="0.25">
      <c r="A875" s="24">
        <f t="shared" si="78"/>
        <v>1874</v>
      </c>
      <c r="B875" s="24">
        <f t="shared" si="78"/>
        <v>1874</v>
      </c>
      <c r="C875" s="475" t="s">
        <v>1339</v>
      </c>
      <c r="D875" t="s">
        <v>222</v>
      </c>
      <c r="E875" s="476">
        <v>3</v>
      </c>
      <c r="F875" s="470">
        <v>10.08</v>
      </c>
      <c r="G875">
        <v>1</v>
      </c>
      <c r="H875">
        <v>1</v>
      </c>
      <c r="I875" s="471">
        <f t="shared" si="70"/>
        <v>0.47039166666666665</v>
      </c>
      <c r="J875" s="472">
        <v>0.36503333333333332</v>
      </c>
      <c r="K875" s="472">
        <v>0.44336666666666663</v>
      </c>
      <c r="L875" s="472">
        <v>0.58906666666666663</v>
      </c>
      <c r="M875" s="472">
        <v>0.48410000000000003</v>
      </c>
      <c r="N875" s="471">
        <f t="shared" si="71"/>
        <v>0.47039166666666665</v>
      </c>
      <c r="O875" s="472">
        <v>0.36503333333333332</v>
      </c>
      <c r="P875" s="472">
        <v>0.44336666666666663</v>
      </c>
      <c r="Q875" s="472">
        <v>0.58906666666666663</v>
      </c>
      <c r="R875" s="472">
        <v>0.48410000000000003</v>
      </c>
      <c r="S875" s="153">
        <v>0.01</v>
      </c>
      <c r="T875" s="153">
        <v>0.02</v>
      </c>
      <c r="U875" s="477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4" t="s">
        <v>24</v>
      </c>
    </row>
    <row r="876" spans="1:27" ht="15" hidden="1" x14ac:dyDescent="0.25">
      <c r="A876" s="24">
        <f t="shared" si="78"/>
        <v>1875</v>
      </c>
      <c r="B876" s="24">
        <f t="shared" si="78"/>
        <v>1875</v>
      </c>
      <c r="C876" s="468" t="s">
        <v>1340</v>
      </c>
      <c r="D876" t="s">
        <v>216</v>
      </c>
      <c r="E876" s="469">
        <v>1</v>
      </c>
      <c r="F876" s="470">
        <v>50</v>
      </c>
      <c r="G876">
        <v>1</v>
      </c>
      <c r="H876">
        <v>1</v>
      </c>
      <c r="I876" s="471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1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3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4" t="s">
        <v>23</v>
      </c>
    </row>
    <row r="877" spans="1:27" ht="15" hidden="1" x14ac:dyDescent="0.25">
      <c r="A877" s="24">
        <f t="shared" si="78"/>
        <v>1876</v>
      </c>
      <c r="B877" s="24">
        <f t="shared" si="78"/>
        <v>1876</v>
      </c>
      <c r="C877" s="468" t="s">
        <v>1341</v>
      </c>
      <c r="D877" t="s">
        <v>216</v>
      </c>
      <c r="E877" s="469">
        <v>1</v>
      </c>
      <c r="F877" s="470">
        <v>0</v>
      </c>
      <c r="G877">
        <v>1</v>
      </c>
      <c r="H877">
        <v>1</v>
      </c>
      <c r="I877" s="471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1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3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4" t="s">
        <v>23</v>
      </c>
    </row>
    <row r="878" spans="1:27" ht="15" hidden="1" x14ac:dyDescent="0.25">
      <c r="A878" s="24">
        <f t="shared" si="78"/>
        <v>1877</v>
      </c>
      <c r="B878" s="24">
        <f t="shared" si="78"/>
        <v>1877</v>
      </c>
      <c r="C878" s="475" t="s">
        <v>1342</v>
      </c>
      <c r="D878" t="s">
        <v>222</v>
      </c>
      <c r="E878" s="476">
        <v>3</v>
      </c>
      <c r="F878" s="470">
        <v>10.8</v>
      </c>
      <c r="G878">
        <v>1</v>
      </c>
      <c r="H878">
        <v>1</v>
      </c>
      <c r="I878" s="471">
        <f t="shared" si="70"/>
        <v>0.47039166666666665</v>
      </c>
      <c r="J878" s="472">
        <v>0.36503333333333332</v>
      </c>
      <c r="K878" s="472">
        <v>0.44336666666666663</v>
      </c>
      <c r="L878" s="472">
        <v>0.58906666666666663</v>
      </c>
      <c r="M878" s="472">
        <v>0.48410000000000003</v>
      </c>
      <c r="N878" s="471">
        <f t="shared" si="71"/>
        <v>0.47039166666666665</v>
      </c>
      <c r="O878" s="472">
        <v>0.36503333333333332</v>
      </c>
      <c r="P878" s="472">
        <v>0.44336666666666663</v>
      </c>
      <c r="Q878" s="472">
        <v>0.58906666666666663</v>
      </c>
      <c r="R878" s="472">
        <v>0.48410000000000003</v>
      </c>
      <c r="S878" s="153">
        <v>0.01</v>
      </c>
      <c r="T878" s="153">
        <v>0.02</v>
      </c>
      <c r="U878" s="477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4" t="s">
        <v>24</v>
      </c>
    </row>
    <row r="879" spans="1:27" ht="15" hidden="1" x14ac:dyDescent="0.25">
      <c r="A879" s="24">
        <f t="shared" si="78"/>
        <v>1878</v>
      </c>
      <c r="B879" s="24">
        <f t="shared" si="78"/>
        <v>1878</v>
      </c>
      <c r="C879" s="468" t="s">
        <v>1343</v>
      </c>
      <c r="D879" t="s">
        <v>216</v>
      </c>
      <c r="E879" s="469">
        <v>1</v>
      </c>
      <c r="F879" s="470">
        <v>30.481751824817518</v>
      </c>
      <c r="G879">
        <v>1</v>
      </c>
      <c r="H879">
        <v>1</v>
      </c>
      <c r="I879" s="471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1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3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4" t="s">
        <v>23</v>
      </c>
    </row>
    <row r="880" spans="1:27" ht="15" hidden="1" x14ac:dyDescent="0.25">
      <c r="A880" s="24">
        <f t="shared" si="78"/>
        <v>1879</v>
      </c>
      <c r="B880" s="24">
        <f t="shared" si="78"/>
        <v>1879</v>
      </c>
      <c r="C880" s="468" t="s">
        <v>1344</v>
      </c>
      <c r="D880" t="s">
        <v>216</v>
      </c>
      <c r="E880" s="469">
        <v>1</v>
      </c>
      <c r="F880" s="470">
        <v>17.518248175182482</v>
      </c>
      <c r="G880">
        <v>1</v>
      </c>
      <c r="H880">
        <v>1</v>
      </c>
      <c r="I880" s="471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1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3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4" t="s">
        <v>23</v>
      </c>
    </row>
    <row r="881" spans="1:27" ht="15" hidden="1" x14ac:dyDescent="0.25">
      <c r="A881" s="24">
        <f t="shared" si="78"/>
        <v>1880</v>
      </c>
      <c r="B881" s="24">
        <f t="shared" si="78"/>
        <v>1880</v>
      </c>
      <c r="C881" s="475" t="s">
        <v>1345</v>
      </c>
      <c r="D881" t="s">
        <v>222</v>
      </c>
      <c r="E881" s="476">
        <v>3</v>
      </c>
      <c r="F881" s="470">
        <v>10.8</v>
      </c>
      <c r="G881">
        <v>1</v>
      </c>
      <c r="H881">
        <v>1</v>
      </c>
      <c r="I881" s="471">
        <f t="shared" si="70"/>
        <v>0.47039166666666665</v>
      </c>
      <c r="J881" s="472">
        <v>0.36503333333333332</v>
      </c>
      <c r="K881" s="472">
        <v>0.44336666666666663</v>
      </c>
      <c r="L881" s="472">
        <v>0.58906666666666663</v>
      </c>
      <c r="M881" s="472">
        <v>0.48410000000000003</v>
      </c>
      <c r="N881" s="471">
        <f t="shared" si="71"/>
        <v>0.47039166666666665</v>
      </c>
      <c r="O881" s="472">
        <v>0.36503333333333332</v>
      </c>
      <c r="P881" s="472">
        <v>0.44336666666666663</v>
      </c>
      <c r="Q881" s="472">
        <v>0.58906666666666663</v>
      </c>
      <c r="R881" s="472">
        <v>0.48410000000000003</v>
      </c>
      <c r="S881" s="153">
        <v>0.01</v>
      </c>
      <c r="T881" s="153">
        <v>0.02</v>
      </c>
      <c r="U881" s="477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4" t="s">
        <v>24</v>
      </c>
    </row>
    <row r="882" spans="1:27" ht="15" hidden="1" x14ac:dyDescent="0.25">
      <c r="A882" s="24">
        <f t="shared" si="78"/>
        <v>1881</v>
      </c>
      <c r="B882" s="24">
        <f t="shared" si="78"/>
        <v>1881</v>
      </c>
      <c r="C882" s="475" t="s">
        <v>1346</v>
      </c>
      <c r="D882" t="s">
        <v>222</v>
      </c>
      <c r="E882" s="476">
        <v>3</v>
      </c>
      <c r="F882" s="470">
        <v>8.1</v>
      </c>
      <c r="G882">
        <v>1</v>
      </c>
      <c r="H882">
        <v>1</v>
      </c>
      <c r="I882" s="471">
        <f t="shared" si="70"/>
        <v>0.47039166666666665</v>
      </c>
      <c r="J882" s="472">
        <v>0.36503333333333332</v>
      </c>
      <c r="K882" s="472">
        <v>0.44336666666666663</v>
      </c>
      <c r="L882" s="472">
        <v>0.58906666666666663</v>
      </c>
      <c r="M882" s="472">
        <v>0.48410000000000003</v>
      </c>
      <c r="N882" s="471">
        <f t="shared" si="71"/>
        <v>0.47039166666666665</v>
      </c>
      <c r="O882" s="472">
        <v>0.36503333333333332</v>
      </c>
      <c r="P882" s="472">
        <v>0.44336666666666663</v>
      </c>
      <c r="Q882" s="472">
        <v>0.58906666666666663</v>
      </c>
      <c r="R882" s="472">
        <v>0.48410000000000003</v>
      </c>
      <c r="S882" s="153">
        <v>0.01</v>
      </c>
      <c r="T882" s="153">
        <v>0.02</v>
      </c>
      <c r="U882" s="477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4" t="s">
        <v>24</v>
      </c>
    </row>
    <row r="883" spans="1:27" ht="15" hidden="1" x14ac:dyDescent="0.25">
      <c r="A883" s="24">
        <f t="shared" si="78"/>
        <v>1882</v>
      </c>
      <c r="B883" s="24">
        <f t="shared" si="78"/>
        <v>1882</v>
      </c>
      <c r="C883" s="475" t="s">
        <v>1347</v>
      </c>
      <c r="D883" t="s">
        <v>222</v>
      </c>
      <c r="E883" s="476">
        <v>3</v>
      </c>
      <c r="F883" s="470">
        <v>16.5</v>
      </c>
      <c r="G883">
        <v>1</v>
      </c>
      <c r="H883">
        <v>1</v>
      </c>
      <c r="I883" s="471">
        <f t="shared" si="70"/>
        <v>0.47039166666666665</v>
      </c>
      <c r="J883" s="472">
        <v>0.36503333333333332</v>
      </c>
      <c r="K883" s="472">
        <v>0.44336666666666663</v>
      </c>
      <c r="L883" s="472">
        <v>0.58906666666666663</v>
      </c>
      <c r="M883" s="472">
        <v>0.48410000000000003</v>
      </c>
      <c r="N883" s="471">
        <f t="shared" si="71"/>
        <v>0.47039166666666665</v>
      </c>
      <c r="O883" s="472">
        <v>0.36503333333333332</v>
      </c>
      <c r="P883" s="472">
        <v>0.44336666666666663</v>
      </c>
      <c r="Q883" s="472">
        <v>0.58906666666666663</v>
      </c>
      <c r="R883" s="472">
        <v>0.48410000000000003</v>
      </c>
      <c r="S883" s="153">
        <v>0.01</v>
      </c>
      <c r="T883" s="153">
        <v>0.02</v>
      </c>
      <c r="U883" s="477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4" t="s">
        <v>24</v>
      </c>
    </row>
    <row r="884" spans="1:27" ht="15" hidden="1" x14ac:dyDescent="0.25">
      <c r="A884" s="24">
        <f t="shared" si="78"/>
        <v>1883</v>
      </c>
      <c r="B884" s="24">
        <f t="shared" si="78"/>
        <v>1883</v>
      </c>
      <c r="C884" s="475" t="s">
        <v>1348</v>
      </c>
      <c r="D884" t="s">
        <v>219</v>
      </c>
      <c r="E884" s="476">
        <v>2</v>
      </c>
      <c r="F884" s="470">
        <v>21</v>
      </c>
      <c r="G884">
        <v>1</v>
      </c>
      <c r="H884">
        <v>1</v>
      </c>
      <c r="I884" s="471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1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7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4" t="s">
        <v>24</v>
      </c>
    </row>
    <row r="885" spans="1:27" ht="15" hidden="1" x14ac:dyDescent="0.25">
      <c r="A885" s="24">
        <f t="shared" si="78"/>
        <v>1884</v>
      </c>
      <c r="B885" s="24">
        <f t="shared" si="78"/>
        <v>1884</v>
      </c>
      <c r="C885" s="475" t="s">
        <v>1349</v>
      </c>
      <c r="D885" t="s">
        <v>222</v>
      </c>
      <c r="E885" s="476">
        <v>3</v>
      </c>
      <c r="F885" s="470">
        <v>21</v>
      </c>
      <c r="G885">
        <v>1</v>
      </c>
      <c r="H885">
        <v>1</v>
      </c>
      <c r="I885" s="471">
        <f t="shared" si="70"/>
        <v>0.47039166666666665</v>
      </c>
      <c r="J885" s="472">
        <v>0.36503333333333332</v>
      </c>
      <c r="K885" s="472">
        <v>0.44336666666666663</v>
      </c>
      <c r="L885" s="472">
        <v>0.58906666666666663</v>
      </c>
      <c r="M885" s="472">
        <v>0.48410000000000003</v>
      </c>
      <c r="N885" s="471">
        <f t="shared" si="71"/>
        <v>0.47039166666666665</v>
      </c>
      <c r="O885" s="472">
        <v>0.36503333333333332</v>
      </c>
      <c r="P885" s="472">
        <v>0.44336666666666663</v>
      </c>
      <c r="Q885" s="472">
        <v>0.58906666666666663</v>
      </c>
      <c r="R885" s="472">
        <v>0.48410000000000003</v>
      </c>
      <c r="S885" s="153">
        <v>0.01</v>
      </c>
      <c r="T885" s="153">
        <v>0.02</v>
      </c>
      <c r="U885" s="477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4" t="s">
        <v>24</v>
      </c>
    </row>
    <row r="886" spans="1:27" ht="15" hidden="1" x14ac:dyDescent="0.25">
      <c r="A886" s="24">
        <f t="shared" si="78"/>
        <v>1885</v>
      </c>
      <c r="B886" s="24">
        <f t="shared" si="78"/>
        <v>1885</v>
      </c>
      <c r="C886" s="475" t="s">
        <v>1350</v>
      </c>
      <c r="D886" t="s">
        <v>219</v>
      </c>
      <c r="E886" s="476">
        <v>2</v>
      </c>
      <c r="F886" s="470">
        <v>6</v>
      </c>
      <c r="G886">
        <v>1</v>
      </c>
      <c r="H886">
        <v>1</v>
      </c>
      <c r="I886" s="471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1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7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4" t="s">
        <v>24</v>
      </c>
    </row>
    <row r="887" spans="1:27" ht="15" hidden="1" x14ac:dyDescent="0.25">
      <c r="A887" s="24">
        <f t="shared" si="78"/>
        <v>1886</v>
      </c>
      <c r="B887" s="24">
        <f t="shared" si="78"/>
        <v>1886</v>
      </c>
      <c r="C887" s="468" t="s">
        <v>1351</v>
      </c>
      <c r="D887" t="s">
        <v>216</v>
      </c>
      <c r="E887" s="469">
        <v>1</v>
      </c>
      <c r="F887" s="470">
        <v>40.75</v>
      </c>
      <c r="G887">
        <v>1</v>
      </c>
      <c r="H887">
        <v>1</v>
      </c>
      <c r="I887" s="471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1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3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4" t="s">
        <v>23</v>
      </c>
    </row>
    <row r="888" spans="1:27" ht="15" hidden="1" x14ac:dyDescent="0.25">
      <c r="A888" s="24">
        <f t="shared" si="78"/>
        <v>1887</v>
      </c>
      <c r="B888" s="24">
        <f t="shared" si="78"/>
        <v>1887</v>
      </c>
      <c r="C888" s="468" t="s">
        <v>1352</v>
      </c>
      <c r="D888" t="s">
        <v>216</v>
      </c>
      <c r="E888" s="469">
        <v>1</v>
      </c>
      <c r="F888" s="470">
        <v>0</v>
      </c>
      <c r="G888">
        <v>1</v>
      </c>
      <c r="H888">
        <v>1</v>
      </c>
      <c r="I888" s="471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1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3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4" t="s">
        <v>23</v>
      </c>
    </row>
    <row r="889" spans="1:27" ht="15" hidden="1" x14ac:dyDescent="0.25">
      <c r="A889" s="24">
        <f t="shared" si="78"/>
        <v>1888</v>
      </c>
      <c r="B889" s="24">
        <f t="shared" si="78"/>
        <v>1888</v>
      </c>
      <c r="C889" s="468" t="s">
        <v>1353</v>
      </c>
      <c r="D889" t="s">
        <v>216</v>
      </c>
      <c r="E889" s="469">
        <v>1</v>
      </c>
      <c r="F889" s="470">
        <v>0.63603392226148259</v>
      </c>
      <c r="G889">
        <v>1</v>
      </c>
      <c r="H889">
        <v>1</v>
      </c>
      <c r="I889" s="471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1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3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4" t="s">
        <v>23</v>
      </c>
    </row>
    <row r="890" spans="1:27" ht="15" hidden="1" x14ac:dyDescent="0.25">
      <c r="A890" s="24">
        <f t="shared" si="78"/>
        <v>1889</v>
      </c>
      <c r="B890" s="24">
        <f t="shared" si="78"/>
        <v>1889</v>
      </c>
      <c r="C890" s="475" t="s">
        <v>1354</v>
      </c>
      <c r="D890" t="s">
        <v>219</v>
      </c>
      <c r="E890" s="476">
        <v>2</v>
      </c>
      <c r="F890" s="470">
        <v>2</v>
      </c>
      <c r="G890">
        <v>1</v>
      </c>
      <c r="H890">
        <v>1</v>
      </c>
      <c r="I890" s="471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1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7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4" t="s">
        <v>24</v>
      </c>
    </row>
    <row r="891" spans="1:27" ht="15" hidden="1" x14ac:dyDescent="0.25">
      <c r="A891" s="24">
        <f t="shared" si="78"/>
        <v>1890</v>
      </c>
      <c r="B891" s="24">
        <f t="shared" si="78"/>
        <v>1890</v>
      </c>
      <c r="C891" s="475" t="s">
        <v>1355</v>
      </c>
      <c r="D891" t="s">
        <v>222</v>
      </c>
      <c r="E891" s="476">
        <v>3</v>
      </c>
      <c r="F891" s="470">
        <v>30</v>
      </c>
      <c r="G891">
        <v>1</v>
      </c>
      <c r="H891">
        <v>1</v>
      </c>
      <c r="I891" s="471">
        <f t="shared" si="70"/>
        <v>0.47039166666666665</v>
      </c>
      <c r="J891" s="472">
        <v>0.36503333333333332</v>
      </c>
      <c r="K891" s="472">
        <v>0.44336666666666663</v>
      </c>
      <c r="L891" s="472">
        <v>0.58906666666666663</v>
      </c>
      <c r="M891" s="472">
        <v>0.48410000000000003</v>
      </c>
      <c r="N891" s="471">
        <f t="shared" si="71"/>
        <v>0.47039166666666665</v>
      </c>
      <c r="O891" s="472">
        <v>0.36503333333333332</v>
      </c>
      <c r="P891" s="472">
        <v>0.44336666666666663</v>
      </c>
      <c r="Q891" s="472">
        <v>0.58906666666666663</v>
      </c>
      <c r="R891" s="472">
        <v>0.48410000000000003</v>
      </c>
      <c r="S891" s="153">
        <v>0.01</v>
      </c>
      <c r="T891" s="153">
        <v>0.02</v>
      </c>
      <c r="U891" s="477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4" t="s">
        <v>24</v>
      </c>
    </row>
    <row r="892" spans="1:27" ht="15" hidden="1" x14ac:dyDescent="0.25">
      <c r="A892" s="24">
        <f t="shared" si="78"/>
        <v>1891</v>
      </c>
      <c r="B892" s="24">
        <f t="shared" si="78"/>
        <v>1891</v>
      </c>
      <c r="C892" s="475" t="s">
        <v>1356</v>
      </c>
      <c r="D892" t="s">
        <v>222</v>
      </c>
      <c r="E892" s="476">
        <v>3</v>
      </c>
      <c r="F892" s="470">
        <v>30</v>
      </c>
      <c r="G892">
        <v>1</v>
      </c>
      <c r="H892">
        <v>1</v>
      </c>
      <c r="I892" s="471">
        <f t="shared" si="70"/>
        <v>0.47039166666666665</v>
      </c>
      <c r="J892" s="472">
        <v>0.36503333333333332</v>
      </c>
      <c r="K892" s="472">
        <v>0.44336666666666663</v>
      </c>
      <c r="L892" s="472">
        <v>0.58906666666666663</v>
      </c>
      <c r="M892" s="472">
        <v>0.48410000000000003</v>
      </c>
      <c r="N892" s="471">
        <f t="shared" si="71"/>
        <v>0.47039166666666665</v>
      </c>
      <c r="O892" s="472">
        <v>0.36503333333333332</v>
      </c>
      <c r="P892" s="472">
        <v>0.44336666666666663</v>
      </c>
      <c r="Q892" s="472">
        <v>0.58906666666666663</v>
      </c>
      <c r="R892" s="472">
        <v>0.48410000000000003</v>
      </c>
      <c r="S892" s="153">
        <v>0.01</v>
      </c>
      <c r="T892" s="153">
        <v>0.02</v>
      </c>
      <c r="U892" s="477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4" t="s">
        <v>24</v>
      </c>
    </row>
    <row r="893" spans="1:27" ht="15" hidden="1" x14ac:dyDescent="0.25">
      <c r="A893" s="24">
        <f t="shared" si="78"/>
        <v>1892</v>
      </c>
      <c r="B893" s="24">
        <f t="shared" si="78"/>
        <v>1892</v>
      </c>
      <c r="C893" s="475" t="s">
        <v>1357</v>
      </c>
      <c r="D893" t="s">
        <v>222</v>
      </c>
      <c r="E893" s="476">
        <v>3</v>
      </c>
      <c r="F893" s="470">
        <v>23.1</v>
      </c>
      <c r="G893">
        <v>1</v>
      </c>
      <c r="H893">
        <v>1</v>
      </c>
      <c r="I893" s="471">
        <f t="shared" si="70"/>
        <v>0.47039166666666665</v>
      </c>
      <c r="J893" s="472">
        <v>0.36503333333333332</v>
      </c>
      <c r="K893" s="472">
        <v>0.44336666666666663</v>
      </c>
      <c r="L893" s="472">
        <v>0.58906666666666663</v>
      </c>
      <c r="M893" s="472">
        <v>0.48410000000000003</v>
      </c>
      <c r="N893" s="471">
        <f t="shared" si="71"/>
        <v>0.47039166666666665</v>
      </c>
      <c r="O893" s="472">
        <v>0.36503333333333332</v>
      </c>
      <c r="P893" s="472">
        <v>0.44336666666666663</v>
      </c>
      <c r="Q893" s="472">
        <v>0.58906666666666663</v>
      </c>
      <c r="R893" s="472">
        <v>0.48410000000000003</v>
      </c>
      <c r="S893" s="153">
        <v>0.01</v>
      </c>
      <c r="T893" s="153">
        <v>0.02</v>
      </c>
      <c r="U893" s="477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4" t="s">
        <v>24</v>
      </c>
    </row>
    <row r="894" spans="1:27" ht="15" hidden="1" x14ac:dyDescent="0.25">
      <c r="A894" s="24">
        <f t="shared" ref="A894:B913" si="81">1000+ROW()-1</f>
        <v>1893</v>
      </c>
      <c r="B894" s="24">
        <f t="shared" si="81"/>
        <v>1893</v>
      </c>
      <c r="C894" s="475" t="s">
        <v>1358</v>
      </c>
      <c r="D894" t="s">
        <v>222</v>
      </c>
      <c r="E894" s="476">
        <v>3</v>
      </c>
      <c r="F894" s="470">
        <v>16.2</v>
      </c>
      <c r="G894">
        <v>1</v>
      </c>
      <c r="H894">
        <v>1</v>
      </c>
      <c r="I894" s="471">
        <f t="shared" si="70"/>
        <v>0.47039166666666665</v>
      </c>
      <c r="J894" s="472">
        <v>0.36503333333333332</v>
      </c>
      <c r="K894" s="472">
        <v>0.44336666666666663</v>
      </c>
      <c r="L894" s="472">
        <v>0.58906666666666663</v>
      </c>
      <c r="M894" s="472">
        <v>0.48410000000000003</v>
      </c>
      <c r="N894" s="471">
        <f t="shared" si="71"/>
        <v>0.47039166666666665</v>
      </c>
      <c r="O894" s="472">
        <v>0.36503333333333332</v>
      </c>
      <c r="P894" s="472">
        <v>0.44336666666666663</v>
      </c>
      <c r="Q894" s="472">
        <v>0.58906666666666663</v>
      </c>
      <c r="R894" s="472">
        <v>0.48410000000000003</v>
      </c>
      <c r="S894" s="153">
        <v>0.01</v>
      </c>
      <c r="T894" s="153">
        <v>0.02</v>
      </c>
      <c r="U894" s="477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4" t="s">
        <v>24</v>
      </c>
    </row>
    <row r="895" spans="1:27" ht="15" hidden="1" x14ac:dyDescent="0.25">
      <c r="A895" s="24">
        <f t="shared" si="81"/>
        <v>1894</v>
      </c>
      <c r="B895" s="24">
        <f t="shared" si="81"/>
        <v>1894</v>
      </c>
      <c r="C895" s="475" t="s">
        <v>1359</v>
      </c>
      <c r="D895" t="s">
        <v>222</v>
      </c>
      <c r="E895" s="476">
        <v>3</v>
      </c>
      <c r="F895" s="470">
        <v>31.45</v>
      </c>
      <c r="G895">
        <v>1</v>
      </c>
      <c r="H895">
        <v>1</v>
      </c>
      <c r="I895" s="471">
        <f t="shared" si="70"/>
        <v>0.47039166666666665</v>
      </c>
      <c r="J895" s="472">
        <v>0.36503333333333332</v>
      </c>
      <c r="K895" s="472">
        <v>0.44336666666666663</v>
      </c>
      <c r="L895" s="472">
        <v>0.58906666666666663</v>
      </c>
      <c r="M895" s="472">
        <v>0.48410000000000003</v>
      </c>
      <c r="N895" s="471">
        <f t="shared" si="71"/>
        <v>0.47039166666666665</v>
      </c>
      <c r="O895" s="472">
        <v>0.36503333333333332</v>
      </c>
      <c r="P895" s="472">
        <v>0.44336666666666663</v>
      </c>
      <c r="Q895" s="472">
        <v>0.58906666666666663</v>
      </c>
      <c r="R895" s="472">
        <v>0.48410000000000003</v>
      </c>
      <c r="S895" s="153">
        <v>0.01</v>
      </c>
      <c r="T895" s="153">
        <v>0.02</v>
      </c>
      <c r="U895" s="477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4" t="s">
        <v>24</v>
      </c>
    </row>
    <row r="896" spans="1:27" ht="15" hidden="1" x14ac:dyDescent="0.25">
      <c r="A896" s="24">
        <f t="shared" si="81"/>
        <v>1895</v>
      </c>
      <c r="B896" s="24">
        <f t="shared" si="81"/>
        <v>1895</v>
      </c>
      <c r="C896" s="475" t="s">
        <v>1360</v>
      </c>
      <c r="D896" t="s">
        <v>222</v>
      </c>
      <c r="E896" s="476">
        <v>3</v>
      </c>
      <c r="F896" s="470">
        <v>28</v>
      </c>
      <c r="G896">
        <v>1</v>
      </c>
      <c r="H896">
        <v>1</v>
      </c>
      <c r="I896" s="471">
        <f t="shared" si="70"/>
        <v>0.47039166666666665</v>
      </c>
      <c r="J896" s="472">
        <v>0.36503333333333332</v>
      </c>
      <c r="K896" s="472">
        <v>0.44336666666666663</v>
      </c>
      <c r="L896" s="472">
        <v>0.58906666666666663</v>
      </c>
      <c r="M896" s="472">
        <v>0.48410000000000003</v>
      </c>
      <c r="N896" s="471">
        <f t="shared" si="71"/>
        <v>0.47039166666666665</v>
      </c>
      <c r="O896" s="472">
        <v>0.36503333333333332</v>
      </c>
      <c r="P896" s="472">
        <v>0.44336666666666663</v>
      </c>
      <c r="Q896" s="472">
        <v>0.58906666666666663</v>
      </c>
      <c r="R896" s="472">
        <v>0.48410000000000003</v>
      </c>
      <c r="S896" s="153">
        <v>0.01</v>
      </c>
      <c r="T896" s="153">
        <v>0.02</v>
      </c>
      <c r="U896" s="477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4" t="s">
        <v>24</v>
      </c>
    </row>
    <row r="897" spans="1:27" ht="15" hidden="1" x14ac:dyDescent="0.25">
      <c r="A897" s="24">
        <f t="shared" si="81"/>
        <v>1896</v>
      </c>
      <c r="B897" s="24">
        <f t="shared" si="81"/>
        <v>1896</v>
      </c>
      <c r="C897" s="475" t="s">
        <v>1361</v>
      </c>
      <c r="D897" t="s">
        <v>222</v>
      </c>
      <c r="E897" s="476">
        <v>3</v>
      </c>
      <c r="F897" s="470">
        <v>15</v>
      </c>
      <c r="G897">
        <v>1</v>
      </c>
      <c r="H897">
        <v>1</v>
      </c>
      <c r="I897" s="471">
        <f t="shared" si="70"/>
        <v>0.47039166666666665</v>
      </c>
      <c r="J897" s="472">
        <v>0.36503333333333332</v>
      </c>
      <c r="K897" s="472">
        <v>0.44336666666666663</v>
      </c>
      <c r="L897" s="472">
        <v>0.58906666666666663</v>
      </c>
      <c r="M897" s="472">
        <v>0.48410000000000003</v>
      </c>
      <c r="N897" s="471">
        <f t="shared" si="71"/>
        <v>0.47039166666666665</v>
      </c>
      <c r="O897" s="472">
        <v>0.36503333333333332</v>
      </c>
      <c r="P897" s="472">
        <v>0.44336666666666663</v>
      </c>
      <c r="Q897" s="472">
        <v>0.58906666666666663</v>
      </c>
      <c r="R897" s="472">
        <v>0.48410000000000003</v>
      </c>
      <c r="S897" s="153">
        <v>0.01</v>
      </c>
      <c r="T897" s="153">
        <v>0.02</v>
      </c>
      <c r="U897" s="477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4" t="s">
        <v>24</v>
      </c>
    </row>
    <row r="898" spans="1:27" ht="15" hidden="1" x14ac:dyDescent="0.25">
      <c r="A898" s="24">
        <f t="shared" si="81"/>
        <v>1897</v>
      </c>
      <c r="B898" s="24">
        <f t="shared" si="81"/>
        <v>1897</v>
      </c>
      <c r="C898" s="475" t="s">
        <v>1362</v>
      </c>
      <c r="D898" t="s">
        <v>222</v>
      </c>
      <c r="E898" s="476">
        <v>3</v>
      </c>
      <c r="F898" s="470">
        <v>12</v>
      </c>
      <c r="G898">
        <v>1</v>
      </c>
      <c r="H898">
        <v>1</v>
      </c>
      <c r="I898" s="471">
        <f t="shared" ref="I898:I961" si="82">AVERAGE(J898:M898)</f>
        <v>0.47039166666666665</v>
      </c>
      <c r="J898" s="472">
        <v>0.36503333333333332</v>
      </c>
      <c r="K898" s="472">
        <v>0.44336666666666663</v>
      </c>
      <c r="L898" s="472">
        <v>0.58906666666666663</v>
      </c>
      <c r="M898" s="472">
        <v>0.48410000000000003</v>
      </c>
      <c r="N898" s="471">
        <f t="shared" ref="N898:N961" si="83">AVERAGE(O898:R898)</f>
        <v>0.47039166666666665</v>
      </c>
      <c r="O898" s="472">
        <v>0.36503333333333332</v>
      </c>
      <c r="P898" s="472">
        <v>0.44336666666666663</v>
      </c>
      <c r="Q898" s="472">
        <v>0.58906666666666663</v>
      </c>
      <c r="R898" s="472">
        <v>0.48410000000000003</v>
      </c>
      <c r="S898" s="153">
        <v>0.01</v>
      </c>
      <c r="T898" s="153">
        <v>0.02</v>
      </c>
      <c r="U898" s="477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4" t="s">
        <v>24</v>
      </c>
    </row>
    <row r="899" spans="1:27" ht="15" hidden="1" x14ac:dyDescent="0.25">
      <c r="A899" s="24">
        <f t="shared" si="81"/>
        <v>1898</v>
      </c>
      <c r="B899" s="24">
        <f t="shared" si="81"/>
        <v>1898</v>
      </c>
      <c r="C899" s="475" t="s">
        <v>1363</v>
      </c>
      <c r="D899" t="s">
        <v>222</v>
      </c>
      <c r="E899" s="476">
        <v>3</v>
      </c>
      <c r="F899" s="470">
        <v>18</v>
      </c>
      <c r="G899">
        <v>1</v>
      </c>
      <c r="H899">
        <v>1</v>
      </c>
      <c r="I899" s="471">
        <f t="shared" si="82"/>
        <v>0.47039166666666665</v>
      </c>
      <c r="J899" s="472">
        <v>0.36503333333333332</v>
      </c>
      <c r="K899" s="472">
        <v>0.44336666666666663</v>
      </c>
      <c r="L899" s="472">
        <v>0.58906666666666663</v>
      </c>
      <c r="M899" s="472">
        <v>0.48410000000000003</v>
      </c>
      <c r="N899" s="471">
        <f t="shared" si="83"/>
        <v>0.47039166666666665</v>
      </c>
      <c r="O899" s="472">
        <v>0.36503333333333332</v>
      </c>
      <c r="P899" s="472">
        <v>0.44336666666666663</v>
      </c>
      <c r="Q899" s="472">
        <v>0.58906666666666663</v>
      </c>
      <c r="R899" s="472">
        <v>0.48410000000000003</v>
      </c>
      <c r="S899" s="153">
        <v>0.01</v>
      </c>
      <c r="T899" s="153">
        <v>0.02</v>
      </c>
      <c r="U899" s="477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4" t="s">
        <v>24</v>
      </c>
    </row>
    <row r="900" spans="1:27" ht="15" hidden="1" x14ac:dyDescent="0.25">
      <c r="A900" s="24">
        <f t="shared" si="81"/>
        <v>1899</v>
      </c>
      <c r="B900" s="24">
        <f t="shared" si="81"/>
        <v>1899</v>
      </c>
      <c r="C900" s="475" t="s">
        <v>1364</v>
      </c>
      <c r="D900" t="s">
        <v>222</v>
      </c>
      <c r="E900" s="476">
        <v>3</v>
      </c>
      <c r="F900" s="470">
        <v>3</v>
      </c>
      <c r="G900">
        <v>1</v>
      </c>
      <c r="H900">
        <v>1</v>
      </c>
      <c r="I900" s="471">
        <f t="shared" si="82"/>
        <v>0.47039166666666665</v>
      </c>
      <c r="J900" s="472">
        <v>0.36503333333333332</v>
      </c>
      <c r="K900" s="472">
        <v>0.44336666666666663</v>
      </c>
      <c r="L900" s="472">
        <v>0.58906666666666663</v>
      </c>
      <c r="M900" s="472">
        <v>0.48410000000000003</v>
      </c>
      <c r="N900" s="471">
        <f t="shared" si="83"/>
        <v>0.47039166666666665</v>
      </c>
      <c r="O900" s="472">
        <v>0.36503333333333332</v>
      </c>
      <c r="P900" s="472">
        <v>0.44336666666666663</v>
      </c>
      <c r="Q900" s="472">
        <v>0.58906666666666663</v>
      </c>
      <c r="R900" s="472">
        <v>0.48410000000000003</v>
      </c>
      <c r="S900" s="153">
        <v>0.01</v>
      </c>
      <c r="T900" s="153">
        <v>0.02</v>
      </c>
      <c r="U900" s="477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4" t="s">
        <v>24</v>
      </c>
    </row>
    <row r="901" spans="1:27" ht="15" hidden="1" x14ac:dyDescent="0.25">
      <c r="A901" s="24">
        <f t="shared" si="81"/>
        <v>1900</v>
      </c>
      <c r="B901" s="24">
        <f t="shared" si="81"/>
        <v>1900</v>
      </c>
      <c r="C901" s="475" t="s">
        <v>1365</v>
      </c>
      <c r="D901" t="s">
        <v>222</v>
      </c>
      <c r="E901" s="476">
        <v>3</v>
      </c>
      <c r="F901" s="470">
        <v>6</v>
      </c>
      <c r="G901">
        <v>1</v>
      </c>
      <c r="H901">
        <v>1</v>
      </c>
      <c r="I901" s="471">
        <f t="shared" si="82"/>
        <v>0.47039166666666665</v>
      </c>
      <c r="J901" s="472">
        <v>0.36503333333333332</v>
      </c>
      <c r="K901" s="472">
        <v>0.44336666666666663</v>
      </c>
      <c r="L901" s="472">
        <v>0.58906666666666663</v>
      </c>
      <c r="M901" s="472">
        <v>0.48410000000000003</v>
      </c>
      <c r="N901" s="471">
        <f t="shared" si="83"/>
        <v>0.47039166666666665</v>
      </c>
      <c r="O901" s="472">
        <v>0.36503333333333332</v>
      </c>
      <c r="P901" s="472">
        <v>0.44336666666666663</v>
      </c>
      <c r="Q901" s="472">
        <v>0.58906666666666663</v>
      </c>
      <c r="R901" s="472">
        <v>0.48410000000000003</v>
      </c>
      <c r="S901" s="153">
        <v>0.01</v>
      </c>
      <c r="T901" s="153">
        <v>0.02</v>
      </c>
      <c r="U901" s="477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4" t="s">
        <v>24</v>
      </c>
    </row>
    <row r="902" spans="1:27" ht="15" hidden="1" x14ac:dyDescent="0.25">
      <c r="A902" s="24">
        <f t="shared" si="81"/>
        <v>1901</v>
      </c>
      <c r="B902" s="24">
        <f t="shared" si="81"/>
        <v>1901</v>
      </c>
      <c r="C902" s="475" t="s">
        <v>1366</v>
      </c>
      <c r="D902" t="s">
        <v>222</v>
      </c>
      <c r="E902" s="476">
        <v>3</v>
      </c>
      <c r="F902" s="470">
        <v>15</v>
      </c>
      <c r="G902">
        <v>1</v>
      </c>
      <c r="H902">
        <v>1</v>
      </c>
      <c r="I902" s="471">
        <f t="shared" si="82"/>
        <v>0.47039166666666665</v>
      </c>
      <c r="J902" s="472">
        <v>0.36503333333333332</v>
      </c>
      <c r="K902" s="472">
        <v>0.44336666666666663</v>
      </c>
      <c r="L902" s="472">
        <v>0.58906666666666663</v>
      </c>
      <c r="M902" s="472">
        <v>0.48410000000000003</v>
      </c>
      <c r="N902" s="471">
        <f t="shared" si="83"/>
        <v>0.47039166666666665</v>
      </c>
      <c r="O902" s="472">
        <v>0.36503333333333332</v>
      </c>
      <c r="P902" s="472">
        <v>0.44336666666666663</v>
      </c>
      <c r="Q902" s="472">
        <v>0.58906666666666663</v>
      </c>
      <c r="R902" s="472">
        <v>0.48410000000000003</v>
      </c>
      <c r="S902" s="153">
        <v>0.01</v>
      </c>
      <c r="T902" s="153">
        <v>0.02</v>
      </c>
      <c r="U902" s="477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4" t="s">
        <v>24</v>
      </c>
    </row>
    <row r="903" spans="1:27" ht="15" hidden="1" x14ac:dyDescent="0.25">
      <c r="A903" s="24">
        <f t="shared" si="81"/>
        <v>1902</v>
      </c>
      <c r="B903" s="24">
        <f t="shared" si="81"/>
        <v>1902</v>
      </c>
      <c r="C903" s="475" t="s">
        <v>1367</v>
      </c>
      <c r="D903" t="s">
        <v>222</v>
      </c>
      <c r="E903" s="476">
        <v>3</v>
      </c>
      <c r="F903" s="470">
        <v>21</v>
      </c>
      <c r="G903">
        <v>1</v>
      </c>
      <c r="H903">
        <v>1</v>
      </c>
      <c r="I903" s="471">
        <f t="shared" si="82"/>
        <v>0.47039166666666665</v>
      </c>
      <c r="J903" s="472">
        <v>0.36503333333333332</v>
      </c>
      <c r="K903" s="472">
        <v>0.44336666666666663</v>
      </c>
      <c r="L903" s="472">
        <v>0.58906666666666663</v>
      </c>
      <c r="M903" s="472">
        <v>0.48410000000000003</v>
      </c>
      <c r="N903" s="471">
        <f t="shared" si="83"/>
        <v>0.47039166666666665</v>
      </c>
      <c r="O903" s="472">
        <v>0.36503333333333332</v>
      </c>
      <c r="P903" s="472">
        <v>0.44336666666666663</v>
      </c>
      <c r="Q903" s="472">
        <v>0.58906666666666663</v>
      </c>
      <c r="R903" s="472">
        <v>0.48410000000000003</v>
      </c>
      <c r="S903" s="153">
        <v>0.01</v>
      </c>
      <c r="T903" s="153">
        <v>0.02</v>
      </c>
      <c r="U903" s="477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4" t="s">
        <v>24</v>
      </c>
    </row>
    <row r="904" spans="1:27" ht="15" hidden="1" x14ac:dyDescent="0.25">
      <c r="A904" s="24">
        <f t="shared" si="81"/>
        <v>1903</v>
      </c>
      <c r="B904" s="24">
        <f t="shared" si="81"/>
        <v>1903</v>
      </c>
      <c r="C904" s="475" t="s">
        <v>1368</v>
      </c>
      <c r="D904" t="s">
        <v>222</v>
      </c>
      <c r="E904" s="476">
        <v>3</v>
      </c>
      <c r="F904" s="470">
        <v>30</v>
      </c>
      <c r="G904">
        <v>1</v>
      </c>
      <c r="H904">
        <v>1</v>
      </c>
      <c r="I904" s="471">
        <f t="shared" si="82"/>
        <v>0.47039166666666665</v>
      </c>
      <c r="J904" s="472">
        <v>0.36503333333333332</v>
      </c>
      <c r="K904" s="472">
        <v>0.44336666666666663</v>
      </c>
      <c r="L904" s="472">
        <v>0.58906666666666663</v>
      </c>
      <c r="M904" s="472">
        <v>0.48410000000000003</v>
      </c>
      <c r="N904" s="471">
        <f t="shared" si="83"/>
        <v>0.47039166666666665</v>
      </c>
      <c r="O904" s="472">
        <v>0.36503333333333332</v>
      </c>
      <c r="P904" s="472">
        <v>0.44336666666666663</v>
      </c>
      <c r="Q904" s="472">
        <v>0.58906666666666663</v>
      </c>
      <c r="R904" s="472">
        <v>0.48410000000000003</v>
      </c>
      <c r="S904" s="153">
        <v>0.01</v>
      </c>
      <c r="T904" s="153">
        <v>0.02</v>
      </c>
      <c r="U904" s="477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4" t="s">
        <v>24</v>
      </c>
    </row>
    <row r="905" spans="1:27" ht="15" hidden="1" x14ac:dyDescent="0.25">
      <c r="A905" s="24">
        <f t="shared" si="81"/>
        <v>1904</v>
      </c>
      <c r="B905" s="24">
        <f t="shared" si="81"/>
        <v>1904</v>
      </c>
      <c r="C905" s="468" t="s">
        <v>1369</v>
      </c>
      <c r="D905" t="s">
        <v>216</v>
      </c>
      <c r="E905" s="469">
        <v>1</v>
      </c>
      <c r="F905" s="470">
        <v>59.363966077738517</v>
      </c>
      <c r="G905">
        <v>1</v>
      </c>
      <c r="H905">
        <v>1</v>
      </c>
      <c r="I905" s="471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1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3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4" t="s">
        <v>23</v>
      </c>
    </row>
    <row r="906" spans="1:27" ht="15" hidden="1" x14ac:dyDescent="0.25">
      <c r="A906" s="24">
        <f t="shared" si="81"/>
        <v>1905</v>
      </c>
      <c r="B906" s="24">
        <f t="shared" si="81"/>
        <v>1905</v>
      </c>
      <c r="C906" s="468" t="s">
        <v>1370</v>
      </c>
      <c r="D906" t="s">
        <v>216</v>
      </c>
      <c r="E906" s="469">
        <v>1</v>
      </c>
      <c r="F906" s="470">
        <v>28.643137254901958</v>
      </c>
      <c r="G906">
        <v>1</v>
      </c>
      <c r="H906">
        <v>1</v>
      </c>
      <c r="I906" s="471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1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3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4" t="s">
        <v>23</v>
      </c>
    </row>
    <row r="907" spans="1:27" ht="15" hidden="1" x14ac:dyDescent="0.25">
      <c r="A907" s="24">
        <f t="shared" si="81"/>
        <v>1906</v>
      </c>
      <c r="B907" s="24">
        <f t="shared" si="81"/>
        <v>1906</v>
      </c>
      <c r="C907" s="468" t="s">
        <v>1371</v>
      </c>
      <c r="D907" t="s">
        <v>216</v>
      </c>
      <c r="E907" s="469">
        <v>1</v>
      </c>
      <c r="F907" s="470">
        <v>54.356862745098042</v>
      </c>
      <c r="G907">
        <v>1</v>
      </c>
      <c r="H907">
        <v>1</v>
      </c>
      <c r="I907" s="471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1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3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4" t="s">
        <v>23</v>
      </c>
    </row>
    <row r="908" spans="1:27" ht="15" hidden="1" x14ac:dyDescent="0.25">
      <c r="A908" s="24">
        <f t="shared" si="81"/>
        <v>1907</v>
      </c>
      <c r="B908" s="24">
        <f t="shared" si="81"/>
        <v>1907</v>
      </c>
      <c r="C908" s="468" t="s">
        <v>1372</v>
      </c>
      <c r="D908" t="s">
        <v>216</v>
      </c>
      <c r="E908" s="469">
        <v>1</v>
      </c>
      <c r="F908" s="470">
        <v>42.5</v>
      </c>
      <c r="G908">
        <v>1</v>
      </c>
      <c r="H908">
        <v>1</v>
      </c>
      <c r="I908" s="471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1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3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4" t="s">
        <v>23</v>
      </c>
    </row>
    <row r="909" spans="1:27" ht="15" hidden="1" x14ac:dyDescent="0.25">
      <c r="A909" s="24">
        <f t="shared" si="81"/>
        <v>1908</v>
      </c>
      <c r="B909" s="24">
        <f t="shared" si="81"/>
        <v>1908</v>
      </c>
      <c r="C909" s="468" t="s">
        <v>1373</v>
      </c>
      <c r="D909" t="s">
        <v>216</v>
      </c>
      <c r="E909" s="469">
        <v>1</v>
      </c>
      <c r="F909" s="470">
        <v>0</v>
      </c>
      <c r="G909">
        <v>1</v>
      </c>
      <c r="H909">
        <v>1</v>
      </c>
      <c r="I909" s="471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1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3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4" t="s">
        <v>23</v>
      </c>
    </row>
    <row r="910" spans="1:27" ht="15" hidden="1" x14ac:dyDescent="0.25">
      <c r="A910" s="24">
        <f t="shared" si="81"/>
        <v>1909</v>
      </c>
      <c r="B910" s="24">
        <f t="shared" si="81"/>
        <v>1909</v>
      </c>
      <c r="C910" s="475" t="s">
        <v>1374</v>
      </c>
      <c r="D910" t="s">
        <v>222</v>
      </c>
      <c r="E910" s="476">
        <v>3</v>
      </c>
      <c r="F910" s="470">
        <v>21</v>
      </c>
      <c r="G910">
        <v>1</v>
      </c>
      <c r="H910">
        <v>1</v>
      </c>
      <c r="I910" s="471">
        <f t="shared" si="82"/>
        <v>0.47039166666666665</v>
      </c>
      <c r="J910" s="472">
        <v>0.36503333333333332</v>
      </c>
      <c r="K910" s="472">
        <v>0.44336666666666663</v>
      </c>
      <c r="L910" s="472">
        <v>0.58906666666666663</v>
      </c>
      <c r="M910" s="472">
        <v>0.48410000000000003</v>
      </c>
      <c r="N910" s="471">
        <f t="shared" si="83"/>
        <v>0.47039166666666665</v>
      </c>
      <c r="O910" s="472">
        <v>0.36503333333333332</v>
      </c>
      <c r="P910" s="472">
        <v>0.44336666666666663</v>
      </c>
      <c r="Q910" s="472">
        <v>0.58906666666666663</v>
      </c>
      <c r="R910" s="472">
        <v>0.48410000000000003</v>
      </c>
      <c r="S910" s="153">
        <v>0.01</v>
      </c>
      <c r="T910" s="153">
        <v>0.02</v>
      </c>
      <c r="U910" s="477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4" t="s">
        <v>24</v>
      </c>
    </row>
    <row r="911" spans="1:27" ht="15" hidden="1" x14ac:dyDescent="0.25">
      <c r="A911" s="24">
        <f t="shared" si="81"/>
        <v>1910</v>
      </c>
      <c r="B911" s="24">
        <f t="shared" si="81"/>
        <v>1910</v>
      </c>
      <c r="C911" s="468" t="s">
        <v>1375</v>
      </c>
      <c r="D911" t="s">
        <v>222</v>
      </c>
      <c r="E911" s="469">
        <v>3</v>
      </c>
      <c r="F911" s="470">
        <v>14.7</v>
      </c>
      <c r="G911">
        <v>1</v>
      </c>
      <c r="H911">
        <v>1</v>
      </c>
      <c r="I911" s="471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1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3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4" t="s">
        <v>23</v>
      </c>
    </row>
    <row r="912" spans="1:27" ht="15" hidden="1" x14ac:dyDescent="0.25">
      <c r="A912" s="24">
        <f t="shared" si="81"/>
        <v>1911</v>
      </c>
      <c r="B912" s="24">
        <f t="shared" si="81"/>
        <v>1911</v>
      </c>
      <c r="C912" s="468" t="s">
        <v>1376</v>
      </c>
      <c r="D912" t="s">
        <v>222</v>
      </c>
      <c r="E912" s="469">
        <v>3</v>
      </c>
      <c r="F912" s="470">
        <v>0</v>
      </c>
      <c r="G912">
        <v>1</v>
      </c>
      <c r="H912">
        <v>1</v>
      </c>
      <c r="I912" s="471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1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3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4" t="s">
        <v>23</v>
      </c>
    </row>
    <row r="913" spans="1:27" ht="15" hidden="1" x14ac:dyDescent="0.25">
      <c r="A913" s="24">
        <f t="shared" si="81"/>
        <v>1912</v>
      </c>
      <c r="B913" s="24">
        <f t="shared" si="81"/>
        <v>1912</v>
      </c>
      <c r="C913" s="468" t="s">
        <v>1377</v>
      </c>
      <c r="D913" t="s">
        <v>216</v>
      </c>
      <c r="E913" s="469">
        <v>1</v>
      </c>
      <c r="F913" s="470">
        <v>56</v>
      </c>
      <c r="G913">
        <v>1</v>
      </c>
      <c r="H913">
        <v>1</v>
      </c>
      <c r="I913" s="471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1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3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4" t="s">
        <v>23</v>
      </c>
    </row>
    <row r="914" spans="1:27" ht="15" hidden="1" x14ac:dyDescent="0.25">
      <c r="A914" s="24">
        <f t="shared" ref="A914:B932" si="84">1000+ROW()-1</f>
        <v>1913</v>
      </c>
      <c r="B914" s="24">
        <f t="shared" si="84"/>
        <v>1913</v>
      </c>
      <c r="C914" s="468" t="s">
        <v>1378</v>
      </c>
      <c r="D914" t="s">
        <v>216</v>
      </c>
      <c r="E914" s="469">
        <v>1</v>
      </c>
      <c r="F914" s="470">
        <v>0</v>
      </c>
      <c r="G914">
        <v>1</v>
      </c>
      <c r="H914">
        <v>1</v>
      </c>
      <c r="I914" s="471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1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3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4" t="s">
        <v>23</v>
      </c>
    </row>
    <row r="915" spans="1:27" ht="15" hidden="1" x14ac:dyDescent="0.25">
      <c r="A915" s="24">
        <f t="shared" si="84"/>
        <v>1914</v>
      </c>
      <c r="B915" s="24">
        <f t="shared" si="84"/>
        <v>1914</v>
      </c>
      <c r="C915" s="468" t="s">
        <v>1379</v>
      </c>
      <c r="D915" t="s">
        <v>216</v>
      </c>
      <c r="E915" s="469">
        <v>1</v>
      </c>
      <c r="F915" s="470">
        <v>16</v>
      </c>
      <c r="G915">
        <v>1</v>
      </c>
      <c r="H915">
        <v>1</v>
      </c>
      <c r="I915" s="471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1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3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4" t="s">
        <v>23</v>
      </c>
    </row>
    <row r="916" spans="1:27" ht="15" hidden="1" x14ac:dyDescent="0.25">
      <c r="A916" s="24">
        <f t="shared" si="84"/>
        <v>1915</v>
      </c>
      <c r="B916" s="24">
        <f t="shared" si="84"/>
        <v>1915</v>
      </c>
      <c r="C916" s="468" t="s">
        <v>1380</v>
      </c>
      <c r="D916" t="s">
        <v>216</v>
      </c>
      <c r="E916" s="469">
        <v>1</v>
      </c>
      <c r="F916" s="470">
        <v>0</v>
      </c>
      <c r="G916">
        <v>1</v>
      </c>
      <c r="H916">
        <v>1</v>
      </c>
      <c r="I916" s="471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1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3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4" t="s">
        <v>23</v>
      </c>
    </row>
    <row r="917" spans="1:27" ht="15" hidden="1" x14ac:dyDescent="0.25">
      <c r="A917" s="24">
        <f t="shared" si="84"/>
        <v>1916</v>
      </c>
      <c r="B917" s="24">
        <f t="shared" si="84"/>
        <v>1916</v>
      </c>
      <c r="C917" s="475" t="s">
        <v>1381</v>
      </c>
      <c r="D917" t="s">
        <v>222</v>
      </c>
      <c r="E917" s="476">
        <v>3</v>
      </c>
      <c r="F917" s="470">
        <v>24</v>
      </c>
      <c r="G917">
        <v>1</v>
      </c>
      <c r="H917">
        <v>1</v>
      </c>
      <c r="I917" s="471">
        <f t="shared" si="82"/>
        <v>0.47039166666666665</v>
      </c>
      <c r="J917" s="472">
        <v>0.36503333333333332</v>
      </c>
      <c r="K917" s="472">
        <v>0.44336666666666663</v>
      </c>
      <c r="L917" s="472">
        <v>0.58906666666666663</v>
      </c>
      <c r="M917" s="472">
        <v>0.48410000000000003</v>
      </c>
      <c r="N917" s="471">
        <f t="shared" si="83"/>
        <v>0.47039166666666665</v>
      </c>
      <c r="O917" s="472">
        <v>0.36503333333333332</v>
      </c>
      <c r="P917" s="472">
        <v>0.44336666666666663</v>
      </c>
      <c r="Q917" s="472">
        <v>0.58906666666666663</v>
      </c>
      <c r="R917" s="472">
        <v>0.48410000000000003</v>
      </c>
      <c r="S917" s="153">
        <v>0.01</v>
      </c>
      <c r="T917" s="153">
        <v>0.02</v>
      </c>
      <c r="U917" s="477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4" t="s">
        <v>24</v>
      </c>
    </row>
    <row r="918" spans="1:27" ht="15" hidden="1" x14ac:dyDescent="0.25">
      <c r="A918" s="24">
        <f t="shared" si="84"/>
        <v>1917</v>
      </c>
      <c r="B918" s="24">
        <f t="shared" si="84"/>
        <v>1917</v>
      </c>
      <c r="C918" s="475" t="s">
        <v>1382</v>
      </c>
      <c r="D918" t="s">
        <v>222</v>
      </c>
      <c r="E918" s="476">
        <v>3</v>
      </c>
      <c r="F918" s="470">
        <v>28</v>
      </c>
      <c r="G918">
        <v>1</v>
      </c>
      <c r="H918">
        <v>1</v>
      </c>
      <c r="I918" s="471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1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7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4" t="s">
        <v>25</v>
      </c>
    </row>
    <row r="919" spans="1:27" ht="15" hidden="1" x14ac:dyDescent="0.25">
      <c r="A919" s="24">
        <f t="shared" si="84"/>
        <v>1918</v>
      </c>
      <c r="B919" s="24">
        <f t="shared" si="84"/>
        <v>1918</v>
      </c>
      <c r="C919" s="475" t="s">
        <v>1383</v>
      </c>
      <c r="D919" t="s">
        <v>222</v>
      </c>
      <c r="E919" s="476">
        <v>3</v>
      </c>
      <c r="F919" s="470">
        <v>28</v>
      </c>
      <c r="G919">
        <v>1</v>
      </c>
      <c r="H919">
        <v>1</v>
      </c>
      <c r="I919" s="471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1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7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4" t="s">
        <v>25</v>
      </c>
    </row>
    <row r="920" spans="1:27" ht="15" hidden="1" x14ac:dyDescent="0.25">
      <c r="A920" s="24">
        <f t="shared" si="84"/>
        <v>1919</v>
      </c>
      <c r="B920" s="24">
        <f t="shared" si="84"/>
        <v>1919</v>
      </c>
      <c r="C920" s="475" t="s">
        <v>1384</v>
      </c>
      <c r="D920" t="s">
        <v>222</v>
      </c>
      <c r="E920" s="476">
        <v>3</v>
      </c>
      <c r="F920" s="470">
        <v>29.835000000000001</v>
      </c>
      <c r="G920">
        <v>1</v>
      </c>
      <c r="H920">
        <v>1</v>
      </c>
      <c r="I920" s="471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1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7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4" t="s">
        <v>25</v>
      </c>
    </row>
    <row r="921" spans="1:27" ht="15" hidden="1" x14ac:dyDescent="0.25">
      <c r="A921" s="24">
        <f t="shared" si="84"/>
        <v>1920</v>
      </c>
      <c r="B921" s="24">
        <f t="shared" si="84"/>
        <v>1920</v>
      </c>
      <c r="C921" s="468" t="s">
        <v>1385</v>
      </c>
      <c r="D921" t="s">
        <v>216</v>
      </c>
      <c r="E921" s="469">
        <v>1</v>
      </c>
      <c r="F921" s="470">
        <v>73</v>
      </c>
      <c r="G921">
        <v>1</v>
      </c>
      <c r="H921">
        <v>1</v>
      </c>
      <c r="I921" s="471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1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3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4" t="s">
        <v>23</v>
      </c>
    </row>
    <row r="922" spans="1:27" ht="15" hidden="1" x14ac:dyDescent="0.25">
      <c r="A922" s="24">
        <f t="shared" si="84"/>
        <v>1921</v>
      </c>
      <c r="B922" s="24">
        <f t="shared" si="84"/>
        <v>1921</v>
      </c>
      <c r="C922" s="468" t="s">
        <v>1386</v>
      </c>
      <c r="D922" t="s">
        <v>216</v>
      </c>
      <c r="E922" s="469">
        <v>1</v>
      </c>
      <c r="F922" s="470">
        <v>0</v>
      </c>
      <c r="G922">
        <v>1</v>
      </c>
      <c r="H922">
        <v>1</v>
      </c>
      <c r="I922" s="471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1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3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4" t="s">
        <v>23</v>
      </c>
    </row>
    <row r="923" spans="1:27" ht="15" hidden="1" x14ac:dyDescent="0.25">
      <c r="A923" s="24">
        <f t="shared" si="84"/>
        <v>1922</v>
      </c>
      <c r="B923" s="24">
        <f t="shared" si="84"/>
        <v>1922</v>
      </c>
      <c r="C923" s="468" t="s">
        <v>1387</v>
      </c>
      <c r="D923" t="s">
        <v>222</v>
      </c>
      <c r="E923" s="469">
        <v>3</v>
      </c>
      <c r="F923" s="470">
        <v>13.2</v>
      </c>
      <c r="G923">
        <v>1</v>
      </c>
      <c r="H923">
        <v>1</v>
      </c>
      <c r="I923" s="471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1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3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4" t="s">
        <v>23</v>
      </c>
    </row>
    <row r="924" spans="1:27" ht="15" hidden="1" x14ac:dyDescent="0.25">
      <c r="A924" s="24">
        <f t="shared" si="84"/>
        <v>1923</v>
      </c>
      <c r="B924" s="24">
        <f t="shared" si="84"/>
        <v>1923</v>
      </c>
      <c r="C924" s="475" t="s">
        <v>1388</v>
      </c>
      <c r="D924" t="s">
        <v>222</v>
      </c>
      <c r="E924" s="476">
        <v>3</v>
      </c>
      <c r="F924" s="470">
        <v>21</v>
      </c>
      <c r="G924">
        <v>1</v>
      </c>
      <c r="H924">
        <v>1</v>
      </c>
      <c r="I924" s="471">
        <f t="shared" si="82"/>
        <v>0.47039166666666665</v>
      </c>
      <c r="J924" s="472">
        <v>0.36503333333333332</v>
      </c>
      <c r="K924" s="472">
        <v>0.44336666666666663</v>
      </c>
      <c r="L924" s="472">
        <v>0.58906666666666663</v>
      </c>
      <c r="M924" s="472">
        <v>0.48410000000000003</v>
      </c>
      <c r="N924" s="471">
        <f t="shared" si="83"/>
        <v>0.47039166666666665</v>
      </c>
      <c r="O924" s="472">
        <v>0.36503333333333332</v>
      </c>
      <c r="P924" s="472">
        <v>0.44336666666666663</v>
      </c>
      <c r="Q924" s="472">
        <v>0.58906666666666663</v>
      </c>
      <c r="R924" s="472">
        <v>0.48410000000000003</v>
      </c>
      <c r="S924" s="153">
        <v>0.01</v>
      </c>
      <c r="T924" s="153">
        <v>0.02</v>
      </c>
      <c r="U924" s="477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4" t="s">
        <v>24</v>
      </c>
    </row>
    <row r="925" spans="1:27" ht="15" hidden="1" x14ac:dyDescent="0.25">
      <c r="A925" s="24">
        <f t="shared" si="84"/>
        <v>1924</v>
      </c>
      <c r="B925" s="24">
        <f t="shared" si="84"/>
        <v>1924</v>
      </c>
      <c r="C925" s="475" t="s">
        <v>1389</v>
      </c>
      <c r="D925" t="s">
        <v>222</v>
      </c>
      <c r="E925" s="476">
        <v>3</v>
      </c>
      <c r="F925" s="470">
        <v>21</v>
      </c>
      <c r="G925">
        <v>1</v>
      </c>
      <c r="H925">
        <v>1</v>
      </c>
      <c r="I925" s="471">
        <f t="shared" si="82"/>
        <v>0.47039166666666665</v>
      </c>
      <c r="J925" s="472">
        <v>0.36503333333333332</v>
      </c>
      <c r="K925" s="472">
        <v>0.44336666666666663</v>
      </c>
      <c r="L925" s="472">
        <v>0.58906666666666663</v>
      </c>
      <c r="M925" s="472">
        <v>0.48410000000000003</v>
      </c>
      <c r="N925" s="471">
        <f t="shared" si="83"/>
        <v>0.47039166666666665</v>
      </c>
      <c r="O925" s="472">
        <v>0.36503333333333332</v>
      </c>
      <c r="P925" s="472">
        <v>0.44336666666666663</v>
      </c>
      <c r="Q925" s="472">
        <v>0.58906666666666663</v>
      </c>
      <c r="R925" s="472">
        <v>0.48410000000000003</v>
      </c>
      <c r="S925" s="153">
        <v>0.01</v>
      </c>
      <c r="T925" s="153">
        <v>0.02</v>
      </c>
      <c r="U925" s="477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4" t="s">
        <v>24</v>
      </c>
    </row>
    <row r="926" spans="1:27" ht="15" hidden="1" x14ac:dyDescent="0.25">
      <c r="A926" s="24">
        <f t="shared" si="84"/>
        <v>1925</v>
      </c>
      <c r="B926" s="24">
        <f t="shared" si="84"/>
        <v>1925</v>
      </c>
      <c r="C926" s="475" t="s">
        <v>1390</v>
      </c>
      <c r="D926" t="s">
        <v>222</v>
      </c>
      <c r="E926" s="476">
        <v>3</v>
      </c>
      <c r="F926" s="470">
        <v>9</v>
      </c>
      <c r="G926">
        <v>1</v>
      </c>
      <c r="H926">
        <v>1</v>
      </c>
      <c r="I926" s="471">
        <f t="shared" si="82"/>
        <v>0.47039166666666665</v>
      </c>
      <c r="J926" s="472">
        <v>0.36503333333333332</v>
      </c>
      <c r="K926" s="472">
        <v>0.44336666666666663</v>
      </c>
      <c r="L926" s="472">
        <v>0.58906666666666663</v>
      </c>
      <c r="M926" s="472">
        <v>0.48410000000000003</v>
      </c>
      <c r="N926" s="471">
        <f t="shared" si="83"/>
        <v>0.47039166666666665</v>
      </c>
      <c r="O926" s="472">
        <v>0.36503333333333332</v>
      </c>
      <c r="P926" s="472">
        <v>0.44336666666666663</v>
      </c>
      <c r="Q926" s="472">
        <v>0.58906666666666663</v>
      </c>
      <c r="R926" s="472">
        <v>0.48410000000000003</v>
      </c>
      <c r="S926" s="153">
        <v>0.01</v>
      </c>
      <c r="T926" s="153">
        <v>0.02</v>
      </c>
      <c r="U926" s="477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4" t="s">
        <v>24</v>
      </c>
    </row>
    <row r="927" spans="1:27" ht="15" hidden="1" x14ac:dyDescent="0.25">
      <c r="A927" s="24">
        <f t="shared" si="84"/>
        <v>1926</v>
      </c>
      <c r="B927" s="24">
        <f t="shared" si="84"/>
        <v>1926</v>
      </c>
      <c r="C927" s="475" t="s">
        <v>1391</v>
      </c>
      <c r="D927" t="s">
        <v>222</v>
      </c>
      <c r="E927" s="476">
        <v>3</v>
      </c>
      <c r="F927" s="470">
        <v>21</v>
      </c>
      <c r="G927">
        <v>1</v>
      </c>
      <c r="H927">
        <v>1</v>
      </c>
      <c r="I927" s="471">
        <f t="shared" si="82"/>
        <v>0.47039166666666665</v>
      </c>
      <c r="J927" s="472">
        <v>0.36503333333333332</v>
      </c>
      <c r="K927" s="472">
        <v>0.44336666666666663</v>
      </c>
      <c r="L927" s="472">
        <v>0.58906666666666663</v>
      </c>
      <c r="M927" s="472">
        <v>0.48410000000000003</v>
      </c>
      <c r="N927" s="471">
        <f t="shared" si="83"/>
        <v>0.47039166666666665</v>
      </c>
      <c r="O927" s="472">
        <v>0.36503333333333332</v>
      </c>
      <c r="P927" s="472">
        <v>0.44336666666666663</v>
      </c>
      <c r="Q927" s="472">
        <v>0.58906666666666663</v>
      </c>
      <c r="R927" s="472">
        <v>0.48410000000000003</v>
      </c>
      <c r="S927" s="153">
        <v>0.01</v>
      </c>
      <c r="T927" s="153">
        <v>0.02</v>
      </c>
      <c r="U927" s="477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4" t="s">
        <v>24</v>
      </c>
    </row>
    <row r="928" spans="1:27" ht="15" hidden="1" x14ac:dyDescent="0.25">
      <c r="A928" s="24">
        <f t="shared" si="84"/>
        <v>1927</v>
      </c>
      <c r="B928" s="24">
        <f t="shared" si="84"/>
        <v>1927</v>
      </c>
      <c r="C928" s="468" t="s">
        <v>1392</v>
      </c>
      <c r="D928" t="s">
        <v>222</v>
      </c>
      <c r="E928" s="469">
        <v>3</v>
      </c>
      <c r="F928" s="470">
        <v>0</v>
      </c>
      <c r="G928">
        <v>1</v>
      </c>
      <c r="H928">
        <v>1</v>
      </c>
      <c r="I928" s="471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1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3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4" t="s">
        <v>23</v>
      </c>
    </row>
    <row r="929" spans="1:27" ht="15" hidden="1" x14ac:dyDescent="0.25">
      <c r="A929" s="24">
        <f t="shared" si="84"/>
        <v>1928</v>
      </c>
      <c r="B929" s="24">
        <f t="shared" si="84"/>
        <v>1928</v>
      </c>
      <c r="C929" s="468" t="s">
        <v>1393</v>
      </c>
      <c r="D929" t="s">
        <v>216</v>
      </c>
      <c r="E929" s="469">
        <v>1</v>
      </c>
      <c r="F929" s="470">
        <v>11.4</v>
      </c>
      <c r="G929">
        <v>1</v>
      </c>
      <c r="H929">
        <v>1</v>
      </c>
      <c r="I929" s="471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1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3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4" t="s">
        <v>23</v>
      </c>
    </row>
    <row r="930" spans="1:27" ht="15" hidden="1" x14ac:dyDescent="0.25">
      <c r="A930" s="24">
        <f t="shared" si="84"/>
        <v>1929</v>
      </c>
      <c r="B930" s="24">
        <f t="shared" si="84"/>
        <v>1929</v>
      </c>
      <c r="C930" s="468" t="s">
        <v>1394</v>
      </c>
      <c r="D930" t="s">
        <v>216</v>
      </c>
      <c r="E930" s="469">
        <v>1</v>
      </c>
      <c r="F930" s="470">
        <v>0</v>
      </c>
      <c r="G930">
        <v>1</v>
      </c>
      <c r="H930">
        <v>1</v>
      </c>
      <c r="I930" s="471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1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3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4" t="s">
        <v>23</v>
      </c>
    </row>
    <row r="931" spans="1:27" ht="15" hidden="1" x14ac:dyDescent="0.25">
      <c r="A931" s="24">
        <f t="shared" si="84"/>
        <v>1930</v>
      </c>
      <c r="B931" s="24">
        <f t="shared" si="84"/>
        <v>1930</v>
      </c>
      <c r="C931" s="475" t="s">
        <v>1395</v>
      </c>
      <c r="D931" t="s">
        <v>222</v>
      </c>
      <c r="E931" s="476">
        <v>3</v>
      </c>
      <c r="F931" s="470">
        <v>16.2</v>
      </c>
      <c r="G931">
        <v>1</v>
      </c>
      <c r="H931">
        <v>1</v>
      </c>
      <c r="I931" s="471">
        <f t="shared" si="82"/>
        <v>0.47039166666666665</v>
      </c>
      <c r="J931" s="472">
        <v>0.36503333333333332</v>
      </c>
      <c r="K931" s="472">
        <v>0.44336666666666663</v>
      </c>
      <c r="L931" s="472">
        <v>0.58906666666666663</v>
      </c>
      <c r="M931" s="472">
        <v>0.48410000000000003</v>
      </c>
      <c r="N931" s="471">
        <f t="shared" si="83"/>
        <v>0.47039166666666665</v>
      </c>
      <c r="O931" s="472">
        <v>0.36503333333333332</v>
      </c>
      <c r="P931" s="472">
        <v>0.44336666666666663</v>
      </c>
      <c r="Q931" s="472">
        <v>0.58906666666666663</v>
      </c>
      <c r="R931" s="472">
        <v>0.48410000000000003</v>
      </c>
      <c r="S931" s="153">
        <v>0.01</v>
      </c>
      <c r="T931" s="153">
        <v>0.02</v>
      </c>
      <c r="U931" s="477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4" t="s">
        <v>24</v>
      </c>
    </row>
    <row r="932" spans="1:27" ht="15" hidden="1" x14ac:dyDescent="0.25">
      <c r="A932" s="24">
        <f t="shared" si="84"/>
        <v>1931</v>
      </c>
      <c r="B932" s="24">
        <f t="shared" si="84"/>
        <v>1931</v>
      </c>
      <c r="C932" s="475" t="s">
        <v>1396</v>
      </c>
      <c r="D932" t="s">
        <v>222</v>
      </c>
      <c r="E932" s="476">
        <v>3</v>
      </c>
      <c r="F932" s="470">
        <v>30</v>
      </c>
      <c r="G932">
        <v>1</v>
      </c>
      <c r="H932">
        <v>1</v>
      </c>
      <c r="I932" s="471">
        <f t="shared" si="82"/>
        <v>0.47039166666666665</v>
      </c>
      <c r="J932" s="472">
        <v>0.36503333333333332</v>
      </c>
      <c r="K932" s="472">
        <v>0.44336666666666663</v>
      </c>
      <c r="L932" s="472">
        <v>0.58906666666666663</v>
      </c>
      <c r="M932" s="472">
        <v>0.48410000000000003</v>
      </c>
      <c r="N932" s="471">
        <f t="shared" si="83"/>
        <v>0.47039166666666665</v>
      </c>
      <c r="O932" s="472">
        <v>0.36503333333333332</v>
      </c>
      <c r="P932" s="472">
        <v>0.44336666666666663</v>
      </c>
      <c r="Q932" s="472">
        <v>0.58906666666666663</v>
      </c>
      <c r="R932" s="472">
        <v>0.48410000000000003</v>
      </c>
      <c r="S932" s="153">
        <v>0.01</v>
      </c>
      <c r="T932" s="153">
        <v>0.02</v>
      </c>
      <c r="U932" s="477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4" t="s">
        <v>24</v>
      </c>
    </row>
    <row r="933" spans="1:27" ht="15" hidden="1" x14ac:dyDescent="0.25">
      <c r="A933" s="24">
        <f t="shared" ref="A933:B948" si="88">1000+ROW()-1</f>
        <v>1932</v>
      </c>
      <c r="B933" s="24">
        <f t="shared" si="88"/>
        <v>1932</v>
      </c>
      <c r="C933" s="475" t="s">
        <v>1397</v>
      </c>
      <c r="D933" t="s">
        <v>222</v>
      </c>
      <c r="E933" s="476">
        <v>3</v>
      </c>
      <c r="F933" s="470">
        <v>18.899999999999999</v>
      </c>
      <c r="G933">
        <v>1</v>
      </c>
      <c r="H933">
        <v>1</v>
      </c>
      <c r="I933" s="471">
        <f t="shared" si="82"/>
        <v>0.47039166666666665</v>
      </c>
      <c r="J933" s="472">
        <v>0.36503333333333332</v>
      </c>
      <c r="K933" s="472">
        <v>0.44336666666666663</v>
      </c>
      <c r="L933" s="472">
        <v>0.58906666666666663</v>
      </c>
      <c r="M933" s="472">
        <v>0.48410000000000003</v>
      </c>
      <c r="N933" s="471">
        <f t="shared" si="83"/>
        <v>0.47039166666666665</v>
      </c>
      <c r="O933" s="472">
        <v>0.36503333333333332</v>
      </c>
      <c r="P933" s="472">
        <v>0.44336666666666663</v>
      </c>
      <c r="Q933" s="472">
        <v>0.58906666666666663</v>
      </c>
      <c r="R933" s="472">
        <v>0.48410000000000003</v>
      </c>
      <c r="S933" s="153">
        <v>0.01</v>
      </c>
      <c r="T933" s="153">
        <v>0.02</v>
      </c>
      <c r="U933" s="477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4" t="s">
        <v>24</v>
      </c>
    </row>
    <row r="934" spans="1:27" ht="15" hidden="1" x14ac:dyDescent="0.25">
      <c r="A934" s="24">
        <f t="shared" si="88"/>
        <v>1933</v>
      </c>
      <c r="B934" s="24">
        <f t="shared" si="88"/>
        <v>1933</v>
      </c>
      <c r="C934" s="475" t="s">
        <v>1398</v>
      </c>
      <c r="D934" t="s">
        <v>222</v>
      </c>
      <c r="E934" s="476">
        <v>3</v>
      </c>
      <c r="F934" s="470">
        <v>6</v>
      </c>
      <c r="G934">
        <v>1</v>
      </c>
      <c r="H934">
        <v>1</v>
      </c>
      <c r="I934" s="471">
        <f t="shared" si="82"/>
        <v>0.47039166666666665</v>
      </c>
      <c r="J934" s="472">
        <v>0.36503333333333332</v>
      </c>
      <c r="K934" s="472">
        <v>0.44336666666666663</v>
      </c>
      <c r="L934" s="472">
        <v>0.58906666666666663</v>
      </c>
      <c r="M934" s="472">
        <v>0.48410000000000003</v>
      </c>
      <c r="N934" s="471">
        <f t="shared" si="83"/>
        <v>0.47039166666666665</v>
      </c>
      <c r="O934" s="472">
        <v>0.36503333333333332</v>
      </c>
      <c r="P934" s="472">
        <v>0.44336666666666663</v>
      </c>
      <c r="Q934" s="472">
        <v>0.58906666666666663</v>
      </c>
      <c r="R934" s="472">
        <v>0.48410000000000003</v>
      </c>
      <c r="S934" s="153">
        <v>0.01</v>
      </c>
      <c r="T934" s="153">
        <v>0.02</v>
      </c>
      <c r="U934" s="477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4" t="s">
        <v>24</v>
      </c>
    </row>
    <row r="935" spans="1:27" ht="15" hidden="1" x14ac:dyDescent="0.25">
      <c r="A935" s="24">
        <f t="shared" si="88"/>
        <v>1934</v>
      </c>
      <c r="B935" s="24">
        <f t="shared" si="88"/>
        <v>1934</v>
      </c>
      <c r="C935" s="475" t="s">
        <v>1399</v>
      </c>
      <c r="D935" t="s">
        <v>222</v>
      </c>
      <c r="E935" s="476">
        <v>3</v>
      </c>
      <c r="F935" s="470">
        <v>9</v>
      </c>
      <c r="G935">
        <v>1</v>
      </c>
      <c r="H935">
        <v>1</v>
      </c>
      <c r="I935" s="471">
        <f t="shared" si="82"/>
        <v>0.47039166666666665</v>
      </c>
      <c r="J935" s="472">
        <v>0.36503333333333332</v>
      </c>
      <c r="K935" s="472">
        <v>0.44336666666666663</v>
      </c>
      <c r="L935" s="472">
        <v>0.58906666666666663</v>
      </c>
      <c r="M935" s="472">
        <v>0.48410000000000003</v>
      </c>
      <c r="N935" s="471">
        <f t="shared" si="83"/>
        <v>0.47039166666666665</v>
      </c>
      <c r="O935" s="472">
        <v>0.36503333333333332</v>
      </c>
      <c r="P935" s="472">
        <v>0.44336666666666663</v>
      </c>
      <c r="Q935" s="472">
        <v>0.58906666666666663</v>
      </c>
      <c r="R935" s="472">
        <v>0.48410000000000003</v>
      </c>
      <c r="S935" s="153">
        <v>0.01</v>
      </c>
      <c r="T935" s="153">
        <v>0.02</v>
      </c>
      <c r="U935" s="477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4" t="s">
        <v>24</v>
      </c>
    </row>
    <row r="936" spans="1:27" ht="15" hidden="1" x14ac:dyDescent="0.25">
      <c r="A936" s="24">
        <f t="shared" si="88"/>
        <v>1935</v>
      </c>
      <c r="B936" s="24">
        <f t="shared" si="88"/>
        <v>1935</v>
      </c>
      <c r="C936" s="475" t="s">
        <v>1400</v>
      </c>
      <c r="D936" t="s">
        <v>222</v>
      </c>
      <c r="E936" s="476">
        <v>3</v>
      </c>
      <c r="F936" s="470">
        <v>9</v>
      </c>
      <c r="G936">
        <v>1</v>
      </c>
      <c r="H936">
        <v>1</v>
      </c>
      <c r="I936" s="471">
        <f t="shared" si="82"/>
        <v>0.47039166666666665</v>
      </c>
      <c r="J936" s="472">
        <v>0.36503333333333332</v>
      </c>
      <c r="K936" s="472">
        <v>0.44336666666666663</v>
      </c>
      <c r="L936" s="472">
        <v>0.58906666666666663</v>
      </c>
      <c r="M936" s="472">
        <v>0.48410000000000003</v>
      </c>
      <c r="N936" s="471">
        <f t="shared" si="83"/>
        <v>0.47039166666666665</v>
      </c>
      <c r="O936" s="472">
        <v>0.36503333333333332</v>
      </c>
      <c r="P936" s="472">
        <v>0.44336666666666663</v>
      </c>
      <c r="Q936" s="472">
        <v>0.58906666666666663</v>
      </c>
      <c r="R936" s="472">
        <v>0.48410000000000003</v>
      </c>
      <c r="S936" s="153">
        <v>0.01</v>
      </c>
      <c r="T936" s="153">
        <v>0.02</v>
      </c>
      <c r="U936" s="477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4" t="s">
        <v>24</v>
      </c>
    </row>
    <row r="937" spans="1:27" ht="15" hidden="1" x14ac:dyDescent="0.25">
      <c r="A937" s="24">
        <f t="shared" si="88"/>
        <v>1936</v>
      </c>
      <c r="B937" s="24">
        <f t="shared" si="88"/>
        <v>1936</v>
      </c>
      <c r="C937" s="475" t="s">
        <v>1401</v>
      </c>
      <c r="D937" t="s">
        <v>222</v>
      </c>
      <c r="E937" s="476">
        <v>3</v>
      </c>
      <c r="F937" s="470">
        <v>6</v>
      </c>
      <c r="G937">
        <v>1</v>
      </c>
      <c r="H937">
        <v>1</v>
      </c>
      <c r="I937" s="471">
        <f t="shared" si="82"/>
        <v>0.47039166666666665</v>
      </c>
      <c r="J937" s="472">
        <v>0.36503333333333332</v>
      </c>
      <c r="K937" s="472">
        <v>0.44336666666666663</v>
      </c>
      <c r="L937" s="472">
        <v>0.58906666666666663</v>
      </c>
      <c r="M937" s="472">
        <v>0.48410000000000003</v>
      </c>
      <c r="N937" s="471">
        <f t="shared" si="83"/>
        <v>0.47039166666666665</v>
      </c>
      <c r="O937" s="472">
        <v>0.36503333333333332</v>
      </c>
      <c r="P937" s="472">
        <v>0.44336666666666663</v>
      </c>
      <c r="Q937" s="472">
        <v>0.58906666666666663</v>
      </c>
      <c r="R937" s="472">
        <v>0.48410000000000003</v>
      </c>
      <c r="S937" s="153">
        <v>0.01</v>
      </c>
      <c r="T937" s="153">
        <v>0.02</v>
      </c>
      <c r="U937" s="477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4" t="s">
        <v>24</v>
      </c>
    </row>
    <row r="938" spans="1:27" ht="15" hidden="1" x14ac:dyDescent="0.25">
      <c r="A938" s="24">
        <f t="shared" si="88"/>
        <v>1937</v>
      </c>
      <c r="B938" s="24">
        <f t="shared" si="88"/>
        <v>1937</v>
      </c>
      <c r="C938" s="475" t="s">
        <v>1402</v>
      </c>
      <c r="D938" t="s">
        <v>222</v>
      </c>
      <c r="E938" s="476">
        <v>3</v>
      </c>
      <c r="F938" s="470">
        <v>12</v>
      </c>
      <c r="G938">
        <v>1</v>
      </c>
      <c r="H938">
        <v>1</v>
      </c>
      <c r="I938" s="471">
        <f t="shared" si="82"/>
        <v>0.47039166666666665</v>
      </c>
      <c r="J938" s="472">
        <v>0.36503333333333332</v>
      </c>
      <c r="K938" s="472">
        <v>0.44336666666666663</v>
      </c>
      <c r="L938" s="472">
        <v>0.58906666666666663</v>
      </c>
      <c r="M938" s="472">
        <v>0.48410000000000003</v>
      </c>
      <c r="N938" s="471">
        <f t="shared" si="83"/>
        <v>0.47039166666666665</v>
      </c>
      <c r="O938" s="472">
        <v>0.36503333333333332</v>
      </c>
      <c r="P938" s="472">
        <v>0.44336666666666663</v>
      </c>
      <c r="Q938" s="472">
        <v>0.58906666666666663</v>
      </c>
      <c r="R938" s="472">
        <v>0.48410000000000003</v>
      </c>
      <c r="S938" s="153">
        <v>0.01</v>
      </c>
      <c r="T938" s="153">
        <v>0.02</v>
      </c>
      <c r="U938" s="477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4" t="s">
        <v>24</v>
      </c>
    </row>
    <row r="939" spans="1:27" ht="15" hidden="1" x14ac:dyDescent="0.25">
      <c r="A939" s="24">
        <f t="shared" si="88"/>
        <v>1938</v>
      </c>
      <c r="B939" s="24">
        <f t="shared" si="88"/>
        <v>1938</v>
      </c>
      <c r="C939" s="475" t="s">
        <v>1403</v>
      </c>
      <c r="D939" t="s">
        <v>222</v>
      </c>
      <c r="E939" s="476">
        <v>3</v>
      </c>
      <c r="F939" s="470">
        <v>6</v>
      </c>
      <c r="G939">
        <v>1</v>
      </c>
      <c r="H939">
        <v>1</v>
      </c>
      <c r="I939" s="471">
        <f t="shared" si="82"/>
        <v>0.47039166666666665</v>
      </c>
      <c r="J939" s="472">
        <v>0.36503333333333332</v>
      </c>
      <c r="K939" s="472">
        <v>0.44336666666666663</v>
      </c>
      <c r="L939" s="472">
        <v>0.58906666666666663</v>
      </c>
      <c r="M939" s="472">
        <v>0.48410000000000003</v>
      </c>
      <c r="N939" s="471">
        <f t="shared" si="83"/>
        <v>0.47039166666666665</v>
      </c>
      <c r="O939" s="472">
        <v>0.36503333333333332</v>
      </c>
      <c r="P939" s="472">
        <v>0.44336666666666663</v>
      </c>
      <c r="Q939" s="472">
        <v>0.58906666666666663</v>
      </c>
      <c r="R939" s="472">
        <v>0.48410000000000003</v>
      </c>
      <c r="S939" s="153">
        <v>0.01</v>
      </c>
      <c r="T939" s="153">
        <v>0.02</v>
      </c>
      <c r="U939" s="477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4" t="s">
        <v>24</v>
      </c>
    </row>
    <row r="940" spans="1:27" ht="15" hidden="1" x14ac:dyDescent="0.25">
      <c r="A940" s="24">
        <f t="shared" si="88"/>
        <v>1939</v>
      </c>
      <c r="B940" s="24">
        <f t="shared" si="88"/>
        <v>1939</v>
      </c>
      <c r="C940" s="475" t="s">
        <v>1404</v>
      </c>
      <c r="D940" t="s">
        <v>222</v>
      </c>
      <c r="E940" s="476">
        <v>3</v>
      </c>
      <c r="F940" s="470">
        <v>8.1</v>
      </c>
      <c r="G940">
        <v>1</v>
      </c>
      <c r="H940">
        <v>1</v>
      </c>
      <c r="I940" s="471">
        <f t="shared" si="82"/>
        <v>0.47039166666666665</v>
      </c>
      <c r="J940" s="472">
        <v>0.36503333333333332</v>
      </c>
      <c r="K940" s="472">
        <v>0.44336666666666663</v>
      </c>
      <c r="L940" s="472">
        <v>0.58906666666666663</v>
      </c>
      <c r="M940" s="472">
        <v>0.48410000000000003</v>
      </c>
      <c r="N940" s="471">
        <f t="shared" si="83"/>
        <v>0.47039166666666665</v>
      </c>
      <c r="O940" s="472">
        <v>0.36503333333333332</v>
      </c>
      <c r="P940" s="472">
        <v>0.44336666666666663</v>
      </c>
      <c r="Q940" s="472">
        <v>0.58906666666666663</v>
      </c>
      <c r="R940" s="472">
        <v>0.48410000000000003</v>
      </c>
      <c r="S940" s="153">
        <v>0.01</v>
      </c>
      <c r="T940" s="153">
        <v>0.02</v>
      </c>
      <c r="U940" s="477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4" t="s">
        <v>24</v>
      </c>
    </row>
    <row r="941" spans="1:27" ht="15" hidden="1" x14ac:dyDescent="0.25">
      <c r="A941" s="24">
        <f t="shared" si="88"/>
        <v>1940</v>
      </c>
      <c r="B941" s="24">
        <f t="shared" si="88"/>
        <v>1940</v>
      </c>
      <c r="C941" s="475" t="s">
        <v>1405</v>
      </c>
      <c r="D941" t="s">
        <v>222</v>
      </c>
      <c r="E941" s="476">
        <v>3</v>
      </c>
      <c r="F941" s="470">
        <v>28</v>
      </c>
      <c r="G941">
        <v>1</v>
      </c>
      <c r="H941">
        <v>1</v>
      </c>
      <c r="I941" s="471">
        <f t="shared" si="82"/>
        <v>0.47039166666666665</v>
      </c>
      <c r="J941" s="472">
        <v>0.36503333333333332</v>
      </c>
      <c r="K941" s="472">
        <v>0.44336666666666663</v>
      </c>
      <c r="L941" s="472">
        <v>0.58906666666666663</v>
      </c>
      <c r="M941" s="472">
        <v>0.48410000000000003</v>
      </c>
      <c r="N941" s="471">
        <f t="shared" si="83"/>
        <v>0.47039166666666665</v>
      </c>
      <c r="O941" s="472">
        <v>0.36503333333333332</v>
      </c>
      <c r="P941" s="472">
        <v>0.44336666666666663</v>
      </c>
      <c r="Q941" s="472">
        <v>0.58906666666666663</v>
      </c>
      <c r="R941" s="472">
        <v>0.48410000000000003</v>
      </c>
      <c r="S941" s="153">
        <v>0.01</v>
      </c>
      <c r="T941" s="153">
        <v>0.02</v>
      </c>
      <c r="U941" s="477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4" t="s">
        <v>24</v>
      </c>
    </row>
    <row r="942" spans="1:27" ht="15" hidden="1" x14ac:dyDescent="0.25">
      <c r="A942" s="24">
        <f t="shared" si="88"/>
        <v>1941</v>
      </c>
      <c r="B942" s="24">
        <f t="shared" si="88"/>
        <v>1941</v>
      </c>
      <c r="C942" s="475" t="s">
        <v>1406</v>
      </c>
      <c r="D942" t="s">
        <v>222</v>
      </c>
      <c r="E942" s="476">
        <v>3</v>
      </c>
      <c r="F942" s="470">
        <v>30</v>
      </c>
      <c r="G942">
        <v>1</v>
      </c>
      <c r="H942">
        <v>1</v>
      </c>
      <c r="I942" s="471">
        <f t="shared" si="82"/>
        <v>0.47039166666666665</v>
      </c>
      <c r="J942" s="472">
        <v>0.36503333333333332</v>
      </c>
      <c r="K942" s="472">
        <v>0.44336666666666663</v>
      </c>
      <c r="L942" s="472">
        <v>0.58906666666666663</v>
      </c>
      <c r="M942" s="472">
        <v>0.48410000000000003</v>
      </c>
      <c r="N942" s="471">
        <f t="shared" si="83"/>
        <v>0.47039166666666665</v>
      </c>
      <c r="O942" s="472">
        <v>0.36503333333333332</v>
      </c>
      <c r="P942" s="472">
        <v>0.44336666666666663</v>
      </c>
      <c r="Q942" s="472">
        <v>0.58906666666666663</v>
      </c>
      <c r="R942" s="472">
        <v>0.48410000000000003</v>
      </c>
      <c r="S942" s="153">
        <v>0.01</v>
      </c>
      <c r="T942" s="153">
        <v>0.02</v>
      </c>
      <c r="U942" s="477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4" t="s">
        <v>24</v>
      </c>
    </row>
    <row r="943" spans="1:27" ht="15" hidden="1" x14ac:dyDescent="0.25">
      <c r="A943" s="24">
        <f t="shared" si="88"/>
        <v>1942</v>
      </c>
      <c r="B943" s="24">
        <f t="shared" si="88"/>
        <v>1942</v>
      </c>
      <c r="C943" s="475" t="s">
        <v>1407</v>
      </c>
      <c r="D943" t="s">
        <v>222</v>
      </c>
      <c r="E943" s="476">
        <v>3</v>
      </c>
      <c r="F943" s="470">
        <v>26</v>
      </c>
      <c r="G943">
        <v>1</v>
      </c>
      <c r="H943">
        <v>1</v>
      </c>
      <c r="I943" s="471">
        <f t="shared" si="82"/>
        <v>0.47039166666666665</v>
      </c>
      <c r="J943" s="472">
        <v>0.36503333333333332</v>
      </c>
      <c r="K943" s="472">
        <v>0.44336666666666663</v>
      </c>
      <c r="L943" s="472">
        <v>0.58906666666666663</v>
      </c>
      <c r="M943" s="472">
        <v>0.48410000000000003</v>
      </c>
      <c r="N943" s="471">
        <f t="shared" si="83"/>
        <v>0.47039166666666665</v>
      </c>
      <c r="O943" s="472">
        <v>0.36503333333333332</v>
      </c>
      <c r="P943" s="472">
        <v>0.44336666666666663</v>
      </c>
      <c r="Q943" s="472">
        <v>0.58906666666666663</v>
      </c>
      <c r="R943" s="472">
        <v>0.48410000000000003</v>
      </c>
      <c r="S943" s="153">
        <v>0.01</v>
      </c>
      <c r="T943" s="153">
        <v>0.02</v>
      </c>
      <c r="U943" s="477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4" t="s">
        <v>24</v>
      </c>
    </row>
    <row r="944" spans="1:27" ht="15" hidden="1" x14ac:dyDescent="0.25">
      <c r="A944" s="24">
        <f t="shared" si="88"/>
        <v>1943</v>
      </c>
      <c r="B944" s="24">
        <f t="shared" si="88"/>
        <v>1943</v>
      </c>
      <c r="C944" s="475" t="s">
        <v>1408</v>
      </c>
      <c r="D944" t="s">
        <v>222</v>
      </c>
      <c r="E944" s="476">
        <v>3</v>
      </c>
      <c r="F944" s="470">
        <v>18</v>
      </c>
      <c r="G944">
        <v>1</v>
      </c>
      <c r="H944">
        <v>1</v>
      </c>
      <c r="I944" s="471">
        <f t="shared" si="82"/>
        <v>0.47039166666666665</v>
      </c>
      <c r="J944" s="472">
        <v>0.36503333333333332</v>
      </c>
      <c r="K944" s="472">
        <v>0.44336666666666663</v>
      </c>
      <c r="L944" s="472">
        <v>0.58906666666666663</v>
      </c>
      <c r="M944" s="472">
        <v>0.48410000000000003</v>
      </c>
      <c r="N944" s="471">
        <f t="shared" si="83"/>
        <v>0.47039166666666665</v>
      </c>
      <c r="O944" s="472">
        <v>0.36503333333333332</v>
      </c>
      <c r="P944" s="472">
        <v>0.44336666666666663</v>
      </c>
      <c r="Q944" s="472">
        <v>0.58906666666666663</v>
      </c>
      <c r="R944" s="472">
        <v>0.48410000000000003</v>
      </c>
      <c r="S944" s="153">
        <v>0.01</v>
      </c>
      <c r="T944" s="153">
        <v>0.02</v>
      </c>
      <c r="U944" s="477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4" t="s">
        <v>24</v>
      </c>
    </row>
    <row r="945" spans="1:27" ht="15" hidden="1" x14ac:dyDescent="0.25">
      <c r="A945" s="24">
        <f t="shared" si="88"/>
        <v>1944</v>
      </c>
      <c r="B945" s="24">
        <f t="shared" si="88"/>
        <v>1944</v>
      </c>
      <c r="C945" s="475" t="s">
        <v>1409</v>
      </c>
      <c r="D945" t="s">
        <v>222</v>
      </c>
      <c r="E945" s="476">
        <v>3</v>
      </c>
      <c r="F945" s="470">
        <v>18</v>
      </c>
      <c r="G945">
        <v>1</v>
      </c>
      <c r="H945">
        <v>1</v>
      </c>
      <c r="I945" s="471">
        <f t="shared" si="82"/>
        <v>0.47039166666666665</v>
      </c>
      <c r="J945" s="472">
        <v>0.36503333333333332</v>
      </c>
      <c r="K945" s="472">
        <v>0.44336666666666663</v>
      </c>
      <c r="L945" s="472">
        <v>0.58906666666666663</v>
      </c>
      <c r="M945" s="472">
        <v>0.48410000000000003</v>
      </c>
      <c r="N945" s="471">
        <f t="shared" si="83"/>
        <v>0.47039166666666665</v>
      </c>
      <c r="O945" s="472">
        <v>0.36503333333333332</v>
      </c>
      <c r="P945" s="472">
        <v>0.44336666666666663</v>
      </c>
      <c r="Q945" s="472">
        <v>0.58906666666666663</v>
      </c>
      <c r="R945" s="472">
        <v>0.48410000000000003</v>
      </c>
      <c r="S945" s="153">
        <v>0.01</v>
      </c>
      <c r="T945" s="153">
        <v>0.02</v>
      </c>
      <c r="U945" s="477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4" t="s">
        <v>24</v>
      </c>
    </row>
    <row r="946" spans="1:27" ht="15" hidden="1" x14ac:dyDescent="0.25">
      <c r="A946" s="24">
        <f t="shared" si="88"/>
        <v>1945</v>
      </c>
      <c r="B946" s="24">
        <f t="shared" si="88"/>
        <v>1945</v>
      </c>
      <c r="C946" s="475" t="s">
        <v>1410</v>
      </c>
      <c r="D946" t="s">
        <v>222</v>
      </c>
      <c r="E946" s="476">
        <v>3</v>
      </c>
      <c r="F946" s="470">
        <v>23.1</v>
      </c>
      <c r="G946">
        <v>1</v>
      </c>
      <c r="H946">
        <v>1</v>
      </c>
      <c r="I946" s="471">
        <f t="shared" si="82"/>
        <v>0.47039166666666665</v>
      </c>
      <c r="J946" s="472">
        <v>0.36503333333333332</v>
      </c>
      <c r="K946" s="472">
        <v>0.44336666666666663</v>
      </c>
      <c r="L946" s="472">
        <v>0.58906666666666663</v>
      </c>
      <c r="M946" s="472">
        <v>0.48410000000000003</v>
      </c>
      <c r="N946" s="471">
        <f t="shared" si="83"/>
        <v>0.47039166666666665</v>
      </c>
      <c r="O946" s="472">
        <v>0.36503333333333332</v>
      </c>
      <c r="P946" s="472">
        <v>0.44336666666666663</v>
      </c>
      <c r="Q946" s="472">
        <v>0.58906666666666663</v>
      </c>
      <c r="R946" s="472">
        <v>0.48410000000000003</v>
      </c>
      <c r="S946" s="153">
        <v>0.01</v>
      </c>
      <c r="T946" s="153">
        <v>0.02</v>
      </c>
      <c r="U946" s="477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4" t="s">
        <v>24</v>
      </c>
    </row>
    <row r="947" spans="1:27" ht="15" hidden="1" x14ac:dyDescent="0.25">
      <c r="A947" s="24">
        <f t="shared" si="88"/>
        <v>1946</v>
      </c>
      <c r="B947" s="24">
        <f t="shared" si="88"/>
        <v>1946</v>
      </c>
      <c r="C947" s="475" t="s">
        <v>1411</v>
      </c>
      <c r="D947" t="s">
        <v>222</v>
      </c>
      <c r="E947" s="476">
        <v>3</v>
      </c>
      <c r="F947" s="470">
        <v>30</v>
      </c>
      <c r="G947">
        <v>1</v>
      </c>
      <c r="H947">
        <v>1</v>
      </c>
      <c r="I947" s="471">
        <f t="shared" si="82"/>
        <v>0.47039166666666665</v>
      </c>
      <c r="J947" s="472">
        <v>0.36503333333333332</v>
      </c>
      <c r="K947" s="472">
        <v>0.44336666666666663</v>
      </c>
      <c r="L947" s="472">
        <v>0.58906666666666663</v>
      </c>
      <c r="M947" s="472">
        <v>0.48410000000000003</v>
      </c>
      <c r="N947" s="471">
        <f t="shared" si="83"/>
        <v>0.47039166666666665</v>
      </c>
      <c r="O947" s="472">
        <v>0.36503333333333332</v>
      </c>
      <c r="P947" s="472">
        <v>0.44336666666666663</v>
      </c>
      <c r="Q947" s="472">
        <v>0.58906666666666663</v>
      </c>
      <c r="R947" s="472">
        <v>0.48410000000000003</v>
      </c>
      <c r="S947" s="153">
        <v>0.01</v>
      </c>
      <c r="T947" s="153">
        <v>0.02</v>
      </c>
      <c r="U947" s="477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4" t="s">
        <v>24</v>
      </c>
    </row>
    <row r="948" spans="1:27" ht="15" hidden="1" x14ac:dyDescent="0.25">
      <c r="A948" s="24">
        <f t="shared" si="88"/>
        <v>1947</v>
      </c>
      <c r="B948" s="24">
        <f t="shared" si="88"/>
        <v>1947</v>
      </c>
      <c r="C948" s="475" t="s">
        <v>1412</v>
      </c>
      <c r="D948" t="s">
        <v>222</v>
      </c>
      <c r="E948" s="476">
        <v>3</v>
      </c>
      <c r="F948" s="470">
        <v>14.4</v>
      </c>
      <c r="G948">
        <v>1</v>
      </c>
      <c r="H948">
        <v>1</v>
      </c>
      <c r="I948" s="471">
        <f t="shared" si="82"/>
        <v>0.47039166666666665</v>
      </c>
      <c r="J948" s="472">
        <v>0.36503333333333332</v>
      </c>
      <c r="K948" s="472">
        <v>0.44336666666666663</v>
      </c>
      <c r="L948" s="472">
        <v>0.58906666666666663</v>
      </c>
      <c r="M948" s="472">
        <v>0.48410000000000003</v>
      </c>
      <c r="N948" s="471">
        <f t="shared" si="83"/>
        <v>0.47039166666666665</v>
      </c>
      <c r="O948" s="472">
        <v>0.36503333333333332</v>
      </c>
      <c r="P948" s="472">
        <v>0.44336666666666663</v>
      </c>
      <c r="Q948" s="472">
        <v>0.58906666666666663</v>
      </c>
      <c r="R948" s="472">
        <v>0.48410000000000003</v>
      </c>
      <c r="S948" s="153">
        <v>0.01</v>
      </c>
      <c r="T948" s="153">
        <v>0.02</v>
      </c>
      <c r="U948" s="477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4" t="s">
        <v>24</v>
      </c>
    </row>
    <row r="949" spans="1:27" ht="15" hidden="1" x14ac:dyDescent="0.25">
      <c r="A949" s="24">
        <f t="shared" ref="A949:B964" si="89">1000+ROW()-1</f>
        <v>1948</v>
      </c>
      <c r="B949" s="24">
        <f t="shared" si="89"/>
        <v>1948</v>
      </c>
      <c r="C949" s="475" t="s">
        <v>1413</v>
      </c>
      <c r="D949" t="s">
        <v>222</v>
      </c>
      <c r="E949" s="476">
        <v>3</v>
      </c>
      <c r="F949" s="470">
        <v>7.05</v>
      </c>
      <c r="G949">
        <v>1</v>
      </c>
      <c r="H949">
        <v>1</v>
      </c>
      <c r="I949" s="471">
        <f t="shared" si="82"/>
        <v>0.47039166666666665</v>
      </c>
      <c r="J949" s="472">
        <v>0.36503333333333332</v>
      </c>
      <c r="K949" s="472">
        <v>0.44336666666666663</v>
      </c>
      <c r="L949" s="472">
        <v>0.58906666666666663</v>
      </c>
      <c r="M949" s="472">
        <v>0.48410000000000003</v>
      </c>
      <c r="N949" s="471">
        <f t="shared" si="83"/>
        <v>0.47039166666666665</v>
      </c>
      <c r="O949" s="472">
        <v>0.36503333333333332</v>
      </c>
      <c r="P949" s="472">
        <v>0.44336666666666663</v>
      </c>
      <c r="Q949" s="472">
        <v>0.58906666666666663</v>
      </c>
      <c r="R949" s="472">
        <v>0.48410000000000003</v>
      </c>
      <c r="S949" s="153">
        <v>0.01</v>
      </c>
      <c r="T949" s="153">
        <v>0.02</v>
      </c>
      <c r="U949" s="477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4" t="s">
        <v>24</v>
      </c>
    </row>
    <row r="950" spans="1:27" ht="15" hidden="1" x14ac:dyDescent="0.25">
      <c r="A950" s="24">
        <f t="shared" si="89"/>
        <v>1949</v>
      </c>
      <c r="B950" s="24">
        <f t="shared" si="89"/>
        <v>1949</v>
      </c>
      <c r="C950" s="475" t="s">
        <v>1414</v>
      </c>
      <c r="D950" t="s">
        <v>222</v>
      </c>
      <c r="E950" s="476">
        <v>3</v>
      </c>
      <c r="F950" s="470">
        <v>2.35</v>
      </c>
      <c r="G950">
        <v>1</v>
      </c>
      <c r="H950">
        <v>1</v>
      </c>
      <c r="I950" s="471">
        <f t="shared" si="82"/>
        <v>0.47039166666666665</v>
      </c>
      <c r="J950" s="472">
        <v>0.36503333333333332</v>
      </c>
      <c r="K950" s="472">
        <v>0.44336666666666663</v>
      </c>
      <c r="L950" s="472">
        <v>0.58906666666666663</v>
      </c>
      <c r="M950" s="472">
        <v>0.48410000000000003</v>
      </c>
      <c r="N950" s="471">
        <f t="shared" si="83"/>
        <v>0.47039166666666665</v>
      </c>
      <c r="O950" s="472">
        <v>0.36503333333333332</v>
      </c>
      <c r="P950" s="472">
        <v>0.44336666666666663</v>
      </c>
      <c r="Q950" s="472">
        <v>0.58906666666666663</v>
      </c>
      <c r="R950" s="472">
        <v>0.48410000000000003</v>
      </c>
      <c r="S950" s="153">
        <v>0.01</v>
      </c>
      <c r="T950" s="153">
        <v>0.02</v>
      </c>
      <c r="U950" s="477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4" t="s">
        <v>24</v>
      </c>
    </row>
    <row r="951" spans="1:27" ht="15" hidden="1" x14ac:dyDescent="0.25">
      <c r="A951" s="24">
        <f t="shared" si="89"/>
        <v>1950</v>
      </c>
      <c r="B951" s="24">
        <f t="shared" si="89"/>
        <v>1950</v>
      </c>
      <c r="C951" s="475" t="s">
        <v>1415</v>
      </c>
      <c r="D951" t="s">
        <v>222</v>
      </c>
      <c r="E951" s="476">
        <v>3</v>
      </c>
      <c r="F951" s="470">
        <v>9.4</v>
      </c>
      <c r="G951">
        <v>1</v>
      </c>
      <c r="H951">
        <v>1</v>
      </c>
      <c r="I951" s="471">
        <f t="shared" si="82"/>
        <v>0.47039166666666665</v>
      </c>
      <c r="J951" s="472">
        <v>0.36503333333333332</v>
      </c>
      <c r="K951" s="472">
        <v>0.44336666666666663</v>
      </c>
      <c r="L951" s="472">
        <v>0.58906666666666663</v>
      </c>
      <c r="M951" s="472">
        <v>0.48410000000000003</v>
      </c>
      <c r="N951" s="471">
        <f t="shared" si="83"/>
        <v>0.47039166666666665</v>
      </c>
      <c r="O951" s="472">
        <v>0.36503333333333332</v>
      </c>
      <c r="P951" s="472">
        <v>0.44336666666666663</v>
      </c>
      <c r="Q951" s="472">
        <v>0.58906666666666663</v>
      </c>
      <c r="R951" s="472">
        <v>0.48410000000000003</v>
      </c>
      <c r="S951" s="153">
        <v>0.01</v>
      </c>
      <c r="T951" s="153">
        <v>0.02</v>
      </c>
      <c r="U951" s="477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4" t="s">
        <v>24</v>
      </c>
    </row>
    <row r="952" spans="1:27" ht="15" hidden="1" x14ac:dyDescent="0.25">
      <c r="A952" s="24">
        <f t="shared" si="89"/>
        <v>1951</v>
      </c>
      <c r="B952" s="24">
        <f t="shared" si="89"/>
        <v>1951</v>
      </c>
      <c r="C952" s="475" t="s">
        <v>1416</v>
      </c>
      <c r="D952" t="s">
        <v>222</v>
      </c>
      <c r="E952" s="476">
        <v>3</v>
      </c>
      <c r="F952" s="470">
        <v>2.35</v>
      </c>
      <c r="G952">
        <v>1</v>
      </c>
      <c r="H952">
        <v>1</v>
      </c>
      <c r="I952" s="471">
        <f t="shared" si="82"/>
        <v>0.47039166666666665</v>
      </c>
      <c r="J952" s="472">
        <v>0.36503333333333332</v>
      </c>
      <c r="K952" s="472">
        <v>0.44336666666666663</v>
      </c>
      <c r="L952" s="472">
        <v>0.58906666666666663</v>
      </c>
      <c r="M952" s="472">
        <v>0.48410000000000003</v>
      </c>
      <c r="N952" s="471">
        <f t="shared" si="83"/>
        <v>0.47039166666666665</v>
      </c>
      <c r="O952" s="472">
        <v>0.36503333333333332</v>
      </c>
      <c r="P952" s="472">
        <v>0.44336666666666663</v>
      </c>
      <c r="Q952" s="472">
        <v>0.58906666666666663</v>
      </c>
      <c r="R952" s="472">
        <v>0.48410000000000003</v>
      </c>
      <c r="S952" s="153">
        <v>0.01</v>
      </c>
      <c r="T952" s="153">
        <v>0.02</v>
      </c>
      <c r="U952" s="477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4" t="s">
        <v>24</v>
      </c>
    </row>
    <row r="953" spans="1:27" ht="15" hidden="1" x14ac:dyDescent="0.25">
      <c r="A953" s="24">
        <f t="shared" si="89"/>
        <v>1952</v>
      </c>
      <c r="B953" s="24">
        <f t="shared" si="89"/>
        <v>1952</v>
      </c>
      <c r="C953" s="468" t="s">
        <v>1417</v>
      </c>
      <c r="D953" t="s">
        <v>216</v>
      </c>
      <c r="E953" s="469">
        <v>1</v>
      </c>
      <c r="F953" s="470">
        <v>15</v>
      </c>
      <c r="G953">
        <v>1</v>
      </c>
      <c r="H953">
        <v>1</v>
      </c>
      <c r="I953" s="471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1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3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4" t="s">
        <v>23</v>
      </c>
    </row>
    <row r="954" spans="1:27" ht="15" hidden="1" x14ac:dyDescent="0.25">
      <c r="A954" s="24">
        <f t="shared" si="89"/>
        <v>1953</v>
      </c>
      <c r="B954" s="24">
        <f t="shared" si="89"/>
        <v>1953</v>
      </c>
      <c r="C954" s="468" t="s">
        <v>1418</v>
      </c>
      <c r="D954" t="s">
        <v>216</v>
      </c>
      <c r="E954" s="469">
        <v>1</v>
      </c>
      <c r="F954" s="470">
        <v>0</v>
      </c>
      <c r="G954">
        <v>1</v>
      </c>
      <c r="H954">
        <v>1</v>
      </c>
      <c r="I954" s="471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1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3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4" t="s">
        <v>23</v>
      </c>
    </row>
    <row r="955" spans="1:27" ht="15" hidden="1" x14ac:dyDescent="0.25">
      <c r="A955" s="24">
        <f t="shared" si="89"/>
        <v>1954</v>
      </c>
      <c r="B955" s="24">
        <f t="shared" si="89"/>
        <v>1954</v>
      </c>
      <c r="C955" s="475" t="s">
        <v>1419</v>
      </c>
      <c r="D955" t="s">
        <v>222</v>
      </c>
      <c r="E955" s="476">
        <v>3</v>
      </c>
      <c r="F955" s="470">
        <v>14.7</v>
      </c>
      <c r="G955">
        <v>1</v>
      </c>
      <c r="H955">
        <v>1</v>
      </c>
      <c r="I955" s="471">
        <f t="shared" si="82"/>
        <v>0.47039166666666665</v>
      </c>
      <c r="J955" s="472">
        <v>0.36503333333333332</v>
      </c>
      <c r="K955" s="472">
        <v>0.44336666666666663</v>
      </c>
      <c r="L955" s="472">
        <v>0.58906666666666663</v>
      </c>
      <c r="M955" s="472">
        <v>0.48410000000000003</v>
      </c>
      <c r="N955" s="471">
        <f t="shared" si="83"/>
        <v>0.47039166666666665</v>
      </c>
      <c r="O955" s="472">
        <v>0.36503333333333332</v>
      </c>
      <c r="P955" s="472">
        <v>0.44336666666666663</v>
      </c>
      <c r="Q955" s="472">
        <v>0.58906666666666663</v>
      </c>
      <c r="R955" s="472">
        <v>0.48410000000000003</v>
      </c>
      <c r="S955" s="153">
        <v>0.01</v>
      </c>
      <c r="T955" s="153">
        <v>0.02</v>
      </c>
      <c r="U955" s="477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4" t="s">
        <v>24</v>
      </c>
    </row>
    <row r="956" spans="1:27" ht="15" hidden="1" x14ac:dyDescent="0.25">
      <c r="A956" s="24">
        <f t="shared" si="89"/>
        <v>1955</v>
      </c>
      <c r="B956" s="24">
        <f t="shared" si="89"/>
        <v>1955</v>
      </c>
      <c r="C956" s="475" t="s">
        <v>1420</v>
      </c>
      <c r="D956" t="s">
        <v>222</v>
      </c>
      <c r="E956" s="476">
        <v>3</v>
      </c>
      <c r="F956" s="470">
        <v>2.35</v>
      </c>
      <c r="G956">
        <v>1</v>
      </c>
      <c r="H956">
        <v>1</v>
      </c>
      <c r="I956" s="471">
        <f t="shared" si="82"/>
        <v>0.47039166666666665</v>
      </c>
      <c r="J956" s="472">
        <v>0.36503333333333332</v>
      </c>
      <c r="K956" s="472">
        <v>0.44336666666666663</v>
      </c>
      <c r="L956" s="472">
        <v>0.58906666666666663</v>
      </c>
      <c r="M956" s="472">
        <v>0.48410000000000003</v>
      </c>
      <c r="N956" s="471">
        <f t="shared" si="83"/>
        <v>0.47039166666666665</v>
      </c>
      <c r="O956" s="472">
        <v>0.36503333333333332</v>
      </c>
      <c r="P956" s="472">
        <v>0.44336666666666663</v>
      </c>
      <c r="Q956" s="472">
        <v>0.58906666666666663</v>
      </c>
      <c r="R956" s="472">
        <v>0.48410000000000003</v>
      </c>
      <c r="S956" s="153">
        <v>0.01</v>
      </c>
      <c r="T956" s="153">
        <v>0.02</v>
      </c>
      <c r="U956" s="477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4" t="s">
        <v>24</v>
      </c>
    </row>
    <row r="957" spans="1:27" ht="15" hidden="1" x14ac:dyDescent="0.25">
      <c r="A957" s="24">
        <f t="shared" si="89"/>
        <v>1956</v>
      </c>
      <c r="B957" s="24">
        <f t="shared" si="89"/>
        <v>1956</v>
      </c>
      <c r="C957" s="475" t="s">
        <v>1421</v>
      </c>
      <c r="D957" t="s">
        <v>222</v>
      </c>
      <c r="E957" s="476">
        <v>3</v>
      </c>
      <c r="F957" s="470">
        <v>9.4</v>
      </c>
      <c r="G957">
        <v>1</v>
      </c>
      <c r="H957">
        <v>1</v>
      </c>
      <c r="I957" s="471">
        <f t="shared" si="82"/>
        <v>0.47039166666666665</v>
      </c>
      <c r="J957" s="472">
        <v>0.36503333333333332</v>
      </c>
      <c r="K957" s="472">
        <v>0.44336666666666663</v>
      </c>
      <c r="L957" s="472">
        <v>0.58906666666666663</v>
      </c>
      <c r="M957" s="472">
        <v>0.48410000000000003</v>
      </c>
      <c r="N957" s="471">
        <f t="shared" si="83"/>
        <v>0.47039166666666665</v>
      </c>
      <c r="O957" s="472">
        <v>0.36503333333333332</v>
      </c>
      <c r="P957" s="472">
        <v>0.44336666666666663</v>
      </c>
      <c r="Q957" s="472">
        <v>0.58906666666666663</v>
      </c>
      <c r="R957" s="472">
        <v>0.48410000000000003</v>
      </c>
      <c r="S957" s="153">
        <v>0.01</v>
      </c>
      <c r="T957" s="153">
        <v>0.02</v>
      </c>
      <c r="U957" s="477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4" t="s">
        <v>24</v>
      </c>
    </row>
    <row r="958" spans="1:27" ht="15" hidden="1" x14ac:dyDescent="0.25">
      <c r="A958" s="24">
        <f t="shared" si="89"/>
        <v>1957</v>
      </c>
      <c r="B958" s="24">
        <f t="shared" si="89"/>
        <v>1957</v>
      </c>
      <c r="C958" s="475" t="s">
        <v>1422</v>
      </c>
      <c r="D958" t="s">
        <v>222</v>
      </c>
      <c r="E958" s="476">
        <v>3</v>
      </c>
      <c r="F958" s="470">
        <v>2.5</v>
      </c>
      <c r="G958">
        <v>1</v>
      </c>
      <c r="H958">
        <v>1</v>
      </c>
      <c r="I958" s="471">
        <f t="shared" si="82"/>
        <v>0.47039166666666665</v>
      </c>
      <c r="J958" s="472">
        <v>0.36503333333333332</v>
      </c>
      <c r="K958" s="472">
        <v>0.44336666666666663</v>
      </c>
      <c r="L958" s="472">
        <v>0.58906666666666663</v>
      </c>
      <c r="M958" s="472">
        <v>0.48410000000000003</v>
      </c>
      <c r="N958" s="471">
        <f t="shared" si="83"/>
        <v>0.47039166666666665</v>
      </c>
      <c r="O958" s="472">
        <v>0.36503333333333332</v>
      </c>
      <c r="P958" s="472">
        <v>0.44336666666666663</v>
      </c>
      <c r="Q958" s="472">
        <v>0.58906666666666663</v>
      </c>
      <c r="R958" s="472">
        <v>0.48410000000000003</v>
      </c>
      <c r="S958" s="153">
        <v>0.01</v>
      </c>
      <c r="T958" s="153">
        <v>0.02</v>
      </c>
      <c r="U958" s="477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4" t="s">
        <v>24</v>
      </c>
    </row>
    <row r="959" spans="1:27" ht="15" hidden="1" x14ac:dyDescent="0.25">
      <c r="A959" s="24">
        <f t="shared" si="89"/>
        <v>1958</v>
      </c>
      <c r="B959" s="24">
        <f t="shared" si="89"/>
        <v>1958</v>
      </c>
      <c r="C959" s="475" t="s">
        <v>1423</v>
      </c>
      <c r="D959" t="s">
        <v>222</v>
      </c>
      <c r="E959" s="476">
        <v>3</v>
      </c>
      <c r="F959" s="470">
        <v>25</v>
      </c>
      <c r="G959">
        <v>1</v>
      </c>
      <c r="H959">
        <v>1</v>
      </c>
      <c r="I959" s="471">
        <f t="shared" si="82"/>
        <v>0.47039166666666665</v>
      </c>
      <c r="J959" s="472">
        <v>0.36503333333333332</v>
      </c>
      <c r="K959" s="472">
        <v>0.44336666666666663</v>
      </c>
      <c r="L959" s="472">
        <v>0.58906666666666663</v>
      </c>
      <c r="M959" s="472">
        <v>0.48410000000000003</v>
      </c>
      <c r="N959" s="471">
        <f t="shared" si="83"/>
        <v>0.47039166666666665</v>
      </c>
      <c r="O959" s="472">
        <v>0.36503333333333332</v>
      </c>
      <c r="P959" s="472">
        <v>0.44336666666666663</v>
      </c>
      <c r="Q959" s="472">
        <v>0.58906666666666663</v>
      </c>
      <c r="R959" s="472">
        <v>0.48410000000000003</v>
      </c>
      <c r="S959" s="153">
        <v>0.01</v>
      </c>
      <c r="T959" s="153">
        <v>0.02</v>
      </c>
      <c r="U959" s="477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4" t="s">
        <v>24</v>
      </c>
    </row>
    <row r="960" spans="1:27" ht="15" hidden="1" x14ac:dyDescent="0.25">
      <c r="A960" s="24">
        <f t="shared" si="89"/>
        <v>1959</v>
      </c>
      <c r="B960" s="24">
        <f t="shared" si="89"/>
        <v>1959</v>
      </c>
      <c r="C960" s="475" t="s">
        <v>1424</v>
      </c>
      <c r="D960" t="s">
        <v>222</v>
      </c>
      <c r="E960" s="476">
        <v>3</v>
      </c>
      <c r="F960" s="470">
        <v>2.5</v>
      </c>
      <c r="G960">
        <v>1</v>
      </c>
      <c r="H960">
        <v>1</v>
      </c>
      <c r="I960" s="471">
        <f t="shared" si="82"/>
        <v>0.47039166666666665</v>
      </c>
      <c r="J960" s="472">
        <v>0.36503333333333332</v>
      </c>
      <c r="K960" s="472">
        <v>0.44336666666666663</v>
      </c>
      <c r="L960" s="472">
        <v>0.58906666666666663</v>
      </c>
      <c r="M960" s="472">
        <v>0.48410000000000003</v>
      </c>
      <c r="N960" s="471">
        <f t="shared" si="83"/>
        <v>0.47039166666666665</v>
      </c>
      <c r="O960" s="472">
        <v>0.36503333333333332</v>
      </c>
      <c r="P960" s="472">
        <v>0.44336666666666663</v>
      </c>
      <c r="Q960" s="472">
        <v>0.58906666666666663</v>
      </c>
      <c r="R960" s="472">
        <v>0.48410000000000003</v>
      </c>
      <c r="S960" s="153">
        <v>0.01</v>
      </c>
      <c r="T960" s="153">
        <v>0.02</v>
      </c>
      <c r="U960" s="477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4" t="s">
        <v>24</v>
      </c>
    </row>
    <row r="961" spans="1:27" ht="15" hidden="1" x14ac:dyDescent="0.25">
      <c r="A961" s="24">
        <f t="shared" si="89"/>
        <v>1960</v>
      </c>
      <c r="B961" s="24">
        <f t="shared" si="89"/>
        <v>1960</v>
      </c>
      <c r="C961" s="475" t="s">
        <v>1425</v>
      </c>
      <c r="D961" t="s">
        <v>222</v>
      </c>
      <c r="E961" s="476">
        <v>3</v>
      </c>
      <c r="F961" s="470">
        <v>27.5</v>
      </c>
      <c r="G961">
        <v>1</v>
      </c>
      <c r="H961">
        <v>1</v>
      </c>
      <c r="I961" s="471">
        <f t="shared" si="82"/>
        <v>0.47039166666666665</v>
      </c>
      <c r="J961" s="472">
        <v>0.36503333333333332</v>
      </c>
      <c r="K961" s="472">
        <v>0.44336666666666663</v>
      </c>
      <c r="L961" s="472">
        <v>0.58906666666666663</v>
      </c>
      <c r="M961" s="472">
        <v>0.48410000000000003</v>
      </c>
      <c r="N961" s="471">
        <f t="shared" si="83"/>
        <v>0.47039166666666665</v>
      </c>
      <c r="O961" s="472">
        <v>0.36503333333333332</v>
      </c>
      <c r="P961" s="472">
        <v>0.44336666666666663</v>
      </c>
      <c r="Q961" s="472">
        <v>0.58906666666666663</v>
      </c>
      <c r="R961" s="472">
        <v>0.48410000000000003</v>
      </c>
      <c r="S961" s="153">
        <v>0.01</v>
      </c>
      <c r="T961" s="153">
        <v>0.02</v>
      </c>
      <c r="U961" s="477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4" t="s">
        <v>24</v>
      </c>
    </row>
    <row r="962" spans="1:27" ht="15" hidden="1" x14ac:dyDescent="0.25">
      <c r="A962" s="24">
        <f t="shared" si="89"/>
        <v>1961</v>
      </c>
      <c r="B962" s="24">
        <f t="shared" si="89"/>
        <v>1961</v>
      </c>
      <c r="C962" s="475" t="s">
        <v>1426</v>
      </c>
      <c r="D962" t="s">
        <v>222</v>
      </c>
      <c r="E962" s="476">
        <v>3</v>
      </c>
      <c r="F962" s="470">
        <v>2.5</v>
      </c>
      <c r="G962">
        <v>1</v>
      </c>
      <c r="H962">
        <v>1</v>
      </c>
      <c r="I962" s="471">
        <f t="shared" ref="I962:I1025" si="91">AVERAGE(J962:M962)</f>
        <v>0.47039166666666665</v>
      </c>
      <c r="J962" s="472">
        <v>0.36503333333333332</v>
      </c>
      <c r="K962" s="472">
        <v>0.44336666666666663</v>
      </c>
      <c r="L962" s="472">
        <v>0.58906666666666663</v>
      </c>
      <c r="M962" s="472">
        <v>0.48410000000000003</v>
      </c>
      <c r="N962" s="471">
        <f t="shared" ref="N962:N1025" si="92">AVERAGE(O962:R962)</f>
        <v>0.47039166666666665</v>
      </c>
      <c r="O962" s="472">
        <v>0.36503333333333332</v>
      </c>
      <c r="P962" s="472">
        <v>0.44336666666666663</v>
      </c>
      <c r="Q962" s="472">
        <v>0.58906666666666663</v>
      </c>
      <c r="R962" s="472">
        <v>0.48410000000000003</v>
      </c>
      <c r="S962" s="153">
        <v>0.01</v>
      </c>
      <c r="T962" s="153">
        <v>0.02</v>
      </c>
      <c r="U962" s="477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4" t="s">
        <v>24</v>
      </c>
    </row>
    <row r="963" spans="1:27" ht="15" hidden="1" x14ac:dyDescent="0.25">
      <c r="A963" s="24">
        <f t="shared" si="89"/>
        <v>1962</v>
      </c>
      <c r="B963" s="24">
        <f t="shared" si="89"/>
        <v>1962</v>
      </c>
      <c r="C963" s="475" t="s">
        <v>1427</v>
      </c>
      <c r="D963" t="s">
        <v>222</v>
      </c>
      <c r="E963" s="476">
        <v>3</v>
      </c>
      <c r="F963" s="470">
        <v>22.5</v>
      </c>
      <c r="G963">
        <v>1</v>
      </c>
      <c r="H963">
        <v>1</v>
      </c>
      <c r="I963" s="471">
        <f t="shared" si="91"/>
        <v>0.47039166666666665</v>
      </c>
      <c r="J963" s="472">
        <v>0.36503333333333332</v>
      </c>
      <c r="K963" s="472">
        <v>0.44336666666666663</v>
      </c>
      <c r="L963" s="472">
        <v>0.58906666666666663</v>
      </c>
      <c r="M963" s="472">
        <v>0.48410000000000003</v>
      </c>
      <c r="N963" s="471">
        <f t="shared" si="92"/>
        <v>0.47039166666666665</v>
      </c>
      <c r="O963" s="472">
        <v>0.36503333333333332</v>
      </c>
      <c r="P963" s="472">
        <v>0.44336666666666663</v>
      </c>
      <c r="Q963" s="472">
        <v>0.58906666666666663</v>
      </c>
      <c r="R963" s="472">
        <v>0.48410000000000003</v>
      </c>
      <c r="S963" s="153">
        <v>0.01</v>
      </c>
      <c r="T963" s="153">
        <v>0.02</v>
      </c>
      <c r="U963" s="477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4" t="s">
        <v>24</v>
      </c>
    </row>
    <row r="964" spans="1:27" ht="15" hidden="1" x14ac:dyDescent="0.25">
      <c r="A964" s="24">
        <f t="shared" si="89"/>
        <v>1963</v>
      </c>
      <c r="B964" s="24">
        <f t="shared" si="89"/>
        <v>1963</v>
      </c>
      <c r="C964" s="475" t="s">
        <v>1428</v>
      </c>
      <c r="D964" t="s">
        <v>222</v>
      </c>
      <c r="E964" s="476">
        <v>3</v>
      </c>
      <c r="F964" s="470">
        <v>29.835000000000001</v>
      </c>
      <c r="G964">
        <v>1</v>
      </c>
      <c r="H964">
        <v>1</v>
      </c>
      <c r="I964" s="471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1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7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4" t="s">
        <v>25</v>
      </c>
    </row>
    <row r="965" spans="1:27" ht="15" hidden="1" x14ac:dyDescent="0.25">
      <c r="A965" s="24">
        <f t="shared" ref="A965:B984" si="93">1000+ROW()-1</f>
        <v>1964</v>
      </c>
      <c r="B965" s="24">
        <f t="shared" si="93"/>
        <v>1964</v>
      </c>
      <c r="C965" s="475" t="s">
        <v>1429</v>
      </c>
      <c r="D965" t="s">
        <v>216</v>
      </c>
      <c r="E965" s="476">
        <v>1</v>
      </c>
      <c r="F965" s="470">
        <v>30</v>
      </c>
      <c r="G965">
        <v>1</v>
      </c>
      <c r="H965">
        <v>1</v>
      </c>
      <c r="I965" s="471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1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7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4" t="s">
        <v>25</v>
      </c>
    </row>
    <row r="966" spans="1:27" ht="15" hidden="1" x14ac:dyDescent="0.25">
      <c r="A966" s="24">
        <f t="shared" si="93"/>
        <v>1965</v>
      </c>
      <c r="B966" s="24">
        <f t="shared" si="93"/>
        <v>1965</v>
      </c>
      <c r="C966" s="475" t="s">
        <v>1430</v>
      </c>
      <c r="D966" t="s">
        <v>222</v>
      </c>
      <c r="E966" s="476">
        <v>3</v>
      </c>
      <c r="F966" s="470">
        <v>13.5</v>
      </c>
      <c r="G966">
        <v>1</v>
      </c>
      <c r="H966">
        <v>1</v>
      </c>
      <c r="I966" s="471">
        <f t="shared" si="91"/>
        <v>0.47039166666666665</v>
      </c>
      <c r="J966" s="472">
        <v>0.36503333333333332</v>
      </c>
      <c r="K966" s="472">
        <v>0.44336666666666663</v>
      </c>
      <c r="L966" s="472">
        <v>0.58906666666666663</v>
      </c>
      <c r="M966" s="472">
        <v>0.48410000000000003</v>
      </c>
      <c r="N966" s="471">
        <f t="shared" si="92"/>
        <v>0.47039166666666665</v>
      </c>
      <c r="O966" s="472">
        <v>0.36503333333333332</v>
      </c>
      <c r="P966" s="472">
        <v>0.44336666666666663</v>
      </c>
      <c r="Q966" s="472">
        <v>0.58906666666666663</v>
      </c>
      <c r="R966" s="472">
        <v>0.48410000000000003</v>
      </c>
      <c r="S966" s="153">
        <v>0.01</v>
      </c>
      <c r="T966" s="153">
        <v>0.02</v>
      </c>
      <c r="U966" s="477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4" t="s">
        <v>24</v>
      </c>
    </row>
    <row r="967" spans="1:27" ht="15" hidden="1" x14ac:dyDescent="0.25">
      <c r="A967" s="24">
        <f t="shared" si="93"/>
        <v>1966</v>
      </c>
      <c r="B967" s="24">
        <f t="shared" si="93"/>
        <v>1966</v>
      </c>
      <c r="C967" s="475" t="s">
        <v>1431</v>
      </c>
      <c r="D967" t="s">
        <v>222</v>
      </c>
      <c r="E967" s="476">
        <v>3</v>
      </c>
      <c r="F967" s="470">
        <v>2.7</v>
      </c>
      <c r="G967">
        <v>1</v>
      </c>
      <c r="H967">
        <v>1</v>
      </c>
      <c r="I967" s="471">
        <f t="shared" si="91"/>
        <v>0.47039166666666665</v>
      </c>
      <c r="J967" s="472">
        <v>0.36503333333333332</v>
      </c>
      <c r="K967" s="472">
        <v>0.44336666666666663</v>
      </c>
      <c r="L967" s="472">
        <v>0.58906666666666663</v>
      </c>
      <c r="M967" s="472">
        <v>0.48410000000000003</v>
      </c>
      <c r="N967" s="471">
        <f t="shared" si="92"/>
        <v>0.47039166666666665</v>
      </c>
      <c r="O967" s="472">
        <v>0.36503333333333332</v>
      </c>
      <c r="P967" s="472">
        <v>0.44336666666666663</v>
      </c>
      <c r="Q967" s="472">
        <v>0.58906666666666663</v>
      </c>
      <c r="R967" s="472">
        <v>0.48410000000000003</v>
      </c>
      <c r="S967" s="153">
        <v>0.01</v>
      </c>
      <c r="T967" s="153">
        <v>0.02</v>
      </c>
      <c r="U967" s="477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4" t="s">
        <v>24</v>
      </c>
    </row>
    <row r="968" spans="1:27" ht="15" hidden="1" x14ac:dyDescent="0.25">
      <c r="A968" s="24">
        <f t="shared" si="93"/>
        <v>1967</v>
      </c>
      <c r="B968" s="24">
        <f t="shared" si="93"/>
        <v>1967</v>
      </c>
      <c r="C968" s="475" t="s">
        <v>1432</v>
      </c>
      <c r="D968" t="s">
        <v>222</v>
      </c>
      <c r="E968" s="476">
        <v>3</v>
      </c>
      <c r="F968" s="470">
        <v>13.5</v>
      </c>
      <c r="G968">
        <v>1</v>
      </c>
      <c r="H968">
        <v>1</v>
      </c>
      <c r="I968" s="471">
        <f t="shared" si="91"/>
        <v>0.47039166666666665</v>
      </c>
      <c r="J968" s="472">
        <v>0.36503333333333332</v>
      </c>
      <c r="K968" s="472">
        <v>0.44336666666666663</v>
      </c>
      <c r="L968" s="472">
        <v>0.58906666666666663</v>
      </c>
      <c r="M968" s="472">
        <v>0.48410000000000003</v>
      </c>
      <c r="N968" s="471">
        <f t="shared" si="92"/>
        <v>0.47039166666666665</v>
      </c>
      <c r="O968" s="472">
        <v>0.36503333333333332</v>
      </c>
      <c r="P968" s="472">
        <v>0.44336666666666663</v>
      </c>
      <c r="Q968" s="472">
        <v>0.58906666666666663</v>
      </c>
      <c r="R968" s="472">
        <v>0.48410000000000003</v>
      </c>
      <c r="S968" s="153">
        <v>0.01</v>
      </c>
      <c r="T968" s="153">
        <v>0.02</v>
      </c>
      <c r="U968" s="477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4" t="s">
        <v>24</v>
      </c>
    </row>
    <row r="969" spans="1:27" ht="15" hidden="1" x14ac:dyDescent="0.25">
      <c r="A969" s="24">
        <f t="shared" si="93"/>
        <v>1968</v>
      </c>
      <c r="B969" s="24">
        <f t="shared" si="93"/>
        <v>1968</v>
      </c>
      <c r="C969" s="475" t="s">
        <v>1433</v>
      </c>
      <c r="D969" t="s">
        <v>222</v>
      </c>
      <c r="E969" s="476">
        <v>3</v>
      </c>
      <c r="F969" s="470">
        <v>18</v>
      </c>
      <c r="G969">
        <v>1</v>
      </c>
      <c r="H969">
        <v>1</v>
      </c>
      <c r="I969" s="471">
        <f t="shared" si="91"/>
        <v>0.47039166666666665</v>
      </c>
      <c r="J969" s="472">
        <v>0.36503333333333332</v>
      </c>
      <c r="K969" s="472">
        <v>0.44336666666666663</v>
      </c>
      <c r="L969" s="472">
        <v>0.58906666666666663</v>
      </c>
      <c r="M969" s="472">
        <v>0.48410000000000003</v>
      </c>
      <c r="N969" s="471">
        <f t="shared" si="92"/>
        <v>0.47039166666666665</v>
      </c>
      <c r="O969" s="472">
        <v>0.36503333333333332</v>
      </c>
      <c r="P969" s="472">
        <v>0.44336666666666663</v>
      </c>
      <c r="Q969" s="472">
        <v>0.58906666666666663</v>
      </c>
      <c r="R969" s="472">
        <v>0.48410000000000003</v>
      </c>
      <c r="S969" s="153">
        <v>0.01</v>
      </c>
      <c r="T969" s="153">
        <v>0.02</v>
      </c>
      <c r="U969" s="477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4" t="s">
        <v>24</v>
      </c>
    </row>
    <row r="970" spans="1:27" ht="15" hidden="1" x14ac:dyDescent="0.25">
      <c r="A970" s="24">
        <f t="shared" si="93"/>
        <v>1969</v>
      </c>
      <c r="B970" s="24">
        <f t="shared" si="93"/>
        <v>1969</v>
      </c>
      <c r="C970" s="475" t="s">
        <v>1434</v>
      </c>
      <c r="D970" t="s">
        <v>222</v>
      </c>
      <c r="E970" s="476">
        <v>3</v>
      </c>
      <c r="F970" s="470">
        <v>30</v>
      </c>
      <c r="G970">
        <v>1</v>
      </c>
      <c r="H970">
        <v>1</v>
      </c>
      <c r="I970" s="471">
        <f t="shared" si="91"/>
        <v>0.47039166666666665</v>
      </c>
      <c r="J970" s="472">
        <v>0.36503333333333332</v>
      </c>
      <c r="K970" s="472">
        <v>0.44336666666666663</v>
      </c>
      <c r="L970" s="472">
        <v>0.58906666666666663</v>
      </c>
      <c r="M970" s="472">
        <v>0.48410000000000003</v>
      </c>
      <c r="N970" s="471">
        <f t="shared" si="92"/>
        <v>0.47039166666666665</v>
      </c>
      <c r="O970" s="472">
        <v>0.36503333333333332</v>
      </c>
      <c r="P970" s="472">
        <v>0.44336666666666663</v>
      </c>
      <c r="Q970" s="472">
        <v>0.58906666666666663</v>
      </c>
      <c r="R970" s="472">
        <v>0.48410000000000003</v>
      </c>
      <c r="S970" s="153">
        <v>0.01</v>
      </c>
      <c r="T970" s="153">
        <v>0.02</v>
      </c>
      <c r="U970" s="477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4" t="s">
        <v>24</v>
      </c>
    </row>
    <row r="971" spans="1:27" ht="15" hidden="1" x14ac:dyDescent="0.25">
      <c r="A971" s="24">
        <f t="shared" si="93"/>
        <v>1970</v>
      </c>
      <c r="B971" s="24">
        <f t="shared" si="93"/>
        <v>1970</v>
      </c>
      <c r="C971" s="475" t="s">
        <v>1435</v>
      </c>
      <c r="D971" t="s">
        <v>222</v>
      </c>
      <c r="E971" s="476">
        <v>3</v>
      </c>
      <c r="F971" s="470">
        <v>26</v>
      </c>
      <c r="G971">
        <v>1</v>
      </c>
      <c r="H971">
        <v>1</v>
      </c>
      <c r="I971" s="471">
        <f t="shared" si="91"/>
        <v>0.47039166666666665</v>
      </c>
      <c r="J971" s="472">
        <v>0.36503333333333332</v>
      </c>
      <c r="K971" s="472">
        <v>0.44336666666666663</v>
      </c>
      <c r="L971" s="472">
        <v>0.58906666666666663</v>
      </c>
      <c r="M971" s="472">
        <v>0.48410000000000003</v>
      </c>
      <c r="N971" s="471">
        <f t="shared" si="92"/>
        <v>0.47039166666666665</v>
      </c>
      <c r="O971" s="472">
        <v>0.36503333333333332</v>
      </c>
      <c r="P971" s="472">
        <v>0.44336666666666663</v>
      </c>
      <c r="Q971" s="472">
        <v>0.58906666666666663</v>
      </c>
      <c r="R971" s="472">
        <v>0.48410000000000003</v>
      </c>
      <c r="S971" s="153">
        <v>0.01</v>
      </c>
      <c r="T971" s="153">
        <v>0.02</v>
      </c>
      <c r="U971" s="477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4" t="s">
        <v>24</v>
      </c>
    </row>
    <row r="972" spans="1:27" ht="15" hidden="1" x14ac:dyDescent="0.25">
      <c r="A972" s="24">
        <f t="shared" si="93"/>
        <v>1971</v>
      </c>
      <c r="B972" s="24">
        <f t="shared" si="93"/>
        <v>1971</v>
      </c>
      <c r="C972" s="475" t="s">
        <v>1436</v>
      </c>
      <c r="D972" t="s">
        <v>222</v>
      </c>
      <c r="E972" s="476">
        <v>3</v>
      </c>
      <c r="F972" s="470">
        <v>26</v>
      </c>
      <c r="G972">
        <v>1</v>
      </c>
      <c r="H972">
        <v>1</v>
      </c>
      <c r="I972" s="471">
        <f t="shared" si="91"/>
        <v>0.47039166666666665</v>
      </c>
      <c r="J972" s="472">
        <v>0.36503333333333332</v>
      </c>
      <c r="K972" s="472">
        <v>0.44336666666666663</v>
      </c>
      <c r="L972" s="472">
        <v>0.58906666666666663</v>
      </c>
      <c r="M972" s="472">
        <v>0.48410000000000003</v>
      </c>
      <c r="N972" s="471">
        <f t="shared" si="92"/>
        <v>0.47039166666666665</v>
      </c>
      <c r="O972" s="472">
        <v>0.36503333333333332</v>
      </c>
      <c r="P972" s="472">
        <v>0.44336666666666663</v>
      </c>
      <c r="Q972" s="472">
        <v>0.58906666666666663</v>
      </c>
      <c r="R972" s="472">
        <v>0.48410000000000003</v>
      </c>
      <c r="S972" s="153">
        <v>0.01</v>
      </c>
      <c r="T972" s="153">
        <v>0.02</v>
      </c>
      <c r="U972" s="477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4" t="s">
        <v>24</v>
      </c>
    </row>
    <row r="973" spans="1:27" ht="15" hidden="1" x14ac:dyDescent="0.25">
      <c r="A973" s="24">
        <f t="shared" si="93"/>
        <v>1972</v>
      </c>
      <c r="B973" s="24">
        <f t="shared" si="93"/>
        <v>1972</v>
      </c>
      <c r="C973" s="475" t="s">
        <v>1437</v>
      </c>
      <c r="D973" t="s">
        <v>222</v>
      </c>
      <c r="E973" s="476">
        <v>3</v>
      </c>
      <c r="F973" s="470">
        <v>18</v>
      </c>
      <c r="G973">
        <v>1</v>
      </c>
      <c r="H973">
        <v>1</v>
      </c>
      <c r="I973" s="471">
        <f t="shared" si="91"/>
        <v>0.47039166666666665</v>
      </c>
      <c r="J973" s="472">
        <v>0.36503333333333332</v>
      </c>
      <c r="K973" s="472">
        <v>0.44336666666666663</v>
      </c>
      <c r="L973" s="472">
        <v>0.58906666666666663</v>
      </c>
      <c r="M973" s="472">
        <v>0.48410000000000003</v>
      </c>
      <c r="N973" s="471">
        <f t="shared" si="92"/>
        <v>0.47039166666666665</v>
      </c>
      <c r="O973" s="472">
        <v>0.36503333333333332</v>
      </c>
      <c r="P973" s="472">
        <v>0.44336666666666663</v>
      </c>
      <c r="Q973" s="472">
        <v>0.58906666666666663</v>
      </c>
      <c r="R973" s="472">
        <v>0.48410000000000003</v>
      </c>
      <c r="S973" s="153">
        <v>0.01</v>
      </c>
      <c r="T973" s="153">
        <v>0.02</v>
      </c>
      <c r="U973" s="477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4" t="s">
        <v>24</v>
      </c>
    </row>
    <row r="974" spans="1:27" ht="15" hidden="1" x14ac:dyDescent="0.25">
      <c r="A974" s="24">
        <f t="shared" si="93"/>
        <v>1973</v>
      </c>
      <c r="B974" s="24">
        <f t="shared" si="93"/>
        <v>1973</v>
      </c>
      <c r="C974" s="475" t="s">
        <v>1438</v>
      </c>
      <c r="D974" t="s">
        <v>222</v>
      </c>
      <c r="E974" s="476">
        <v>3</v>
      </c>
      <c r="F974" s="470">
        <v>28</v>
      </c>
      <c r="G974">
        <v>1</v>
      </c>
      <c r="H974">
        <v>1</v>
      </c>
      <c r="I974" s="471">
        <f t="shared" si="91"/>
        <v>0.47039166666666665</v>
      </c>
      <c r="J974" s="472">
        <v>0.36503333333333332</v>
      </c>
      <c r="K974" s="472">
        <v>0.44336666666666663</v>
      </c>
      <c r="L974" s="472">
        <v>0.58906666666666663</v>
      </c>
      <c r="M974" s="472">
        <v>0.48410000000000003</v>
      </c>
      <c r="N974" s="471">
        <f t="shared" si="92"/>
        <v>0.47039166666666665</v>
      </c>
      <c r="O974" s="472">
        <v>0.36503333333333332</v>
      </c>
      <c r="P974" s="472">
        <v>0.44336666666666663</v>
      </c>
      <c r="Q974" s="472">
        <v>0.58906666666666663</v>
      </c>
      <c r="R974" s="472">
        <v>0.48410000000000003</v>
      </c>
      <c r="S974" s="153">
        <v>0.01</v>
      </c>
      <c r="T974" s="153">
        <v>0.02</v>
      </c>
      <c r="U974" s="477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4" t="s">
        <v>24</v>
      </c>
    </row>
    <row r="975" spans="1:27" ht="15" hidden="1" x14ac:dyDescent="0.25">
      <c r="A975" s="24">
        <f t="shared" si="93"/>
        <v>1974</v>
      </c>
      <c r="B975" s="24">
        <f t="shared" si="93"/>
        <v>1974</v>
      </c>
      <c r="C975" s="475" t="s">
        <v>1439</v>
      </c>
      <c r="D975" t="s">
        <v>222</v>
      </c>
      <c r="E975" s="476">
        <v>3</v>
      </c>
      <c r="F975" s="470">
        <v>20</v>
      </c>
      <c r="G975">
        <v>1</v>
      </c>
      <c r="H975">
        <v>1</v>
      </c>
      <c r="I975" s="471">
        <f t="shared" si="91"/>
        <v>0.47039166666666665</v>
      </c>
      <c r="J975" s="472">
        <v>0.36503333333333332</v>
      </c>
      <c r="K975" s="472">
        <v>0.44336666666666663</v>
      </c>
      <c r="L975" s="472">
        <v>0.58906666666666663</v>
      </c>
      <c r="M975" s="472">
        <v>0.48410000000000003</v>
      </c>
      <c r="N975" s="471">
        <f t="shared" si="92"/>
        <v>0.47039166666666665</v>
      </c>
      <c r="O975" s="472">
        <v>0.36503333333333332</v>
      </c>
      <c r="P975" s="472">
        <v>0.44336666666666663</v>
      </c>
      <c r="Q975" s="472">
        <v>0.58906666666666663</v>
      </c>
      <c r="R975" s="472">
        <v>0.48410000000000003</v>
      </c>
      <c r="S975" s="153">
        <v>0.01</v>
      </c>
      <c r="T975" s="153">
        <v>0.02</v>
      </c>
      <c r="U975" s="477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4" t="s">
        <v>24</v>
      </c>
    </row>
    <row r="976" spans="1:27" ht="15" hidden="1" x14ac:dyDescent="0.25">
      <c r="A976" s="24">
        <f t="shared" si="93"/>
        <v>1975</v>
      </c>
      <c r="B976" s="24">
        <f t="shared" si="93"/>
        <v>1975</v>
      </c>
      <c r="C976" s="475" t="s">
        <v>1440</v>
      </c>
      <c r="D976" t="s">
        <v>222</v>
      </c>
      <c r="E976" s="476">
        <v>3</v>
      </c>
      <c r="F976" s="470">
        <v>18</v>
      </c>
      <c r="G976">
        <v>1</v>
      </c>
      <c r="H976">
        <v>1</v>
      </c>
      <c r="I976" s="471">
        <f t="shared" si="91"/>
        <v>0.47039166666666665</v>
      </c>
      <c r="J976" s="472">
        <v>0.36503333333333332</v>
      </c>
      <c r="K976" s="472">
        <v>0.44336666666666663</v>
      </c>
      <c r="L976" s="472">
        <v>0.58906666666666663</v>
      </c>
      <c r="M976" s="472">
        <v>0.48410000000000003</v>
      </c>
      <c r="N976" s="471">
        <f t="shared" si="92"/>
        <v>0.47039166666666665</v>
      </c>
      <c r="O976" s="472">
        <v>0.36503333333333332</v>
      </c>
      <c r="P976" s="472">
        <v>0.44336666666666663</v>
      </c>
      <c r="Q976" s="472">
        <v>0.58906666666666663</v>
      </c>
      <c r="R976" s="472">
        <v>0.48410000000000003</v>
      </c>
      <c r="S976" s="153">
        <v>0.01</v>
      </c>
      <c r="T976" s="153">
        <v>0.02</v>
      </c>
      <c r="U976" s="477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4" t="s">
        <v>24</v>
      </c>
    </row>
    <row r="977" spans="1:27" ht="15" hidden="1" x14ac:dyDescent="0.25">
      <c r="A977" s="24">
        <f t="shared" si="93"/>
        <v>1976</v>
      </c>
      <c r="B977" s="24">
        <f t="shared" si="93"/>
        <v>1976</v>
      </c>
      <c r="C977" s="475" t="s">
        <v>1441</v>
      </c>
      <c r="D977" t="s">
        <v>222</v>
      </c>
      <c r="E977" s="476">
        <v>3</v>
      </c>
      <c r="F977" s="470">
        <v>18</v>
      </c>
      <c r="G977">
        <v>1</v>
      </c>
      <c r="H977">
        <v>1</v>
      </c>
      <c r="I977" s="471">
        <f t="shared" si="91"/>
        <v>0.47039166666666665</v>
      </c>
      <c r="J977" s="472">
        <v>0.36503333333333332</v>
      </c>
      <c r="K977" s="472">
        <v>0.44336666666666663</v>
      </c>
      <c r="L977" s="472">
        <v>0.58906666666666663</v>
      </c>
      <c r="M977" s="472">
        <v>0.48410000000000003</v>
      </c>
      <c r="N977" s="471">
        <f t="shared" si="92"/>
        <v>0.47039166666666665</v>
      </c>
      <c r="O977" s="472">
        <v>0.36503333333333332</v>
      </c>
      <c r="P977" s="472">
        <v>0.44336666666666663</v>
      </c>
      <c r="Q977" s="472">
        <v>0.58906666666666663</v>
      </c>
      <c r="R977" s="472">
        <v>0.48410000000000003</v>
      </c>
      <c r="S977" s="153">
        <v>0.01</v>
      </c>
      <c r="T977" s="153">
        <v>0.02</v>
      </c>
      <c r="U977" s="477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4" t="s">
        <v>24</v>
      </c>
    </row>
    <row r="978" spans="1:27" ht="15" hidden="1" x14ac:dyDescent="0.25">
      <c r="A978" s="24">
        <f t="shared" si="93"/>
        <v>1977</v>
      </c>
      <c r="B978" s="24">
        <f t="shared" si="93"/>
        <v>1977</v>
      </c>
      <c r="C978" s="475" t="s">
        <v>1442</v>
      </c>
      <c r="D978" t="s">
        <v>222</v>
      </c>
      <c r="E978" s="476">
        <v>3</v>
      </c>
      <c r="F978" s="470">
        <v>12</v>
      </c>
      <c r="G978">
        <v>1</v>
      </c>
      <c r="H978">
        <v>1</v>
      </c>
      <c r="I978" s="471">
        <f t="shared" si="91"/>
        <v>0.47039166666666665</v>
      </c>
      <c r="J978" s="472">
        <v>0.36503333333333332</v>
      </c>
      <c r="K978" s="472">
        <v>0.44336666666666663</v>
      </c>
      <c r="L978" s="472">
        <v>0.58906666666666663</v>
      </c>
      <c r="M978" s="472">
        <v>0.48410000000000003</v>
      </c>
      <c r="N978" s="471">
        <f t="shared" si="92"/>
        <v>0.47039166666666665</v>
      </c>
      <c r="O978" s="472">
        <v>0.36503333333333332</v>
      </c>
      <c r="P978" s="472">
        <v>0.44336666666666663</v>
      </c>
      <c r="Q978" s="472">
        <v>0.58906666666666663</v>
      </c>
      <c r="R978" s="472">
        <v>0.48410000000000003</v>
      </c>
      <c r="S978" s="153">
        <v>0.01</v>
      </c>
      <c r="T978" s="153">
        <v>0.02</v>
      </c>
      <c r="U978" s="477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4" t="s">
        <v>24</v>
      </c>
    </row>
    <row r="979" spans="1:27" ht="15" hidden="1" x14ac:dyDescent="0.25">
      <c r="A979" s="24">
        <f t="shared" si="93"/>
        <v>1978</v>
      </c>
      <c r="B979" s="24">
        <f t="shared" si="93"/>
        <v>1978</v>
      </c>
      <c r="C979" s="468" t="s">
        <v>1443</v>
      </c>
      <c r="D979" t="s">
        <v>222</v>
      </c>
      <c r="E979" s="469">
        <v>3</v>
      </c>
      <c r="F979" s="470">
        <v>17.2</v>
      </c>
      <c r="G979">
        <v>1</v>
      </c>
      <c r="H979">
        <v>1</v>
      </c>
      <c r="I979" s="471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1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3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4" t="s">
        <v>23</v>
      </c>
    </row>
    <row r="980" spans="1:27" ht="15" hidden="1" x14ac:dyDescent="0.25">
      <c r="A980" s="24">
        <f t="shared" si="93"/>
        <v>1979</v>
      </c>
      <c r="B980" s="24">
        <f t="shared" si="93"/>
        <v>1979</v>
      </c>
      <c r="C980" s="475" t="s">
        <v>1444</v>
      </c>
      <c r="D980" t="s">
        <v>222</v>
      </c>
      <c r="E980" s="476">
        <v>3</v>
      </c>
      <c r="F980" s="470">
        <v>12</v>
      </c>
      <c r="G980">
        <v>1</v>
      </c>
      <c r="H980">
        <v>1</v>
      </c>
      <c r="I980" s="471">
        <f t="shared" si="91"/>
        <v>0.47039166666666665</v>
      </c>
      <c r="J980" s="472">
        <v>0.36503333333333332</v>
      </c>
      <c r="K980" s="472">
        <v>0.44336666666666663</v>
      </c>
      <c r="L980" s="472">
        <v>0.58906666666666663</v>
      </c>
      <c r="M980" s="472">
        <v>0.48410000000000003</v>
      </c>
      <c r="N980" s="471">
        <f t="shared" si="92"/>
        <v>0.47039166666666665</v>
      </c>
      <c r="O980" s="472">
        <v>0.36503333333333332</v>
      </c>
      <c r="P980" s="472">
        <v>0.44336666666666663</v>
      </c>
      <c r="Q980" s="472">
        <v>0.58906666666666663</v>
      </c>
      <c r="R980" s="472">
        <v>0.48410000000000003</v>
      </c>
      <c r="S980" s="153">
        <v>0.01</v>
      </c>
      <c r="T980" s="153">
        <v>0.02</v>
      </c>
      <c r="U980" s="477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4" t="s">
        <v>24</v>
      </c>
    </row>
    <row r="981" spans="1:27" ht="15" hidden="1" x14ac:dyDescent="0.25">
      <c r="A981" s="24">
        <f t="shared" si="93"/>
        <v>1980</v>
      </c>
      <c r="B981" s="24">
        <f t="shared" si="93"/>
        <v>1980</v>
      </c>
      <c r="C981" s="475" t="s">
        <v>1445</v>
      </c>
      <c r="D981" t="s">
        <v>222</v>
      </c>
      <c r="E981" s="476">
        <v>3</v>
      </c>
      <c r="F981" s="470">
        <v>26</v>
      </c>
      <c r="G981">
        <v>1</v>
      </c>
      <c r="H981">
        <v>1</v>
      </c>
      <c r="I981" s="471">
        <f t="shared" si="91"/>
        <v>0.47039166666666665</v>
      </c>
      <c r="J981" s="472">
        <v>0.36503333333333332</v>
      </c>
      <c r="K981" s="472">
        <v>0.44336666666666663</v>
      </c>
      <c r="L981" s="472">
        <v>0.58906666666666663</v>
      </c>
      <c r="M981" s="472">
        <v>0.48410000000000003</v>
      </c>
      <c r="N981" s="471">
        <f t="shared" si="92"/>
        <v>0.47039166666666665</v>
      </c>
      <c r="O981" s="472">
        <v>0.36503333333333332</v>
      </c>
      <c r="P981" s="472">
        <v>0.44336666666666663</v>
      </c>
      <c r="Q981" s="472">
        <v>0.58906666666666663</v>
      </c>
      <c r="R981" s="472">
        <v>0.48410000000000003</v>
      </c>
      <c r="S981" s="153">
        <v>0.01</v>
      </c>
      <c r="T981" s="153">
        <v>0.02</v>
      </c>
      <c r="U981" s="477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4" t="s">
        <v>24</v>
      </c>
    </row>
    <row r="982" spans="1:27" ht="15" hidden="1" x14ac:dyDescent="0.25">
      <c r="A982" s="24">
        <f t="shared" si="93"/>
        <v>1981</v>
      </c>
      <c r="B982" s="24">
        <f t="shared" si="93"/>
        <v>1981</v>
      </c>
      <c r="C982" s="475" t="s">
        <v>1446</v>
      </c>
      <c r="D982" t="s">
        <v>222</v>
      </c>
      <c r="E982" s="476">
        <v>3</v>
      </c>
      <c r="F982" s="470">
        <v>20</v>
      </c>
      <c r="G982">
        <v>1</v>
      </c>
      <c r="H982">
        <v>1</v>
      </c>
      <c r="I982" s="471">
        <f t="shared" si="91"/>
        <v>0.47039166666666665</v>
      </c>
      <c r="J982" s="472">
        <v>0.36503333333333332</v>
      </c>
      <c r="K982" s="472">
        <v>0.44336666666666663</v>
      </c>
      <c r="L982" s="472">
        <v>0.58906666666666663</v>
      </c>
      <c r="M982" s="472">
        <v>0.48410000000000003</v>
      </c>
      <c r="N982" s="471">
        <f t="shared" si="92"/>
        <v>0.47039166666666665</v>
      </c>
      <c r="O982" s="472">
        <v>0.36503333333333332</v>
      </c>
      <c r="P982" s="472">
        <v>0.44336666666666663</v>
      </c>
      <c r="Q982" s="472">
        <v>0.58906666666666663</v>
      </c>
      <c r="R982" s="472">
        <v>0.48410000000000003</v>
      </c>
      <c r="S982" s="153">
        <v>0.01</v>
      </c>
      <c r="T982" s="153">
        <v>0.02</v>
      </c>
      <c r="U982" s="477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4" t="s">
        <v>24</v>
      </c>
    </row>
    <row r="983" spans="1:27" ht="15" hidden="1" x14ac:dyDescent="0.25">
      <c r="A983" s="24">
        <f t="shared" si="93"/>
        <v>1982</v>
      </c>
      <c r="B983" s="24">
        <f t="shared" si="93"/>
        <v>1982</v>
      </c>
      <c r="C983" s="475" t="s">
        <v>1447</v>
      </c>
      <c r="D983" t="s">
        <v>222</v>
      </c>
      <c r="E983" s="476">
        <v>3</v>
      </c>
      <c r="F983" s="470">
        <v>20</v>
      </c>
      <c r="G983">
        <v>1</v>
      </c>
      <c r="H983">
        <v>1</v>
      </c>
      <c r="I983" s="471">
        <f t="shared" si="91"/>
        <v>0.47039166666666665</v>
      </c>
      <c r="J983" s="472">
        <v>0.36503333333333332</v>
      </c>
      <c r="K983" s="472">
        <v>0.44336666666666663</v>
      </c>
      <c r="L983" s="472">
        <v>0.58906666666666663</v>
      </c>
      <c r="M983" s="472">
        <v>0.48410000000000003</v>
      </c>
      <c r="N983" s="471">
        <f t="shared" si="92"/>
        <v>0.47039166666666665</v>
      </c>
      <c r="O983" s="472">
        <v>0.36503333333333332</v>
      </c>
      <c r="P983" s="472">
        <v>0.44336666666666663</v>
      </c>
      <c r="Q983" s="472">
        <v>0.58906666666666663</v>
      </c>
      <c r="R983" s="472">
        <v>0.48410000000000003</v>
      </c>
      <c r="S983" s="153">
        <v>0.01</v>
      </c>
      <c r="T983" s="153">
        <v>0.02</v>
      </c>
      <c r="U983" s="477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4" t="s">
        <v>24</v>
      </c>
    </row>
    <row r="984" spans="1:27" ht="15" hidden="1" x14ac:dyDescent="0.25">
      <c r="A984" s="24">
        <f t="shared" si="93"/>
        <v>1983</v>
      </c>
      <c r="B984" s="24">
        <f t="shared" si="93"/>
        <v>1983</v>
      </c>
      <c r="C984" s="475" t="s">
        <v>1448</v>
      </c>
      <c r="D984" t="s">
        <v>222</v>
      </c>
      <c r="E984" s="476">
        <v>3</v>
      </c>
      <c r="F984" s="470">
        <v>20</v>
      </c>
      <c r="G984">
        <v>1</v>
      </c>
      <c r="H984">
        <v>1</v>
      </c>
      <c r="I984" s="471">
        <f t="shared" si="91"/>
        <v>0.47039166666666665</v>
      </c>
      <c r="J984" s="472">
        <v>0.36503333333333332</v>
      </c>
      <c r="K984" s="472">
        <v>0.44336666666666663</v>
      </c>
      <c r="L984" s="472">
        <v>0.58906666666666663</v>
      </c>
      <c r="M984" s="472">
        <v>0.48410000000000003</v>
      </c>
      <c r="N984" s="471">
        <f t="shared" si="92"/>
        <v>0.47039166666666665</v>
      </c>
      <c r="O984" s="472">
        <v>0.36503333333333332</v>
      </c>
      <c r="P984" s="472">
        <v>0.44336666666666663</v>
      </c>
      <c r="Q984" s="472">
        <v>0.58906666666666663</v>
      </c>
      <c r="R984" s="472">
        <v>0.48410000000000003</v>
      </c>
      <c r="S984" s="153">
        <v>0.01</v>
      </c>
      <c r="T984" s="153">
        <v>0.02</v>
      </c>
      <c r="U984" s="477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4" t="s">
        <v>24</v>
      </c>
    </row>
    <row r="985" spans="1:27" ht="15" hidden="1" x14ac:dyDescent="0.25">
      <c r="A985" s="24">
        <f t="shared" ref="A985:B1004" si="97">1000+ROW()-1</f>
        <v>1984</v>
      </c>
      <c r="B985" s="24">
        <f t="shared" si="97"/>
        <v>1984</v>
      </c>
      <c r="C985" s="475" t="s">
        <v>1449</v>
      </c>
      <c r="D985" t="s">
        <v>222</v>
      </c>
      <c r="E985" s="476">
        <v>3</v>
      </c>
      <c r="F985" s="470">
        <v>21.84</v>
      </c>
      <c r="G985">
        <v>1</v>
      </c>
      <c r="H985">
        <v>1</v>
      </c>
      <c r="I985" s="471">
        <f t="shared" si="91"/>
        <v>0.47039166666666665</v>
      </c>
      <c r="J985" s="472">
        <v>0.36503333333333332</v>
      </c>
      <c r="K985" s="472">
        <v>0.44336666666666663</v>
      </c>
      <c r="L985" s="472">
        <v>0.58906666666666663</v>
      </c>
      <c r="M985" s="472">
        <v>0.48410000000000003</v>
      </c>
      <c r="N985" s="471">
        <f t="shared" si="92"/>
        <v>0.47039166666666665</v>
      </c>
      <c r="O985" s="472">
        <v>0.36503333333333332</v>
      </c>
      <c r="P985" s="472">
        <v>0.44336666666666663</v>
      </c>
      <c r="Q985" s="472">
        <v>0.58906666666666663</v>
      </c>
      <c r="R985" s="472">
        <v>0.48410000000000003</v>
      </c>
      <c r="S985" s="153">
        <v>0.01</v>
      </c>
      <c r="T985" s="153">
        <v>0.02</v>
      </c>
      <c r="U985" s="477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4" t="s">
        <v>24</v>
      </c>
    </row>
    <row r="986" spans="1:27" ht="15" hidden="1" x14ac:dyDescent="0.25">
      <c r="A986" s="24">
        <f t="shared" si="97"/>
        <v>1985</v>
      </c>
      <c r="B986" s="24">
        <f t="shared" si="97"/>
        <v>1985</v>
      </c>
      <c r="C986" s="475" t="s">
        <v>1450</v>
      </c>
      <c r="D986" t="s">
        <v>222</v>
      </c>
      <c r="E986" s="476">
        <v>3</v>
      </c>
      <c r="F986" s="470">
        <v>27.3</v>
      </c>
      <c r="G986">
        <v>1</v>
      </c>
      <c r="H986">
        <v>1</v>
      </c>
      <c r="I986" s="471">
        <f t="shared" si="91"/>
        <v>0.47039166666666665</v>
      </c>
      <c r="J986" s="472">
        <v>0.36503333333333332</v>
      </c>
      <c r="K986" s="472">
        <v>0.44336666666666663</v>
      </c>
      <c r="L986" s="472">
        <v>0.58906666666666663</v>
      </c>
      <c r="M986" s="472">
        <v>0.48410000000000003</v>
      </c>
      <c r="N986" s="471">
        <f t="shared" si="92"/>
        <v>0.47039166666666665</v>
      </c>
      <c r="O986" s="472">
        <v>0.36503333333333332</v>
      </c>
      <c r="P986" s="472">
        <v>0.44336666666666663</v>
      </c>
      <c r="Q986" s="472">
        <v>0.58906666666666663</v>
      </c>
      <c r="R986" s="472">
        <v>0.48410000000000003</v>
      </c>
      <c r="S986" s="153">
        <v>0.01</v>
      </c>
      <c r="T986" s="153">
        <v>0.02</v>
      </c>
      <c r="U986" s="477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4" t="s">
        <v>24</v>
      </c>
    </row>
    <row r="987" spans="1:27" ht="15" hidden="1" x14ac:dyDescent="0.25">
      <c r="A987" s="24">
        <f t="shared" si="97"/>
        <v>1986</v>
      </c>
      <c r="B987" s="24">
        <f t="shared" si="97"/>
        <v>1986</v>
      </c>
      <c r="C987" s="475" t="s">
        <v>1451</v>
      </c>
      <c r="D987" t="s">
        <v>219</v>
      </c>
      <c r="E987" s="476">
        <v>2</v>
      </c>
      <c r="F987" s="470">
        <v>21.6</v>
      </c>
      <c r="G987">
        <v>1</v>
      </c>
      <c r="H987">
        <v>1</v>
      </c>
      <c r="I987" s="471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1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7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4" t="s">
        <v>24</v>
      </c>
    </row>
    <row r="988" spans="1:27" ht="15" hidden="1" x14ac:dyDescent="0.25">
      <c r="A988" s="24">
        <f t="shared" si="97"/>
        <v>1987</v>
      </c>
      <c r="B988" s="24">
        <f t="shared" si="97"/>
        <v>1987</v>
      </c>
      <c r="C988" s="475" t="s">
        <v>1452</v>
      </c>
      <c r="D988" t="s">
        <v>219</v>
      </c>
      <c r="E988" s="476">
        <v>2</v>
      </c>
      <c r="F988" s="470">
        <v>27</v>
      </c>
      <c r="G988">
        <v>1</v>
      </c>
      <c r="H988">
        <v>1</v>
      </c>
      <c r="I988" s="471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1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7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4" t="s">
        <v>24</v>
      </c>
    </row>
    <row r="989" spans="1:27" ht="15" hidden="1" x14ac:dyDescent="0.25">
      <c r="A989" s="24">
        <f t="shared" si="97"/>
        <v>1988</v>
      </c>
      <c r="B989" s="24">
        <f t="shared" si="97"/>
        <v>1988</v>
      </c>
      <c r="C989" s="475" t="s">
        <v>1453</v>
      </c>
      <c r="D989" t="s">
        <v>222</v>
      </c>
      <c r="E989" s="476">
        <v>3</v>
      </c>
      <c r="F989" s="470">
        <v>30.8</v>
      </c>
      <c r="G989">
        <v>1</v>
      </c>
      <c r="H989">
        <v>1</v>
      </c>
      <c r="I989" s="471">
        <f t="shared" si="91"/>
        <v>0.47039166666666665</v>
      </c>
      <c r="J989" s="472">
        <v>0.36503333333333332</v>
      </c>
      <c r="K989" s="472">
        <v>0.44336666666666663</v>
      </c>
      <c r="L989" s="472">
        <v>0.58906666666666663</v>
      </c>
      <c r="M989" s="472">
        <v>0.48410000000000003</v>
      </c>
      <c r="N989" s="471">
        <f t="shared" si="92"/>
        <v>0.47039166666666665</v>
      </c>
      <c r="O989" s="472">
        <v>0.36503333333333332</v>
      </c>
      <c r="P989" s="472">
        <v>0.44336666666666663</v>
      </c>
      <c r="Q989" s="472">
        <v>0.58906666666666663</v>
      </c>
      <c r="R989" s="472">
        <v>0.48410000000000003</v>
      </c>
      <c r="S989" s="153">
        <v>0.01</v>
      </c>
      <c r="T989" s="153">
        <v>0.02</v>
      </c>
      <c r="U989" s="477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4" t="s">
        <v>24</v>
      </c>
    </row>
    <row r="990" spans="1:27" ht="15" hidden="1" x14ac:dyDescent="0.25">
      <c r="A990" s="24">
        <f t="shared" si="97"/>
        <v>1989</v>
      </c>
      <c r="B990" s="24">
        <f t="shared" si="97"/>
        <v>1989</v>
      </c>
      <c r="C990" s="468" t="s">
        <v>1454</v>
      </c>
      <c r="D990" t="s">
        <v>222</v>
      </c>
      <c r="E990" s="469">
        <v>3</v>
      </c>
      <c r="F990" s="470">
        <v>0</v>
      </c>
      <c r="G990">
        <v>1</v>
      </c>
      <c r="H990">
        <v>1</v>
      </c>
      <c r="I990" s="471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1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3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4" t="s">
        <v>23</v>
      </c>
    </row>
    <row r="991" spans="1:27" ht="15" hidden="1" x14ac:dyDescent="0.25">
      <c r="A991" s="24">
        <f t="shared" si="97"/>
        <v>1990</v>
      </c>
      <c r="B991" s="24">
        <f t="shared" si="97"/>
        <v>1990</v>
      </c>
      <c r="C991" s="468" t="s">
        <v>1455</v>
      </c>
      <c r="D991" t="s">
        <v>216</v>
      </c>
      <c r="E991" s="469">
        <v>1</v>
      </c>
      <c r="F991" s="470">
        <v>4.9969999999999999</v>
      </c>
      <c r="G991">
        <v>1</v>
      </c>
      <c r="H991">
        <v>1</v>
      </c>
      <c r="I991" s="471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1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3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4" t="s">
        <v>23</v>
      </c>
    </row>
    <row r="992" spans="1:27" ht="15" hidden="1" x14ac:dyDescent="0.25">
      <c r="A992" s="24">
        <f t="shared" si="97"/>
        <v>1991</v>
      </c>
      <c r="B992" s="24">
        <f t="shared" si="97"/>
        <v>1991</v>
      </c>
      <c r="C992" s="468" t="s">
        <v>1456</v>
      </c>
      <c r="D992" t="s">
        <v>216</v>
      </c>
      <c r="E992" s="469">
        <v>1</v>
      </c>
      <c r="F992" s="470">
        <v>0</v>
      </c>
      <c r="G992">
        <v>1</v>
      </c>
      <c r="H992">
        <v>1</v>
      </c>
      <c r="I992" s="471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1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3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4" t="s">
        <v>23</v>
      </c>
    </row>
    <row r="993" spans="1:27" ht="15" hidden="1" x14ac:dyDescent="0.25">
      <c r="A993" s="24">
        <f t="shared" si="97"/>
        <v>1992</v>
      </c>
      <c r="B993" s="24">
        <f t="shared" si="97"/>
        <v>1992</v>
      </c>
      <c r="C993" s="468" t="s">
        <v>1457</v>
      </c>
      <c r="D993" t="s">
        <v>224</v>
      </c>
      <c r="E993" s="469">
        <v>4</v>
      </c>
      <c r="F993" s="470">
        <v>8</v>
      </c>
      <c r="G993">
        <v>1</v>
      </c>
      <c r="H993">
        <v>1</v>
      </c>
      <c r="I993" s="471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1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3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4" t="s">
        <v>23</v>
      </c>
    </row>
    <row r="994" spans="1:27" ht="15" hidden="1" x14ac:dyDescent="0.25">
      <c r="A994" s="24">
        <f t="shared" si="97"/>
        <v>1993</v>
      </c>
      <c r="B994" s="24">
        <f t="shared" si="97"/>
        <v>1993</v>
      </c>
      <c r="C994" s="475" t="s">
        <v>1458</v>
      </c>
      <c r="D994" t="s">
        <v>222</v>
      </c>
      <c r="E994" s="476">
        <v>3</v>
      </c>
      <c r="F994" s="470">
        <v>28.8</v>
      </c>
      <c r="G994">
        <v>1</v>
      </c>
      <c r="H994">
        <v>1</v>
      </c>
      <c r="I994" s="471">
        <f t="shared" si="91"/>
        <v>0.47039166666666665</v>
      </c>
      <c r="J994" s="472">
        <v>0.36503333333333332</v>
      </c>
      <c r="K994" s="472">
        <v>0.44336666666666663</v>
      </c>
      <c r="L994" s="472">
        <v>0.58906666666666663</v>
      </c>
      <c r="M994" s="472">
        <v>0.48410000000000003</v>
      </c>
      <c r="N994" s="471">
        <f t="shared" si="92"/>
        <v>0.47039166666666665</v>
      </c>
      <c r="O994" s="472">
        <v>0.36503333333333332</v>
      </c>
      <c r="P994" s="472">
        <v>0.44336666666666663</v>
      </c>
      <c r="Q994" s="472">
        <v>0.58906666666666663</v>
      </c>
      <c r="R994" s="472">
        <v>0.48410000000000003</v>
      </c>
      <c r="S994" s="153">
        <v>0.01</v>
      </c>
      <c r="T994" s="153">
        <v>0.02</v>
      </c>
      <c r="U994" s="477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4" t="s">
        <v>24</v>
      </c>
    </row>
    <row r="995" spans="1:27" ht="15" hidden="1" x14ac:dyDescent="0.25">
      <c r="A995" s="24">
        <f t="shared" si="97"/>
        <v>1994</v>
      </c>
      <c r="B995" s="24">
        <f t="shared" si="97"/>
        <v>1994</v>
      </c>
      <c r="C995" s="475" t="s">
        <v>1459</v>
      </c>
      <c r="D995" t="s">
        <v>219</v>
      </c>
      <c r="E995" s="476">
        <v>2</v>
      </c>
      <c r="F995" s="470">
        <v>8.4</v>
      </c>
      <c r="G995">
        <v>1</v>
      </c>
      <c r="H995">
        <v>1</v>
      </c>
      <c r="I995" s="471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1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7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4" t="s">
        <v>24</v>
      </c>
    </row>
    <row r="996" spans="1:27" ht="15" hidden="1" x14ac:dyDescent="0.25">
      <c r="A996" s="24">
        <f t="shared" si="97"/>
        <v>1995</v>
      </c>
      <c r="B996" s="24">
        <f t="shared" si="97"/>
        <v>1995</v>
      </c>
      <c r="C996" s="475" t="s">
        <v>1460</v>
      </c>
      <c r="D996" t="s">
        <v>222</v>
      </c>
      <c r="E996" s="476">
        <v>3</v>
      </c>
      <c r="F996" s="470">
        <v>29.9</v>
      </c>
      <c r="G996">
        <v>1</v>
      </c>
      <c r="H996">
        <v>1</v>
      </c>
      <c r="I996" s="471">
        <f t="shared" si="91"/>
        <v>0.47039166666666665</v>
      </c>
      <c r="J996" s="472">
        <v>0.36503333333333332</v>
      </c>
      <c r="K996" s="472">
        <v>0.44336666666666663</v>
      </c>
      <c r="L996" s="472">
        <v>0.58906666666666663</v>
      </c>
      <c r="M996" s="472">
        <v>0.48410000000000003</v>
      </c>
      <c r="N996" s="471">
        <f t="shared" si="92"/>
        <v>0.47039166666666665</v>
      </c>
      <c r="O996" s="472">
        <v>0.36503333333333332</v>
      </c>
      <c r="P996" s="472">
        <v>0.44336666666666663</v>
      </c>
      <c r="Q996" s="472">
        <v>0.58906666666666663</v>
      </c>
      <c r="R996" s="472">
        <v>0.48410000000000003</v>
      </c>
      <c r="S996" s="153">
        <v>0.01</v>
      </c>
      <c r="T996" s="153">
        <v>0.02</v>
      </c>
      <c r="U996" s="477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4" t="s">
        <v>24</v>
      </c>
    </row>
    <row r="997" spans="1:27" ht="15" hidden="1" x14ac:dyDescent="0.25">
      <c r="A997" s="24">
        <f t="shared" si="97"/>
        <v>1996</v>
      </c>
      <c r="B997" s="24">
        <f t="shared" si="97"/>
        <v>1996</v>
      </c>
      <c r="C997" s="475" t="s">
        <v>1461</v>
      </c>
      <c r="D997" t="s">
        <v>222</v>
      </c>
      <c r="E997" s="476">
        <v>3</v>
      </c>
      <c r="F997" s="470">
        <v>10.8</v>
      </c>
      <c r="G997">
        <v>1</v>
      </c>
      <c r="H997">
        <v>1</v>
      </c>
      <c r="I997" s="471">
        <f t="shared" si="91"/>
        <v>0.47039166666666665</v>
      </c>
      <c r="J997" s="472">
        <v>0.36503333333333332</v>
      </c>
      <c r="K997" s="472">
        <v>0.44336666666666663</v>
      </c>
      <c r="L997" s="472">
        <v>0.58906666666666663</v>
      </c>
      <c r="M997" s="472">
        <v>0.48410000000000003</v>
      </c>
      <c r="N997" s="471">
        <f t="shared" si="92"/>
        <v>0.47039166666666665</v>
      </c>
      <c r="O997" s="472">
        <v>0.36503333333333332</v>
      </c>
      <c r="P997" s="472">
        <v>0.44336666666666663</v>
      </c>
      <c r="Q997" s="472">
        <v>0.58906666666666663</v>
      </c>
      <c r="R997" s="472">
        <v>0.48410000000000003</v>
      </c>
      <c r="S997" s="153">
        <v>0.01</v>
      </c>
      <c r="T997" s="153">
        <v>0.02</v>
      </c>
      <c r="U997" s="477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4" t="s">
        <v>24</v>
      </c>
    </row>
    <row r="998" spans="1:27" ht="15" hidden="1" x14ac:dyDescent="0.25">
      <c r="A998" s="24">
        <f t="shared" si="97"/>
        <v>1997</v>
      </c>
      <c r="B998" s="24">
        <f t="shared" si="97"/>
        <v>1997</v>
      </c>
      <c r="C998" s="475" t="s">
        <v>1462</v>
      </c>
      <c r="D998" t="s">
        <v>222</v>
      </c>
      <c r="E998" s="476">
        <v>3</v>
      </c>
      <c r="F998" s="470">
        <v>27</v>
      </c>
      <c r="G998">
        <v>1</v>
      </c>
      <c r="H998">
        <v>1</v>
      </c>
      <c r="I998" s="471">
        <f t="shared" si="91"/>
        <v>0.47039166666666665</v>
      </c>
      <c r="J998" s="472">
        <v>0.36503333333333332</v>
      </c>
      <c r="K998" s="472">
        <v>0.44336666666666663</v>
      </c>
      <c r="L998" s="472">
        <v>0.58906666666666663</v>
      </c>
      <c r="M998" s="472">
        <v>0.48410000000000003</v>
      </c>
      <c r="N998" s="471">
        <f t="shared" si="92"/>
        <v>0.47039166666666665</v>
      </c>
      <c r="O998" s="472">
        <v>0.36503333333333332</v>
      </c>
      <c r="P998" s="472">
        <v>0.44336666666666663</v>
      </c>
      <c r="Q998" s="472">
        <v>0.58906666666666663</v>
      </c>
      <c r="R998" s="472">
        <v>0.48410000000000003</v>
      </c>
      <c r="S998" s="153">
        <v>0.01</v>
      </c>
      <c r="T998" s="153">
        <v>0.02</v>
      </c>
      <c r="U998" s="477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4" t="s">
        <v>24</v>
      </c>
    </row>
    <row r="999" spans="1:27" ht="15" hidden="1" x14ac:dyDescent="0.25">
      <c r="A999" s="24">
        <f t="shared" si="97"/>
        <v>1998</v>
      </c>
      <c r="B999" s="24">
        <f t="shared" si="97"/>
        <v>1998</v>
      </c>
      <c r="C999" s="475" t="s">
        <v>1463</v>
      </c>
      <c r="D999" t="s">
        <v>222</v>
      </c>
      <c r="E999" s="476">
        <v>3</v>
      </c>
      <c r="F999" s="470">
        <v>1.67</v>
      </c>
      <c r="G999">
        <v>1</v>
      </c>
      <c r="H999">
        <v>1</v>
      </c>
      <c r="I999" s="471">
        <f t="shared" si="91"/>
        <v>0.47039166666666665</v>
      </c>
      <c r="J999" s="472">
        <v>0.36503333333333332</v>
      </c>
      <c r="K999" s="472">
        <v>0.44336666666666663</v>
      </c>
      <c r="L999" s="472">
        <v>0.58906666666666663</v>
      </c>
      <c r="M999" s="472">
        <v>0.48410000000000003</v>
      </c>
      <c r="N999" s="471">
        <f t="shared" si="92"/>
        <v>0.47039166666666665</v>
      </c>
      <c r="O999" s="472">
        <v>0.36503333333333332</v>
      </c>
      <c r="P999" s="472">
        <v>0.44336666666666663</v>
      </c>
      <c r="Q999" s="472">
        <v>0.58906666666666663</v>
      </c>
      <c r="R999" s="472">
        <v>0.48410000000000003</v>
      </c>
      <c r="S999" s="153">
        <v>0.01</v>
      </c>
      <c r="T999" s="153">
        <v>0.02</v>
      </c>
      <c r="U999" s="477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4" t="s">
        <v>24</v>
      </c>
    </row>
    <row r="1000" spans="1:27" ht="15" hidden="1" x14ac:dyDescent="0.25">
      <c r="A1000" s="24">
        <f t="shared" si="97"/>
        <v>1999</v>
      </c>
      <c r="B1000" s="24">
        <f t="shared" si="97"/>
        <v>1999</v>
      </c>
      <c r="C1000" s="475" t="s">
        <v>1464</v>
      </c>
      <c r="D1000" t="s">
        <v>222</v>
      </c>
      <c r="E1000" s="476">
        <v>3</v>
      </c>
      <c r="F1000" s="470">
        <v>1.67</v>
      </c>
      <c r="G1000">
        <v>1</v>
      </c>
      <c r="H1000">
        <v>1</v>
      </c>
      <c r="I1000" s="471">
        <f t="shared" si="91"/>
        <v>0.47039166666666665</v>
      </c>
      <c r="J1000" s="472">
        <v>0.36503333333333332</v>
      </c>
      <c r="K1000" s="472">
        <v>0.44336666666666663</v>
      </c>
      <c r="L1000" s="472">
        <v>0.58906666666666663</v>
      </c>
      <c r="M1000" s="472">
        <v>0.48410000000000003</v>
      </c>
      <c r="N1000" s="471">
        <f t="shared" si="92"/>
        <v>0.47039166666666665</v>
      </c>
      <c r="O1000" s="472">
        <v>0.36503333333333332</v>
      </c>
      <c r="P1000" s="472">
        <v>0.44336666666666663</v>
      </c>
      <c r="Q1000" s="472">
        <v>0.58906666666666663</v>
      </c>
      <c r="R1000" s="472">
        <v>0.48410000000000003</v>
      </c>
      <c r="S1000" s="153">
        <v>0.01</v>
      </c>
      <c r="T1000" s="153">
        <v>0.02</v>
      </c>
      <c r="U1000" s="477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4" t="s">
        <v>24</v>
      </c>
    </row>
    <row r="1001" spans="1:27" ht="15" hidden="1" x14ac:dyDescent="0.25">
      <c r="A1001" s="24">
        <f t="shared" si="97"/>
        <v>2000</v>
      </c>
      <c r="B1001" s="24">
        <f t="shared" si="97"/>
        <v>2000</v>
      </c>
      <c r="C1001" s="475" t="s">
        <v>1465</v>
      </c>
      <c r="D1001" t="s">
        <v>222</v>
      </c>
      <c r="E1001" s="476">
        <v>3</v>
      </c>
      <c r="F1001" s="470">
        <v>13.5</v>
      </c>
      <c r="G1001">
        <v>1</v>
      </c>
      <c r="H1001">
        <v>1</v>
      </c>
      <c r="I1001" s="471">
        <f t="shared" si="91"/>
        <v>0.47039166666666665</v>
      </c>
      <c r="J1001" s="472">
        <v>0.36503333333333332</v>
      </c>
      <c r="K1001" s="472">
        <v>0.44336666666666663</v>
      </c>
      <c r="L1001" s="472">
        <v>0.58906666666666663</v>
      </c>
      <c r="M1001" s="472">
        <v>0.48410000000000003</v>
      </c>
      <c r="N1001" s="471">
        <f t="shared" si="92"/>
        <v>0.47039166666666665</v>
      </c>
      <c r="O1001" s="472">
        <v>0.36503333333333332</v>
      </c>
      <c r="P1001" s="472">
        <v>0.44336666666666663</v>
      </c>
      <c r="Q1001" s="472">
        <v>0.58906666666666663</v>
      </c>
      <c r="R1001" s="472">
        <v>0.48410000000000003</v>
      </c>
      <c r="S1001" s="153">
        <v>0.01</v>
      </c>
      <c r="T1001" s="153">
        <v>0.02</v>
      </c>
      <c r="U1001" s="477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4" t="s">
        <v>24</v>
      </c>
    </row>
    <row r="1002" spans="1:27" ht="15" hidden="1" x14ac:dyDescent="0.25">
      <c r="A1002" s="24">
        <f t="shared" si="97"/>
        <v>2001</v>
      </c>
      <c r="B1002" s="24">
        <f t="shared" si="97"/>
        <v>2001</v>
      </c>
      <c r="C1002" s="475" t="s">
        <v>1466</v>
      </c>
      <c r="D1002" t="s">
        <v>222</v>
      </c>
      <c r="E1002" s="476">
        <v>3</v>
      </c>
      <c r="F1002" s="470">
        <v>13.5</v>
      </c>
      <c r="G1002">
        <v>1</v>
      </c>
      <c r="H1002">
        <v>1</v>
      </c>
      <c r="I1002" s="471">
        <f t="shared" si="91"/>
        <v>0.47039166666666665</v>
      </c>
      <c r="J1002" s="472">
        <v>0.36503333333333332</v>
      </c>
      <c r="K1002" s="472">
        <v>0.44336666666666663</v>
      </c>
      <c r="L1002" s="472">
        <v>0.58906666666666663</v>
      </c>
      <c r="M1002" s="472">
        <v>0.48410000000000003</v>
      </c>
      <c r="N1002" s="471">
        <f t="shared" si="92"/>
        <v>0.47039166666666665</v>
      </c>
      <c r="O1002" s="472">
        <v>0.36503333333333332</v>
      </c>
      <c r="P1002" s="472">
        <v>0.44336666666666663</v>
      </c>
      <c r="Q1002" s="472">
        <v>0.58906666666666663</v>
      </c>
      <c r="R1002" s="472">
        <v>0.48410000000000003</v>
      </c>
      <c r="S1002" s="153">
        <v>0.01</v>
      </c>
      <c r="T1002" s="153">
        <v>0.02</v>
      </c>
      <c r="U1002" s="477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4" t="s">
        <v>24</v>
      </c>
    </row>
    <row r="1003" spans="1:27" ht="15" hidden="1" x14ac:dyDescent="0.25">
      <c r="A1003" s="24">
        <f t="shared" si="97"/>
        <v>2002</v>
      </c>
      <c r="B1003" s="24">
        <f t="shared" si="97"/>
        <v>2002</v>
      </c>
      <c r="C1003" s="475" t="s">
        <v>1467</v>
      </c>
      <c r="D1003" t="s">
        <v>222</v>
      </c>
      <c r="E1003" s="476">
        <v>3</v>
      </c>
      <c r="F1003" s="470">
        <v>18.899999999999999</v>
      </c>
      <c r="G1003">
        <v>1</v>
      </c>
      <c r="H1003">
        <v>1</v>
      </c>
      <c r="I1003" s="471">
        <f t="shared" si="91"/>
        <v>0.47039166666666665</v>
      </c>
      <c r="J1003" s="472">
        <v>0.36503333333333332</v>
      </c>
      <c r="K1003" s="472">
        <v>0.44336666666666663</v>
      </c>
      <c r="L1003" s="472">
        <v>0.58906666666666663</v>
      </c>
      <c r="M1003" s="472">
        <v>0.48410000000000003</v>
      </c>
      <c r="N1003" s="471">
        <f t="shared" si="92"/>
        <v>0.47039166666666665</v>
      </c>
      <c r="O1003" s="472">
        <v>0.36503333333333332</v>
      </c>
      <c r="P1003" s="472">
        <v>0.44336666666666663</v>
      </c>
      <c r="Q1003" s="472">
        <v>0.58906666666666663</v>
      </c>
      <c r="R1003" s="472">
        <v>0.48410000000000003</v>
      </c>
      <c r="S1003" s="153">
        <v>0.01</v>
      </c>
      <c r="T1003" s="153">
        <v>0.02</v>
      </c>
      <c r="U1003" s="477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4" t="s">
        <v>24</v>
      </c>
    </row>
    <row r="1004" spans="1:27" ht="15" hidden="1" x14ac:dyDescent="0.25">
      <c r="A1004" s="24">
        <f t="shared" si="97"/>
        <v>2003</v>
      </c>
      <c r="B1004" s="24">
        <f t="shared" si="97"/>
        <v>2003</v>
      </c>
      <c r="C1004" s="475" t="s">
        <v>1468</v>
      </c>
      <c r="D1004" t="s">
        <v>222</v>
      </c>
      <c r="E1004" s="476">
        <v>3</v>
      </c>
      <c r="F1004" s="470">
        <v>2.7</v>
      </c>
      <c r="G1004">
        <v>1</v>
      </c>
      <c r="H1004">
        <v>1</v>
      </c>
      <c r="I1004" s="471">
        <f t="shared" si="91"/>
        <v>0.47039166666666665</v>
      </c>
      <c r="J1004" s="472">
        <v>0.36503333333333332</v>
      </c>
      <c r="K1004" s="472">
        <v>0.44336666666666663</v>
      </c>
      <c r="L1004" s="472">
        <v>0.58906666666666663</v>
      </c>
      <c r="M1004" s="472">
        <v>0.48410000000000003</v>
      </c>
      <c r="N1004" s="471">
        <f t="shared" si="92"/>
        <v>0.47039166666666665</v>
      </c>
      <c r="O1004" s="472">
        <v>0.36503333333333332</v>
      </c>
      <c r="P1004" s="472">
        <v>0.44336666666666663</v>
      </c>
      <c r="Q1004" s="472">
        <v>0.58906666666666663</v>
      </c>
      <c r="R1004" s="472">
        <v>0.48410000000000003</v>
      </c>
      <c r="S1004" s="153">
        <v>0.01</v>
      </c>
      <c r="T1004" s="153">
        <v>0.02</v>
      </c>
      <c r="U1004" s="477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4" t="s">
        <v>24</v>
      </c>
    </row>
    <row r="1005" spans="1:27" ht="15" hidden="1" x14ac:dyDescent="0.25">
      <c r="A1005" s="24">
        <f t="shared" ref="A1005:B1024" si="99">1000+ROW()-1</f>
        <v>2004</v>
      </c>
      <c r="B1005" s="24">
        <f t="shared" si="99"/>
        <v>2004</v>
      </c>
      <c r="C1005" s="475" t="s">
        <v>1469</v>
      </c>
      <c r="D1005" t="s">
        <v>222</v>
      </c>
      <c r="E1005" s="476">
        <v>3</v>
      </c>
      <c r="F1005" s="470">
        <v>2.7</v>
      </c>
      <c r="G1005">
        <v>1</v>
      </c>
      <c r="H1005">
        <v>1</v>
      </c>
      <c r="I1005" s="471">
        <f t="shared" si="91"/>
        <v>0.47039166666666665</v>
      </c>
      <c r="J1005" s="472">
        <v>0.36503333333333332</v>
      </c>
      <c r="K1005" s="472">
        <v>0.44336666666666663</v>
      </c>
      <c r="L1005" s="472">
        <v>0.58906666666666663</v>
      </c>
      <c r="M1005" s="472">
        <v>0.48410000000000003</v>
      </c>
      <c r="N1005" s="471">
        <f t="shared" si="92"/>
        <v>0.47039166666666665</v>
      </c>
      <c r="O1005" s="472">
        <v>0.36503333333333332</v>
      </c>
      <c r="P1005" s="472">
        <v>0.44336666666666663</v>
      </c>
      <c r="Q1005" s="472">
        <v>0.58906666666666663</v>
      </c>
      <c r="R1005" s="472">
        <v>0.48410000000000003</v>
      </c>
      <c r="S1005" s="153">
        <v>0.01</v>
      </c>
      <c r="T1005" s="153">
        <v>0.02</v>
      </c>
      <c r="U1005" s="477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4" t="s">
        <v>24</v>
      </c>
    </row>
    <row r="1006" spans="1:27" ht="15" hidden="1" x14ac:dyDescent="0.25">
      <c r="A1006" s="24">
        <f t="shared" si="99"/>
        <v>2005</v>
      </c>
      <c r="B1006" s="24">
        <f t="shared" si="99"/>
        <v>2005</v>
      </c>
      <c r="C1006" s="475" t="s">
        <v>1470</v>
      </c>
      <c r="D1006" t="s">
        <v>222</v>
      </c>
      <c r="E1006" s="476">
        <v>3</v>
      </c>
      <c r="F1006" s="470">
        <v>2.7</v>
      </c>
      <c r="G1006">
        <v>1</v>
      </c>
      <c r="H1006">
        <v>1</v>
      </c>
      <c r="I1006" s="471">
        <f t="shared" si="91"/>
        <v>0.47039166666666665</v>
      </c>
      <c r="J1006" s="472">
        <v>0.36503333333333332</v>
      </c>
      <c r="K1006" s="472">
        <v>0.44336666666666663</v>
      </c>
      <c r="L1006" s="472">
        <v>0.58906666666666663</v>
      </c>
      <c r="M1006" s="472">
        <v>0.48410000000000003</v>
      </c>
      <c r="N1006" s="471">
        <f t="shared" si="92"/>
        <v>0.47039166666666665</v>
      </c>
      <c r="O1006" s="472">
        <v>0.36503333333333332</v>
      </c>
      <c r="P1006" s="472">
        <v>0.44336666666666663</v>
      </c>
      <c r="Q1006" s="472">
        <v>0.58906666666666663</v>
      </c>
      <c r="R1006" s="472">
        <v>0.48410000000000003</v>
      </c>
      <c r="S1006" s="153">
        <v>0.01</v>
      </c>
      <c r="T1006" s="153">
        <v>0.02</v>
      </c>
      <c r="U1006" s="477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4" t="s">
        <v>24</v>
      </c>
    </row>
    <row r="1007" spans="1:27" ht="15" hidden="1" x14ac:dyDescent="0.25">
      <c r="A1007" s="24">
        <f t="shared" si="99"/>
        <v>2006</v>
      </c>
      <c r="B1007" s="24">
        <f t="shared" si="99"/>
        <v>2006</v>
      </c>
      <c r="C1007" s="475" t="s">
        <v>1471</v>
      </c>
      <c r="D1007" t="s">
        <v>222</v>
      </c>
      <c r="E1007" s="476">
        <v>3</v>
      </c>
      <c r="F1007" s="470">
        <v>2.7</v>
      </c>
      <c r="G1007">
        <v>1</v>
      </c>
      <c r="H1007">
        <v>1</v>
      </c>
      <c r="I1007" s="471">
        <f t="shared" si="91"/>
        <v>0.47039166666666665</v>
      </c>
      <c r="J1007" s="472">
        <v>0.36503333333333332</v>
      </c>
      <c r="K1007" s="472">
        <v>0.44336666666666663</v>
      </c>
      <c r="L1007" s="472">
        <v>0.58906666666666663</v>
      </c>
      <c r="M1007" s="472">
        <v>0.48410000000000003</v>
      </c>
      <c r="N1007" s="471">
        <f t="shared" si="92"/>
        <v>0.47039166666666665</v>
      </c>
      <c r="O1007" s="472">
        <v>0.36503333333333332</v>
      </c>
      <c r="P1007" s="472">
        <v>0.44336666666666663</v>
      </c>
      <c r="Q1007" s="472">
        <v>0.58906666666666663</v>
      </c>
      <c r="R1007" s="472">
        <v>0.48410000000000003</v>
      </c>
      <c r="S1007" s="153">
        <v>0.01</v>
      </c>
      <c r="T1007" s="153">
        <v>0.02</v>
      </c>
      <c r="U1007" s="477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4" t="s">
        <v>24</v>
      </c>
    </row>
    <row r="1008" spans="1:27" ht="15" hidden="1" x14ac:dyDescent="0.25">
      <c r="A1008" s="24">
        <f t="shared" si="99"/>
        <v>2007</v>
      </c>
      <c r="B1008" s="24">
        <f t="shared" si="99"/>
        <v>2007</v>
      </c>
      <c r="C1008" s="475" t="s">
        <v>1472</v>
      </c>
      <c r="D1008" t="s">
        <v>222</v>
      </c>
      <c r="E1008" s="476">
        <v>3</v>
      </c>
      <c r="F1008" s="470">
        <v>2.7</v>
      </c>
      <c r="G1008">
        <v>1</v>
      </c>
      <c r="H1008">
        <v>1</v>
      </c>
      <c r="I1008" s="471">
        <f t="shared" si="91"/>
        <v>0.47039166666666665</v>
      </c>
      <c r="J1008" s="472">
        <v>0.36503333333333332</v>
      </c>
      <c r="K1008" s="472">
        <v>0.44336666666666663</v>
      </c>
      <c r="L1008" s="472">
        <v>0.58906666666666663</v>
      </c>
      <c r="M1008" s="472">
        <v>0.48410000000000003</v>
      </c>
      <c r="N1008" s="471">
        <f t="shared" si="92"/>
        <v>0.47039166666666665</v>
      </c>
      <c r="O1008" s="472">
        <v>0.36503333333333332</v>
      </c>
      <c r="P1008" s="472">
        <v>0.44336666666666663</v>
      </c>
      <c r="Q1008" s="472">
        <v>0.58906666666666663</v>
      </c>
      <c r="R1008" s="472">
        <v>0.48410000000000003</v>
      </c>
      <c r="S1008" s="153">
        <v>0.01</v>
      </c>
      <c r="T1008" s="153">
        <v>0.02</v>
      </c>
      <c r="U1008" s="477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4" t="s">
        <v>24</v>
      </c>
    </row>
    <row r="1009" spans="1:27" ht="15" hidden="1" x14ac:dyDescent="0.25">
      <c r="A1009" s="24">
        <f t="shared" si="99"/>
        <v>2008</v>
      </c>
      <c r="B1009" s="24">
        <f t="shared" si="99"/>
        <v>2008</v>
      </c>
      <c r="C1009" s="475" t="s">
        <v>1473</v>
      </c>
      <c r="D1009" t="s">
        <v>222</v>
      </c>
      <c r="E1009" s="476">
        <v>3</v>
      </c>
      <c r="F1009" s="470">
        <v>2.7</v>
      </c>
      <c r="G1009">
        <v>1</v>
      </c>
      <c r="H1009">
        <v>1</v>
      </c>
      <c r="I1009" s="471">
        <f t="shared" si="91"/>
        <v>0.47039166666666665</v>
      </c>
      <c r="J1009" s="472">
        <v>0.36503333333333332</v>
      </c>
      <c r="K1009" s="472">
        <v>0.44336666666666663</v>
      </c>
      <c r="L1009" s="472">
        <v>0.58906666666666663</v>
      </c>
      <c r="M1009" s="472">
        <v>0.48410000000000003</v>
      </c>
      <c r="N1009" s="471">
        <f t="shared" si="92"/>
        <v>0.47039166666666665</v>
      </c>
      <c r="O1009" s="472">
        <v>0.36503333333333332</v>
      </c>
      <c r="P1009" s="472">
        <v>0.44336666666666663</v>
      </c>
      <c r="Q1009" s="472">
        <v>0.58906666666666663</v>
      </c>
      <c r="R1009" s="472">
        <v>0.48410000000000003</v>
      </c>
      <c r="S1009" s="153">
        <v>0.01</v>
      </c>
      <c r="T1009" s="153">
        <v>0.02</v>
      </c>
      <c r="U1009" s="477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4" t="s">
        <v>24</v>
      </c>
    </row>
    <row r="1010" spans="1:27" ht="15" hidden="1" x14ac:dyDescent="0.25">
      <c r="A1010" s="24">
        <f t="shared" si="99"/>
        <v>2009</v>
      </c>
      <c r="B1010" s="24">
        <f t="shared" si="99"/>
        <v>2009</v>
      </c>
      <c r="C1010" s="475" t="s">
        <v>1474</v>
      </c>
      <c r="D1010" t="s">
        <v>222</v>
      </c>
      <c r="E1010" s="476">
        <v>3</v>
      </c>
      <c r="F1010" s="470">
        <v>2.7</v>
      </c>
      <c r="G1010">
        <v>1</v>
      </c>
      <c r="H1010">
        <v>1</v>
      </c>
      <c r="I1010" s="471">
        <f t="shared" si="91"/>
        <v>0.47039166666666665</v>
      </c>
      <c r="J1010" s="472">
        <v>0.36503333333333332</v>
      </c>
      <c r="K1010" s="472">
        <v>0.44336666666666663</v>
      </c>
      <c r="L1010" s="472">
        <v>0.58906666666666663</v>
      </c>
      <c r="M1010" s="472">
        <v>0.48410000000000003</v>
      </c>
      <c r="N1010" s="471">
        <f t="shared" si="92"/>
        <v>0.47039166666666665</v>
      </c>
      <c r="O1010" s="472">
        <v>0.36503333333333332</v>
      </c>
      <c r="P1010" s="472">
        <v>0.44336666666666663</v>
      </c>
      <c r="Q1010" s="472">
        <v>0.58906666666666663</v>
      </c>
      <c r="R1010" s="472">
        <v>0.48410000000000003</v>
      </c>
      <c r="S1010" s="153">
        <v>0.01</v>
      </c>
      <c r="T1010" s="153">
        <v>0.02</v>
      </c>
      <c r="U1010" s="477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4" t="s">
        <v>24</v>
      </c>
    </row>
    <row r="1011" spans="1:27" ht="15" hidden="1" x14ac:dyDescent="0.25">
      <c r="A1011" s="24">
        <f t="shared" si="99"/>
        <v>2010</v>
      </c>
      <c r="B1011" s="24">
        <f t="shared" si="99"/>
        <v>2010</v>
      </c>
      <c r="C1011" s="475" t="s">
        <v>1475</v>
      </c>
      <c r="D1011" t="s">
        <v>222</v>
      </c>
      <c r="E1011" s="476">
        <v>3</v>
      </c>
      <c r="F1011" s="470">
        <v>29.4</v>
      </c>
      <c r="G1011">
        <v>1</v>
      </c>
      <c r="H1011">
        <v>1</v>
      </c>
      <c r="I1011" s="471">
        <f t="shared" si="91"/>
        <v>0.47039166666666665</v>
      </c>
      <c r="J1011" s="472">
        <v>0.36503333333333332</v>
      </c>
      <c r="K1011" s="472">
        <v>0.44336666666666663</v>
      </c>
      <c r="L1011" s="472">
        <v>0.58906666666666663</v>
      </c>
      <c r="M1011" s="472">
        <v>0.48410000000000003</v>
      </c>
      <c r="N1011" s="471">
        <f t="shared" si="92"/>
        <v>0.47039166666666665</v>
      </c>
      <c r="O1011" s="472">
        <v>0.36503333333333332</v>
      </c>
      <c r="P1011" s="472">
        <v>0.44336666666666663</v>
      </c>
      <c r="Q1011" s="472">
        <v>0.58906666666666663</v>
      </c>
      <c r="R1011" s="472">
        <v>0.48410000000000003</v>
      </c>
      <c r="S1011" s="153">
        <v>0.01</v>
      </c>
      <c r="T1011" s="153">
        <v>0.02</v>
      </c>
      <c r="U1011" s="477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4" t="s">
        <v>24</v>
      </c>
    </row>
    <row r="1012" spans="1:27" ht="15" hidden="1" x14ac:dyDescent="0.25">
      <c r="A1012" s="24">
        <f t="shared" si="99"/>
        <v>2011</v>
      </c>
      <c r="B1012" s="24">
        <f t="shared" si="99"/>
        <v>2011</v>
      </c>
      <c r="C1012" s="475" t="s">
        <v>1476</v>
      </c>
      <c r="D1012" t="s">
        <v>222</v>
      </c>
      <c r="E1012" s="476">
        <v>3</v>
      </c>
      <c r="F1012" s="470">
        <v>4</v>
      </c>
      <c r="G1012">
        <v>1</v>
      </c>
      <c r="H1012">
        <v>1</v>
      </c>
      <c r="I1012" s="471">
        <f t="shared" si="91"/>
        <v>0.47039166666666665</v>
      </c>
      <c r="J1012" s="472">
        <v>0.36503333333333332</v>
      </c>
      <c r="K1012" s="472">
        <v>0.44336666666666663</v>
      </c>
      <c r="L1012" s="472">
        <v>0.58906666666666663</v>
      </c>
      <c r="M1012" s="472">
        <v>0.48410000000000003</v>
      </c>
      <c r="N1012" s="471">
        <f t="shared" si="92"/>
        <v>0.47039166666666665</v>
      </c>
      <c r="O1012" s="472">
        <v>0.36503333333333332</v>
      </c>
      <c r="P1012" s="472">
        <v>0.44336666666666663</v>
      </c>
      <c r="Q1012" s="472">
        <v>0.58906666666666663</v>
      </c>
      <c r="R1012" s="472">
        <v>0.48410000000000003</v>
      </c>
      <c r="S1012" s="153">
        <v>0.01</v>
      </c>
      <c r="T1012" s="153">
        <v>0.02</v>
      </c>
      <c r="U1012" s="477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4" t="s">
        <v>24</v>
      </c>
    </row>
    <row r="1013" spans="1:27" ht="15" hidden="1" x14ac:dyDescent="0.25">
      <c r="A1013" s="24">
        <f t="shared" si="99"/>
        <v>2012</v>
      </c>
      <c r="B1013" s="24">
        <f t="shared" si="99"/>
        <v>2012</v>
      </c>
      <c r="C1013" s="475" t="s">
        <v>1477</v>
      </c>
      <c r="D1013" t="s">
        <v>222</v>
      </c>
      <c r="E1013" s="476">
        <v>3</v>
      </c>
      <c r="F1013" s="470">
        <v>4</v>
      </c>
      <c r="G1013">
        <v>1</v>
      </c>
      <c r="H1013">
        <v>1</v>
      </c>
      <c r="I1013" s="471">
        <f t="shared" si="91"/>
        <v>0.47039166666666665</v>
      </c>
      <c r="J1013" s="472">
        <v>0.36503333333333332</v>
      </c>
      <c r="K1013" s="472">
        <v>0.44336666666666663</v>
      </c>
      <c r="L1013" s="472">
        <v>0.58906666666666663</v>
      </c>
      <c r="M1013" s="472">
        <v>0.48410000000000003</v>
      </c>
      <c r="N1013" s="471">
        <f t="shared" si="92"/>
        <v>0.47039166666666665</v>
      </c>
      <c r="O1013" s="472">
        <v>0.36503333333333332</v>
      </c>
      <c r="P1013" s="472">
        <v>0.44336666666666663</v>
      </c>
      <c r="Q1013" s="472">
        <v>0.58906666666666663</v>
      </c>
      <c r="R1013" s="472">
        <v>0.48410000000000003</v>
      </c>
      <c r="S1013" s="153">
        <v>0.01</v>
      </c>
      <c r="T1013" s="153">
        <v>0.02</v>
      </c>
      <c r="U1013" s="477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4" t="s">
        <v>24</v>
      </c>
    </row>
    <row r="1014" spans="1:27" ht="15" hidden="1" x14ac:dyDescent="0.25">
      <c r="A1014" s="24">
        <f t="shared" si="99"/>
        <v>2013</v>
      </c>
      <c r="B1014" s="24">
        <f t="shared" si="99"/>
        <v>2013</v>
      </c>
      <c r="C1014" s="475" t="s">
        <v>1478</v>
      </c>
      <c r="D1014" t="s">
        <v>222</v>
      </c>
      <c r="E1014" s="476">
        <v>3</v>
      </c>
      <c r="F1014" s="470">
        <v>4</v>
      </c>
      <c r="G1014">
        <v>1</v>
      </c>
      <c r="H1014">
        <v>1</v>
      </c>
      <c r="I1014" s="471">
        <f t="shared" si="91"/>
        <v>0.47039166666666665</v>
      </c>
      <c r="J1014" s="472">
        <v>0.36503333333333332</v>
      </c>
      <c r="K1014" s="472">
        <v>0.44336666666666663</v>
      </c>
      <c r="L1014" s="472">
        <v>0.58906666666666663</v>
      </c>
      <c r="M1014" s="472">
        <v>0.48410000000000003</v>
      </c>
      <c r="N1014" s="471">
        <f t="shared" si="92"/>
        <v>0.47039166666666665</v>
      </c>
      <c r="O1014" s="472">
        <v>0.36503333333333332</v>
      </c>
      <c r="P1014" s="472">
        <v>0.44336666666666663</v>
      </c>
      <c r="Q1014" s="472">
        <v>0.58906666666666663</v>
      </c>
      <c r="R1014" s="472">
        <v>0.48410000000000003</v>
      </c>
      <c r="S1014" s="153">
        <v>0.01</v>
      </c>
      <c r="T1014" s="153">
        <v>0.02</v>
      </c>
      <c r="U1014" s="477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4" t="s">
        <v>24</v>
      </c>
    </row>
    <row r="1015" spans="1:27" ht="15" hidden="1" x14ac:dyDescent="0.25">
      <c r="A1015" s="24">
        <f t="shared" si="99"/>
        <v>2014</v>
      </c>
      <c r="B1015" s="24">
        <f t="shared" si="99"/>
        <v>2014</v>
      </c>
      <c r="C1015" s="475" t="s">
        <v>1479</v>
      </c>
      <c r="D1015" t="s">
        <v>222</v>
      </c>
      <c r="E1015" s="476">
        <v>3</v>
      </c>
      <c r="F1015" s="470">
        <v>6</v>
      </c>
      <c r="G1015">
        <v>1</v>
      </c>
      <c r="H1015">
        <v>1</v>
      </c>
      <c r="I1015" s="471">
        <f t="shared" si="91"/>
        <v>0.47039166666666665</v>
      </c>
      <c r="J1015" s="472">
        <v>0.36503333333333332</v>
      </c>
      <c r="K1015" s="472">
        <v>0.44336666666666663</v>
      </c>
      <c r="L1015" s="472">
        <v>0.58906666666666663</v>
      </c>
      <c r="M1015" s="472">
        <v>0.48410000000000003</v>
      </c>
      <c r="N1015" s="471">
        <f t="shared" si="92"/>
        <v>0.47039166666666665</v>
      </c>
      <c r="O1015" s="472">
        <v>0.36503333333333332</v>
      </c>
      <c r="P1015" s="472">
        <v>0.44336666666666663</v>
      </c>
      <c r="Q1015" s="472">
        <v>0.58906666666666663</v>
      </c>
      <c r="R1015" s="472">
        <v>0.48410000000000003</v>
      </c>
      <c r="S1015" s="153">
        <v>0.01</v>
      </c>
      <c r="T1015" s="153">
        <v>0.02</v>
      </c>
      <c r="U1015" s="477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4" t="s">
        <v>24</v>
      </c>
    </row>
    <row r="1016" spans="1:27" ht="15" hidden="1" x14ac:dyDescent="0.25">
      <c r="A1016" s="24">
        <f t="shared" si="99"/>
        <v>2015</v>
      </c>
      <c r="B1016" s="24">
        <f t="shared" si="99"/>
        <v>2015</v>
      </c>
      <c r="C1016" s="475" t="s">
        <v>1480</v>
      </c>
      <c r="D1016" t="s">
        <v>222</v>
      </c>
      <c r="E1016" s="476">
        <v>3</v>
      </c>
      <c r="F1016" s="470">
        <v>2</v>
      </c>
      <c r="G1016">
        <v>1</v>
      </c>
      <c r="H1016">
        <v>1</v>
      </c>
      <c r="I1016" s="471">
        <f t="shared" si="91"/>
        <v>0.47039166666666665</v>
      </c>
      <c r="J1016" s="472">
        <v>0.36503333333333332</v>
      </c>
      <c r="K1016" s="472">
        <v>0.44336666666666663</v>
      </c>
      <c r="L1016" s="472">
        <v>0.58906666666666663</v>
      </c>
      <c r="M1016" s="472">
        <v>0.48410000000000003</v>
      </c>
      <c r="N1016" s="471">
        <f t="shared" si="92"/>
        <v>0.47039166666666665</v>
      </c>
      <c r="O1016" s="472">
        <v>0.36503333333333332</v>
      </c>
      <c r="P1016" s="472">
        <v>0.44336666666666663</v>
      </c>
      <c r="Q1016" s="472">
        <v>0.58906666666666663</v>
      </c>
      <c r="R1016" s="472">
        <v>0.48410000000000003</v>
      </c>
      <c r="S1016" s="153">
        <v>0.01</v>
      </c>
      <c r="T1016" s="153">
        <v>0.02</v>
      </c>
      <c r="U1016" s="477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4" t="s">
        <v>24</v>
      </c>
    </row>
    <row r="1017" spans="1:27" ht="15" hidden="1" x14ac:dyDescent="0.25">
      <c r="A1017" s="24">
        <f t="shared" si="99"/>
        <v>2016</v>
      </c>
      <c r="B1017" s="24">
        <f t="shared" si="99"/>
        <v>2016</v>
      </c>
      <c r="C1017" s="475" t="s">
        <v>1481</v>
      </c>
      <c r="D1017" t="s">
        <v>222</v>
      </c>
      <c r="E1017" s="476">
        <v>3</v>
      </c>
      <c r="F1017" s="470">
        <v>27.3</v>
      </c>
      <c r="G1017">
        <v>1</v>
      </c>
      <c r="H1017">
        <v>1</v>
      </c>
      <c r="I1017" s="471">
        <f t="shared" si="91"/>
        <v>0.47039166666666665</v>
      </c>
      <c r="J1017" s="472">
        <v>0.36503333333333332</v>
      </c>
      <c r="K1017" s="472">
        <v>0.44336666666666663</v>
      </c>
      <c r="L1017" s="472">
        <v>0.58906666666666663</v>
      </c>
      <c r="M1017" s="472">
        <v>0.48410000000000003</v>
      </c>
      <c r="N1017" s="471">
        <f t="shared" si="92"/>
        <v>0.47039166666666665</v>
      </c>
      <c r="O1017" s="472">
        <v>0.36503333333333332</v>
      </c>
      <c r="P1017" s="472">
        <v>0.44336666666666663</v>
      </c>
      <c r="Q1017" s="472">
        <v>0.58906666666666663</v>
      </c>
      <c r="R1017" s="472">
        <v>0.48410000000000003</v>
      </c>
      <c r="S1017" s="153">
        <v>0.01</v>
      </c>
      <c r="T1017" s="153">
        <v>0.02</v>
      </c>
      <c r="U1017" s="477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4" t="s">
        <v>24</v>
      </c>
    </row>
    <row r="1018" spans="1:27" ht="15" hidden="1" x14ac:dyDescent="0.25">
      <c r="A1018" s="24">
        <f t="shared" si="99"/>
        <v>2017</v>
      </c>
      <c r="B1018" s="24">
        <f t="shared" si="99"/>
        <v>2017</v>
      </c>
      <c r="C1018" s="475" t="s">
        <v>1482</v>
      </c>
      <c r="D1018" t="s">
        <v>222</v>
      </c>
      <c r="E1018" s="476">
        <v>3</v>
      </c>
      <c r="F1018" s="470">
        <v>29.7</v>
      </c>
      <c r="G1018">
        <v>1</v>
      </c>
      <c r="H1018">
        <v>1</v>
      </c>
      <c r="I1018" s="471">
        <f t="shared" si="91"/>
        <v>0.47039166666666665</v>
      </c>
      <c r="J1018" s="472">
        <v>0.36503333333333332</v>
      </c>
      <c r="K1018" s="472">
        <v>0.44336666666666663</v>
      </c>
      <c r="L1018" s="472">
        <v>0.58906666666666663</v>
      </c>
      <c r="M1018" s="472">
        <v>0.48410000000000003</v>
      </c>
      <c r="N1018" s="471">
        <f t="shared" si="92"/>
        <v>0.47039166666666665</v>
      </c>
      <c r="O1018" s="472">
        <v>0.36503333333333332</v>
      </c>
      <c r="P1018" s="472">
        <v>0.44336666666666663</v>
      </c>
      <c r="Q1018" s="472">
        <v>0.58906666666666663</v>
      </c>
      <c r="R1018" s="472">
        <v>0.48410000000000003</v>
      </c>
      <c r="S1018" s="153">
        <v>0.01</v>
      </c>
      <c r="T1018" s="153">
        <v>0.02</v>
      </c>
      <c r="U1018" s="477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4" t="s">
        <v>24</v>
      </c>
    </row>
    <row r="1019" spans="1:27" ht="15" hidden="1" x14ac:dyDescent="0.25">
      <c r="A1019" s="24">
        <f t="shared" si="99"/>
        <v>2018</v>
      </c>
      <c r="B1019" s="24">
        <f t="shared" si="99"/>
        <v>2018</v>
      </c>
      <c r="C1019" s="475" t="s">
        <v>1483</v>
      </c>
      <c r="D1019" t="s">
        <v>222</v>
      </c>
      <c r="E1019" s="476">
        <v>3</v>
      </c>
      <c r="F1019" s="470">
        <v>30</v>
      </c>
      <c r="G1019">
        <v>1</v>
      </c>
      <c r="H1019">
        <v>1</v>
      </c>
      <c r="I1019" s="471">
        <f t="shared" si="91"/>
        <v>0.47039166666666665</v>
      </c>
      <c r="J1019" s="472">
        <v>0.36503333333333332</v>
      </c>
      <c r="K1019" s="472">
        <v>0.44336666666666663</v>
      </c>
      <c r="L1019" s="472">
        <v>0.58906666666666663</v>
      </c>
      <c r="M1019" s="472">
        <v>0.48410000000000003</v>
      </c>
      <c r="N1019" s="471">
        <f t="shared" si="92"/>
        <v>0.47039166666666665</v>
      </c>
      <c r="O1019" s="472">
        <v>0.36503333333333332</v>
      </c>
      <c r="P1019" s="472">
        <v>0.44336666666666663</v>
      </c>
      <c r="Q1019" s="472">
        <v>0.58906666666666663</v>
      </c>
      <c r="R1019" s="472">
        <v>0.48410000000000003</v>
      </c>
      <c r="S1019" s="153">
        <v>0.01</v>
      </c>
      <c r="T1019" s="153">
        <v>0.02</v>
      </c>
      <c r="U1019" s="477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4" t="s">
        <v>24</v>
      </c>
    </row>
    <row r="1020" spans="1:27" ht="15" hidden="1" x14ac:dyDescent="0.25">
      <c r="A1020" s="24">
        <f t="shared" si="99"/>
        <v>2019</v>
      </c>
      <c r="B1020" s="24">
        <f t="shared" si="99"/>
        <v>2019</v>
      </c>
      <c r="C1020" s="475" t="s">
        <v>1484</v>
      </c>
      <c r="D1020" t="s">
        <v>222</v>
      </c>
      <c r="E1020" s="476">
        <v>3</v>
      </c>
      <c r="F1020" s="470">
        <v>24</v>
      </c>
      <c r="G1020">
        <v>1</v>
      </c>
      <c r="H1020">
        <v>1</v>
      </c>
      <c r="I1020" s="471">
        <f t="shared" si="91"/>
        <v>0.47039166666666665</v>
      </c>
      <c r="J1020" s="472">
        <v>0.36503333333333332</v>
      </c>
      <c r="K1020" s="472">
        <v>0.44336666666666663</v>
      </c>
      <c r="L1020" s="472">
        <v>0.58906666666666663</v>
      </c>
      <c r="M1020" s="472">
        <v>0.48410000000000003</v>
      </c>
      <c r="N1020" s="471">
        <f t="shared" si="92"/>
        <v>0.47039166666666665</v>
      </c>
      <c r="O1020" s="472">
        <v>0.36503333333333332</v>
      </c>
      <c r="P1020" s="472">
        <v>0.44336666666666663</v>
      </c>
      <c r="Q1020" s="472">
        <v>0.58906666666666663</v>
      </c>
      <c r="R1020" s="472">
        <v>0.48410000000000003</v>
      </c>
      <c r="S1020" s="153">
        <v>0.01</v>
      </c>
      <c r="T1020" s="153">
        <v>0.02</v>
      </c>
      <c r="U1020" s="477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4" t="s">
        <v>24</v>
      </c>
    </row>
    <row r="1021" spans="1:27" ht="15" hidden="1" x14ac:dyDescent="0.25">
      <c r="A1021" s="24">
        <f t="shared" si="99"/>
        <v>2020</v>
      </c>
      <c r="B1021" s="24">
        <f t="shared" si="99"/>
        <v>2020</v>
      </c>
      <c r="C1021" s="475" t="s">
        <v>1485</v>
      </c>
      <c r="D1021" t="s">
        <v>222</v>
      </c>
      <c r="E1021" s="476">
        <v>3</v>
      </c>
      <c r="F1021" s="470">
        <v>29.7</v>
      </c>
      <c r="G1021">
        <v>1</v>
      </c>
      <c r="H1021">
        <v>1</v>
      </c>
      <c r="I1021" s="471">
        <f t="shared" si="91"/>
        <v>0.47039166666666665</v>
      </c>
      <c r="J1021" s="472">
        <v>0.36503333333333332</v>
      </c>
      <c r="K1021" s="472">
        <v>0.44336666666666663</v>
      </c>
      <c r="L1021" s="472">
        <v>0.58906666666666663</v>
      </c>
      <c r="M1021" s="472">
        <v>0.48410000000000003</v>
      </c>
      <c r="N1021" s="471">
        <f t="shared" si="92"/>
        <v>0.47039166666666665</v>
      </c>
      <c r="O1021" s="472">
        <v>0.36503333333333332</v>
      </c>
      <c r="P1021" s="472">
        <v>0.44336666666666663</v>
      </c>
      <c r="Q1021" s="472">
        <v>0.58906666666666663</v>
      </c>
      <c r="R1021" s="472">
        <v>0.48410000000000003</v>
      </c>
      <c r="S1021" s="153">
        <v>0.01</v>
      </c>
      <c r="T1021" s="153">
        <v>0.02</v>
      </c>
      <c r="U1021" s="477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4" t="s">
        <v>24</v>
      </c>
    </row>
    <row r="1022" spans="1:27" ht="15" hidden="1" x14ac:dyDescent="0.25">
      <c r="A1022" s="24">
        <f t="shared" si="99"/>
        <v>2021</v>
      </c>
      <c r="B1022" s="24">
        <f t="shared" si="99"/>
        <v>2021</v>
      </c>
      <c r="C1022" s="475" t="s">
        <v>1486</v>
      </c>
      <c r="D1022" t="s">
        <v>222</v>
      </c>
      <c r="E1022" s="476">
        <v>3</v>
      </c>
      <c r="F1022" s="470">
        <v>29.7</v>
      </c>
      <c r="G1022">
        <v>1</v>
      </c>
      <c r="H1022">
        <v>1</v>
      </c>
      <c r="I1022" s="471">
        <f t="shared" si="91"/>
        <v>0.47039166666666665</v>
      </c>
      <c r="J1022" s="472">
        <v>0.36503333333333332</v>
      </c>
      <c r="K1022" s="472">
        <v>0.44336666666666663</v>
      </c>
      <c r="L1022" s="472">
        <v>0.58906666666666663</v>
      </c>
      <c r="M1022" s="472">
        <v>0.48410000000000003</v>
      </c>
      <c r="N1022" s="471">
        <f t="shared" si="92"/>
        <v>0.47039166666666665</v>
      </c>
      <c r="O1022" s="472">
        <v>0.36503333333333332</v>
      </c>
      <c r="P1022" s="472">
        <v>0.44336666666666663</v>
      </c>
      <c r="Q1022" s="472">
        <v>0.58906666666666663</v>
      </c>
      <c r="R1022" s="472">
        <v>0.48410000000000003</v>
      </c>
      <c r="S1022" s="153">
        <v>0.01</v>
      </c>
      <c r="T1022" s="153">
        <v>0.02</v>
      </c>
      <c r="U1022" s="477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4" t="s">
        <v>24</v>
      </c>
    </row>
    <row r="1023" spans="1:27" ht="15" hidden="1" x14ac:dyDescent="0.25">
      <c r="A1023" s="24">
        <f t="shared" si="99"/>
        <v>2022</v>
      </c>
      <c r="B1023" s="24">
        <f t="shared" si="99"/>
        <v>2022</v>
      </c>
      <c r="C1023" s="475" t="s">
        <v>1487</v>
      </c>
      <c r="D1023" t="s">
        <v>222</v>
      </c>
      <c r="E1023" s="476">
        <v>3</v>
      </c>
      <c r="F1023" s="470">
        <v>27</v>
      </c>
      <c r="G1023">
        <v>1</v>
      </c>
      <c r="H1023">
        <v>1</v>
      </c>
      <c r="I1023" s="471">
        <f t="shared" si="91"/>
        <v>0.47039166666666665</v>
      </c>
      <c r="J1023" s="472">
        <v>0.36503333333333332</v>
      </c>
      <c r="K1023" s="472">
        <v>0.44336666666666663</v>
      </c>
      <c r="L1023" s="472">
        <v>0.58906666666666663</v>
      </c>
      <c r="M1023" s="472">
        <v>0.48410000000000003</v>
      </c>
      <c r="N1023" s="471">
        <f t="shared" si="92"/>
        <v>0.47039166666666665</v>
      </c>
      <c r="O1023" s="472">
        <v>0.36503333333333332</v>
      </c>
      <c r="P1023" s="472">
        <v>0.44336666666666663</v>
      </c>
      <c r="Q1023" s="472">
        <v>0.58906666666666663</v>
      </c>
      <c r="R1023" s="472">
        <v>0.48410000000000003</v>
      </c>
      <c r="S1023" s="153">
        <v>0.01</v>
      </c>
      <c r="T1023" s="153">
        <v>0.02</v>
      </c>
      <c r="U1023" s="477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4" t="s">
        <v>24</v>
      </c>
    </row>
    <row r="1024" spans="1:27" ht="15" hidden="1" x14ac:dyDescent="0.25">
      <c r="A1024" s="24">
        <f t="shared" si="99"/>
        <v>2023</v>
      </c>
      <c r="B1024" s="24">
        <f t="shared" si="99"/>
        <v>2023</v>
      </c>
      <c r="C1024" s="475" t="s">
        <v>1488</v>
      </c>
      <c r="D1024" t="s">
        <v>222</v>
      </c>
      <c r="E1024" s="476">
        <v>3</v>
      </c>
      <c r="F1024" s="470">
        <v>29.7</v>
      </c>
      <c r="G1024">
        <v>1</v>
      </c>
      <c r="H1024">
        <v>1</v>
      </c>
      <c r="I1024" s="471">
        <f t="shared" si="91"/>
        <v>0.47039166666666665</v>
      </c>
      <c r="J1024" s="472">
        <v>0.36503333333333332</v>
      </c>
      <c r="K1024" s="472">
        <v>0.44336666666666663</v>
      </c>
      <c r="L1024" s="472">
        <v>0.58906666666666663</v>
      </c>
      <c r="M1024" s="472">
        <v>0.48410000000000003</v>
      </c>
      <c r="N1024" s="471">
        <f t="shared" si="92"/>
        <v>0.47039166666666665</v>
      </c>
      <c r="O1024" s="472">
        <v>0.36503333333333332</v>
      </c>
      <c r="P1024" s="472">
        <v>0.44336666666666663</v>
      </c>
      <c r="Q1024" s="472">
        <v>0.58906666666666663</v>
      </c>
      <c r="R1024" s="472">
        <v>0.48410000000000003</v>
      </c>
      <c r="S1024" s="153">
        <v>0.01</v>
      </c>
      <c r="T1024" s="153">
        <v>0.02</v>
      </c>
      <c r="U1024" s="477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4" t="s">
        <v>24</v>
      </c>
    </row>
    <row r="1025" spans="1:27" ht="15" hidden="1" x14ac:dyDescent="0.25">
      <c r="A1025" s="24">
        <f t="shared" ref="A1025:B1040" si="100">1000+ROW()-1</f>
        <v>2024</v>
      </c>
      <c r="B1025" s="24">
        <f t="shared" si="100"/>
        <v>2024</v>
      </c>
      <c r="C1025" s="475" t="s">
        <v>1489</v>
      </c>
      <c r="D1025" t="s">
        <v>216</v>
      </c>
      <c r="E1025" s="476">
        <v>1</v>
      </c>
      <c r="F1025" s="470">
        <v>30</v>
      </c>
      <c r="G1025">
        <v>1</v>
      </c>
      <c r="H1025">
        <v>1</v>
      </c>
      <c r="I1025" s="471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1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7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4" t="s">
        <v>25</v>
      </c>
    </row>
    <row r="1026" spans="1:27" ht="15" hidden="1" x14ac:dyDescent="0.25">
      <c r="A1026" s="24">
        <f t="shared" si="100"/>
        <v>2025</v>
      </c>
      <c r="B1026" s="24">
        <f t="shared" si="100"/>
        <v>2025</v>
      </c>
      <c r="C1026" s="475" t="s">
        <v>1490</v>
      </c>
      <c r="D1026" t="s">
        <v>216</v>
      </c>
      <c r="E1026" s="476">
        <v>1</v>
      </c>
      <c r="F1026" s="470">
        <v>30</v>
      </c>
      <c r="G1026">
        <v>1</v>
      </c>
      <c r="H1026">
        <v>1</v>
      </c>
      <c r="I1026" s="471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1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7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4" t="s">
        <v>25</v>
      </c>
    </row>
    <row r="1027" spans="1:27" ht="15" hidden="1" x14ac:dyDescent="0.25">
      <c r="A1027" s="24">
        <f t="shared" si="100"/>
        <v>2026</v>
      </c>
      <c r="B1027" s="24">
        <f t="shared" si="100"/>
        <v>2026</v>
      </c>
      <c r="C1027" s="475" t="s">
        <v>1491</v>
      </c>
      <c r="D1027" t="s">
        <v>216</v>
      </c>
      <c r="E1027" s="476">
        <v>1</v>
      </c>
      <c r="F1027" s="470">
        <v>30</v>
      </c>
      <c r="G1027">
        <v>1</v>
      </c>
      <c r="H1027">
        <v>1</v>
      </c>
      <c r="I1027" s="471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1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7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4" t="s">
        <v>25</v>
      </c>
    </row>
    <row r="1028" spans="1:27" ht="15" hidden="1" x14ac:dyDescent="0.25">
      <c r="A1028" s="24">
        <f t="shared" si="100"/>
        <v>2027</v>
      </c>
      <c r="B1028" s="24">
        <f t="shared" si="100"/>
        <v>2027</v>
      </c>
      <c r="C1028" s="475" t="s">
        <v>1492</v>
      </c>
      <c r="D1028" t="s">
        <v>216</v>
      </c>
      <c r="E1028" s="476">
        <v>1</v>
      </c>
      <c r="F1028" s="470">
        <v>30</v>
      </c>
      <c r="G1028">
        <v>1</v>
      </c>
      <c r="H1028">
        <v>1</v>
      </c>
      <c r="I1028" s="471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1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7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4" t="s">
        <v>25</v>
      </c>
    </row>
    <row r="1029" spans="1:27" ht="15" hidden="1" x14ac:dyDescent="0.25">
      <c r="A1029" s="24">
        <f t="shared" si="100"/>
        <v>2028</v>
      </c>
      <c r="B1029" s="24">
        <f t="shared" si="100"/>
        <v>2028</v>
      </c>
      <c r="C1029" s="475" t="s">
        <v>1493</v>
      </c>
      <c r="D1029" t="s">
        <v>222</v>
      </c>
      <c r="E1029" s="476">
        <v>3</v>
      </c>
      <c r="F1029" s="470">
        <v>30</v>
      </c>
      <c r="G1029">
        <v>1</v>
      </c>
      <c r="H1029">
        <v>1</v>
      </c>
      <c r="I1029" s="471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1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7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4" t="s">
        <v>25</v>
      </c>
    </row>
    <row r="1030" spans="1:27" ht="15" hidden="1" x14ac:dyDescent="0.25">
      <c r="A1030" s="24">
        <f t="shared" si="100"/>
        <v>2029</v>
      </c>
      <c r="B1030" s="24">
        <f t="shared" si="100"/>
        <v>2029</v>
      </c>
      <c r="C1030" s="475" t="s">
        <v>1494</v>
      </c>
      <c r="D1030" t="s">
        <v>222</v>
      </c>
      <c r="E1030" s="476">
        <v>3</v>
      </c>
      <c r="F1030" s="470">
        <v>30</v>
      </c>
      <c r="G1030">
        <v>1</v>
      </c>
      <c r="H1030">
        <v>1</v>
      </c>
      <c r="I1030" s="471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1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7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4" t="s">
        <v>25</v>
      </c>
    </row>
    <row r="1031" spans="1:27" ht="15" hidden="1" x14ac:dyDescent="0.25">
      <c r="A1031" s="24">
        <f t="shared" si="100"/>
        <v>2030</v>
      </c>
      <c r="B1031" s="24">
        <f t="shared" si="100"/>
        <v>2030</v>
      </c>
      <c r="C1031" s="475" t="s">
        <v>1495</v>
      </c>
      <c r="D1031" t="s">
        <v>222</v>
      </c>
      <c r="E1031" s="476">
        <v>3</v>
      </c>
      <c r="F1031" s="470">
        <v>30</v>
      </c>
      <c r="G1031">
        <v>1</v>
      </c>
      <c r="H1031">
        <v>1</v>
      </c>
      <c r="I1031" s="471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1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7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4" t="s">
        <v>25</v>
      </c>
    </row>
    <row r="1032" spans="1:27" ht="15" hidden="1" x14ac:dyDescent="0.25">
      <c r="A1032" s="24">
        <f t="shared" si="100"/>
        <v>2031</v>
      </c>
      <c r="B1032" s="24">
        <f t="shared" si="100"/>
        <v>2031</v>
      </c>
      <c r="C1032" s="468" t="s">
        <v>1496</v>
      </c>
      <c r="D1032" t="s">
        <v>224</v>
      </c>
      <c r="E1032" s="469">
        <v>4</v>
      </c>
      <c r="F1032" s="470">
        <v>0</v>
      </c>
      <c r="G1032">
        <v>1</v>
      </c>
      <c r="H1032">
        <v>1</v>
      </c>
      <c r="I1032" s="471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1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3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4" t="s">
        <v>23</v>
      </c>
    </row>
    <row r="1033" spans="1:27" ht="15" hidden="1" x14ac:dyDescent="0.25">
      <c r="A1033" s="24">
        <f t="shared" si="100"/>
        <v>2032</v>
      </c>
      <c r="B1033" s="24">
        <f t="shared" si="100"/>
        <v>2032</v>
      </c>
      <c r="C1033" s="468" t="s">
        <v>1497</v>
      </c>
      <c r="D1033" t="s">
        <v>216</v>
      </c>
      <c r="E1033" s="469">
        <v>1</v>
      </c>
      <c r="F1033" s="470">
        <v>147.30000000000001</v>
      </c>
      <c r="G1033">
        <v>1</v>
      </c>
      <c r="H1033">
        <v>1</v>
      </c>
      <c r="I1033" s="471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1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3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4" t="s">
        <v>23</v>
      </c>
    </row>
    <row r="1034" spans="1:27" ht="15" hidden="1" x14ac:dyDescent="0.25">
      <c r="A1034" s="24">
        <f t="shared" si="100"/>
        <v>2033</v>
      </c>
      <c r="B1034" s="24">
        <f t="shared" si="100"/>
        <v>2033</v>
      </c>
      <c r="C1034" s="468" t="s">
        <v>1498</v>
      </c>
      <c r="D1034" t="s">
        <v>216</v>
      </c>
      <c r="E1034" s="469">
        <v>1</v>
      </c>
      <c r="F1034" s="470">
        <v>0</v>
      </c>
      <c r="G1034">
        <v>1</v>
      </c>
      <c r="H1034">
        <v>1</v>
      </c>
      <c r="I1034" s="471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1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3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4" t="s">
        <v>23</v>
      </c>
    </row>
    <row r="1035" spans="1:27" ht="15" hidden="1" x14ac:dyDescent="0.25">
      <c r="A1035" s="24">
        <f t="shared" si="100"/>
        <v>2034</v>
      </c>
      <c r="B1035" s="24">
        <f t="shared" si="100"/>
        <v>2034</v>
      </c>
      <c r="C1035" s="468" t="s">
        <v>1499</v>
      </c>
      <c r="D1035" t="s">
        <v>219</v>
      </c>
      <c r="E1035" s="469">
        <v>2</v>
      </c>
      <c r="F1035" s="470">
        <v>36</v>
      </c>
      <c r="G1035">
        <v>1</v>
      </c>
      <c r="H1035">
        <v>1</v>
      </c>
      <c r="I1035" s="471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1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3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4" t="s">
        <v>23</v>
      </c>
    </row>
    <row r="1036" spans="1:27" ht="15" hidden="1" x14ac:dyDescent="0.25">
      <c r="A1036" s="24">
        <f t="shared" si="100"/>
        <v>2035</v>
      </c>
      <c r="B1036" s="24">
        <f t="shared" si="100"/>
        <v>2035</v>
      </c>
      <c r="C1036" s="475" t="s">
        <v>1500</v>
      </c>
      <c r="D1036" t="s">
        <v>222</v>
      </c>
      <c r="E1036" s="476">
        <v>3</v>
      </c>
      <c r="F1036" s="470">
        <v>6.3</v>
      </c>
      <c r="G1036">
        <v>1</v>
      </c>
      <c r="H1036">
        <v>1</v>
      </c>
      <c r="I1036" s="471">
        <f t="shared" si="103"/>
        <v>0.47039166666666665</v>
      </c>
      <c r="J1036" s="472">
        <v>0.36503333333333332</v>
      </c>
      <c r="K1036" s="472">
        <v>0.44336666666666663</v>
      </c>
      <c r="L1036" s="472">
        <v>0.58906666666666663</v>
      </c>
      <c r="M1036" s="472">
        <v>0.48410000000000003</v>
      </c>
      <c r="N1036" s="471">
        <f t="shared" si="104"/>
        <v>0.47039166666666665</v>
      </c>
      <c r="O1036" s="472">
        <v>0.36503333333333332</v>
      </c>
      <c r="P1036" s="472">
        <v>0.44336666666666663</v>
      </c>
      <c r="Q1036" s="472">
        <v>0.58906666666666663</v>
      </c>
      <c r="R1036" s="472">
        <v>0.48410000000000003</v>
      </c>
      <c r="S1036" s="153">
        <v>0.01</v>
      </c>
      <c r="T1036" s="153">
        <v>0.02</v>
      </c>
      <c r="U1036" s="477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4" t="s">
        <v>24</v>
      </c>
    </row>
    <row r="1037" spans="1:27" ht="15" hidden="1" x14ac:dyDescent="0.25">
      <c r="A1037" s="24">
        <f t="shared" si="100"/>
        <v>2036</v>
      </c>
      <c r="B1037" s="24">
        <f t="shared" si="100"/>
        <v>2036</v>
      </c>
      <c r="C1037" s="475" t="s">
        <v>1501</v>
      </c>
      <c r="D1037" t="s">
        <v>222</v>
      </c>
      <c r="E1037" s="476">
        <v>3</v>
      </c>
      <c r="F1037" s="470">
        <v>8.4</v>
      </c>
      <c r="G1037">
        <v>1</v>
      </c>
      <c r="H1037">
        <v>1</v>
      </c>
      <c r="I1037" s="471">
        <f t="shared" si="103"/>
        <v>0.47039166666666665</v>
      </c>
      <c r="J1037" s="472">
        <v>0.36503333333333332</v>
      </c>
      <c r="K1037" s="472">
        <v>0.44336666666666663</v>
      </c>
      <c r="L1037" s="472">
        <v>0.58906666666666663</v>
      </c>
      <c r="M1037" s="472">
        <v>0.48410000000000003</v>
      </c>
      <c r="N1037" s="471">
        <f t="shared" si="104"/>
        <v>0.47039166666666665</v>
      </c>
      <c r="O1037" s="472">
        <v>0.36503333333333332</v>
      </c>
      <c r="P1037" s="472">
        <v>0.44336666666666663</v>
      </c>
      <c r="Q1037" s="472">
        <v>0.58906666666666663</v>
      </c>
      <c r="R1037" s="472">
        <v>0.48410000000000003</v>
      </c>
      <c r="S1037" s="153">
        <v>0.01</v>
      </c>
      <c r="T1037" s="153">
        <v>0.02</v>
      </c>
      <c r="U1037" s="477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4" t="s">
        <v>24</v>
      </c>
    </row>
    <row r="1038" spans="1:27" ht="15" hidden="1" x14ac:dyDescent="0.25">
      <c r="A1038" s="24">
        <f t="shared" si="100"/>
        <v>2037</v>
      </c>
      <c r="B1038" s="24">
        <f t="shared" si="100"/>
        <v>2037</v>
      </c>
      <c r="C1038" s="475" t="s">
        <v>1502</v>
      </c>
      <c r="D1038" t="s">
        <v>222</v>
      </c>
      <c r="E1038" s="476">
        <v>3</v>
      </c>
      <c r="F1038" s="470">
        <v>4.2</v>
      </c>
      <c r="G1038">
        <v>1</v>
      </c>
      <c r="H1038">
        <v>1</v>
      </c>
      <c r="I1038" s="471">
        <f t="shared" si="103"/>
        <v>0.47039166666666665</v>
      </c>
      <c r="J1038" s="472">
        <v>0.36503333333333332</v>
      </c>
      <c r="K1038" s="472">
        <v>0.44336666666666663</v>
      </c>
      <c r="L1038" s="472">
        <v>0.58906666666666663</v>
      </c>
      <c r="M1038" s="472">
        <v>0.48410000000000003</v>
      </c>
      <c r="N1038" s="471">
        <f t="shared" si="104"/>
        <v>0.47039166666666665</v>
      </c>
      <c r="O1038" s="472">
        <v>0.36503333333333332</v>
      </c>
      <c r="P1038" s="472">
        <v>0.44336666666666663</v>
      </c>
      <c r="Q1038" s="472">
        <v>0.58906666666666663</v>
      </c>
      <c r="R1038" s="472">
        <v>0.48410000000000003</v>
      </c>
      <c r="S1038" s="153">
        <v>0.01</v>
      </c>
      <c r="T1038" s="153">
        <v>0.02</v>
      </c>
      <c r="U1038" s="477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4" t="s">
        <v>24</v>
      </c>
    </row>
    <row r="1039" spans="1:27" ht="15" hidden="1" x14ac:dyDescent="0.25">
      <c r="A1039" s="24">
        <f t="shared" si="100"/>
        <v>2038</v>
      </c>
      <c r="B1039" s="24">
        <f t="shared" si="100"/>
        <v>2038</v>
      </c>
      <c r="C1039" s="475" t="s">
        <v>1503</v>
      </c>
      <c r="D1039" t="s">
        <v>222</v>
      </c>
      <c r="E1039" s="476">
        <v>3</v>
      </c>
      <c r="F1039" s="470">
        <v>4.2</v>
      </c>
      <c r="G1039">
        <v>1</v>
      </c>
      <c r="H1039">
        <v>1</v>
      </c>
      <c r="I1039" s="471">
        <f t="shared" si="103"/>
        <v>0.47039166666666665</v>
      </c>
      <c r="J1039" s="472">
        <v>0.36503333333333332</v>
      </c>
      <c r="K1039" s="472">
        <v>0.44336666666666663</v>
      </c>
      <c r="L1039" s="472">
        <v>0.58906666666666663</v>
      </c>
      <c r="M1039" s="472">
        <v>0.48410000000000003</v>
      </c>
      <c r="N1039" s="471">
        <f t="shared" si="104"/>
        <v>0.47039166666666665</v>
      </c>
      <c r="O1039" s="472">
        <v>0.36503333333333332</v>
      </c>
      <c r="P1039" s="472">
        <v>0.44336666666666663</v>
      </c>
      <c r="Q1039" s="472">
        <v>0.58906666666666663</v>
      </c>
      <c r="R1039" s="472">
        <v>0.48410000000000003</v>
      </c>
      <c r="S1039" s="153">
        <v>0.01</v>
      </c>
      <c r="T1039" s="153">
        <v>0.02</v>
      </c>
      <c r="U1039" s="477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4" t="s">
        <v>24</v>
      </c>
    </row>
    <row r="1040" spans="1:27" ht="15" hidden="1" x14ac:dyDescent="0.25">
      <c r="A1040" s="24">
        <f t="shared" si="100"/>
        <v>2039</v>
      </c>
      <c r="B1040" s="24">
        <f t="shared" si="100"/>
        <v>2039</v>
      </c>
      <c r="C1040" s="475" t="s">
        <v>1504</v>
      </c>
      <c r="D1040" t="s">
        <v>222</v>
      </c>
      <c r="E1040" s="476">
        <v>3</v>
      </c>
      <c r="F1040" s="470">
        <v>2.0999999999999979</v>
      </c>
      <c r="G1040">
        <v>1</v>
      </c>
      <c r="H1040">
        <v>1</v>
      </c>
      <c r="I1040" s="471">
        <f t="shared" si="103"/>
        <v>0.47039166666666665</v>
      </c>
      <c r="J1040" s="472">
        <v>0.36503333333333332</v>
      </c>
      <c r="K1040" s="472">
        <v>0.44336666666666663</v>
      </c>
      <c r="L1040" s="472">
        <v>0.58906666666666663</v>
      </c>
      <c r="M1040" s="472">
        <v>0.48410000000000003</v>
      </c>
      <c r="N1040" s="471">
        <f t="shared" si="104"/>
        <v>0.47039166666666665</v>
      </c>
      <c r="O1040" s="472">
        <v>0.36503333333333332</v>
      </c>
      <c r="P1040" s="472">
        <v>0.44336666666666663</v>
      </c>
      <c r="Q1040" s="472">
        <v>0.58906666666666663</v>
      </c>
      <c r="R1040" s="472">
        <v>0.48410000000000003</v>
      </c>
      <c r="S1040" s="153">
        <v>0.01</v>
      </c>
      <c r="T1040" s="153">
        <v>0.02</v>
      </c>
      <c r="U1040" s="477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4" t="s">
        <v>24</v>
      </c>
    </row>
    <row r="1041" spans="1:27" ht="15" hidden="1" x14ac:dyDescent="0.25">
      <c r="A1041" s="24">
        <f t="shared" ref="A1041:B1056" si="106">1000+ROW()-1</f>
        <v>2040</v>
      </c>
      <c r="B1041" s="24">
        <f t="shared" si="106"/>
        <v>2040</v>
      </c>
      <c r="C1041" s="475" t="s">
        <v>1505</v>
      </c>
      <c r="D1041" t="s">
        <v>222</v>
      </c>
      <c r="E1041" s="476">
        <v>3</v>
      </c>
      <c r="F1041" s="470">
        <v>29.7</v>
      </c>
      <c r="G1041">
        <v>1</v>
      </c>
      <c r="H1041">
        <v>1</v>
      </c>
      <c r="I1041" s="471">
        <f t="shared" si="103"/>
        <v>0.47039166666666665</v>
      </c>
      <c r="J1041" s="472">
        <v>0.36503333333333332</v>
      </c>
      <c r="K1041" s="472">
        <v>0.44336666666666663</v>
      </c>
      <c r="L1041" s="472">
        <v>0.58906666666666663</v>
      </c>
      <c r="M1041" s="472">
        <v>0.48410000000000003</v>
      </c>
      <c r="N1041" s="471">
        <f t="shared" si="104"/>
        <v>0.47039166666666665</v>
      </c>
      <c r="O1041" s="472">
        <v>0.36503333333333332</v>
      </c>
      <c r="P1041" s="472">
        <v>0.44336666666666663</v>
      </c>
      <c r="Q1041" s="472">
        <v>0.58906666666666663</v>
      </c>
      <c r="R1041" s="472">
        <v>0.48410000000000003</v>
      </c>
      <c r="S1041" s="153">
        <v>0.01</v>
      </c>
      <c r="T1041" s="153">
        <v>0.02</v>
      </c>
      <c r="U1041" s="477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4" t="s">
        <v>24</v>
      </c>
    </row>
    <row r="1042" spans="1:27" ht="15" hidden="1" x14ac:dyDescent="0.25">
      <c r="A1042" s="24">
        <f t="shared" si="106"/>
        <v>2041</v>
      </c>
      <c r="B1042" s="24">
        <f t="shared" si="106"/>
        <v>2041</v>
      </c>
      <c r="C1042" s="475" t="s">
        <v>1506</v>
      </c>
      <c r="D1042" t="s">
        <v>222</v>
      </c>
      <c r="E1042" s="476">
        <v>3</v>
      </c>
      <c r="F1042" s="470">
        <v>27</v>
      </c>
      <c r="G1042">
        <v>1</v>
      </c>
      <c r="H1042">
        <v>1</v>
      </c>
      <c r="I1042" s="471">
        <f t="shared" si="103"/>
        <v>0.47039166666666665</v>
      </c>
      <c r="J1042" s="472">
        <v>0.36503333333333332</v>
      </c>
      <c r="K1042" s="472">
        <v>0.44336666666666663</v>
      </c>
      <c r="L1042" s="472">
        <v>0.58906666666666663</v>
      </c>
      <c r="M1042" s="472">
        <v>0.48410000000000003</v>
      </c>
      <c r="N1042" s="471">
        <f t="shared" si="104"/>
        <v>0.47039166666666665</v>
      </c>
      <c r="O1042" s="472">
        <v>0.36503333333333332</v>
      </c>
      <c r="P1042" s="472">
        <v>0.44336666666666663</v>
      </c>
      <c r="Q1042" s="472">
        <v>0.58906666666666663</v>
      </c>
      <c r="R1042" s="472">
        <v>0.48410000000000003</v>
      </c>
      <c r="S1042" s="153">
        <v>0.01</v>
      </c>
      <c r="T1042" s="153">
        <v>0.02</v>
      </c>
      <c r="U1042" s="477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4" t="s">
        <v>24</v>
      </c>
    </row>
    <row r="1043" spans="1:27" ht="15" hidden="1" x14ac:dyDescent="0.25">
      <c r="A1043" s="24">
        <f t="shared" si="106"/>
        <v>2042</v>
      </c>
      <c r="B1043" s="24">
        <f t="shared" si="106"/>
        <v>2042</v>
      </c>
      <c r="C1043" s="475" t="s">
        <v>1507</v>
      </c>
      <c r="D1043" t="s">
        <v>222</v>
      </c>
      <c r="E1043" s="476">
        <v>3</v>
      </c>
      <c r="F1043" s="470">
        <v>29.9</v>
      </c>
      <c r="G1043">
        <v>1</v>
      </c>
      <c r="H1043">
        <v>1</v>
      </c>
      <c r="I1043" s="471">
        <f t="shared" si="103"/>
        <v>0.47039166666666665</v>
      </c>
      <c r="J1043" s="472">
        <v>0.36503333333333332</v>
      </c>
      <c r="K1043" s="472">
        <v>0.44336666666666663</v>
      </c>
      <c r="L1043" s="472">
        <v>0.58906666666666663</v>
      </c>
      <c r="M1043" s="472">
        <v>0.48410000000000003</v>
      </c>
      <c r="N1043" s="471">
        <f t="shared" si="104"/>
        <v>0.47039166666666665</v>
      </c>
      <c r="O1043" s="472">
        <v>0.36503333333333332</v>
      </c>
      <c r="P1043" s="472">
        <v>0.44336666666666663</v>
      </c>
      <c r="Q1043" s="472">
        <v>0.58906666666666663</v>
      </c>
      <c r="R1043" s="472">
        <v>0.48410000000000003</v>
      </c>
      <c r="S1043" s="153">
        <v>0.01</v>
      </c>
      <c r="T1043" s="153">
        <v>0.02</v>
      </c>
      <c r="U1043" s="477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4" t="s">
        <v>24</v>
      </c>
    </row>
    <row r="1044" spans="1:27" ht="15" hidden="1" x14ac:dyDescent="0.25">
      <c r="A1044" s="24">
        <f t="shared" si="106"/>
        <v>2043</v>
      </c>
      <c r="B1044" s="24">
        <f t="shared" si="106"/>
        <v>2043</v>
      </c>
      <c r="C1044" s="475" t="s">
        <v>1508</v>
      </c>
      <c r="D1044" t="s">
        <v>222</v>
      </c>
      <c r="E1044" s="476">
        <v>3</v>
      </c>
      <c r="F1044" s="470">
        <v>29.7</v>
      </c>
      <c r="G1044">
        <v>1</v>
      </c>
      <c r="H1044">
        <v>1</v>
      </c>
      <c r="I1044" s="471">
        <f t="shared" si="103"/>
        <v>0.47039166666666665</v>
      </c>
      <c r="J1044" s="472">
        <v>0.36503333333333332</v>
      </c>
      <c r="K1044" s="472">
        <v>0.44336666666666663</v>
      </c>
      <c r="L1044" s="472">
        <v>0.58906666666666663</v>
      </c>
      <c r="M1044" s="472">
        <v>0.48410000000000003</v>
      </c>
      <c r="N1044" s="471">
        <f t="shared" si="104"/>
        <v>0.47039166666666665</v>
      </c>
      <c r="O1044" s="472">
        <v>0.36503333333333332</v>
      </c>
      <c r="P1044" s="472">
        <v>0.44336666666666663</v>
      </c>
      <c r="Q1044" s="472">
        <v>0.58906666666666663</v>
      </c>
      <c r="R1044" s="472">
        <v>0.48410000000000003</v>
      </c>
      <c r="S1044" s="153">
        <v>0.01</v>
      </c>
      <c r="T1044" s="153">
        <v>0.02</v>
      </c>
      <c r="U1044" s="477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4" t="s">
        <v>24</v>
      </c>
    </row>
    <row r="1045" spans="1:27" ht="15" hidden="1" x14ac:dyDescent="0.25">
      <c r="A1045" s="24">
        <f t="shared" si="106"/>
        <v>2044</v>
      </c>
      <c r="B1045" s="24">
        <f t="shared" si="106"/>
        <v>2044</v>
      </c>
      <c r="C1045" s="475" t="s">
        <v>1509</v>
      </c>
      <c r="D1045" t="s">
        <v>222</v>
      </c>
      <c r="E1045" s="476">
        <v>3</v>
      </c>
      <c r="F1045" s="470">
        <v>18.899999999999999</v>
      </c>
      <c r="G1045">
        <v>1</v>
      </c>
      <c r="H1045">
        <v>1</v>
      </c>
      <c r="I1045" s="471">
        <f t="shared" si="103"/>
        <v>0.47039166666666665</v>
      </c>
      <c r="J1045" s="472">
        <v>0.36503333333333332</v>
      </c>
      <c r="K1045" s="472">
        <v>0.44336666666666663</v>
      </c>
      <c r="L1045" s="472">
        <v>0.58906666666666663</v>
      </c>
      <c r="M1045" s="472">
        <v>0.48410000000000003</v>
      </c>
      <c r="N1045" s="471">
        <f t="shared" si="104"/>
        <v>0.47039166666666665</v>
      </c>
      <c r="O1045" s="472">
        <v>0.36503333333333332</v>
      </c>
      <c r="P1045" s="472">
        <v>0.44336666666666663</v>
      </c>
      <c r="Q1045" s="472">
        <v>0.58906666666666663</v>
      </c>
      <c r="R1045" s="472">
        <v>0.48410000000000003</v>
      </c>
      <c r="S1045" s="153">
        <v>0.01</v>
      </c>
      <c r="T1045" s="153">
        <v>0.02</v>
      </c>
      <c r="U1045" s="477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4" t="s">
        <v>24</v>
      </c>
    </row>
    <row r="1046" spans="1:27" ht="15" hidden="1" x14ac:dyDescent="0.25">
      <c r="A1046" s="24">
        <f t="shared" si="106"/>
        <v>2045</v>
      </c>
      <c r="B1046" s="24">
        <f t="shared" si="106"/>
        <v>2045</v>
      </c>
      <c r="C1046" s="475" t="s">
        <v>1510</v>
      </c>
      <c r="D1046" t="s">
        <v>222</v>
      </c>
      <c r="E1046" s="476">
        <v>3</v>
      </c>
      <c r="F1046" s="470">
        <v>30</v>
      </c>
      <c r="G1046">
        <v>1</v>
      </c>
      <c r="H1046">
        <v>1</v>
      </c>
      <c r="I1046" s="471">
        <f t="shared" si="103"/>
        <v>0.47039166666666665</v>
      </c>
      <c r="J1046" s="472">
        <v>0.36503333333333332</v>
      </c>
      <c r="K1046" s="472">
        <v>0.44336666666666663</v>
      </c>
      <c r="L1046" s="472">
        <v>0.58906666666666663</v>
      </c>
      <c r="M1046" s="472">
        <v>0.48410000000000003</v>
      </c>
      <c r="N1046" s="471">
        <f t="shared" si="104"/>
        <v>0.47039166666666665</v>
      </c>
      <c r="O1046" s="472">
        <v>0.36503333333333332</v>
      </c>
      <c r="P1046" s="472">
        <v>0.44336666666666663</v>
      </c>
      <c r="Q1046" s="472">
        <v>0.58906666666666663</v>
      </c>
      <c r="R1046" s="472">
        <v>0.48410000000000003</v>
      </c>
      <c r="S1046" s="153">
        <v>0.01</v>
      </c>
      <c r="T1046" s="153">
        <v>0.02</v>
      </c>
      <c r="U1046" s="477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4" t="s">
        <v>24</v>
      </c>
    </row>
    <row r="1047" spans="1:27" ht="15" hidden="1" x14ac:dyDescent="0.25">
      <c r="A1047" s="24">
        <f t="shared" si="106"/>
        <v>2046</v>
      </c>
      <c r="B1047" s="24">
        <f t="shared" si="106"/>
        <v>2046</v>
      </c>
      <c r="C1047" s="475" t="s">
        <v>1511</v>
      </c>
      <c r="D1047" t="s">
        <v>222</v>
      </c>
      <c r="E1047" s="476">
        <v>3</v>
      </c>
      <c r="F1047" s="470">
        <v>26</v>
      </c>
      <c r="G1047">
        <v>1</v>
      </c>
      <c r="H1047">
        <v>1</v>
      </c>
      <c r="I1047" s="471">
        <f t="shared" si="103"/>
        <v>0.47039166666666665</v>
      </c>
      <c r="J1047" s="472">
        <v>0.36503333333333332</v>
      </c>
      <c r="K1047" s="472">
        <v>0.44336666666666663</v>
      </c>
      <c r="L1047" s="472">
        <v>0.58906666666666663</v>
      </c>
      <c r="M1047" s="472">
        <v>0.48410000000000003</v>
      </c>
      <c r="N1047" s="471">
        <f t="shared" si="104"/>
        <v>0.47039166666666665</v>
      </c>
      <c r="O1047" s="472">
        <v>0.36503333333333332</v>
      </c>
      <c r="P1047" s="472">
        <v>0.44336666666666663</v>
      </c>
      <c r="Q1047" s="472">
        <v>0.58906666666666663</v>
      </c>
      <c r="R1047" s="472">
        <v>0.48410000000000003</v>
      </c>
      <c r="S1047" s="153">
        <v>0.01</v>
      </c>
      <c r="T1047" s="153">
        <v>0.02</v>
      </c>
      <c r="U1047" s="477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4" t="s">
        <v>24</v>
      </c>
    </row>
    <row r="1048" spans="1:27" ht="15" hidden="1" x14ac:dyDescent="0.25">
      <c r="A1048" s="24">
        <f t="shared" si="106"/>
        <v>2047</v>
      </c>
      <c r="B1048" s="24">
        <f t="shared" si="106"/>
        <v>2047</v>
      </c>
      <c r="C1048" s="475" t="s">
        <v>1512</v>
      </c>
      <c r="D1048" t="s">
        <v>222</v>
      </c>
      <c r="E1048" s="476">
        <v>3</v>
      </c>
      <c r="F1048" s="470">
        <v>26</v>
      </c>
      <c r="G1048">
        <v>1</v>
      </c>
      <c r="H1048">
        <v>1</v>
      </c>
      <c r="I1048" s="471">
        <f t="shared" si="103"/>
        <v>0.47039166666666665</v>
      </c>
      <c r="J1048" s="472">
        <v>0.36503333333333332</v>
      </c>
      <c r="K1048" s="472">
        <v>0.44336666666666663</v>
      </c>
      <c r="L1048" s="472">
        <v>0.58906666666666663</v>
      </c>
      <c r="M1048" s="472">
        <v>0.48410000000000003</v>
      </c>
      <c r="N1048" s="471">
        <f t="shared" si="104"/>
        <v>0.47039166666666665</v>
      </c>
      <c r="O1048" s="472">
        <v>0.36503333333333332</v>
      </c>
      <c r="P1048" s="472">
        <v>0.44336666666666663</v>
      </c>
      <c r="Q1048" s="472">
        <v>0.58906666666666663</v>
      </c>
      <c r="R1048" s="472">
        <v>0.48410000000000003</v>
      </c>
      <c r="S1048" s="153">
        <v>0.01</v>
      </c>
      <c r="T1048" s="153">
        <v>0.02</v>
      </c>
      <c r="U1048" s="477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4" t="s">
        <v>24</v>
      </c>
    </row>
    <row r="1049" spans="1:27" ht="15" hidden="1" x14ac:dyDescent="0.25">
      <c r="A1049" s="24">
        <f t="shared" si="106"/>
        <v>2048</v>
      </c>
      <c r="B1049" s="24">
        <f t="shared" si="106"/>
        <v>2048</v>
      </c>
      <c r="C1049" s="475" t="s">
        <v>1513</v>
      </c>
      <c r="D1049" t="s">
        <v>222</v>
      </c>
      <c r="E1049" s="476">
        <v>3</v>
      </c>
      <c r="F1049" s="470">
        <v>26</v>
      </c>
      <c r="G1049">
        <v>1</v>
      </c>
      <c r="H1049">
        <v>1</v>
      </c>
      <c r="I1049" s="471">
        <f t="shared" si="103"/>
        <v>0.47039166666666665</v>
      </c>
      <c r="J1049" s="472">
        <v>0.36503333333333332</v>
      </c>
      <c r="K1049" s="472">
        <v>0.44336666666666663</v>
      </c>
      <c r="L1049" s="472">
        <v>0.58906666666666663</v>
      </c>
      <c r="M1049" s="472">
        <v>0.48410000000000003</v>
      </c>
      <c r="N1049" s="471">
        <f t="shared" si="104"/>
        <v>0.47039166666666665</v>
      </c>
      <c r="O1049" s="472">
        <v>0.36503333333333332</v>
      </c>
      <c r="P1049" s="472">
        <v>0.44336666666666663</v>
      </c>
      <c r="Q1049" s="472">
        <v>0.58906666666666663</v>
      </c>
      <c r="R1049" s="472">
        <v>0.48410000000000003</v>
      </c>
      <c r="S1049" s="153">
        <v>0.01</v>
      </c>
      <c r="T1049" s="153">
        <v>0.02</v>
      </c>
      <c r="U1049" s="477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4" t="s">
        <v>24</v>
      </c>
    </row>
    <row r="1050" spans="1:27" ht="15" hidden="1" x14ac:dyDescent="0.25">
      <c r="A1050" s="24">
        <f t="shared" si="106"/>
        <v>2049</v>
      </c>
      <c r="B1050" s="24">
        <f t="shared" si="106"/>
        <v>2049</v>
      </c>
      <c r="C1050" s="475" t="s">
        <v>1514</v>
      </c>
      <c r="D1050" t="s">
        <v>222</v>
      </c>
      <c r="E1050" s="476">
        <v>3</v>
      </c>
      <c r="F1050" s="470">
        <v>26</v>
      </c>
      <c r="G1050">
        <v>1</v>
      </c>
      <c r="H1050">
        <v>1</v>
      </c>
      <c r="I1050" s="471">
        <f t="shared" si="103"/>
        <v>0.47039166666666665</v>
      </c>
      <c r="J1050" s="472">
        <v>0.36503333333333332</v>
      </c>
      <c r="K1050" s="472">
        <v>0.44336666666666663</v>
      </c>
      <c r="L1050" s="472">
        <v>0.58906666666666663</v>
      </c>
      <c r="M1050" s="472">
        <v>0.48410000000000003</v>
      </c>
      <c r="N1050" s="471">
        <f t="shared" si="104"/>
        <v>0.47039166666666665</v>
      </c>
      <c r="O1050" s="472">
        <v>0.36503333333333332</v>
      </c>
      <c r="P1050" s="472">
        <v>0.44336666666666663</v>
      </c>
      <c r="Q1050" s="472">
        <v>0.58906666666666663</v>
      </c>
      <c r="R1050" s="472">
        <v>0.48410000000000003</v>
      </c>
      <c r="S1050" s="153">
        <v>0.01</v>
      </c>
      <c r="T1050" s="153">
        <v>0.02</v>
      </c>
      <c r="U1050" s="477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4" t="s">
        <v>24</v>
      </c>
    </row>
    <row r="1051" spans="1:27" ht="15" hidden="1" x14ac:dyDescent="0.25">
      <c r="A1051" s="24">
        <f t="shared" si="106"/>
        <v>2050</v>
      </c>
      <c r="B1051" s="24">
        <f t="shared" si="106"/>
        <v>2050</v>
      </c>
      <c r="C1051" s="475" t="s">
        <v>1515</v>
      </c>
      <c r="D1051" t="s">
        <v>222</v>
      </c>
      <c r="E1051" s="476">
        <v>3</v>
      </c>
      <c r="F1051" s="470">
        <v>26</v>
      </c>
      <c r="G1051">
        <v>1</v>
      </c>
      <c r="H1051">
        <v>1</v>
      </c>
      <c r="I1051" s="471">
        <f t="shared" si="103"/>
        <v>0.47039166666666665</v>
      </c>
      <c r="J1051" s="472">
        <v>0.36503333333333332</v>
      </c>
      <c r="K1051" s="472">
        <v>0.44336666666666663</v>
      </c>
      <c r="L1051" s="472">
        <v>0.58906666666666663</v>
      </c>
      <c r="M1051" s="472">
        <v>0.48410000000000003</v>
      </c>
      <c r="N1051" s="471">
        <f t="shared" si="104"/>
        <v>0.47039166666666665</v>
      </c>
      <c r="O1051" s="472">
        <v>0.36503333333333332</v>
      </c>
      <c r="P1051" s="472">
        <v>0.44336666666666663</v>
      </c>
      <c r="Q1051" s="472">
        <v>0.58906666666666663</v>
      </c>
      <c r="R1051" s="472">
        <v>0.48410000000000003</v>
      </c>
      <c r="S1051" s="153">
        <v>0.01</v>
      </c>
      <c r="T1051" s="153">
        <v>0.02</v>
      </c>
      <c r="U1051" s="477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4" t="s">
        <v>24</v>
      </c>
    </row>
    <row r="1052" spans="1:27" ht="15" hidden="1" x14ac:dyDescent="0.25">
      <c r="A1052" s="24">
        <f t="shared" si="106"/>
        <v>2051</v>
      </c>
      <c r="B1052" s="24">
        <f t="shared" si="106"/>
        <v>2051</v>
      </c>
      <c r="C1052" s="475" t="s">
        <v>1516</v>
      </c>
      <c r="D1052" t="s">
        <v>222</v>
      </c>
      <c r="E1052" s="476">
        <v>3</v>
      </c>
      <c r="F1052" s="470">
        <v>28</v>
      </c>
      <c r="G1052">
        <v>1</v>
      </c>
      <c r="H1052">
        <v>1</v>
      </c>
      <c r="I1052" s="471">
        <f t="shared" si="103"/>
        <v>0.47039166666666665</v>
      </c>
      <c r="J1052" s="472">
        <v>0.36503333333333332</v>
      </c>
      <c r="K1052" s="472">
        <v>0.44336666666666663</v>
      </c>
      <c r="L1052" s="472">
        <v>0.58906666666666663</v>
      </c>
      <c r="M1052" s="472">
        <v>0.48410000000000003</v>
      </c>
      <c r="N1052" s="471">
        <f t="shared" si="104"/>
        <v>0.47039166666666665</v>
      </c>
      <c r="O1052" s="472">
        <v>0.36503333333333332</v>
      </c>
      <c r="P1052" s="472">
        <v>0.44336666666666663</v>
      </c>
      <c r="Q1052" s="472">
        <v>0.58906666666666663</v>
      </c>
      <c r="R1052" s="472">
        <v>0.48410000000000003</v>
      </c>
      <c r="S1052" s="153">
        <v>0.01</v>
      </c>
      <c r="T1052" s="153">
        <v>0.02</v>
      </c>
      <c r="U1052" s="477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4" t="s">
        <v>24</v>
      </c>
    </row>
    <row r="1053" spans="1:27" ht="15" hidden="1" x14ac:dyDescent="0.25">
      <c r="A1053" s="24">
        <f t="shared" si="106"/>
        <v>2052</v>
      </c>
      <c r="B1053" s="24">
        <f t="shared" si="106"/>
        <v>2052</v>
      </c>
      <c r="C1053" s="475" t="s">
        <v>1517</v>
      </c>
      <c r="D1053" t="s">
        <v>222</v>
      </c>
      <c r="E1053" s="476">
        <v>3</v>
      </c>
      <c r="F1053" s="470">
        <v>28</v>
      </c>
      <c r="G1053">
        <v>1</v>
      </c>
      <c r="H1053">
        <v>1</v>
      </c>
      <c r="I1053" s="471">
        <f t="shared" si="103"/>
        <v>0.47039166666666665</v>
      </c>
      <c r="J1053" s="472">
        <v>0.36503333333333332</v>
      </c>
      <c r="K1053" s="472">
        <v>0.44336666666666663</v>
      </c>
      <c r="L1053" s="472">
        <v>0.58906666666666663</v>
      </c>
      <c r="M1053" s="472">
        <v>0.48410000000000003</v>
      </c>
      <c r="N1053" s="471">
        <f t="shared" si="104"/>
        <v>0.47039166666666665</v>
      </c>
      <c r="O1053" s="472">
        <v>0.36503333333333332</v>
      </c>
      <c r="P1053" s="472">
        <v>0.44336666666666663</v>
      </c>
      <c r="Q1053" s="472">
        <v>0.58906666666666663</v>
      </c>
      <c r="R1053" s="472">
        <v>0.48410000000000003</v>
      </c>
      <c r="S1053" s="153">
        <v>0.01</v>
      </c>
      <c r="T1053" s="153">
        <v>0.02</v>
      </c>
      <c r="U1053" s="477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4" t="s">
        <v>24</v>
      </c>
    </row>
    <row r="1054" spans="1:27" ht="15" hidden="1" x14ac:dyDescent="0.25">
      <c r="A1054" s="24">
        <f t="shared" si="106"/>
        <v>2053</v>
      </c>
      <c r="B1054" s="24">
        <f t="shared" si="106"/>
        <v>2053</v>
      </c>
      <c r="C1054" s="475" t="s">
        <v>1518</v>
      </c>
      <c r="D1054" t="s">
        <v>222</v>
      </c>
      <c r="E1054" s="476">
        <v>3</v>
      </c>
      <c r="F1054" s="470">
        <v>23.92</v>
      </c>
      <c r="G1054">
        <v>1</v>
      </c>
      <c r="H1054">
        <v>1</v>
      </c>
      <c r="I1054" s="471">
        <f t="shared" si="103"/>
        <v>0.47039166666666665</v>
      </c>
      <c r="J1054" s="472">
        <v>0.36503333333333332</v>
      </c>
      <c r="K1054" s="472">
        <v>0.44336666666666663</v>
      </c>
      <c r="L1054" s="472">
        <v>0.58906666666666663</v>
      </c>
      <c r="M1054" s="472">
        <v>0.48410000000000003</v>
      </c>
      <c r="N1054" s="471">
        <f t="shared" si="104"/>
        <v>0.47039166666666665</v>
      </c>
      <c r="O1054" s="472">
        <v>0.36503333333333332</v>
      </c>
      <c r="P1054" s="472">
        <v>0.44336666666666663</v>
      </c>
      <c r="Q1054" s="472">
        <v>0.58906666666666663</v>
      </c>
      <c r="R1054" s="472">
        <v>0.48410000000000003</v>
      </c>
      <c r="S1054" s="153">
        <v>0.01</v>
      </c>
      <c r="T1054" s="153">
        <v>0.02</v>
      </c>
      <c r="U1054" s="477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4" t="s">
        <v>24</v>
      </c>
    </row>
    <row r="1055" spans="1:27" ht="15" hidden="1" x14ac:dyDescent="0.25">
      <c r="A1055" s="24">
        <f t="shared" si="106"/>
        <v>2054</v>
      </c>
      <c r="B1055" s="24">
        <f t="shared" si="106"/>
        <v>2054</v>
      </c>
      <c r="C1055" s="475" t="s">
        <v>1519</v>
      </c>
      <c r="D1055" t="s">
        <v>222</v>
      </c>
      <c r="E1055" s="476">
        <v>3</v>
      </c>
      <c r="F1055" s="470">
        <v>22.295000000000002</v>
      </c>
      <c r="G1055">
        <v>1</v>
      </c>
      <c r="H1055">
        <v>1</v>
      </c>
      <c r="I1055" s="471">
        <f t="shared" si="103"/>
        <v>0.47039166666666665</v>
      </c>
      <c r="J1055" s="472">
        <v>0.36503333333333332</v>
      </c>
      <c r="K1055" s="472">
        <v>0.44336666666666663</v>
      </c>
      <c r="L1055" s="472">
        <v>0.58906666666666663</v>
      </c>
      <c r="M1055" s="472">
        <v>0.48410000000000003</v>
      </c>
      <c r="N1055" s="471">
        <f t="shared" si="104"/>
        <v>0.47039166666666665</v>
      </c>
      <c r="O1055" s="472">
        <v>0.36503333333333332</v>
      </c>
      <c r="P1055" s="472">
        <v>0.44336666666666663</v>
      </c>
      <c r="Q1055" s="472">
        <v>0.58906666666666663</v>
      </c>
      <c r="R1055" s="472">
        <v>0.48410000000000003</v>
      </c>
      <c r="S1055" s="153">
        <v>0.01</v>
      </c>
      <c r="T1055" s="153">
        <v>0.02</v>
      </c>
      <c r="U1055" s="477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4" t="s">
        <v>24</v>
      </c>
    </row>
    <row r="1056" spans="1:27" ht="15" hidden="1" x14ac:dyDescent="0.25">
      <c r="A1056" s="24">
        <f t="shared" si="106"/>
        <v>2055</v>
      </c>
      <c r="B1056" s="24">
        <f t="shared" si="106"/>
        <v>2055</v>
      </c>
      <c r="C1056" s="475" t="s">
        <v>1520</v>
      </c>
      <c r="D1056" t="s">
        <v>222</v>
      </c>
      <c r="E1056" s="476">
        <v>3</v>
      </c>
      <c r="F1056" s="470">
        <v>11.945</v>
      </c>
      <c r="G1056">
        <v>1</v>
      </c>
      <c r="H1056">
        <v>1</v>
      </c>
      <c r="I1056" s="471">
        <f t="shared" si="103"/>
        <v>0.47039166666666665</v>
      </c>
      <c r="J1056" s="472">
        <v>0.36503333333333332</v>
      </c>
      <c r="K1056" s="472">
        <v>0.44336666666666663</v>
      </c>
      <c r="L1056" s="472">
        <v>0.58906666666666663</v>
      </c>
      <c r="M1056" s="472">
        <v>0.48410000000000003</v>
      </c>
      <c r="N1056" s="471">
        <f t="shared" si="104"/>
        <v>0.47039166666666665</v>
      </c>
      <c r="O1056" s="472">
        <v>0.36503333333333332</v>
      </c>
      <c r="P1056" s="472">
        <v>0.44336666666666663</v>
      </c>
      <c r="Q1056" s="472">
        <v>0.58906666666666663</v>
      </c>
      <c r="R1056" s="472">
        <v>0.48410000000000003</v>
      </c>
      <c r="S1056" s="153">
        <v>0.01</v>
      </c>
      <c r="T1056" s="153">
        <v>0.02</v>
      </c>
      <c r="U1056" s="477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4" t="s">
        <v>24</v>
      </c>
    </row>
    <row r="1057" spans="1:27" ht="15" hidden="1" x14ac:dyDescent="0.25">
      <c r="A1057" s="24">
        <f t="shared" ref="A1057:B1075" si="107">1000+ROW()-1</f>
        <v>2056</v>
      </c>
      <c r="B1057" s="24">
        <f t="shared" si="107"/>
        <v>2056</v>
      </c>
      <c r="C1057" s="475" t="s">
        <v>1521</v>
      </c>
      <c r="D1057" t="s">
        <v>222</v>
      </c>
      <c r="E1057" s="476">
        <v>3</v>
      </c>
      <c r="F1057" s="470">
        <v>10.29</v>
      </c>
      <c r="G1057">
        <v>1</v>
      </c>
      <c r="H1057">
        <v>1</v>
      </c>
      <c r="I1057" s="471">
        <f t="shared" si="103"/>
        <v>0.47039166666666665</v>
      </c>
      <c r="J1057" s="472">
        <v>0.36503333333333332</v>
      </c>
      <c r="K1057" s="472">
        <v>0.44336666666666663</v>
      </c>
      <c r="L1057" s="472">
        <v>0.58906666666666663</v>
      </c>
      <c r="M1057" s="472">
        <v>0.48410000000000003</v>
      </c>
      <c r="N1057" s="471">
        <f t="shared" si="104"/>
        <v>0.47039166666666665</v>
      </c>
      <c r="O1057" s="472">
        <v>0.36503333333333332</v>
      </c>
      <c r="P1057" s="472">
        <v>0.44336666666666663</v>
      </c>
      <c r="Q1057" s="472">
        <v>0.58906666666666663</v>
      </c>
      <c r="R1057" s="472">
        <v>0.48410000000000003</v>
      </c>
      <c r="S1057" s="153">
        <v>0.01</v>
      </c>
      <c r="T1057" s="153">
        <v>0.02</v>
      </c>
      <c r="U1057" s="477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4" t="s">
        <v>24</v>
      </c>
    </row>
    <row r="1058" spans="1:27" ht="15" hidden="1" x14ac:dyDescent="0.25">
      <c r="A1058" s="24">
        <f t="shared" si="107"/>
        <v>2057</v>
      </c>
      <c r="B1058" s="24">
        <f t="shared" si="107"/>
        <v>2057</v>
      </c>
      <c r="C1058" s="468" t="s">
        <v>1522</v>
      </c>
      <c r="D1058" t="s">
        <v>219</v>
      </c>
      <c r="E1058" s="469">
        <v>2</v>
      </c>
      <c r="F1058" s="470">
        <v>0</v>
      </c>
      <c r="G1058">
        <v>1</v>
      </c>
      <c r="H1058">
        <v>1</v>
      </c>
      <c r="I1058" s="471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1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3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4" t="s">
        <v>23</v>
      </c>
    </row>
    <row r="1059" spans="1:27" ht="15" hidden="1" x14ac:dyDescent="0.25">
      <c r="A1059" s="24">
        <f t="shared" si="107"/>
        <v>2058</v>
      </c>
      <c r="B1059" s="24">
        <f t="shared" si="107"/>
        <v>2058</v>
      </c>
      <c r="C1059" s="468" t="s">
        <v>1523</v>
      </c>
      <c r="D1059" t="s">
        <v>222</v>
      </c>
      <c r="E1059" s="469">
        <v>3</v>
      </c>
      <c r="F1059" s="470">
        <v>214.08</v>
      </c>
      <c r="G1059">
        <v>1</v>
      </c>
      <c r="H1059">
        <v>1</v>
      </c>
      <c r="I1059" s="471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1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3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4" t="s">
        <v>23</v>
      </c>
    </row>
    <row r="1060" spans="1:27" ht="15" hidden="1" x14ac:dyDescent="0.25">
      <c r="A1060" s="24">
        <f t="shared" si="107"/>
        <v>2059</v>
      </c>
      <c r="B1060" s="24">
        <f t="shared" si="107"/>
        <v>2059</v>
      </c>
      <c r="C1060" s="475" t="s">
        <v>1524</v>
      </c>
      <c r="D1060" t="s">
        <v>222</v>
      </c>
      <c r="E1060" s="476">
        <v>3</v>
      </c>
      <c r="F1060" s="470">
        <v>22.295000000000002</v>
      </c>
      <c r="G1060">
        <v>1</v>
      </c>
      <c r="H1060">
        <v>1</v>
      </c>
      <c r="I1060" s="471">
        <f t="shared" si="103"/>
        <v>0.47039166666666665</v>
      </c>
      <c r="J1060" s="472">
        <v>0.36503333333333332</v>
      </c>
      <c r="K1060" s="472">
        <v>0.44336666666666663</v>
      </c>
      <c r="L1060" s="472">
        <v>0.58906666666666663</v>
      </c>
      <c r="M1060" s="472">
        <v>0.48410000000000003</v>
      </c>
      <c r="N1060" s="471">
        <f t="shared" si="104"/>
        <v>0.47039166666666665</v>
      </c>
      <c r="O1060" s="472">
        <v>0.36503333333333332</v>
      </c>
      <c r="P1060" s="472">
        <v>0.44336666666666663</v>
      </c>
      <c r="Q1060" s="472">
        <v>0.58906666666666663</v>
      </c>
      <c r="R1060" s="472">
        <v>0.48410000000000003</v>
      </c>
      <c r="S1060" s="153">
        <v>0.01</v>
      </c>
      <c r="T1060" s="153">
        <v>0.02</v>
      </c>
      <c r="U1060" s="477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4" t="s">
        <v>24</v>
      </c>
    </row>
    <row r="1061" spans="1:27" ht="15" hidden="1" x14ac:dyDescent="0.25">
      <c r="A1061" s="24">
        <f t="shared" si="107"/>
        <v>2060</v>
      </c>
      <c r="B1061" s="24">
        <f t="shared" si="107"/>
        <v>2060</v>
      </c>
      <c r="C1061" s="475" t="s">
        <v>1525</v>
      </c>
      <c r="D1061" t="s">
        <v>222</v>
      </c>
      <c r="E1061" s="476">
        <v>3</v>
      </c>
      <c r="F1061" s="470">
        <v>26</v>
      </c>
      <c r="G1061">
        <v>1</v>
      </c>
      <c r="H1061">
        <v>1</v>
      </c>
      <c r="I1061" s="471">
        <f t="shared" si="103"/>
        <v>0.47039166666666665</v>
      </c>
      <c r="J1061" s="472">
        <v>0.36503333333333332</v>
      </c>
      <c r="K1061" s="472">
        <v>0.44336666666666663</v>
      </c>
      <c r="L1061" s="472">
        <v>0.58906666666666663</v>
      </c>
      <c r="M1061" s="472">
        <v>0.48410000000000003</v>
      </c>
      <c r="N1061" s="471">
        <f t="shared" si="104"/>
        <v>0.47039166666666665</v>
      </c>
      <c r="O1061" s="472">
        <v>0.36503333333333332</v>
      </c>
      <c r="P1061" s="472">
        <v>0.44336666666666663</v>
      </c>
      <c r="Q1061" s="472">
        <v>0.58906666666666663</v>
      </c>
      <c r="R1061" s="472">
        <v>0.48410000000000003</v>
      </c>
      <c r="S1061" s="153">
        <v>0.01</v>
      </c>
      <c r="T1061" s="153">
        <v>0.02</v>
      </c>
      <c r="U1061" s="477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4" t="s">
        <v>24</v>
      </c>
    </row>
    <row r="1062" spans="1:27" ht="15" hidden="1" x14ac:dyDescent="0.25">
      <c r="A1062" s="24">
        <f t="shared" si="107"/>
        <v>2061</v>
      </c>
      <c r="B1062" s="24">
        <f t="shared" si="107"/>
        <v>2061</v>
      </c>
      <c r="C1062" s="475" t="s">
        <v>1526</v>
      </c>
      <c r="D1062" t="s">
        <v>222</v>
      </c>
      <c r="E1062" s="476">
        <v>3</v>
      </c>
      <c r="F1062" s="470">
        <v>26</v>
      </c>
      <c r="G1062">
        <v>1</v>
      </c>
      <c r="H1062">
        <v>1</v>
      </c>
      <c r="I1062" s="471">
        <f t="shared" si="103"/>
        <v>0.47039166666666665</v>
      </c>
      <c r="J1062" s="472">
        <v>0.36503333333333332</v>
      </c>
      <c r="K1062" s="472">
        <v>0.44336666666666663</v>
      </c>
      <c r="L1062" s="472">
        <v>0.58906666666666663</v>
      </c>
      <c r="M1062" s="472">
        <v>0.48410000000000003</v>
      </c>
      <c r="N1062" s="471">
        <f t="shared" si="104"/>
        <v>0.47039166666666665</v>
      </c>
      <c r="O1062" s="472">
        <v>0.36503333333333332</v>
      </c>
      <c r="P1062" s="472">
        <v>0.44336666666666663</v>
      </c>
      <c r="Q1062" s="472">
        <v>0.58906666666666663</v>
      </c>
      <c r="R1062" s="472">
        <v>0.48410000000000003</v>
      </c>
      <c r="S1062" s="153">
        <v>0.01</v>
      </c>
      <c r="T1062" s="153">
        <v>0.02</v>
      </c>
      <c r="U1062" s="477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4" t="s">
        <v>24</v>
      </c>
    </row>
    <row r="1063" spans="1:27" ht="15" hidden="1" x14ac:dyDescent="0.25">
      <c r="A1063" s="24">
        <f t="shared" si="107"/>
        <v>2062</v>
      </c>
      <c r="B1063" s="24">
        <f t="shared" si="107"/>
        <v>2062</v>
      </c>
      <c r="C1063" s="475" t="s">
        <v>1527</v>
      </c>
      <c r="D1063" t="s">
        <v>222</v>
      </c>
      <c r="E1063" s="476">
        <v>3</v>
      </c>
      <c r="F1063" s="470">
        <v>20</v>
      </c>
      <c r="G1063">
        <v>1</v>
      </c>
      <c r="H1063">
        <v>1</v>
      </c>
      <c r="I1063" s="471">
        <f t="shared" si="103"/>
        <v>0.47039166666666665</v>
      </c>
      <c r="J1063" s="472">
        <v>0.36503333333333332</v>
      </c>
      <c r="K1063" s="472">
        <v>0.44336666666666663</v>
      </c>
      <c r="L1063" s="472">
        <v>0.58906666666666663</v>
      </c>
      <c r="M1063" s="472">
        <v>0.48410000000000003</v>
      </c>
      <c r="N1063" s="471">
        <f t="shared" si="104"/>
        <v>0.47039166666666665</v>
      </c>
      <c r="O1063" s="472">
        <v>0.36503333333333332</v>
      </c>
      <c r="P1063" s="472">
        <v>0.44336666666666663</v>
      </c>
      <c r="Q1063" s="472">
        <v>0.58906666666666663</v>
      </c>
      <c r="R1063" s="472">
        <v>0.48410000000000003</v>
      </c>
      <c r="S1063" s="153">
        <v>0.01</v>
      </c>
      <c r="T1063" s="153">
        <v>0.02</v>
      </c>
      <c r="U1063" s="477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4" t="s">
        <v>24</v>
      </c>
    </row>
    <row r="1064" spans="1:27" ht="15" hidden="1" x14ac:dyDescent="0.25">
      <c r="A1064" s="24">
        <f t="shared" si="107"/>
        <v>2063</v>
      </c>
      <c r="B1064" s="24">
        <f t="shared" si="107"/>
        <v>2063</v>
      </c>
      <c r="C1064" s="475" t="s">
        <v>1528</v>
      </c>
      <c r="D1064" t="s">
        <v>222</v>
      </c>
      <c r="E1064" s="476">
        <v>3</v>
      </c>
      <c r="F1064" s="470">
        <v>30</v>
      </c>
      <c r="G1064">
        <v>1</v>
      </c>
      <c r="H1064">
        <v>1</v>
      </c>
      <c r="I1064" s="471">
        <f t="shared" si="103"/>
        <v>0.47039166666666665</v>
      </c>
      <c r="J1064" s="472">
        <v>0.36503333333333332</v>
      </c>
      <c r="K1064" s="472">
        <v>0.44336666666666663</v>
      </c>
      <c r="L1064" s="472">
        <v>0.58906666666666663</v>
      </c>
      <c r="M1064" s="472">
        <v>0.48410000000000003</v>
      </c>
      <c r="N1064" s="471">
        <f t="shared" si="104"/>
        <v>0.47039166666666665</v>
      </c>
      <c r="O1064" s="472">
        <v>0.36503333333333332</v>
      </c>
      <c r="P1064" s="472">
        <v>0.44336666666666663</v>
      </c>
      <c r="Q1064" s="472">
        <v>0.58906666666666663</v>
      </c>
      <c r="R1064" s="472">
        <v>0.48410000000000003</v>
      </c>
      <c r="S1064" s="153">
        <v>0.01</v>
      </c>
      <c r="T1064" s="153">
        <v>0.02</v>
      </c>
      <c r="U1064" s="477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4" t="s">
        <v>24</v>
      </c>
    </row>
    <row r="1065" spans="1:27" ht="15" hidden="1" x14ac:dyDescent="0.25">
      <c r="A1065" s="24">
        <f t="shared" si="107"/>
        <v>2064</v>
      </c>
      <c r="B1065" s="24">
        <f t="shared" si="107"/>
        <v>2064</v>
      </c>
      <c r="C1065" s="475" t="s">
        <v>1529</v>
      </c>
      <c r="D1065" t="s">
        <v>222</v>
      </c>
      <c r="E1065" s="476">
        <v>3</v>
      </c>
      <c r="F1065" s="470">
        <v>30</v>
      </c>
      <c r="G1065">
        <v>1</v>
      </c>
      <c r="H1065">
        <v>1</v>
      </c>
      <c r="I1065" s="471">
        <f t="shared" si="103"/>
        <v>0.47039166666666665</v>
      </c>
      <c r="J1065" s="472">
        <v>0.36503333333333332</v>
      </c>
      <c r="K1065" s="472">
        <v>0.44336666666666663</v>
      </c>
      <c r="L1065" s="472">
        <v>0.58906666666666663</v>
      </c>
      <c r="M1065" s="472">
        <v>0.48410000000000003</v>
      </c>
      <c r="N1065" s="471">
        <f t="shared" si="104"/>
        <v>0.47039166666666665</v>
      </c>
      <c r="O1065" s="472">
        <v>0.36503333333333332</v>
      </c>
      <c r="P1065" s="472">
        <v>0.44336666666666663</v>
      </c>
      <c r="Q1065" s="472">
        <v>0.58906666666666663</v>
      </c>
      <c r="R1065" s="472">
        <v>0.48410000000000003</v>
      </c>
      <c r="S1065" s="153">
        <v>0.01</v>
      </c>
      <c r="T1065" s="153">
        <v>0.02</v>
      </c>
      <c r="U1065" s="477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4" t="s">
        <v>24</v>
      </c>
    </row>
    <row r="1066" spans="1:27" ht="15" hidden="1" x14ac:dyDescent="0.25">
      <c r="A1066" s="24">
        <f t="shared" si="107"/>
        <v>2065</v>
      </c>
      <c r="B1066" s="24">
        <f t="shared" si="107"/>
        <v>2065</v>
      </c>
      <c r="C1066" s="475" t="s">
        <v>1530</v>
      </c>
      <c r="D1066" t="s">
        <v>222</v>
      </c>
      <c r="E1066" s="476">
        <v>3</v>
      </c>
      <c r="F1066" s="470">
        <v>18.48</v>
      </c>
      <c r="G1066">
        <v>1</v>
      </c>
      <c r="H1066">
        <v>1</v>
      </c>
      <c r="I1066" s="471">
        <f t="shared" si="103"/>
        <v>0.47039166666666665</v>
      </c>
      <c r="J1066" s="472">
        <v>0.36503333333333332</v>
      </c>
      <c r="K1066" s="472">
        <v>0.44336666666666663</v>
      </c>
      <c r="L1066" s="472">
        <v>0.58906666666666663</v>
      </c>
      <c r="M1066" s="472">
        <v>0.48410000000000003</v>
      </c>
      <c r="N1066" s="471">
        <f t="shared" si="104"/>
        <v>0.47039166666666665</v>
      </c>
      <c r="O1066" s="472">
        <v>0.36503333333333332</v>
      </c>
      <c r="P1066" s="472">
        <v>0.44336666666666663</v>
      </c>
      <c r="Q1066" s="472">
        <v>0.58906666666666663</v>
      </c>
      <c r="R1066" s="472">
        <v>0.48410000000000003</v>
      </c>
      <c r="S1066" s="153">
        <v>0.01</v>
      </c>
      <c r="T1066" s="153">
        <v>0.02</v>
      </c>
      <c r="U1066" s="477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4" t="s">
        <v>24</v>
      </c>
    </row>
    <row r="1067" spans="1:27" ht="15" hidden="1" x14ac:dyDescent="0.25">
      <c r="A1067" s="24">
        <f t="shared" si="107"/>
        <v>2066</v>
      </c>
      <c r="B1067" s="24">
        <f t="shared" si="107"/>
        <v>2066</v>
      </c>
      <c r="C1067" s="475" t="s">
        <v>1531</v>
      </c>
      <c r="D1067" t="s">
        <v>222</v>
      </c>
      <c r="E1067" s="476">
        <v>3</v>
      </c>
      <c r="F1067" s="470">
        <v>28</v>
      </c>
      <c r="G1067">
        <v>1</v>
      </c>
      <c r="H1067">
        <v>1</v>
      </c>
      <c r="I1067" s="471">
        <f t="shared" si="103"/>
        <v>0.47039166666666665</v>
      </c>
      <c r="J1067" s="472">
        <v>0.36503333333333332</v>
      </c>
      <c r="K1067" s="472">
        <v>0.44336666666666663</v>
      </c>
      <c r="L1067" s="472">
        <v>0.58906666666666663</v>
      </c>
      <c r="M1067" s="472">
        <v>0.48410000000000003</v>
      </c>
      <c r="N1067" s="471">
        <f t="shared" si="104"/>
        <v>0.47039166666666665</v>
      </c>
      <c r="O1067" s="472">
        <v>0.36503333333333332</v>
      </c>
      <c r="P1067" s="472">
        <v>0.44336666666666663</v>
      </c>
      <c r="Q1067" s="472">
        <v>0.58906666666666663</v>
      </c>
      <c r="R1067" s="472">
        <v>0.48410000000000003</v>
      </c>
      <c r="S1067" s="153">
        <v>0.01</v>
      </c>
      <c r="T1067" s="153">
        <v>0.02</v>
      </c>
      <c r="U1067" s="477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4" t="s">
        <v>24</v>
      </c>
    </row>
    <row r="1068" spans="1:27" ht="15" hidden="1" x14ac:dyDescent="0.25">
      <c r="A1068" s="24">
        <f t="shared" si="107"/>
        <v>2067</v>
      </c>
      <c r="B1068" s="24">
        <f t="shared" si="107"/>
        <v>2067</v>
      </c>
      <c r="C1068" s="468" t="s">
        <v>1532</v>
      </c>
      <c r="D1068" t="s">
        <v>222</v>
      </c>
      <c r="E1068" s="469">
        <v>3</v>
      </c>
      <c r="F1068" s="470">
        <v>0</v>
      </c>
      <c r="G1068">
        <v>1</v>
      </c>
      <c r="H1068">
        <v>1</v>
      </c>
      <c r="I1068" s="471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1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3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4" t="s">
        <v>23</v>
      </c>
    </row>
    <row r="1069" spans="1:27" ht="15" hidden="1" x14ac:dyDescent="0.25">
      <c r="A1069" s="24">
        <f t="shared" si="107"/>
        <v>2068</v>
      </c>
      <c r="B1069" s="24">
        <f t="shared" si="107"/>
        <v>2068</v>
      </c>
      <c r="C1069" s="468" t="s">
        <v>1533</v>
      </c>
      <c r="D1069" t="s">
        <v>222</v>
      </c>
      <c r="E1069" s="469">
        <v>3</v>
      </c>
      <c r="F1069" s="470">
        <v>8</v>
      </c>
      <c r="G1069">
        <v>1</v>
      </c>
      <c r="H1069">
        <v>1</v>
      </c>
      <c r="I1069" s="471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1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3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4" t="s">
        <v>23</v>
      </c>
    </row>
    <row r="1070" spans="1:27" ht="15" hidden="1" x14ac:dyDescent="0.25">
      <c r="A1070" s="24">
        <f t="shared" si="107"/>
        <v>2069</v>
      </c>
      <c r="B1070" s="24">
        <f t="shared" si="107"/>
        <v>2069</v>
      </c>
      <c r="C1070" s="475" t="s">
        <v>1534</v>
      </c>
      <c r="D1070" t="s">
        <v>222</v>
      </c>
      <c r="E1070" s="476">
        <v>3</v>
      </c>
      <c r="F1070" s="470">
        <v>28</v>
      </c>
      <c r="G1070">
        <v>1</v>
      </c>
      <c r="H1070">
        <v>1</v>
      </c>
      <c r="I1070" s="471">
        <f t="shared" si="103"/>
        <v>0.47039166666666665</v>
      </c>
      <c r="J1070" s="472">
        <v>0.36503333333333332</v>
      </c>
      <c r="K1070" s="472">
        <v>0.44336666666666663</v>
      </c>
      <c r="L1070" s="472">
        <v>0.58906666666666663</v>
      </c>
      <c r="M1070" s="472">
        <v>0.48410000000000003</v>
      </c>
      <c r="N1070" s="471">
        <f t="shared" si="104"/>
        <v>0.47039166666666665</v>
      </c>
      <c r="O1070" s="472">
        <v>0.36503333333333332</v>
      </c>
      <c r="P1070" s="472">
        <v>0.44336666666666663</v>
      </c>
      <c r="Q1070" s="472">
        <v>0.58906666666666663</v>
      </c>
      <c r="R1070" s="472">
        <v>0.48410000000000003</v>
      </c>
      <c r="S1070" s="153">
        <v>0.01</v>
      </c>
      <c r="T1070" s="153">
        <v>0.02</v>
      </c>
      <c r="U1070" s="477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4" t="s">
        <v>24</v>
      </c>
    </row>
    <row r="1071" spans="1:27" ht="15" hidden="1" x14ac:dyDescent="0.25">
      <c r="A1071" s="24">
        <f t="shared" si="107"/>
        <v>2070</v>
      </c>
      <c r="B1071" s="24">
        <f t="shared" si="107"/>
        <v>2070</v>
      </c>
      <c r="C1071" s="475" t="s">
        <v>1535</v>
      </c>
      <c r="D1071" t="s">
        <v>222</v>
      </c>
      <c r="E1071" s="476">
        <v>3</v>
      </c>
      <c r="F1071" s="470">
        <v>28</v>
      </c>
      <c r="G1071">
        <v>1</v>
      </c>
      <c r="H1071">
        <v>1</v>
      </c>
      <c r="I1071" s="471">
        <f t="shared" si="103"/>
        <v>0.47039166666666665</v>
      </c>
      <c r="J1071" s="472">
        <v>0.36503333333333332</v>
      </c>
      <c r="K1071" s="472">
        <v>0.44336666666666663</v>
      </c>
      <c r="L1071" s="472">
        <v>0.58906666666666663</v>
      </c>
      <c r="M1071" s="472">
        <v>0.48410000000000003</v>
      </c>
      <c r="N1071" s="471">
        <f t="shared" si="104"/>
        <v>0.47039166666666665</v>
      </c>
      <c r="O1071" s="472">
        <v>0.36503333333333332</v>
      </c>
      <c r="P1071" s="472">
        <v>0.44336666666666663</v>
      </c>
      <c r="Q1071" s="472">
        <v>0.58906666666666663</v>
      </c>
      <c r="R1071" s="472">
        <v>0.48410000000000003</v>
      </c>
      <c r="S1071" s="153">
        <v>0.01</v>
      </c>
      <c r="T1071" s="153">
        <v>0.02</v>
      </c>
      <c r="U1071" s="477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4" t="s">
        <v>24</v>
      </c>
    </row>
    <row r="1072" spans="1:27" ht="15" hidden="1" x14ac:dyDescent="0.25">
      <c r="A1072" s="24">
        <f t="shared" si="107"/>
        <v>2071</v>
      </c>
      <c r="B1072" s="24">
        <f t="shared" si="107"/>
        <v>2071</v>
      </c>
      <c r="C1072" s="475" t="s">
        <v>1536</v>
      </c>
      <c r="D1072" t="s">
        <v>222</v>
      </c>
      <c r="E1072" s="476">
        <v>3</v>
      </c>
      <c r="F1072" s="470">
        <v>21.6</v>
      </c>
      <c r="G1072">
        <v>1</v>
      </c>
      <c r="H1072">
        <v>1</v>
      </c>
      <c r="I1072" s="471">
        <f t="shared" si="103"/>
        <v>0.47039166666666665</v>
      </c>
      <c r="J1072" s="472">
        <v>0.36503333333333332</v>
      </c>
      <c r="K1072" s="472">
        <v>0.44336666666666663</v>
      </c>
      <c r="L1072" s="472">
        <v>0.58906666666666663</v>
      </c>
      <c r="M1072" s="472">
        <v>0.48410000000000003</v>
      </c>
      <c r="N1072" s="471">
        <f t="shared" si="104"/>
        <v>0.47039166666666665</v>
      </c>
      <c r="O1072" s="472">
        <v>0.36503333333333332</v>
      </c>
      <c r="P1072" s="472">
        <v>0.44336666666666663</v>
      </c>
      <c r="Q1072" s="472">
        <v>0.58906666666666663</v>
      </c>
      <c r="R1072" s="472">
        <v>0.48410000000000003</v>
      </c>
      <c r="S1072" s="153">
        <v>0.01</v>
      </c>
      <c r="T1072" s="153">
        <v>0.02</v>
      </c>
      <c r="U1072" s="477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4" t="s">
        <v>24</v>
      </c>
    </row>
    <row r="1073" spans="1:27" ht="15" hidden="1" x14ac:dyDescent="0.25">
      <c r="A1073" s="24">
        <f t="shared" si="107"/>
        <v>2072</v>
      </c>
      <c r="B1073" s="24">
        <f t="shared" si="107"/>
        <v>2072</v>
      </c>
      <c r="C1073" s="475" t="s">
        <v>1537</v>
      </c>
      <c r="D1073" t="s">
        <v>222</v>
      </c>
      <c r="E1073" s="476">
        <v>3</v>
      </c>
      <c r="F1073" s="470">
        <v>15</v>
      </c>
      <c r="G1073">
        <v>1</v>
      </c>
      <c r="H1073">
        <v>1</v>
      </c>
      <c r="I1073" s="471">
        <f t="shared" si="103"/>
        <v>0.47039166666666665</v>
      </c>
      <c r="J1073" s="472">
        <v>0.36503333333333332</v>
      </c>
      <c r="K1073" s="472">
        <v>0.44336666666666663</v>
      </c>
      <c r="L1073" s="472">
        <v>0.58906666666666663</v>
      </c>
      <c r="M1073" s="472">
        <v>0.48410000000000003</v>
      </c>
      <c r="N1073" s="471">
        <f t="shared" si="104"/>
        <v>0.47039166666666665</v>
      </c>
      <c r="O1073" s="472">
        <v>0.36503333333333332</v>
      </c>
      <c r="P1073" s="472">
        <v>0.44336666666666663</v>
      </c>
      <c r="Q1073" s="472">
        <v>0.58906666666666663</v>
      </c>
      <c r="R1073" s="472">
        <v>0.48410000000000003</v>
      </c>
      <c r="S1073" s="153">
        <v>0.01</v>
      </c>
      <c r="T1073" s="153">
        <v>0.02</v>
      </c>
      <c r="U1073" s="477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4" t="s">
        <v>24</v>
      </c>
    </row>
    <row r="1074" spans="1:27" ht="15" hidden="1" x14ac:dyDescent="0.25">
      <c r="A1074" s="24">
        <f t="shared" si="107"/>
        <v>2073</v>
      </c>
      <c r="B1074" s="24">
        <f t="shared" si="107"/>
        <v>2073</v>
      </c>
      <c r="C1074" s="475" t="s">
        <v>1538</v>
      </c>
      <c r="D1074" t="s">
        <v>222</v>
      </c>
      <c r="E1074" s="476">
        <v>3</v>
      </c>
      <c r="F1074" s="470">
        <v>24</v>
      </c>
      <c r="G1074">
        <v>1</v>
      </c>
      <c r="H1074">
        <v>1</v>
      </c>
      <c r="I1074" s="471">
        <f t="shared" si="103"/>
        <v>0.47039166666666665</v>
      </c>
      <c r="J1074" s="472">
        <v>0.36503333333333332</v>
      </c>
      <c r="K1074" s="472">
        <v>0.44336666666666663</v>
      </c>
      <c r="L1074" s="472">
        <v>0.58906666666666663</v>
      </c>
      <c r="M1074" s="472">
        <v>0.48410000000000003</v>
      </c>
      <c r="N1074" s="471">
        <f t="shared" si="104"/>
        <v>0.47039166666666665</v>
      </c>
      <c r="O1074" s="472">
        <v>0.36503333333333332</v>
      </c>
      <c r="P1074" s="472">
        <v>0.44336666666666663</v>
      </c>
      <c r="Q1074" s="472">
        <v>0.58906666666666663</v>
      </c>
      <c r="R1074" s="472">
        <v>0.48410000000000003</v>
      </c>
      <c r="S1074" s="153">
        <v>0.01</v>
      </c>
      <c r="T1074" s="153">
        <v>0.02</v>
      </c>
      <c r="U1074" s="477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4" t="s">
        <v>24</v>
      </c>
    </row>
    <row r="1075" spans="1:27" ht="15" hidden="1" x14ac:dyDescent="0.25">
      <c r="A1075" s="24">
        <f t="shared" si="107"/>
        <v>2074</v>
      </c>
      <c r="B1075" s="24">
        <f t="shared" si="107"/>
        <v>2074</v>
      </c>
      <c r="C1075" s="475" t="s">
        <v>1539</v>
      </c>
      <c r="D1075" t="s">
        <v>222</v>
      </c>
      <c r="E1075" s="476">
        <v>3</v>
      </c>
      <c r="F1075" s="470">
        <v>29.6</v>
      </c>
      <c r="G1075">
        <v>1</v>
      </c>
      <c r="H1075">
        <v>1</v>
      </c>
      <c r="I1075" s="471">
        <f t="shared" si="103"/>
        <v>0.47039166666666665</v>
      </c>
      <c r="J1075" s="472">
        <v>0.36503333333333332</v>
      </c>
      <c r="K1075" s="472">
        <v>0.44336666666666663</v>
      </c>
      <c r="L1075" s="472">
        <v>0.58906666666666663</v>
      </c>
      <c r="M1075" s="472">
        <v>0.48410000000000003</v>
      </c>
      <c r="N1075" s="471">
        <f t="shared" si="104"/>
        <v>0.47039166666666665</v>
      </c>
      <c r="O1075" s="472">
        <v>0.36503333333333332</v>
      </c>
      <c r="P1075" s="472">
        <v>0.44336666666666663</v>
      </c>
      <c r="Q1075" s="472">
        <v>0.58906666666666663</v>
      </c>
      <c r="R1075" s="472">
        <v>0.48410000000000003</v>
      </c>
      <c r="S1075" s="153">
        <v>0.01</v>
      </c>
      <c r="T1075" s="153">
        <v>0.02</v>
      </c>
      <c r="U1075" s="477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4" t="s">
        <v>24</v>
      </c>
    </row>
    <row r="1076" spans="1:27" ht="15" hidden="1" x14ac:dyDescent="0.25">
      <c r="A1076" s="24">
        <f t="shared" ref="A1076:B1095" si="110">1000+ROW()-1</f>
        <v>2075</v>
      </c>
      <c r="B1076" s="24">
        <f t="shared" si="110"/>
        <v>2075</v>
      </c>
      <c r="C1076" s="475" t="s">
        <v>1540</v>
      </c>
      <c r="D1076" t="s">
        <v>222</v>
      </c>
      <c r="E1076" s="476">
        <v>3</v>
      </c>
      <c r="F1076" s="470">
        <v>14</v>
      </c>
      <c r="G1076">
        <v>1</v>
      </c>
      <c r="H1076">
        <v>1</v>
      </c>
      <c r="I1076" s="471">
        <f t="shared" si="103"/>
        <v>0.47039166666666665</v>
      </c>
      <c r="J1076" s="472">
        <v>0.36503333333333332</v>
      </c>
      <c r="K1076" s="472">
        <v>0.44336666666666663</v>
      </c>
      <c r="L1076" s="472">
        <v>0.58906666666666663</v>
      </c>
      <c r="M1076" s="472">
        <v>0.48410000000000003</v>
      </c>
      <c r="N1076" s="471">
        <f t="shared" si="104"/>
        <v>0.47039166666666665</v>
      </c>
      <c r="O1076" s="472">
        <v>0.36503333333333332</v>
      </c>
      <c r="P1076" s="472">
        <v>0.44336666666666663</v>
      </c>
      <c r="Q1076" s="472">
        <v>0.58906666666666663</v>
      </c>
      <c r="R1076" s="472">
        <v>0.48410000000000003</v>
      </c>
      <c r="S1076" s="153">
        <v>0.01</v>
      </c>
      <c r="T1076" s="153">
        <v>0.02</v>
      </c>
      <c r="U1076" s="477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4" t="s">
        <v>24</v>
      </c>
    </row>
    <row r="1077" spans="1:27" ht="15" hidden="1" x14ac:dyDescent="0.25">
      <c r="A1077" s="24">
        <f t="shared" si="110"/>
        <v>2076</v>
      </c>
      <c r="B1077" s="24">
        <f t="shared" si="110"/>
        <v>2076</v>
      </c>
      <c r="C1077" s="475" t="s">
        <v>1541</v>
      </c>
      <c r="D1077" t="s">
        <v>222</v>
      </c>
      <c r="E1077" s="476">
        <v>3</v>
      </c>
      <c r="F1077" s="470">
        <v>16.649999999999999</v>
      </c>
      <c r="G1077">
        <v>1</v>
      </c>
      <c r="H1077">
        <v>1</v>
      </c>
      <c r="I1077" s="471">
        <f t="shared" si="103"/>
        <v>0.47039166666666665</v>
      </c>
      <c r="J1077" s="472">
        <v>0.36503333333333332</v>
      </c>
      <c r="K1077" s="472">
        <v>0.44336666666666663</v>
      </c>
      <c r="L1077" s="472">
        <v>0.58906666666666663</v>
      </c>
      <c r="M1077" s="472">
        <v>0.48410000000000003</v>
      </c>
      <c r="N1077" s="471">
        <f t="shared" si="104"/>
        <v>0.47039166666666665</v>
      </c>
      <c r="O1077" s="472">
        <v>0.36503333333333332</v>
      </c>
      <c r="P1077" s="472">
        <v>0.44336666666666663</v>
      </c>
      <c r="Q1077" s="472">
        <v>0.58906666666666663</v>
      </c>
      <c r="R1077" s="472">
        <v>0.48410000000000003</v>
      </c>
      <c r="S1077" s="153">
        <v>0.01</v>
      </c>
      <c r="T1077" s="153">
        <v>0.02</v>
      </c>
      <c r="U1077" s="477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4" t="s">
        <v>24</v>
      </c>
    </row>
    <row r="1078" spans="1:27" ht="15" hidden="1" x14ac:dyDescent="0.25">
      <c r="A1078" s="24">
        <f t="shared" si="110"/>
        <v>2077</v>
      </c>
      <c r="B1078" s="24">
        <f t="shared" si="110"/>
        <v>2077</v>
      </c>
      <c r="C1078" s="475" t="s">
        <v>1542</v>
      </c>
      <c r="D1078" t="s">
        <v>222</v>
      </c>
      <c r="E1078" s="476">
        <v>3</v>
      </c>
      <c r="F1078" s="470">
        <v>2.2000000000000002</v>
      </c>
      <c r="G1078">
        <v>1</v>
      </c>
      <c r="H1078">
        <v>1</v>
      </c>
      <c r="I1078" s="471">
        <f t="shared" si="103"/>
        <v>0.47039166666666665</v>
      </c>
      <c r="J1078" s="472">
        <v>0.36503333333333332</v>
      </c>
      <c r="K1078" s="472">
        <v>0.44336666666666663</v>
      </c>
      <c r="L1078" s="472">
        <v>0.58906666666666663</v>
      </c>
      <c r="M1078" s="472">
        <v>0.48410000000000003</v>
      </c>
      <c r="N1078" s="471">
        <f t="shared" si="104"/>
        <v>0.47039166666666665</v>
      </c>
      <c r="O1078" s="472">
        <v>0.36503333333333332</v>
      </c>
      <c r="P1078" s="472">
        <v>0.44336666666666663</v>
      </c>
      <c r="Q1078" s="472">
        <v>0.58906666666666663</v>
      </c>
      <c r="R1078" s="472">
        <v>0.48410000000000003</v>
      </c>
      <c r="S1078" s="153">
        <v>0.01</v>
      </c>
      <c r="T1078" s="153">
        <v>0.02</v>
      </c>
      <c r="U1078" s="477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4" t="s">
        <v>24</v>
      </c>
    </row>
    <row r="1079" spans="1:27" ht="15" hidden="1" x14ac:dyDescent="0.25">
      <c r="A1079" s="24">
        <f t="shared" si="110"/>
        <v>2078</v>
      </c>
      <c r="B1079" s="24">
        <f t="shared" si="110"/>
        <v>2078</v>
      </c>
      <c r="C1079" s="475" t="s">
        <v>1543</v>
      </c>
      <c r="D1079" t="s">
        <v>222</v>
      </c>
      <c r="E1079" s="476">
        <v>3</v>
      </c>
      <c r="F1079" s="470">
        <v>2.2000000000000002</v>
      </c>
      <c r="G1079">
        <v>1</v>
      </c>
      <c r="H1079">
        <v>1</v>
      </c>
      <c r="I1079" s="471">
        <f t="shared" si="103"/>
        <v>0.47039166666666665</v>
      </c>
      <c r="J1079" s="472">
        <v>0.36503333333333332</v>
      </c>
      <c r="K1079" s="472">
        <v>0.44336666666666663</v>
      </c>
      <c r="L1079" s="472">
        <v>0.58906666666666663</v>
      </c>
      <c r="M1079" s="472">
        <v>0.48410000000000003</v>
      </c>
      <c r="N1079" s="471">
        <f t="shared" si="104"/>
        <v>0.47039166666666665</v>
      </c>
      <c r="O1079" s="472">
        <v>0.36503333333333332</v>
      </c>
      <c r="P1079" s="472">
        <v>0.44336666666666663</v>
      </c>
      <c r="Q1079" s="472">
        <v>0.58906666666666663</v>
      </c>
      <c r="R1079" s="472">
        <v>0.48410000000000003</v>
      </c>
      <c r="S1079" s="153">
        <v>0.01</v>
      </c>
      <c r="T1079" s="153">
        <v>0.02</v>
      </c>
      <c r="U1079" s="477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4" t="s">
        <v>24</v>
      </c>
    </row>
    <row r="1080" spans="1:27" ht="15" hidden="1" x14ac:dyDescent="0.25">
      <c r="A1080" s="24">
        <f t="shared" si="110"/>
        <v>2079</v>
      </c>
      <c r="B1080" s="24">
        <f t="shared" si="110"/>
        <v>2079</v>
      </c>
      <c r="C1080" s="475" t="s">
        <v>1544</v>
      </c>
      <c r="D1080" t="s">
        <v>222</v>
      </c>
      <c r="E1080" s="476">
        <v>3</v>
      </c>
      <c r="F1080" s="470">
        <v>2.2000000000000002</v>
      </c>
      <c r="G1080">
        <v>1</v>
      </c>
      <c r="H1080">
        <v>1</v>
      </c>
      <c r="I1080" s="471">
        <f t="shared" si="103"/>
        <v>0.47039166666666665</v>
      </c>
      <c r="J1080" s="472">
        <v>0.36503333333333332</v>
      </c>
      <c r="K1080" s="472">
        <v>0.44336666666666663</v>
      </c>
      <c r="L1080" s="472">
        <v>0.58906666666666663</v>
      </c>
      <c r="M1080" s="472">
        <v>0.48410000000000003</v>
      </c>
      <c r="N1080" s="471">
        <f t="shared" si="104"/>
        <v>0.47039166666666665</v>
      </c>
      <c r="O1080" s="472">
        <v>0.36503333333333332</v>
      </c>
      <c r="P1080" s="472">
        <v>0.44336666666666663</v>
      </c>
      <c r="Q1080" s="472">
        <v>0.58906666666666663</v>
      </c>
      <c r="R1080" s="472">
        <v>0.48410000000000003</v>
      </c>
      <c r="S1080" s="153">
        <v>0.01</v>
      </c>
      <c r="T1080" s="153">
        <v>0.02</v>
      </c>
      <c r="U1080" s="477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4" t="s">
        <v>24</v>
      </c>
    </row>
    <row r="1081" spans="1:27" ht="15" hidden="1" x14ac:dyDescent="0.25">
      <c r="A1081" s="24">
        <f t="shared" si="110"/>
        <v>2080</v>
      </c>
      <c r="B1081" s="24">
        <f t="shared" si="110"/>
        <v>2080</v>
      </c>
      <c r="C1081" s="475" t="s">
        <v>1545</v>
      </c>
      <c r="D1081" t="s">
        <v>222</v>
      </c>
      <c r="E1081" s="476">
        <v>3</v>
      </c>
      <c r="F1081" s="470">
        <v>2.2000000000000002</v>
      </c>
      <c r="G1081">
        <v>1</v>
      </c>
      <c r="H1081">
        <v>1</v>
      </c>
      <c r="I1081" s="471">
        <f t="shared" si="103"/>
        <v>0.47039166666666665</v>
      </c>
      <c r="J1081" s="472">
        <v>0.36503333333333332</v>
      </c>
      <c r="K1081" s="472">
        <v>0.44336666666666663</v>
      </c>
      <c r="L1081" s="472">
        <v>0.58906666666666663</v>
      </c>
      <c r="M1081" s="472">
        <v>0.48410000000000003</v>
      </c>
      <c r="N1081" s="471">
        <f t="shared" si="104"/>
        <v>0.47039166666666665</v>
      </c>
      <c r="O1081" s="472">
        <v>0.36503333333333332</v>
      </c>
      <c r="P1081" s="472">
        <v>0.44336666666666663</v>
      </c>
      <c r="Q1081" s="472">
        <v>0.58906666666666663</v>
      </c>
      <c r="R1081" s="472">
        <v>0.48410000000000003</v>
      </c>
      <c r="S1081" s="153">
        <v>0.01</v>
      </c>
      <c r="T1081" s="153">
        <v>0.02</v>
      </c>
      <c r="U1081" s="477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4" t="s">
        <v>24</v>
      </c>
    </row>
    <row r="1082" spans="1:27" ht="15" hidden="1" x14ac:dyDescent="0.25">
      <c r="A1082" s="24">
        <f t="shared" si="110"/>
        <v>2081</v>
      </c>
      <c r="B1082" s="24">
        <f t="shared" si="110"/>
        <v>2081</v>
      </c>
      <c r="C1082" s="475" t="s">
        <v>1546</v>
      </c>
      <c r="D1082" t="s">
        <v>222</v>
      </c>
      <c r="E1082" s="476">
        <v>3</v>
      </c>
      <c r="F1082" s="470">
        <v>2.2000000000000002</v>
      </c>
      <c r="G1082">
        <v>1</v>
      </c>
      <c r="H1082">
        <v>1</v>
      </c>
      <c r="I1082" s="471">
        <f t="shared" si="103"/>
        <v>0.47039166666666665</v>
      </c>
      <c r="J1082" s="472">
        <v>0.36503333333333332</v>
      </c>
      <c r="K1082" s="472">
        <v>0.44336666666666663</v>
      </c>
      <c r="L1082" s="472">
        <v>0.58906666666666663</v>
      </c>
      <c r="M1082" s="472">
        <v>0.48410000000000003</v>
      </c>
      <c r="N1082" s="471">
        <f t="shared" si="104"/>
        <v>0.47039166666666665</v>
      </c>
      <c r="O1082" s="472">
        <v>0.36503333333333332</v>
      </c>
      <c r="P1082" s="472">
        <v>0.44336666666666663</v>
      </c>
      <c r="Q1082" s="472">
        <v>0.58906666666666663</v>
      </c>
      <c r="R1082" s="472">
        <v>0.48410000000000003</v>
      </c>
      <c r="S1082" s="153">
        <v>0.01</v>
      </c>
      <c r="T1082" s="153">
        <v>0.02</v>
      </c>
      <c r="U1082" s="477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4" t="s">
        <v>24</v>
      </c>
    </row>
    <row r="1083" spans="1:27" ht="15" hidden="1" x14ac:dyDescent="0.25">
      <c r="A1083" s="24">
        <f t="shared" si="110"/>
        <v>2082</v>
      </c>
      <c r="B1083" s="24">
        <f t="shared" si="110"/>
        <v>2082</v>
      </c>
      <c r="C1083" s="475" t="s">
        <v>1547</v>
      </c>
      <c r="D1083" t="s">
        <v>222</v>
      </c>
      <c r="E1083" s="476">
        <v>3</v>
      </c>
      <c r="F1083" s="470">
        <v>2.2000000000000002</v>
      </c>
      <c r="G1083">
        <v>1</v>
      </c>
      <c r="H1083">
        <v>1</v>
      </c>
      <c r="I1083" s="471">
        <f t="shared" si="103"/>
        <v>0.47039166666666665</v>
      </c>
      <c r="J1083" s="472">
        <v>0.36503333333333332</v>
      </c>
      <c r="K1083" s="472">
        <v>0.44336666666666663</v>
      </c>
      <c r="L1083" s="472">
        <v>0.58906666666666663</v>
      </c>
      <c r="M1083" s="472">
        <v>0.48410000000000003</v>
      </c>
      <c r="N1083" s="471">
        <f t="shared" si="104"/>
        <v>0.47039166666666665</v>
      </c>
      <c r="O1083" s="472">
        <v>0.36503333333333332</v>
      </c>
      <c r="P1083" s="472">
        <v>0.44336666666666663</v>
      </c>
      <c r="Q1083" s="472">
        <v>0.58906666666666663</v>
      </c>
      <c r="R1083" s="472">
        <v>0.48410000000000003</v>
      </c>
      <c r="S1083" s="153">
        <v>0.01</v>
      </c>
      <c r="T1083" s="153">
        <v>0.02</v>
      </c>
      <c r="U1083" s="477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4" t="s">
        <v>24</v>
      </c>
    </row>
    <row r="1084" spans="1:27" ht="15" hidden="1" x14ac:dyDescent="0.25">
      <c r="A1084" s="24">
        <f t="shared" si="110"/>
        <v>2083</v>
      </c>
      <c r="B1084" s="24">
        <f t="shared" si="110"/>
        <v>2083</v>
      </c>
      <c r="C1084" s="475" t="s">
        <v>1548</v>
      </c>
      <c r="D1084" t="s">
        <v>222</v>
      </c>
      <c r="E1084" s="476">
        <v>3</v>
      </c>
      <c r="F1084" s="470">
        <v>2.2000000000000002</v>
      </c>
      <c r="G1084">
        <v>1</v>
      </c>
      <c r="H1084">
        <v>1</v>
      </c>
      <c r="I1084" s="471">
        <f t="shared" si="103"/>
        <v>0.47039166666666665</v>
      </c>
      <c r="J1084" s="472">
        <v>0.36503333333333332</v>
      </c>
      <c r="K1084" s="472">
        <v>0.44336666666666663</v>
      </c>
      <c r="L1084" s="472">
        <v>0.58906666666666663</v>
      </c>
      <c r="M1084" s="472">
        <v>0.48410000000000003</v>
      </c>
      <c r="N1084" s="471">
        <f t="shared" si="104"/>
        <v>0.47039166666666665</v>
      </c>
      <c r="O1084" s="472">
        <v>0.36503333333333332</v>
      </c>
      <c r="P1084" s="472">
        <v>0.44336666666666663</v>
      </c>
      <c r="Q1084" s="472">
        <v>0.58906666666666663</v>
      </c>
      <c r="R1084" s="472">
        <v>0.48410000000000003</v>
      </c>
      <c r="S1084" s="153">
        <v>0.01</v>
      </c>
      <c r="T1084" s="153">
        <v>0.02</v>
      </c>
      <c r="U1084" s="477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4" t="s">
        <v>24</v>
      </c>
    </row>
    <row r="1085" spans="1:27" ht="15" hidden="1" x14ac:dyDescent="0.25">
      <c r="A1085" s="24">
        <f t="shared" si="110"/>
        <v>2084</v>
      </c>
      <c r="B1085" s="24">
        <f t="shared" si="110"/>
        <v>2084</v>
      </c>
      <c r="C1085" s="475" t="s">
        <v>1549</v>
      </c>
      <c r="D1085" t="s">
        <v>222</v>
      </c>
      <c r="E1085" s="476">
        <v>3</v>
      </c>
      <c r="F1085" s="470">
        <v>2.2000000000000002</v>
      </c>
      <c r="G1085">
        <v>1</v>
      </c>
      <c r="H1085">
        <v>1</v>
      </c>
      <c r="I1085" s="471">
        <f t="shared" si="103"/>
        <v>0.47039166666666665</v>
      </c>
      <c r="J1085" s="472">
        <v>0.36503333333333332</v>
      </c>
      <c r="K1085" s="472">
        <v>0.44336666666666663</v>
      </c>
      <c r="L1085" s="472">
        <v>0.58906666666666663</v>
      </c>
      <c r="M1085" s="472">
        <v>0.48410000000000003</v>
      </c>
      <c r="N1085" s="471">
        <f t="shared" si="104"/>
        <v>0.47039166666666665</v>
      </c>
      <c r="O1085" s="472">
        <v>0.36503333333333332</v>
      </c>
      <c r="P1085" s="472">
        <v>0.44336666666666663</v>
      </c>
      <c r="Q1085" s="472">
        <v>0.58906666666666663</v>
      </c>
      <c r="R1085" s="472">
        <v>0.48410000000000003</v>
      </c>
      <c r="S1085" s="153">
        <v>0.01</v>
      </c>
      <c r="T1085" s="153">
        <v>0.02</v>
      </c>
      <c r="U1085" s="477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4" t="s">
        <v>24</v>
      </c>
    </row>
    <row r="1086" spans="1:27" ht="15" hidden="1" x14ac:dyDescent="0.25">
      <c r="A1086" s="24">
        <f t="shared" si="110"/>
        <v>2085</v>
      </c>
      <c r="B1086" s="24">
        <f t="shared" si="110"/>
        <v>2085</v>
      </c>
      <c r="C1086" s="475" t="s">
        <v>1550</v>
      </c>
      <c r="D1086" t="s">
        <v>222</v>
      </c>
      <c r="E1086" s="476">
        <v>3</v>
      </c>
      <c r="F1086" s="470">
        <v>2.2000000000000002</v>
      </c>
      <c r="G1086">
        <v>1</v>
      </c>
      <c r="H1086">
        <v>1</v>
      </c>
      <c r="I1086" s="471">
        <f t="shared" si="103"/>
        <v>0.47039166666666665</v>
      </c>
      <c r="J1086" s="472">
        <v>0.36503333333333332</v>
      </c>
      <c r="K1086" s="472">
        <v>0.44336666666666663</v>
      </c>
      <c r="L1086" s="472">
        <v>0.58906666666666663</v>
      </c>
      <c r="M1086" s="472">
        <v>0.48410000000000003</v>
      </c>
      <c r="N1086" s="471">
        <f t="shared" si="104"/>
        <v>0.47039166666666665</v>
      </c>
      <c r="O1086" s="472">
        <v>0.36503333333333332</v>
      </c>
      <c r="P1086" s="472">
        <v>0.44336666666666663</v>
      </c>
      <c r="Q1086" s="472">
        <v>0.58906666666666663</v>
      </c>
      <c r="R1086" s="472">
        <v>0.48410000000000003</v>
      </c>
      <c r="S1086" s="153">
        <v>0.01</v>
      </c>
      <c r="T1086" s="153">
        <v>0.02</v>
      </c>
      <c r="U1086" s="477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4" t="s">
        <v>24</v>
      </c>
    </row>
    <row r="1087" spans="1:27" ht="15" hidden="1" x14ac:dyDescent="0.25">
      <c r="A1087" s="24">
        <f t="shared" si="110"/>
        <v>2086</v>
      </c>
      <c r="B1087" s="24">
        <f t="shared" si="110"/>
        <v>2086</v>
      </c>
      <c r="C1087" s="475" t="s">
        <v>1551</v>
      </c>
      <c r="D1087" t="s">
        <v>222</v>
      </c>
      <c r="E1087" s="476">
        <v>3</v>
      </c>
      <c r="F1087" s="470">
        <v>2.2000000000000002</v>
      </c>
      <c r="G1087">
        <v>1</v>
      </c>
      <c r="H1087">
        <v>1</v>
      </c>
      <c r="I1087" s="471">
        <f t="shared" si="103"/>
        <v>0.47039166666666665</v>
      </c>
      <c r="J1087" s="472">
        <v>0.36503333333333332</v>
      </c>
      <c r="K1087" s="472">
        <v>0.44336666666666663</v>
      </c>
      <c r="L1087" s="472">
        <v>0.58906666666666663</v>
      </c>
      <c r="M1087" s="472">
        <v>0.48410000000000003</v>
      </c>
      <c r="N1087" s="471">
        <f t="shared" si="104"/>
        <v>0.47039166666666665</v>
      </c>
      <c r="O1087" s="472">
        <v>0.36503333333333332</v>
      </c>
      <c r="P1087" s="472">
        <v>0.44336666666666663</v>
      </c>
      <c r="Q1087" s="472">
        <v>0.58906666666666663</v>
      </c>
      <c r="R1087" s="472">
        <v>0.48410000000000003</v>
      </c>
      <c r="S1087" s="153">
        <v>0.01</v>
      </c>
      <c r="T1087" s="153">
        <v>0.02</v>
      </c>
      <c r="U1087" s="477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4" t="s">
        <v>24</v>
      </c>
    </row>
    <row r="1088" spans="1:27" ht="15" hidden="1" x14ac:dyDescent="0.25">
      <c r="A1088" s="24">
        <f t="shared" si="110"/>
        <v>2087</v>
      </c>
      <c r="B1088" s="24">
        <f t="shared" si="110"/>
        <v>2087</v>
      </c>
      <c r="C1088" s="475" t="s">
        <v>1552</v>
      </c>
      <c r="D1088" t="s">
        <v>222</v>
      </c>
      <c r="E1088" s="476">
        <v>3</v>
      </c>
      <c r="F1088" s="470">
        <v>11</v>
      </c>
      <c r="G1088">
        <v>1</v>
      </c>
      <c r="H1088">
        <v>1</v>
      </c>
      <c r="I1088" s="471">
        <f t="shared" si="103"/>
        <v>0.47039166666666665</v>
      </c>
      <c r="J1088" s="472">
        <v>0.36503333333333332</v>
      </c>
      <c r="K1088" s="472">
        <v>0.44336666666666663</v>
      </c>
      <c r="L1088" s="472">
        <v>0.58906666666666663</v>
      </c>
      <c r="M1088" s="472">
        <v>0.48410000000000003</v>
      </c>
      <c r="N1088" s="471">
        <f t="shared" si="104"/>
        <v>0.47039166666666665</v>
      </c>
      <c r="O1088" s="472">
        <v>0.36503333333333332</v>
      </c>
      <c r="P1088" s="472">
        <v>0.44336666666666663</v>
      </c>
      <c r="Q1088" s="472">
        <v>0.58906666666666663</v>
      </c>
      <c r="R1088" s="472">
        <v>0.48410000000000003</v>
      </c>
      <c r="S1088" s="153">
        <v>0.01</v>
      </c>
      <c r="T1088" s="153">
        <v>0.02</v>
      </c>
      <c r="U1088" s="477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4" t="s">
        <v>24</v>
      </c>
    </row>
    <row r="1089" spans="1:27" ht="15" hidden="1" x14ac:dyDescent="0.25">
      <c r="A1089" s="24">
        <f t="shared" si="110"/>
        <v>2088</v>
      </c>
      <c r="B1089" s="24">
        <f t="shared" si="110"/>
        <v>2088</v>
      </c>
      <c r="C1089" s="475" t="s">
        <v>1553</v>
      </c>
      <c r="D1089" t="s">
        <v>222</v>
      </c>
      <c r="E1089" s="476">
        <v>3</v>
      </c>
      <c r="F1089" s="470">
        <v>8.8000000000000007</v>
      </c>
      <c r="G1089">
        <v>1</v>
      </c>
      <c r="H1089">
        <v>1</v>
      </c>
      <c r="I1089" s="471">
        <f t="shared" si="103"/>
        <v>0.47039166666666665</v>
      </c>
      <c r="J1089" s="472">
        <v>0.36503333333333332</v>
      </c>
      <c r="K1089" s="472">
        <v>0.44336666666666663</v>
      </c>
      <c r="L1089" s="472">
        <v>0.58906666666666663</v>
      </c>
      <c r="M1089" s="472">
        <v>0.48410000000000003</v>
      </c>
      <c r="N1089" s="471">
        <f t="shared" si="104"/>
        <v>0.47039166666666665</v>
      </c>
      <c r="O1089" s="472">
        <v>0.36503333333333332</v>
      </c>
      <c r="P1089" s="472">
        <v>0.44336666666666663</v>
      </c>
      <c r="Q1089" s="472">
        <v>0.58906666666666663</v>
      </c>
      <c r="R1089" s="472">
        <v>0.48410000000000003</v>
      </c>
      <c r="S1089" s="153">
        <v>0.01</v>
      </c>
      <c r="T1089" s="153">
        <v>0.02</v>
      </c>
      <c r="U1089" s="477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4" t="s">
        <v>24</v>
      </c>
    </row>
    <row r="1090" spans="1:27" ht="15" hidden="1" x14ac:dyDescent="0.25">
      <c r="A1090" s="24">
        <f t="shared" si="110"/>
        <v>2089</v>
      </c>
      <c r="B1090" s="24">
        <f t="shared" si="110"/>
        <v>2089</v>
      </c>
      <c r="C1090" s="475" t="s">
        <v>1554</v>
      </c>
      <c r="D1090" t="s">
        <v>222</v>
      </c>
      <c r="E1090" s="476">
        <v>3</v>
      </c>
      <c r="F1090" s="470">
        <v>2.2000000000000002</v>
      </c>
      <c r="G1090">
        <v>1</v>
      </c>
      <c r="H1090">
        <v>1</v>
      </c>
      <c r="I1090" s="471">
        <f t="shared" ref="I1090:I1153" si="111">AVERAGE(J1090:M1090)</f>
        <v>0.47039166666666665</v>
      </c>
      <c r="J1090" s="472">
        <v>0.36503333333333332</v>
      </c>
      <c r="K1090" s="472">
        <v>0.44336666666666663</v>
      </c>
      <c r="L1090" s="472">
        <v>0.58906666666666663</v>
      </c>
      <c r="M1090" s="472">
        <v>0.48410000000000003</v>
      </c>
      <c r="N1090" s="471">
        <f t="shared" ref="N1090:N1153" si="112">AVERAGE(O1090:R1090)</f>
        <v>0.47039166666666665</v>
      </c>
      <c r="O1090" s="472">
        <v>0.36503333333333332</v>
      </c>
      <c r="P1090" s="472">
        <v>0.44336666666666663</v>
      </c>
      <c r="Q1090" s="472">
        <v>0.58906666666666663</v>
      </c>
      <c r="R1090" s="472">
        <v>0.48410000000000003</v>
      </c>
      <c r="S1090" s="153">
        <v>0.01</v>
      </c>
      <c r="T1090" s="153">
        <v>0.02</v>
      </c>
      <c r="U1090" s="477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4" t="s">
        <v>24</v>
      </c>
    </row>
    <row r="1091" spans="1:27" ht="15" hidden="1" x14ac:dyDescent="0.25">
      <c r="A1091" s="24">
        <f t="shared" si="110"/>
        <v>2090</v>
      </c>
      <c r="B1091" s="24">
        <f t="shared" si="110"/>
        <v>2090</v>
      </c>
      <c r="C1091" s="475" t="s">
        <v>1555</v>
      </c>
      <c r="D1091" t="s">
        <v>222</v>
      </c>
      <c r="E1091" s="476">
        <v>3</v>
      </c>
      <c r="F1091" s="470">
        <v>3.6</v>
      </c>
      <c r="G1091">
        <v>1</v>
      </c>
      <c r="H1091">
        <v>1</v>
      </c>
      <c r="I1091" s="471">
        <f t="shared" si="111"/>
        <v>0.47039166666666665</v>
      </c>
      <c r="J1091" s="472">
        <v>0.36503333333333332</v>
      </c>
      <c r="K1091" s="472">
        <v>0.44336666666666663</v>
      </c>
      <c r="L1091" s="472">
        <v>0.58906666666666663</v>
      </c>
      <c r="M1091" s="472">
        <v>0.48410000000000003</v>
      </c>
      <c r="N1091" s="471">
        <f t="shared" si="112"/>
        <v>0.47039166666666665</v>
      </c>
      <c r="O1091" s="472">
        <v>0.36503333333333332</v>
      </c>
      <c r="P1091" s="472">
        <v>0.44336666666666663</v>
      </c>
      <c r="Q1091" s="472">
        <v>0.58906666666666663</v>
      </c>
      <c r="R1091" s="472">
        <v>0.48410000000000003</v>
      </c>
      <c r="S1091" s="153">
        <v>0.01</v>
      </c>
      <c r="T1091" s="153">
        <v>0.02</v>
      </c>
      <c r="U1091" s="477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4" t="s">
        <v>24</v>
      </c>
    </row>
    <row r="1092" spans="1:27" ht="15" hidden="1" x14ac:dyDescent="0.25">
      <c r="A1092" s="24">
        <f t="shared" si="110"/>
        <v>2091</v>
      </c>
      <c r="B1092" s="24">
        <f t="shared" si="110"/>
        <v>2091</v>
      </c>
      <c r="C1092" s="475" t="s">
        <v>1556</v>
      </c>
      <c r="D1092" t="s">
        <v>222</v>
      </c>
      <c r="E1092" s="476">
        <v>3</v>
      </c>
      <c r="F1092" s="470">
        <v>3.6</v>
      </c>
      <c r="G1092">
        <v>1</v>
      </c>
      <c r="H1092">
        <v>1</v>
      </c>
      <c r="I1092" s="471">
        <f t="shared" si="111"/>
        <v>0.47039166666666665</v>
      </c>
      <c r="J1092" s="472">
        <v>0.36503333333333332</v>
      </c>
      <c r="K1092" s="472">
        <v>0.44336666666666663</v>
      </c>
      <c r="L1092" s="472">
        <v>0.58906666666666663</v>
      </c>
      <c r="M1092" s="472">
        <v>0.48410000000000003</v>
      </c>
      <c r="N1092" s="471">
        <f t="shared" si="112"/>
        <v>0.47039166666666665</v>
      </c>
      <c r="O1092" s="472">
        <v>0.36503333333333332</v>
      </c>
      <c r="P1092" s="472">
        <v>0.44336666666666663</v>
      </c>
      <c r="Q1092" s="472">
        <v>0.58906666666666663</v>
      </c>
      <c r="R1092" s="472">
        <v>0.48410000000000003</v>
      </c>
      <c r="S1092" s="153">
        <v>0.01</v>
      </c>
      <c r="T1092" s="153">
        <v>0.02</v>
      </c>
      <c r="U1092" s="477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4" t="s">
        <v>24</v>
      </c>
    </row>
    <row r="1093" spans="1:27" ht="15" hidden="1" x14ac:dyDescent="0.25">
      <c r="A1093" s="24">
        <f t="shared" si="110"/>
        <v>2092</v>
      </c>
      <c r="B1093" s="24">
        <f t="shared" si="110"/>
        <v>2092</v>
      </c>
      <c r="C1093" s="468" t="s">
        <v>1557</v>
      </c>
      <c r="D1093" t="s">
        <v>222</v>
      </c>
      <c r="E1093" s="469">
        <v>3</v>
      </c>
      <c r="F1093" s="470">
        <v>0</v>
      </c>
      <c r="G1093">
        <v>1</v>
      </c>
      <c r="H1093">
        <v>1</v>
      </c>
      <c r="I1093" s="471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1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3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4" t="s">
        <v>23</v>
      </c>
    </row>
    <row r="1094" spans="1:27" ht="15" hidden="1" x14ac:dyDescent="0.25">
      <c r="A1094" s="24">
        <f t="shared" si="110"/>
        <v>2093</v>
      </c>
      <c r="B1094" s="24">
        <f t="shared" si="110"/>
        <v>2093</v>
      </c>
      <c r="C1094" s="475" t="s">
        <v>1558</v>
      </c>
      <c r="D1094" t="s">
        <v>222</v>
      </c>
      <c r="E1094" s="476">
        <v>3</v>
      </c>
      <c r="F1094" s="470">
        <v>30</v>
      </c>
      <c r="G1094">
        <v>1</v>
      </c>
      <c r="H1094">
        <v>1</v>
      </c>
      <c r="I1094" s="471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1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7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4" t="s">
        <v>25</v>
      </c>
    </row>
    <row r="1095" spans="1:27" ht="15" hidden="1" x14ac:dyDescent="0.25">
      <c r="A1095" s="24">
        <f t="shared" si="110"/>
        <v>2094</v>
      </c>
      <c r="B1095" s="24">
        <f t="shared" si="110"/>
        <v>2094</v>
      </c>
      <c r="C1095" s="475" t="s">
        <v>1559</v>
      </c>
      <c r="D1095" t="s">
        <v>222</v>
      </c>
      <c r="E1095" s="476">
        <v>3</v>
      </c>
      <c r="F1095" s="470">
        <v>30</v>
      </c>
      <c r="G1095">
        <v>1</v>
      </c>
      <c r="H1095">
        <v>1</v>
      </c>
      <c r="I1095" s="471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1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7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4" t="s">
        <v>25</v>
      </c>
    </row>
    <row r="1096" spans="1:27" ht="15" hidden="1" x14ac:dyDescent="0.25">
      <c r="A1096" s="24">
        <f t="shared" ref="A1096:B1115" si="114">1000+ROW()-1</f>
        <v>2095</v>
      </c>
      <c r="B1096" s="24">
        <f t="shared" si="114"/>
        <v>2095</v>
      </c>
      <c r="C1096" s="475" t="s">
        <v>1560</v>
      </c>
      <c r="D1096" t="s">
        <v>222</v>
      </c>
      <c r="E1096" s="476">
        <v>3</v>
      </c>
      <c r="F1096" s="470">
        <v>30</v>
      </c>
      <c r="G1096">
        <v>1</v>
      </c>
      <c r="H1096">
        <v>1</v>
      </c>
      <c r="I1096" s="471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1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7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4" t="s">
        <v>25</v>
      </c>
    </row>
    <row r="1097" spans="1:27" ht="15" hidden="1" x14ac:dyDescent="0.25">
      <c r="A1097" s="24">
        <f t="shared" si="114"/>
        <v>2096</v>
      </c>
      <c r="B1097" s="24">
        <f t="shared" si="114"/>
        <v>2096</v>
      </c>
      <c r="C1097" s="468" t="s">
        <v>1561</v>
      </c>
      <c r="D1097" t="s">
        <v>216</v>
      </c>
      <c r="E1097" s="469">
        <v>1</v>
      </c>
      <c r="F1097" s="470">
        <v>24</v>
      </c>
      <c r="G1097">
        <v>1</v>
      </c>
      <c r="H1097">
        <v>1</v>
      </c>
      <c r="I1097" s="471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1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3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4" t="s">
        <v>23</v>
      </c>
    </row>
    <row r="1098" spans="1:27" ht="15" hidden="1" x14ac:dyDescent="0.25">
      <c r="A1098" s="24">
        <f t="shared" si="114"/>
        <v>2097</v>
      </c>
      <c r="B1098" s="24">
        <f t="shared" si="114"/>
        <v>2097</v>
      </c>
      <c r="C1098" s="475" t="s">
        <v>1562</v>
      </c>
      <c r="D1098" t="s">
        <v>222</v>
      </c>
      <c r="E1098" s="476">
        <v>3</v>
      </c>
      <c r="F1098" s="470">
        <v>30</v>
      </c>
      <c r="G1098">
        <v>1</v>
      </c>
      <c r="H1098">
        <v>1</v>
      </c>
      <c r="I1098" s="471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1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7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4" t="s">
        <v>25</v>
      </c>
    </row>
    <row r="1099" spans="1:27" ht="15" hidden="1" x14ac:dyDescent="0.25">
      <c r="A1099" s="24">
        <f t="shared" si="114"/>
        <v>2098</v>
      </c>
      <c r="B1099" s="24">
        <f t="shared" si="114"/>
        <v>2098</v>
      </c>
      <c r="C1099" s="475" t="s">
        <v>1563</v>
      </c>
      <c r="D1099" t="s">
        <v>222</v>
      </c>
      <c r="E1099" s="476">
        <v>3</v>
      </c>
      <c r="F1099" s="470">
        <v>30</v>
      </c>
      <c r="G1099">
        <v>1</v>
      </c>
      <c r="H1099">
        <v>1</v>
      </c>
      <c r="I1099" s="471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1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7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4" t="s">
        <v>25</v>
      </c>
    </row>
    <row r="1100" spans="1:27" ht="15" hidden="1" x14ac:dyDescent="0.25">
      <c r="A1100" s="24">
        <f t="shared" si="114"/>
        <v>2099</v>
      </c>
      <c r="B1100" s="24">
        <f t="shared" si="114"/>
        <v>2099</v>
      </c>
      <c r="C1100" s="475" t="s">
        <v>1564</v>
      </c>
      <c r="D1100" t="s">
        <v>222</v>
      </c>
      <c r="E1100" s="476">
        <v>3</v>
      </c>
      <c r="F1100" s="470">
        <v>30</v>
      </c>
      <c r="G1100">
        <v>1</v>
      </c>
      <c r="H1100">
        <v>1</v>
      </c>
      <c r="I1100" s="471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1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7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4" t="s">
        <v>25</v>
      </c>
    </row>
    <row r="1101" spans="1:27" ht="15" hidden="1" x14ac:dyDescent="0.25">
      <c r="A1101" s="24">
        <f t="shared" si="114"/>
        <v>2100</v>
      </c>
      <c r="B1101" s="24">
        <f t="shared" si="114"/>
        <v>2100</v>
      </c>
      <c r="C1101" s="475" t="s">
        <v>1565</v>
      </c>
      <c r="D1101" t="s">
        <v>222</v>
      </c>
      <c r="E1101" s="476">
        <v>3</v>
      </c>
      <c r="F1101" s="470">
        <v>30</v>
      </c>
      <c r="G1101">
        <v>1</v>
      </c>
      <c r="H1101">
        <v>1</v>
      </c>
      <c r="I1101" s="471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1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7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4" t="s">
        <v>25</v>
      </c>
    </row>
    <row r="1102" spans="1:27" ht="15" hidden="1" x14ac:dyDescent="0.25">
      <c r="A1102" s="24">
        <f t="shared" si="114"/>
        <v>2101</v>
      </c>
      <c r="B1102" s="24">
        <f t="shared" si="114"/>
        <v>2101</v>
      </c>
      <c r="C1102" s="475" t="s">
        <v>1566</v>
      </c>
      <c r="D1102" t="s">
        <v>222</v>
      </c>
      <c r="E1102" s="476">
        <v>3</v>
      </c>
      <c r="F1102" s="470">
        <v>30</v>
      </c>
      <c r="G1102">
        <v>1</v>
      </c>
      <c r="H1102">
        <v>1</v>
      </c>
      <c r="I1102" s="471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1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7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4" t="s">
        <v>25</v>
      </c>
    </row>
    <row r="1103" spans="1:27" ht="15" hidden="1" x14ac:dyDescent="0.25">
      <c r="A1103" s="24">
        <f t="shared" si="114"/>
        <v>2102</v>
      </c>
      <c r="B1103" s="24">
        <f t="shared" si="114"/>
        <v>2102</v>
      </c>
      <c r="C1103" s="475" t="s">
        <v>1567</v>
      </c>
      <c r="D1103" t="s">
        <v>222</v>
      </c>
      <c r="E1103" s="476">
        <v>3</v>
      </c>
      <c r="F1103" s="470">
        <v>30</v>
      </c>
      <c r="G1103">
        <v>1</v>
      </c>
      <c r="H1103">
        <v>1</v>
      </c>
      <c r="I1103" s="471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1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7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4" t="s">
        <v>25</v>
      </c>
    </row>
    <row r="1104" spans="1:27" ht="15" hidden="1" x14ac:dyDescent="0.25">
      <c r="A1104" s="24">
        <f t="shared" si="114"/>
        <v>2103</v>
      </c>
      <c r="B1104" s="24">
        <f t="shared" si="114"/>
        <v>2103</v>
      </c>
      <c r="C1104" s="475" t="s">
        <v>1568</v>
      </c>
      <c r="D1104" t="s">
        <v>222</v>
      </c>
      <c r="E1104" s="476">
        <v>3</v>
      </c>
      <c r="F1104" s="470">
        <v>3.6</v>
      </c>
      <c r="G1104">
        <v>1</v>
      </c>
      <c r="H1104">
        <v>1</v>
      </c>
      <c r="I1104" s="471">
        <f t="shared" si="111"/>
        <v>0.47039166666666665</v>
      </c>
      <c r="J1104" s="472">
        <v>0.36503333333333332</v>
      </c>
      <c r="K1104" s="472">
        <v>0.44336666666666663</v>
      </c>
      <c r="L1104" s="472">
        <v>0.58906666666666663</v>
      </c>
      <c r="M1104" s="472">
        <v>0.48410000000000003</v>
      </c>
      <c r="N1104" s="471">
        <f t="shared" si="112"/>
        <v>0.47039166666666665</v>
      </c>
      <c r="O1104" s="472">
        <v>0.36503333333333332</v>
      </c>
      <c r="P1104" s="472">
        <v>0.44336666666666663</v>
      </c>
      <c r="Q1104" s="472">
        <v>0.58906666666666663</v>
      </c>
      <c r="R1104" s="472">
        <v>0.48410000000000003</v>
      </c>
      <c r="S1104" s="153">
        <v>0.01</v>
      </c>
      <c r="T1104" s="153">
        <v>0.02</v>
      </c>
      <c r="U1104" s="477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4" t="s">
        <v>24</v>
      </c>
    </row>
    <row r="1105" spans="1:27" ht="15" hidden="1" x14ac:dyDescent="0.25">
      <c r="A1105" s="24">
        <f t="shared" si="114"/>
        <v>2104</v>
      </c>
      <c r="B1105" s="24">
        <f t="shared" si="114"/>
        <v>2104</v>
      </c>
      <c r="C1105" s="475" t="s">
        <v>1569</v>
      </c>
      <c r="D1105" t="s">
        <v>222</v>
      </c>
      <c r="E1105" s="476">
        <v>3</v>
      </c>
      <c r="F1105" s="470">
        <v>1.8</v>
      </c>
      <c r="G1105">
        <v>1</v>
      </c>
      <c r="H1105">
        <v>1</v>
      </c>
      <c r="I1105" s="471">
        <f t="shared" si="111"/>
        <v>0.47039166666666665</v>
      </c>
      <c r="J1105" s="472">
        <v>0.36503333333333332</v>
      </c>
      <c r="K1105" s="472">
        <v>0.44336666666666663</v>
      </c>
      <c r="L1105" s="472">
        <v>0.58906666666666663</v>
      </c>
      <c r="M1105" s="472">
        <v>0.48410000000000003</v>
      </c>
      <c r="N1105" s="471">
        <f t="shared" si="112"/>
        <v>0.47039166666666665</v>
      </c>
      <c r="O1105" s="472">
        <v>0.36503333333333332</v>
      </c>
      <c r="P1105" s="472">
        <v>0.44336666666666663</v>
      </c>
      <c r="Q1105" s="472">
        <v>0.58906666666666663</v>
      </c>
      <c r="R1105" s="472">
        <v>0.48410000000000003</v>
      </c>
      <c r="S1105" s="153">
        <v>0.01</v>
      </c>
      <c r="T1105" s="153">
        <v>0.02</v>
      </c>
      <c r="U1105" s="477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4" t="s">
        <v>24</v>
      </c>
    </row>
    <row r="1106" spans="1:27" ht="15" hidden="1" x14ac:dyDescent="0.25">
      <c r="A1106" s="24">
        <f t="shared" si="114"/>
        <v>2105</v>
      </c>
      <c r="B1106" s="24">
        <f t="shared" si="114"/>
        <v>2105</v>
      </c>
      <c r="C1106" s="475" t="s">
        <v>1570</v>
      </c>
      <c r="D1106" t="s">
        <v>222</v>
      </c>
      <c r="E1106" s="476">
        <v>3</v>
      </c>
      <c r="F1106" s="470">
        <v>4</v>
      </c>
      <c r="G1106">
        <v>1</v>
      </c>
      <c r="H1106">
        <v>1</v>
      </c>
      <c r="I1106" s="471">
        <f t="shared" si="111"/>
        <v>0.47039166666666665</v>
      </c>
      <c r="J1106" s="472">
        <v>0.36503333333333332</v>
      </c>
      <c r="K1106" s="472">
        <v>0.44336666666666663</v>
      </c>
      <c r="L1106" s="472">
        <v>0.58906666666666663</v>
      </c>
      <c r="M1106" s="472">
        <v>0.48410000000000003</v>
      </c>
      <c r="N1106" s="471">
        <f t="shared" si="112"/>
        <v>0.47039166666666665</v>
      </c>
      <c r="O1106" s="472">
        <v>0.36503333333333332</v>
      </c>
      <c r="P1106" s="472">
        <v>0.44336666666666663</v>
      </c>
      <c r="Q1106" s="472">
        <v>0.58906666666666663</v>
      </c>
      <c r="R1106" s="472">
        <v>0.48410000000000003</v>
      </c>
      <c r="S1106" s="153">
        <v>0.01</v>
      </c>
      <c r="T1106" s="153">
        <v>0.02</v>
      </c>
      <c r="U1106" s="477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4" t="s">
        <v>24</v>
      </c>
    </row>
    <row r="1107" spans="1:27" ht="15" hidden="1" x14ac:dyDescent="0.25">
      <c r="A1107" s="24">
        <f t="shared" si="114"/>
        <v>2106</v>
      </c>
      <c r="B1107" s="24">
        <f t="shared" si="114"/>
        <v>2106</v>
      </c>
      <c r="C1107" s="475" t="s">
        <v>1571</v>
      </c>
      <c r="D1107" t="s">
        <v>222</v>
      </c>
      <c r="E1107" s="476">
        <v>3</v>
      </c>
      <c r="F1107" s="470">
        <v>4</v>
      </c>
      <c r="G1107">
        <v>1</v>
      </c>
      <c r="H1107">
        <v>1</v>
      </c>
      <c r="I1107" s="471">
        <f t="shared" si="111"/>
        <v>0.47039166666666665</v>
      </c>
      <c r="J1107" s="472">
        <v>0.36503333333333332</v>
      </c>
      <c r="K1107" s="472">
        <v>0.44336666666666663</v>
      </c>
      <c r="L1107" s="472">
        <v>0.58906666666666663</v>
      </c>
      <c r="M1107" s="472">
        <v>0.48410000000000003</v>
      </c>
      <c r="N1107" s="471">
        <f t="shared" si="112"/>
        <v>0.47039166666666665</v>
      </c>
      <c r="O1107" s="472">
        <v>0.36503333333333332</v>
      </c>
      <c r="P1107" s="472">
        <v>0.44336666666666663</v>
      </c>
      <c r="Q1107" s="472">
        <v>0.58906666666666663</v>
      </c>
      <c r="R1107" s="472">
        <v>0.48410000000000003</v>
      </c>
      <c r="S1107" s="153">
        <v>0.01</v>
      </c>
      <c r="T1107" s="153">
        <v>0.02</v>
      </c>
      <c r="U1107" s="477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4" t="s">
        <v>24</v>
      </c>
    </row>
    <row r="1108" spans="1:27" ht="15" hidden="1" x14ac:dyDescent="0.25">
      <c r="A1108" s="24">
        <f t="shared" si="114"/>
        <v>2107</v>
      </c>
      <c r="B1108" s="24">
        <f t="shared" si="114"/>
        <v>2107</v>
      </c>
      <c r="C1108" s="475" t="s">
        <v>1572</v>
      </c>
      <c r="D1108" t="s">
        <v>222</v>
      </c>
      <c r="E1108" s="476">
        <v>3</v>
      </c>
      <c r="F1108" s="470">
        <v>4</v>
      </c>
      <c r="G1108">
        <v>1</v>
      </c>
      <c r="H1108">
        <v>1</v>
      </c>
      <c r="I1108" s="471">
        <f t="shared" si="111"/>
        <v>0.47039166666666665</v>
      </c>
      <c r="J1108" s="472">
        <v>0.36503333333333332</v>
      </c>
      <c r="K1108" s="472">
        <v>0.44336666666666663</v>
      </c>
      <c r="L1108" s="472">
        <v>0.58906666666666663</v>
      </c>
      <c r="M1108" s="472">
        <v>0.48410000000000003</v>
      </c>
      <c r="N1108" s="471">
        <f t="shared" si="112"/>
        <v>0.47039166666666665</v>
      </c>
      <c r="O1108" s="472">
        <v>0.36503333333333332</v>
      </c>
      <c r="P1108" s="472">
        <v>0.44336666666666663</v>
      </c>
      <c r="Q1108" s="472">
        <v>0.58906666666666663</v>
      </c>
      <c r="R1108" s="472">
        <v>0.48410000000000003</v>
      </c>
      <c r="S1108" s="153">
        <v>0.01</v>
      </c>
      <c r="T1108" s="153">
        <v>0.02</v>
      </c>
      <c r="U1108" s="477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4" t="s">
        <v>24</v>
      </c>
    </row>
    <row r="1109" spans="1:27" ht="15" hidden="1" x14ac:dyDescent="0.25">
      <c r="A1109" s="24">
        <f t="shared" si="114"/>
        <v>2108</v>
      </c>
      <c r="B1109" s="24">
        <f t="shared" si="114"/>
        <v>2108</v>
      </c>
      <c r="C1109" s="475" t="s">
        <v>1573</v>
      </c>
      <c r="D1109" t="s">
        <v>222</v>
      </c>
      <c r="E1109" s="476">
        <v>3</v>
      </c>
      <c r="F1109" s="470">
        <v>6</v>
      </c>
      <c r="G1109">
        <v>1</v>
      </c>
      <c r="H1109">
        <v>1</v>
      </c>
      <c r="I1109" s="471">
        <f t="shared" si="111"/>
        <v>0.47039166666666665</v>
      </c>
      <c r="J1109" s="472">
        <v>0.36503333333333332</v>
      </c>
      <c r="K1109" s="472">
        <v>0.44336666666666663</v>
      </c>
      <c r="L1109" s="472">
        <v>0.58906666666666663</v>
      </c>
      <c r="M1109" s="472">
        <v>0.48410000000000003</v>
      </c>
      <c r="N1109" s="471">
        <f t="shared" si="112"/>
        <v>0.47039166666666665</v>
      </c>
      <c r="O1109" s="472">
        <v>0.36503333333333332</v>
      </c>
      <c r="P1109" s="472">
        <v>0.44336666666666663</v>
      </c>
      <c r="Q1109" s="472">
        <v>0.58906666666666663</v>
      </c>
      <c r="R1109" s="472">
        <v>0.48410000000000003</v>
      </c>
      <c r="S1109" s="153">
        <v>0.01</v>
      </c>
      <c r="T1109" s="153">
        <v>0.02</v>
      </c>
      <c r="U1109" s="477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4" t="s">
        <v>24</v>
      </c>
    </row>
    <row r="1110" spans="1:27" ht="15" hidden="1" x14ac:dyDescent="0.25">
      <c r="A1110" s="24">
        <f t="shared" si="114"/>
        <v>2109</v>
      </c>
      <c r="B1110" s="24">
        <f t="shared" si="114"/>
        <v>2109</v>
      </c>
      <c r="C1110" s="475" t="s">
        <v>1574</v>
      </c>
      <c r="D1110" t="s">
        <v>222</v>
      </c>
      <c r="E1110" s="476">
        <v>3</v>
      </c>
      <c r="F1110" s="470">
        <v>4</v>
      </c>
      <c r="G1110">
        <v>1</v>
      </c>
      <c r="H1110">
        <v>1</v>
      </c>
      <c r="I1110" s="471">
        <f t="shared" si="111"/>
        <v>0.47039166666666665</v>
      </c>
      <c r="J1110" s="472">
        <v>0.36503333333333332</v>
      </c>
      <c r="K1110" s="472">
        <v>0.44336666666666663</v>
      </c>
      <c r="L1110" s="472">
        <v>0.58906666666666663</v>
      </c>
      <c r="M1110" s="472">
        <v>0.48410000000000003</v>
      </c>
      <c r="N1110" s="471">
        <f t="shared" si="112"/>
        <v>0.47039166666666665</v>
      </c>
      <c r="O1110" s="472">
        <v>0.36503333333333332</v>
      </c>
      <c r="P1110" s="472">
        <v>0.44336666666666663</v>
      </c>
      <c r="Q1110" s="472">
        <v>0.58906666666666663</v>
      </c>
      <c r="R1110" s="472">
        <v>0.48410000000000003</v>
      </c>
      <c r="S1110" s="153">
        <v>0.01</v>
      </c>
      <c r="T1110" s="153">
        <v>0.02</v>
      </c>
      <c r="U1110" s="477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4" t="s">
        <v>24</v>
      </c>
    </row>
    <row r="1111" spans="1:27" ht="15" hidden="1" x14ac:dyDescent="0.25">
      <c r="A1111" s="24">
        <f t="shared" si="114"/>
        <v>2110</v>
      </c>
      <c r="B1111" s="24">
        <f t="shared" si="114"/>
        <v>2110</v>
      </c>
      <c r="C1111" s="475" t="s">
        <v>1575</v>
      </c>
      <c r="D1111" t="s">
        <v>222</v>
      </c>
      <c r="E1111" s="476">
        <v>3</v>
      </c>
      <c r="F1111" s="470">
        <v>4</v>
      </c>
      <c r="G1111">
        <v>1</v>
      </c>
      <c r="H1111">
        <v>1</v>
      </c>
      <c r="I1111" s="471">
        <f t="shared" si="111"/>
        <v>0.47039166666666665</v>
      </c>
      <c r="J1111" s="472">
        <v>0.36503333333333332</v>
      </c>
      <c r="K1111" s="472">
        <v>0.44336666666666663</v>
      </c>
      <c r="L1111" s="472">
        <v>0.58906666666666663</v>
      </c>
      <c r="M1111" s="472">
        <v>0.48410000000000003</v>
      </c>
      <c r="N1111" s="471">
        <f t="shared" si="112"/>
        <v>0.47039166666666665</v>
      </c>
      <c r="O1111" s="472">
        <v>0.36503333333333332</v>
      </c>
      <c r="P1111" s="472">
        <v>0.44336666666666663</v>
      </c>
      <c r="Q1111" s="472">
        <v>0.58906666666666663</v>
      </c>
      <c r="R1111" s="472">
        <v>0.48410000000000003</v>
      </c>
      <c r="S1111" s="153">
        <v>0.01</v>
      </c>
      <c r="T1111" s="153">
        <v>0.02</v>
      </c>
      <c r="U1111" s="477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4" t="s">
        <v>24</v>
      </c>
    </row>
    <row r="1112" spans="1:27" ht="15" hidden="1" x14ac:dyDescent="0.25">
      <c r="A1112" s="24">
        <f t="shared" si="114"/>
        <v>2111</v>
      </c>
      <c r="B1112" s="24">
        <f t="shared" si="114"/>
        <v>2111</v>
      </c>
      <c r="C1112" s="475" t="s">
        <v>1576</v>
      </c>
      <c r="D1112" t="s">
        <v>222</v>
      </c>
      <c r="E1112" s="476">
        <v>3</v>
      </c>
      <c r="F1112" s="470">
        <v>2</v>
      </c>
      <c r="G1112">
        <v>1</v>
      </c>
      <c r="H1112">
        <v>1</v>
      </c>
      <c r="I1112" s="471">
        <f t="shared" si="111"/>
        <v>0.47039166666666665</v>
      </c>
      <c r="J1112" s="472">
        <v>0.36503333333333332</v>
      </c>
      <c r="K1112" s="472">
        <v>0.44336666666666663</v>
      </c>
      <c r="L1112" s="472">
        <v>0.58906666666666663</v>
      </c>
      <c r="M1112" s="472">
        <v>0.48410000000000003</v>
      </c>
      <c r="N1112" s="471">
        <f t="shared" si="112"/>
        <v>0.47039166666666665</v>
      </c>
      <c r="O1112" s="472">
        <v>0.36503333333333332</v>
      </c>
      <c r="P1112" s="472">
        <v>0.44336666666666663</v>
      </c>
      <c r="Q1112" s="472">
        <v>0.58906666666666663</v>
      </c>
      <c r="R1112" s="472">
        <v>0.48410000000000003</v>
      </c>
      <c r="S1112" s="153">
        <v>0.01</v>
      </c>
      <c r="T1112" s="153">
        <v>0.02</v>
      </c>
      <c r="U1112" s="477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4" t="s">
        <v>24</v>
      </c>
    </row>
    <row r="1113" spans="1:27" ht="15" hidden="1" x14ac:dyDescent="0.25">
      <c r="A1113" s="24">
        <f t="shared" si="114"/>
        <v>2112</v>
      </c>
      <c r="B1113" s="24">
        <f t="shared" si="114"/>
        <v>2112</v>
      </c>
      <c r="C1113" s="475" t="s">
        <v>1577</v>
      </c>
      <c r="D1113" t="s">
        <v>222</v>
      </c>
      <c r="E1113" s="476">
        <v>3</v>
      </c>
      <c r="F1113" s="470">
        <v>27</v>
      </c>
      <c r="G1113">
        <v>1</v>
      </c>
      <c r="H1113">
        <v>1</v>
      </c>
      <c r="I1113" s="471">
        <f t="shared" si="111"/>
        <v>0.47039166666666665</v>
      </c>
      <c r="J1113" s="472">
        <v>0.36503333333333332</v>
      </c>
      <c r="K1113" s="472">
        <v>0.44336666666666663</v>
      </c>
      <c r="L1113" s="472">
        <v>0.58906666666666663</v>
      </c>
      <c r="M1113" s="472">
        <v>0.48410000000000003</v>
      </c>
      <c r="N1113" s="471">
        <f t="shared" si="112"/>
        <v>0.47039166666666665</v>
      </c>
      <c r="O1113" s="472">
        <v>0.36503333333333332</v>
      </c>
      <c r="P1113" s="472">
        <v>0.44336666666666663</v>
      </c>
      <c r="Q1113" s="472">
        <v>0.58906666666666663</v>
      </c>
      <c r="R1113" s="472">
        <v>0.48410000000000003</v>
      </c>
      <c r="S1113" s="153">
        <v>0.01</v>
      </c>
      <c r="T1113" s="153">
        <v>0.02</v>
      </c>
      <c r="U1113" s="477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4" t="s">
        <v>24</v>
      </c>
    </row>
    <row r="1114" spans="1:27" ht="15" hidden="1" x14ac:dyDescent="0.25">
      <c r="A1114" s="24">
        <f t="shared" si="114"/>
        <v>2113</v>
      </c>
      <c r="B1114" s="24">
        <f t="shared" si="114"/>
        <v>2113</v>
      </c>
      <c r="C1114" s="475" t="s">
        <v>1578</v>
      </c>
      <c r="D1114" t="s">
        <v>222</v>
      </c>
      <c r="E1114" s="476">
        <v>3</v>
      </c>
      <c r="F1114" s="470">
        <v>21</v>
      </c>
      <c r="G1114">
        <v>1</v>
      </c>
      <c r="H1114">
        <v>1</v>
      </c>
      <c r="I1114" s="471">
        <f t="shared" si="111"/>
        <v>0.47039166666666665</v>
      </c>
      <c r="J1114" s="472">
        <v>0.36503333333333332</v>
      </c>
      <c r="K1114" s="472">
        <v>0.44336666666666663</v>
      </c>
      <c r="L1114" s="472">
        <v>0.58906666666666663</v>
      </c>
      <c r="M1114" s="472">
        <v>0.48410000000000003</v>
      </c>
      <c r="N1114" s="471">
        <f t="shared" si="112"/>
        <v>0.47039166666666665</v>
      </c>
      <c r="O1114" s="472">
        <v>0.36503333333333332</v>
      </c>
      <c r="P1114" s="472">
        <v>0.44336666666666663</v>
      </c>
      <c r="Q1114" s="472">
        <v>0.58906666666666663</v>
      </c>
      <c r="R1114" s="472">
        <v>0.48410000000000003</v>
      </c>
      <c r="S1114" s="153">
        <v>0.01</v>
      </c>
      <c r="T1114" s="153">
        <v>0.02</v>
      </c>
      <c r="U1114" s="477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4" t="s">
        <v>24</v>
      </c>
    </row>
    <row r="1115" spans="1:27" ht="15" hidden="1" x14ac:dyDescent="0.25">
      <c r="A1115" s="24">
        <f t="shared" si="114"/>
        <v>2114</v>
      </c>
      <c r="B1115" s="24">
        <f t="shared" si="114"/>
        <v>2114</v>
      </c>
      <c r="C1115" s="475" t="s">
        <v>1579</v>
      </c>
      <c r="D1115" t="s">
        <v>222</v>
      </c>
      <c r="E1115" s="476">
        <v>3</v>
      </c>
      <c r="F1115" s="470">
        <v>15</v>
      </c>
      <c r="G1115">
        <v>1</v>
      </c>
      <c r="H1115">
        <v>1</v>
      </c>
      <c r="I1115" s="471">
        <f t="shared" si="111"/>
        <v>0.47039166666666665</v>
      </c>
      <c r="J1115" s="472">
        <v>0.36503333333333332</v>
      </c>
      <c r="K1115" s="472">
        <v>0.44336666666666663</v>
      </c>
      <c r="L1115" s="472">
        <v>0.58906666666666663</v>
      </c>
      <c r="M1115" s="472">
        <v>0.48410000000000003</v>
      </c>
      <c r="N1115" s="471">
        <f t="shared" si="112"/>
        <v>0.47039166666666665</v>
      </c>
      <c r="O1115" s="472">
        <v>0.36503333333333332</v>
      </c>
      <c r="P1115" s="472">
        <v>0.44336666666666663</v>
      </c>
      <c r="Q1115" s="472">
        <v>0.58906666666666663</v>
      </c>
      <c r="R1115" s="472">
        <v>0.48410000000000003</v>
      </c>
      <c r="S1115" s="153">
        <v>0.01</v>
      </c>
      <c r="T1115" s="153">
        <v>0.02</v>
      </c>
      <c r="U1115" s="477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4" t="s">
        <v>24</v>
      </c>
    </row>
    <row r="1116" spans="1:27" ht="15" hidden="1" x14ac:dyDescent="0.25">
      <c r="A1116" s="24">
        <f t="shared" ref="A1116:B1135" si="120">1000+ROW()-1</f>
        <v>2115</v>
      </c>
      <c r="B1116" s="24">
        <f t="shared" si="120"/>
        <v>2115</v>
      </c>
      <c r="C1116" s="475" t="s">
        <v>1580</v>
      </c>
      <c r="D1116" t="s">
        <v>222</v>
      </c>
      <c r="E1116" s="476">
        <v>3</v>
      </c>
      <c r="F1116" s="470">
        <v>22.8</v>
      </c>
      <c r="G1116">
        <v>1</v>
      </c>
      <c r="H1116">
        <v>1</v>
      </c>
      <c r="I1116" s="471">
        <f t="shared" si="111"/>
        <v>0.47039166666666665</v>
      </c>
      <c r="J1116" s="472">
        <v>0.36503333333333332</v>
      </c>
      <c r="K1116" s="472">
        <v>0.44336666666666663</v>
      </c>
      <c r="L1116" s="472">
        <v>0.58906666666666663</v>
      </c>
      <c r="M1116" s="472">
        <v>0.48410000000000003</v>
      </c>
      <c r="N1116" s="471">
        <f t="shared" si="112"/>
        <v>0.47039166666666665</v>
      </c>
      <c r="O1116" s="472">
        <v>0.36503333333333332</v>
      </c>
      <c r="P1116" s="472">
        <v>0.44336666666666663</v>
      </c>
      <c r="Q1116" s="472">
        <v>0.58906666666666663</v>
      </c>
      <c r="R1116" s="472">
        <v>0.48410000000000003</v>
      </c>
      <c r="S1116" s="153">
        <v>0.01</v>
      </c>
      <c r="T1116" s="153">
        <v>0.02</v>
      </c>
      <c r="U1116" s="477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4" t="s">
        <v>24</v>
      </c>
    </row>
    <row r="1117" spans="1:27" ht="15" hidden="1" x14ac:dyDescent="0.25">
      <c r="A1117" s="24">
        <f t="shared" si="120"/>
        <v>2116</v>
      </c>
      <c r="B1117" s="24">
        <f t="shared" si="120"/>
        <v>2116</v>
      </c>
      <c r="C1117" s="475" t="s">
        <v>1581</v>
      </c>
      <c r="D1117" t="s">
        <v>222</v>
      </c>
      <c r="E1117" s="476">
        <v>3</v>
      </c>
      <c r="F1117" s="470">
        <v>18.899999999999999</v>
      </c>
      <c r="G1117">
        <v>1</v>
      </c>
      <c r="H1117">
        <v>1</v>
      </c>
      <c r="I1117" s="471">
        <f t="shared" si="111"/>
        <v>0.47039166666666665</v>
      </c>
      <c r="J1117" s="472">
        <v>0.36503333333333332</v>
      </c>
      <c r="K1117" s="472">
        <v>0.44336666666666663</v>
      </c>
      <c r="L1117" s="472">
        <v>0.58906666666666663</v>
      </c>
      <c r="M1117" s="472">
        <v>0.48410000000000003</v>
      </c>
      <c r="N1117" s="471">
        <f t="shared" si="112"/>
        <v>0.47039166666666665</v>
      </c>
      <c r="O1117" s="472">
        <v>0.36503333333333332</v>
      </c>
      <c r="P1117" s="472">
        <v>0.44336666666666663</v>
      </c>
      <c r="Q1117" s="472">
        <v>0.58906666666666663</v>
      </c>
      <c r="R1117" s="472">
        <v>0.48410000000000003</v>
      </c>
      <c r="S1117" s="153">
        <v>0.01</v>
      </c>
      <c r="T1117" s="153">
        <v>0.02</v>
      </c>
      <c r="U1117" s="477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4" t="s">
        <v>24</v>
      </c>
    </row>
    <row r="1118" spans="1:27" ht="15" hidden="1" x14ac:dyDescent="0.25">
      <c r="A1118" s="24">
        <f t="shared" si="120"/>
        <v>2117</v>
      </c>
      <c r="B1118" s="24">
        <f t="shared" si="120"/>
        <v>2117</v>
      </c>
      <c r="C1118" s="475" t="s">
        <v>1582</v>
      </c>
      <c r="D1118" t="s">
        <v>222</v>
      </c>
      <c r="E1118" s="476">
        <v>3</v>
      </c>
      <c r="F1118" s="470">
        <v>24.9</v>
      </c>
      <c r="G1118">
        <v>1</v>
      </c>
      <c r="H1118">
        <v>1</v>
      </c>
      <c r="I1118" s="471">
        <f t="shared" si="111"/>
        <v>0.47039166666666665</v>
      </c>
      <c r="J1118" s="472">
        <v>0.36503333333333332</v>
      </c>
      <c r="K1118" s="472">
        <v>0.44336666666666663</v>
      </c>
      <c r="L1118" s="472">
        <v>0.58906666666666663</v>
      </c>
      <c r="M1118" s="472">
        <v>0.48410000000000003</v>
      </c>
      <c r="N1118" s="471">
        <f t="shared" si="112"/>
        <v>0.47039166666666665</v>
      </c>
      <c r="O1118" s="472">
        <v>0.36503333333333332</v>
      </c>
      <c r="P1118" s="472">
        <v>0.44336666666666663</v>
      </c>
      <c r="Q1118" s="472">
        <v>0.58906666666666663</v>
      </c>
      <c r="R1118" s="472">
        <v>0.48410000000000003</v>
      </c>
      <c r="S1118" s="153">
        <v>0.01</v>
      </c>
      <c r="T1118" s="153">
        <v>0.02</v>
      </c>
      <c r="U1118" s="477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4" t="s">
        <v>24</v>
      </c>
    </row>
    <row r="1119" spans="1:27" ht="15" hidden="1" x14ac:dyDescent="0.25">
      <c r="A1119" s="24">
        <f t="shared" si="120"/>
        <v>2118</v>
      </c>
      <c r="B1119" s="24">
        <f t="shared" si="120"/>
        <v>2118</v>
      </c>
      <c r="C1119" s="475" t="s">
        <v>1583</v>
      </c>
      <c r="D1119" t="s">
        <v>222</v>
      </c>
      <c r="E1119" s="476">
        <v>3</v>
      </c>
      <c r="F1119" s="470">
        <v>30</v>
      </c>
      <c r="G1119">
        <v>1</v>
      </c>
      <c r="H1119">
        <v>1</v>
      </c>
      <c r="I1119" s="471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1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7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4" t="s">
        <v>25</v>
      </c>
    </row>
    <row r="1120" spans="1:27" ht="15" hidden="1" x14ac:dyDescent="0.25">
      <c r="A1120" s="24">
        <f t="shared" si="120"/>
        <v>2119</v>
      </c>
      <c r="B1120" s="24">
        <f t="shared" si="120"/>
        <v>2119</v>
      </c>
      <c r="C1120" s="475" t="s">
        <v>1584</v>
      </c>
      <c r="D1120" t="s">
        <v>222</v>
      </c>
      <c r="E1120" s="476">
        <v>3</v>
      </c>
      <c r="F1120" s="470">
        <v>30</v>
      </c>
      <c r="G1120">
        <v>1</v>
      </c>
      <c r="H1120">
        <v>1</v>
      </c>
      <c r="I1120" s="471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1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7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4" t="s">
        <v>25</v>
      </c>
    </row>
    <row r="1121" spans="1:27" ht="15" hidden="1" x14ac:dyDescent="0.25">
      <c r="A1121" s="24">
        <f t="shared" si="120"/>
        <v>2120</v>
      </c>
      <c r="B1121" s="24">
        <f t="shared" si="120"/>
        <v>2120</v>
      </c>
      <c r="C1121" s="475" t="s">
        <v>1585</v>
      </c>
      <c r="D1121" t="s">
        <v>222</v>
      </c>
      <c r="E1121" s="476">
        <v>3</v>
      </c>
      <c r="F1121" s="470">
        <v>30</v>
      </c>
      <c r="G1121">
        <v>1</v>
      </c>
      <c r="H1121">
        <v>1</v>
      </c>
      <c r="I1121" s="471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1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7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4" t="s">
        <v>25</v>
      </c>
    </row>
    <row r="1122" spans="1:27" ht="15" hidden="1" x14ac:dyDescent="0.25">
      <c r="A1122" s="24">
        <f t="shared" si="120"/>
        <v>2121</v>
      </c>
      <c r="B1122" s="24">
        <f t="shared" si="120"/>
        <v>2121</v>
      </c>
      <c r="C1122" s="475" t="s">
        <v>1586</v>
      </c>
      <c r="D1122" t="s">
        <v>222</v>
      </c>
      <c r="E1122" s="476">
        <v>3</v>
      </c>
      <c r="F1122" s="470">
        <v>18.899999999999999</v>
      </c>
      <c r="G1122">
        <v>1</v>
      </c>
      <c r="H1122">
        <v>1</v>
      </c>
      <c r="I1122" s="471">
        <f t="shared" si="111"/>
        <v>0.47039166666666665</v>
      </c>
      <c r="J1122" s="472">
        <v>0.36503333333333332</v>
      </c>
      <c r="K1122" s="472">
        <v>0.44336666666666663</v>
      </c>
      <c r="L1122" s="472">
        <v>0.58906666666666663</v>
      </c>
      <c r="M1122" s="472">
        <v>0.48410000000000003</v>
      </c>
      <c r="N1122" s="471">
        <f t="shared" si="112"/>
        <v>0.47039166666666665</v>
      </c>
      <c r="O1122" s="472">
        <v>0.36503333333333332</v>
      </c>
      <c r="P1122" s="472">
        <v>0.44336666666666663</v>
      </c>
      <c r="Q1122" s="472">
        <v>0.58906666666666663</v>
      </c>
      <c r="R1122" s="472">
        <v>0.48410000000000003</v>
      </c>
      <c r="S1122" s="153">
        <v>0.01</v>
      </c>
      <c r="T1122" s="153">
        <v>0.02</v>
      </c>
      <c r="U1122" s="477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4" t="s">
        <v>24</v>
      </c>
    </row>
    <row r="1123" spans="1:27" ht="15" hidden="1" x14ac:dyDescent="0.25">
      <c r="A1123" s="24">
        <f t="shared" si="120"/>
        <v>2122</v>
      </c>
      <c r="B1123" s="24">
        <f t="shared" si="120"/>
        <v>2122</v>
      </c>
      <c r="C1123" s="475" t="s">
        <v>1587</v>
      </c>
      <c r="D1123" t="s">
        <v>222</v>
      </c>
      <c r="E1123" s="476">
        <v>3</v>
      </c>
      <c r="F1123" s="470">
        <v>27</v>
      </c>
      <c r="G1123">
        <v>1</v>
      </c>
      <c r="H1123">
        <v>1</v>
      </c>
      <c r="I1123" s="471">
        <f t="shared" si="111"/>
        <v>0.47039166666666665</v>
      </c>
      <c r="J1123" s="472">
        <v>0.36503333333333332</v>
      </c>
      <c r="K1123" s="472">
        <v>0.44336666666666663</v>
      </c>
      <c r="L1123" s="472">
        <v>0.58906666666666663</v>
      </c>
      <c r="M1123" s="472">
        <v>0.48410000000000003</v>
      </c>
      <c r="N1123" s="471">
        <f t="shared" si="112"/>
        <v>0.47039166666666665</v>
      </c>
      <c r="O1123" s="472">
        <v>0.36503333333333332</v>
      </c>
      <c r="P1123" s="472">
        <v>0.44336666666666663</v>
      </c>
      <c r="Q1123" s="472">
        <v>0.58906666666666663</v>
      </c>
      <c r="R1123" s="472">
        <v>0.48410000000000003</v>
      </c>
      <c r="S1123" s="153">
        <v>0.01</v>
      </c>
      <c r="T1123" s="153">
        <v>0.02</v>
      </c>
      <c r="U1123" s="477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4" t="s">
        <v>24</v>
      </c>
    </row>
    <row r="1124" spans="1:27" ht="15" hidden="1" x14ac:dyDescent="0.25">
      <c r="A1124" s="24">
        <f t="shared" si="120"/>
        <v>2123</v>
      </c>
      <c r="B1124" s="24">
        <f t="shared" si="120"/>
        <v>2123</v>
      </c>
      <c r="C1124" s="475" t="s">
        <v>1588</v>
      </c>
      <c r="D1124" t="s">
        <v>222</v>
      </c>
      <c r="E1124" s="476">
        <v>3</v>
      </c>
      <c r="F1124" s="470">
        <v>8.1</v>
      </c>
      <c r="G1124">
        <v>1</v>
      </c>
      <c r="H1124">
        <v>1</v>
      </c>
      <c r="I1124" s="471">
        <f t="shared" si="111"/>
        <v>0.47039166666666665</v>
      </c>
      <c r="J1124" s="472">
        <v>0.36503333333333332</v>
      </c>
      <c r="K1124" s="472">
        <v>0.44336666666666663</v>
      </c>
      <c r="L1124" s="472">
        <v>0.58906666666666663</v>
      </c>
      <c r="M1124" s="472">
        <v>0.48410000000000003</v>
      </c>
      <c r="N1124" s="471">
        <f t="shared" si="112"/>
        <v>0.47039166666666665</v>
      </c>
      <c r="O1124" s="472">
        <v>0.36503333333333332</v>
      </c>
      <c r="P1124" s="472">
        <v>0.44336666666666663</v>
      </c>
      <c r="Q1124" s="472">
        <v>0.58906666666666663</v>
      </c>
      <c r="R1124" s="472">
        <v>0.48410000000000003</v>
      </c>
      <c r="S1124" s="153">
        <v>0.01</v>
      </c>
      <c r="T1124" s="153">
        <v>0.02</v>
      </c>
      <c r="U1124" s="477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4" t="s">
        <v>24</v>
      </c>
    </row>
    <row r="1125" spans="1:27" ht="15" hidden="1" x14ac:dyDescent="0.25">
      <c r="A1125" s="24">
        <f t="shared" si="120"/>
        <v>2124</v>
      </c>
      <c r="B1125" s="24">
        <f t="shared" si="120"/>
        <v>2124</v>
      </c>
      <c r="C1125" s="475" t="s">
        <v>1589</v>
      </c>
      <c r="D1125" t="s">
        <v>222</v>
      </c>
      <c r="E1125" s="476">
        <v>3</v>
      </c>
      <c r="F1125" s="470">
        <v>27</v>
      </c>
      <c r="G1125">
        <v>1</v>
      </c>
      <c r="H1125">
        <v>1</v>
      </c>
      <c r="I1125" s="471">
        <f t="shared" si="111"/>
        <v>0.47039166666666665</v>
      </c>
      <c r="J1125" s="472">
        <v>0.36503333333333332</v>
      </c>
      <c r="K1125" s="472">
        <v>0.44336666666666663</v>
      </c>
      <c r="L1125" s="472">
        <v>0.58906666666666663</v>
      </c>
      <c r="M1125" s="472">
        <v>0.48410000000000003</v>
      </c>
      <c r="N1125" s="471">
        <f t="shared" si="112"/>
        <v>0.47039166666666665</v>
      </c>
      <c r="O1125" s="472">
        <v>0.36503333333333332</v>
      </c>
      <c r="P1125" s="472">
        <v>0.44336666666666663</v>
      </c>
      <c r="Q1125" s="472">
        <v>0.58906666666666663</v>
      </c>
      <c r="R1125" s="472">
        <v>0.48410000000000003</v>
      </c>
      <c r="S1125" s="153">
        <v>0.01</v>
      </c>
      <c r="T1125" s="153">
        <v>0.02</v>
      </c>
      <c r="U1125" s="477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4" t="s">
        <v>24</v>
      </c>
    </row>
    <row r="1126" spans="1:27" ht="15" hidden="1" x14ac:dyDescent="0.25">
      <c r="A1126" s="24">
        <f t="shared" si="120"/>
        <v>2125</v>
      </c>
      <c r="B1126" s="24">
        <f t="shared" si="120"/>
        <v>2125</v>
      </c>
      <c r="C1126" s="475" t="s">
        <v>1590</v>
      </c>
      <c r="D1126" t="s">
        <v>222</v>
      </c>
      <c r="E1126" s="476">
        <v>3</v>
      </c>
      <c r="F1126" s="470">
        <v>18.899999999999999</v>
      </c>
      <c r="G1126">
        <v>1</v>
      </c>
      <c r="H1126">
        <v>1</v>
      </c>
      <c r="I1126" s="471">
        <f t="shared" si="111"/>
        <v>0.47039166666666665</v>
      </c>
      <c r="J1126" s="472">
        <v>0.36503333333333332</v>
      </c>
      <c r="K1126" s="472">
        <v>0.44336666666666663</v>
      </c>
      <c r="L1126" s="472">
        <v>0.58906666666666663</v>
      </c>
      <c r="M1126" s="472">
        <v>0.48410000000000003</v>
      </c>
      <c r="N1126" s="471">
        <f t="shared" si="112"/>
        <v>0.47039166666666665</v>
      </c>
      <c r="O1126" s="472">
        <v>0.36503333333333332</v>
      </c>
      <c r="P1126" s="472">
        <v>0.44336666666666663</v>
      </c>
      <c r="Q1126" s="472">
        <v>0.58906666666666663</v>
      </c>
      <c r="R1126" s="472">
        <v>0.48410000000000003</v>
      </c>
      <c r="S1126" s="153">
        <v>0.01</v>
      </c>
      <c r="T1126" s="153">
        <v>0.02</v>
      </c>
      <c r="U1126" s="477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4" t="s">
        <v>24</v>
      </c>
    </row>
    <row r="1127" spans="1:27" ht="15" hidden="1" x14ac:dyDescent="0.25">
      <c r="A1127" s="24">
        <f t="shared" si="120"/>
        <v>2126</v>
      </c>
      <c r="B1127" s="24">
        <f t="shared" si="120"/>
        <v>2126</v>
      </c>
      <c r="C1127" s="475" t="s">
        <v>1591</v>
      </c>
      <c r="D1127" t="s">
        <v>222</v>
      </c>
      <c r="E1127" s="476">
        <v>3</v>
      </c>
      <c r="F1127" s="470">
        <v>18.899999999999999</v>
      </c>
      <c r="G1127">
        <v>1</v>
      </c>
      <c r="H1127">
        <v>1</v>
      </c>
      <c r="I1127" s="471">
        <f t="shared" si="111"/>
        <v>0.47039166666666665</v>
      </c>
      <c r="J1127" s="472">
        <v>0.36503333333333332</v>
      </c>
      <c r="K1127" s="472">
        <v>0.44336666666666663</v>
      </c>
      <c r="L1127" s="472">
        <v>0.58906666666666663</v>
      </c>
      <c r="M1127" s="472">
        <v>0.48410000000000003</v>
      </c>
      <c r="N1127" s="471">
        <f t="shared" si="112"/>
        <v>0.47039166666666665</v>
      </c>
      <c r="O1127" s="472">
        <v>0.36503333333333332</v>
      </c>
      <c r="P1127" s="472">
        <v>0.44336666666666663</v>
      </c>
      <c r="Q1127" s="472">
        <v>0.58906666666666663</v>
      </c>
      <c r="R1127" s="472">
        <v>0.48410000000000003</v>
      </c>
      <c r="S1127" s="153">
        <v>0.01</v>
      </c>
      <c r="T1127" s="153">
        <v>0.02</v>
      </c>
      <c r="U1127" s="477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4" t="s">
        <v>24</v>
      </c>
    </row>
    <row r="1128" spans="1:27" ht="15" hidden="1" x14ac:dyDescent="0.25">
      <c r="A1128" s="24">
        <f t="shared" si="120"/>
        <v>2127</v>
      </c>
      <c r="B1128" s="24">
        <f t="shared" si="120"/>
        <v>2127</v>
      </c>
      <c r="C1128" s="475" t="s">
        <v>1592</v>
      </c>
      <c r="D1128" t="s">
        <v>222</v>
      </c>
      <c r="E1128" s="476">
        <v>3</v>
      </c>
      <c r="F1128" s="470">
        <v>18.899999999999999</v>
      </c>
      <c r="G1128">
        <v>1</v>
      </c>
      <c r="H1128">
        <v>1</v>
      </c>
      <c r="I1128" s="471">
        <f t="shared" si="111"/>
        <v>0.47039166666666665</v>
      </c>
      <c r="J1128" s="472">
        <v>0.36503333333333332</v>
      </c>
      <c r="K1128" s="472">
        <v>0.44336666666666663</v>
      </c>
      <c r="L1128" s="472">
        <v>0.58906666666666663</v>
      </c>
      <c r="M1128" s="472">
        <v>0.48410000000000003</v>
      </c>
      <c r="N1128" s="471">
        <f t="shared" si="112"/>
        <v>0.47039166666666665</v>
      </c>
      <c r="O1128" s="472">
        <v>0.36503333333333332</v>
      </c>
      <c r="P1128" s="472">
        <v>0.44336666666666663</v>
      </c>
      <c r="Q1128" s="472">
        <v>0.58906666666666663</v>
      </c>
      <c r="R1128" s="472">
        <v>0.48410000000000003</v>
      </c>
      <c r="S1128" s="153">
        <v>0.01</v>
      </c>
      <c r="T1128" s="153">
        <v>0.02</v>
      </c>
      <c r="U1128" s="477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4" t="s">
        <v>24</v>
      </c>
    </row>
    <row r="1129" spans="1:27" ht="15" hidden="1" x14ac:dyDescent="0.25">
      <c r="A1129" s="24">
        <f t="shared" si="120"/>
        <v>2128</v>
      </c>
      <c r="B1129" s="24">
        <f t="shared" si="120"/>
        <v>2128</v>
      </c>
      <c r="C1129" s="475" t="s">
        <v>1593</v>
      </c>
      <c r="D1129" t="s">
        <v>222</v>
      </c>
      <c r="E1129" s="476">
        <v>3</v>
      </c>
      <c r="F1129" s="470">
        <v>21.6</v>
      </c>
      <c r="G1129">
        <v>1</v>
      </c>
      <c r="H1129">
        <v>1</v>
      </c>
      <c r="I1129" s="471">
        <f t="shared" si="111"/>
        <v>0.47039166666666665</v>
      </c>
      <c r="J1129" s="472">
        <v>0.36503333333333332</v>
      </c>
      <c r="K1129" s="472">
        <v>0.44336666666666663</v>
      </c>
      <c r="L1129" s="472">
        <v>0.58906666666666663</v>
      </c>
      <c r="M1129" s="472">
        <v>0.48410000000000003</v>
      </c>
      <c r="N1129" s="471">
        <f t="shared" si="112"/>
        <v>0.47039166666666665</v>
      </c>
      <c r="O1129" s="472">
        <v>0.36503333333333332</v>
      </c>
      <c r="P1129" s="472">
        <v>0.44336666666666663</v>
      </c>
      <c r="Q1129" s="472">
        <v>0.58906666666666663</v>
      </c>
      <c r="R1129" s="472">
        <v>0.48410000000000003</v>
      </c>
      <c r="S1129" s="153">
        <v>0.01</v>
      </c>
      <c r="T1129" s="153">
        <v>0.02</v>
      </c>
      <c r="U1129" s="477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4" t="s">
        <v>24</v>
      </c>
    </row>
    <row r="1130" spans="1:27" ht="15" hidden="1" x14ac:dyDescent="0.25">
      <c r="A1130" s="24">
        <f t="shared" si="120"/>
        <v>2129</v>
      </c>
      <c r="B1130" s="24">
        <f t="shared" si="120"/>
        <v>2129</v>
      </c>
      <c r="C1130" s="475" t="s">
        <v>1594</v>
      </c>
      <c r="D1130" t="s">
        <v>222</v>
      </c>
      <c r="E1130" s="476">
        <v>3</v>
      </c>
      <c r="F1130" s="470">
        <v>24.3</v>
      </c>
      <c r="G1130">
        <v>1</v>
      </c>
      <c r="H1130">
        <v>1</v>
      </c>
      <c r="I1130" s="471">
        <f t="shared" si="111"/>
        <v>0.47039166666666665</v>
      </c>
      <c r="J1130" s="472">
        <v>0.36503333333333332</v>
      </c>
      <c r="K1130" s="472">
        <v>0.44336666666666663</v>
      </c>
      <c r="L1130" s="472">
        <v>0.58906666666666663</v>
      </c>
      <c r="M1130" s="472">
        <v>0.48410000000000003</v>
      </c>
      <c r="N1130" s="471">
        <f t="shared" si="112"/>
        <v>0.47039166666666665</v>
      </c>
      <c r="O1130" s="472">
        <v>0.36503333333333332</v>
      </c>
      <c r="P1130" s="472">
        <v>0.44336666666666663</v>
      </c>
      <c r="Q1130" s="472">
        <v>0.58906666666666663</v>
      </c>
      <c r="R1130" s="472">
        <v>0.48410000000000003</v>
      </c>
      <c r="S1130" s="153">
        <v>0.01</v>
      </c>
      <c r="T1130" s="153">
        <v>0.02</v>
      </c>
      <c r="U1130" s="477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4" t="s">
        <v>24</v>
      </c>
    </row>
    <row r="1131" spans="1:27" ht="15" hidden="1" x14ac:dyDescent="0.25">
      <c r="A1131" s="24">
        <f t="shared" si="120"/>
        <v>2130</v>
      </c>
      <c r="B1131" s="24">
        <f t="shared" si="120"/>
        <v>2130</v>
      </c>
      <c r="C1131" s="475" t="s">
        <v>1595</v>
      </c>
      <c r="D1131" t="s">
        <v>222</v>
      </c>
      <c r="E1131" s="476">
        <v>3</v>
      </c>
      <c r="F1131" s="470">
        <v>24.3</v>
      </c>
      <c r="G1131">
        <v>1</v>
      </c>
      <c r="H1131">
        <v>1</v>
      </c>
      <c r="I1131" s="471">
        <f t="shared" si="111"/>
        <v>0.47039166666666665</v>
      </c>
      <c r="J1131" s="472">
        <v>0.36503333333333332</v>
      </c>
      <c r="K1131" s="472">
        <v>0.44336666666666663</v>
      </c>
      <c r="L1131" s="472">
        <v>0.58906666666666663</v>
      </c>
      <c r="M1131" s="472">
        <v>0.48410000000000003</v>
      </c>
      <c r="N1131" s="471">
        <f t="shared" si="112"/>
        <v>0.47039166666666665</v>
      </c>
      <c r="O1131" s="472">
        <v>0.36503333333333332</v>
      </c>
      <c r="P1131" s="472">
        <v>0.44336666666666663</v>
      </c>
      <c r="Q1131" s="472">
        <v>0.58906666666666663</v>
      </c>
      <c r="R1131" s="472">
        <v>0.48410000000000003</v>
      </c>
      <c r="S1131" s="153">
        <v>0.01</v>
      </c>
      <c r="T1131" s="153">
        <v>0.02</v>
      </c>
      <c r="U1131" s="477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4" t="s">
        <v>24</v>
      </c>
    </row>
    <row r="1132" spans="1:27" ht="15" hidden="1" x14ac:dyDescent="0.25">
      <c r="A1132" s="24">
        <f t="shared" si="120"/>
        <v>2131</v>
      </c>
      <c r="B1132" s="24">
        <f t="shared" si="120"/>
        <v>2131</v>
      </c>
      <c r="C1132" s="475" t="s">
        <v>1596</v>
      </c>
      <c r="D1132" t="s">
        <v>222</v>
      </c>
      <c r="E1132" s="476">
        <v>3</v>
      </c>
      <c r="F1132" s="470">
        <v>18</v>
      </c>
      <c r="G1132">
        <v>1</v>
      </c>
      <c r="H1132">
        <v>1</v>
      </c>
      <c r="I1132" s="471">
        <f t="shared" si="111"/>
        <v>0.47039166666666665</v>
      </c>
      <c r="J1132" s="472">
        <v>0.36503333333333332</v>
      </c>
      <c r="K1132" s="472">
        <v>0.44336666666666663</v>
      </c>
      <c r="L1132" s="472">
        <v>0.58906666666666663</v>
      </c>
      <c r="M1132" s="472">
        <v>0.48410000000000003</v>
      </c>
      <c r="N1132" s="471">
        <f t="shared" si="112"/>
        <v>0.47039166666666665</v>
      </c>
      <c r="O1132" s="472">
        <v>0.36503333333333332</v>
      </c>
      <c r="P1132" s="472">
        <v>0.44336666666666663</v>
      </c>
      <c r="Q1132" s="472">
        <v>0.58906666666666663</v>
      </c>
      <c r="R1132" s="472">
        <v>0.48410000000000003</v>
      </c>
      <c r="S1132" s="153">
        <v>0.01</v>
      </c>
      <c r="T1132" s="153">
        <v>0.02</v>
      </c>
      <c r="U1132" s="477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4" t="s">
        <v>24</v>
      </c>
    </row>
    <row r="1133" spans="1:27" ht="15" hidden="1" x14ac:dyDescent="0.25">
      <c r="A1133" s="24">
        <f t="shared" si="120"/>
        <v>2132</v>
      </c>
      <c r="B1133" s="24">
        <f t="shared" si="120"/>
        <v>2132</v>
      </c>
      <c r="C1133" s="475" t="s">
        <v>1597</v>
      </c>
      <c r="D1133" t="s">
        <v>222</v>
      </c>
      <c r="E1133" s="476">
        <v>3</v>
      </c>
      <c r="F1133" s="470">
        <v>21.6</v>
      </c>
      <c r="G1133">
        <v>1</v>
      </c>
      <c r="H1133">
        <v>1</v>
      </c>
      <c r="I1133" s="471">
        <f t="shared" si="111"/>
        <v>0.47039166666666665</v>
      </c>
      <c r="J1133" s="472">
        <v>0.36503333333333332</v>
      </c>
      <c r="K1133" s="472">
        <v>0.44336666666666663</v>
      </c>
      <c r="L1133" s="472">
        <v>0.58906666666666663</v>
      </c>
      <c r="M1133" s="472">
        <v>0.48410000000000003</v>
      </c>
      <c r="N1133" s="471">
        <f t="shared" si="112"/>
        <v>0.47039166666666665</v>
      </c>
      <c r="O1133" s="472">
        <v>0.36503333333333332</v>
      </c>
      <c r="P1133" s="472">
        <v>0.44336666666666663</v>
      </c>
      <c r="Q1133" s="472">
        <v>0.58906666666666663</v>
      </c>
      <c r="R1133" s="472">
        <v>0.48410000000000003</v>
      </c>
      <c r="S1133" s="153">
        <v>0.01</v>
      </c>
      <c r="T1133" s="153">
        <v>0.02</v>
      </c>
      <c r="U1133" s="477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4" t="s">
        <v>24</v>
      </c>
    </row>
    <row r="1134" spans="1:27" ht="15" hidden="1" x14ac:dyDescent="0.25">
      <c r="A1134" s="24">
        <f t="shared" si="120"/>
        <v>2133</v>
      </c>
      <c r="B1134" s="24">
        <f t="shared" si="120"/>
        <v>2133</v>
      </c>
      <c r="C1134" s="475" t="s">
        <v>1598</v>
      </c>
      <c r="D1134" t="s">
        <v>222</v>
      </c>
      <c r="E1134" s="476">
        <v>3</v>
      </c>
      <c r="F1134" s="470">
        <v>30</v>
      </c>
      <c r="G1134">
        <v>1</v>
      </c>
      <c r="H1134">
        <v>1</v>
      </c>
      <c r="I1134" s="471">
        <f t="shared" si="111"/>
        <v>0.47039166666666665</v>
      </c>
      <c r="J1134" s="472">
        <v>0.36503333333333332</v>
      </c>
      <c r="K1134" s="472">
        <v>0.44336666666666663</v>
      </c>
      <c r="L1134" s="472">
        <v>0.58906666666666663</v>
      </c>
      <c r="M1134" s="472">
        <v>0.48410000000000003</v>
      </c>
      <c r="N1134" s="471">
        <f t="shared" si="112"/>
        <v>0.47039166666666665</v>
      </c>
      <c r="O1134" s="472">
        <v>0.36503333333333332</v>
      </c>
      <c r="P1134" s="472">
        <v>0.44336666666666663</v>
      </c>
      <c r="Q1134" s="472">
        <v>0.58906666666666663</v>
      </c>
      <c r="R1134" s="472">
        <v>0.48410000000000003</v>
      </c>
      <c r="S1134" s="153">
        <v>0.01</v>
      </c>
      <c r="T1134" s="153">
        <v>0.02</v>
      </c>
      <c r="U1134" s="477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4" t="s">
        <v>24</v>
      </c>
    </row>
    <row r="1135" spans="1:27" ht="15" hidden="1" x14ac:dyDescent="0.25">
      <c r="A1135" s="24">
        <f t="shared" si="120"/>
        <v>2134</v>
      </c>
      <c r="B1135" s="24">
        <f t="shared" si="120"/>
        <v>2134</v>
      </c>
      <c r="C1135" s="475" t="s">
        <v>1599</v>
      </c>
      <c r="D1135" t="s">
        <v>222</v>
      </c>
      <c r="E1135" s="476">
        <v>3</v>
      </c>
      <c r="F1135" s="470">
        <v>13.5</v>
      </c>
      <c r="G1135">
        <v>1</v>
      </c>
      <c r="H1135">
        <v>1</v>
      </c>
      <c r="I1135" s="471">
        <f t="shared" si="111"/>
        <v>0.47039166666666665</v>
      </c>
      <c r="J1135" s="472">
        <v>0.36503333333333332</v>
      </c>
      <c r="K1135" s="472">
        <v>0.44336666666666663</v>
      </c>
      <c r="L1135" s="472">
        <v>0.58906666666666663</v>
      </c>
      <c r="M1135" s="472">
        <v>0.48410000000000003</v>
      </c>
      <c r="N1135" s="471">
        <f t="shared" si="112"/>
        <v>0.47039166666666665</v>
      </c>
      <c r="O1135" s="472">
        <v>0.36503333333333332</v>
      </c>
      <c r="P1135" s="472">
        <v>0.44336666666666663</v>
      </c>
      <c r="Q1135" s="472">
        <v>0.58906666666666663</v>
      </c>
      <c r="R1135" s="472">
        <v>0.48410000000000003</v>
      </c>
      <c r="S1135" s="153">
        <v>0.01</v>
      </c>
      <c r="T1135" s="153">
        <v>0.02</v>
      </c>
      <c r="U1135" s="477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4" t="s">
        <v>24</v>
      </c>
    </row>
    <row r="1136" spans="1:27" ht="15" hidden="1" x14ac:dyDescent="0.25">
      <c r="A1136" s="24">
        <f t="shared" ref="A1136:B1151" si="121">1000+ROW()-1</f>
        <v>2135</v>
      </c>
      <c r="B1136" s="24">
        <f t="shared" si="121"/>
        <v>2135</v>
      </c>
      <c r="C1136" s="475" t="s">
        <v>1600</v>
      </c>
      <c r="D1136" t="s">
        <v>222</v>
      </c>
      <c r="E1136" s="476">
        <v>3</v>
      </c>
      <c r="F1136" s="470">
        <v>25.2</v>
      </c>
      <c r="G1136">
        <v>1</v>
      </c>
      <c r="H1136">
        <v>1</v>
      </c>
      <c r="I1136" s="471">
        <f t="shared" si="111"/>
        <v>0.47039166666666665</v>
      </c>
      <c r="J1136" s="472">
        <v>0.36503333333333332</v>
      </c>
      <c r="K1136" s="472">
        <v>0.44336666666666663</v>
      </c>
      <c r="L1136" s="472">
        <v>0.58906666666666663</v>
      </c>
      <c r="M1136" s="472">
        <v>0.48410000000000003</v>
      </c>
      <c r="N1136" s="471">
        <f t="shared" si="112"/>
        <v>0.47039166666666665</v>
      </c>
      <c r="O1136" s="472">
        <v>0.36503333333333332</v>
      </c>
      <c r="P1136" s="472">
        <v>0.44336666666666663</v>
      </c>
      <c r="Q1136" s="472">
        <v>0.58906666666666663</v>
      </c>
      <c r="R1136" s="472">
        <v>0.48410000000000003</v>
      </c>
      <c r="S1136" s="153">
        <v>0.01</v>
      </c>
      <c r="T1136" s="153">
        <v>0.02</v>
      </c>
      <c r="U1136" s="477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4" t="s">
        <v>24</v>
      </c>
    </row>
    <row r="1137" spans="1:27" ht="15" hidden="1" x14ac:dyDescent="0.25">
      <c r="A1137" s="24">
        <f t="shared" si="121"/>
        <v>2136</v>
      </c>
      <c r="B1137" s="24">
        <f t="shared" si="121"/>
        <v>2136</v>
      </c>
      <c r="C1137" s="475" t="s">
        <v>1601</v>
      </c>
      <c r="D1137" t="s">
        <v>222</v>
      </c>
      <c r="E1137" s="476">
        <v>3</v>
      </c>
      <c r="F1137" s="470">
        <v>18.899999999999999</v>
      </c>
      <c r="G1137">
        <v>1</v>
      </c>
      <c r="H1137">
        <v>1</v>
      </c>
      <c r="I1137" s="471">
        <f t="shared" si="111"/>
        <v>0.47039166666666665</v>
      </c>
      <c r="J1137" s="472">
        <v>0.36503333333333332</v>
      </c>
      <c r="K1137" s="472">
        <v>0.44336666666666663</v>
      </c>
      <c r="L1137" s="472">
        <v>0.58906666666666663</v>
      </c>
      <c r="M1137" s="472">
        <v>0.48410000000000003</v>
      </c>
      <c r="N1137" s="471">
        <f t="shared" si="112"/>
        <v>0.47039166666666665</v>
      </c>
      <c r="O1137" s="472">
        <v>0.36503333333333332</v>
      </c>
      <c r="P1137" s="472">
        <v>0.44336666666666663</v>
      </c>
      <c r="Q1137" s="472">
        <v>0.58906666666666663</v>
      </c>
      <c r="R1137" s="472">
        <v>0.48410000000000003</v>
      </c>
      <c r="S1137" s="153">
        <v>0.01</v>
      </c>
      <c r="T1137" s="153">
        <v>0.02</v>
      </c>
      <c r="U1137" s="477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4" t="s">
        <v>24</v>
      </c>
    </row>
    <row r="1138" spans="1:27" ht="15" hidden="1" x14ac:dyDescent="0.25">
      <c r="A1138" s="24">
        <f t="shared" si="121"/>
        <v>2137</v>
      </c>
      <c r="B1138" s="24">
        <f t="shared" si="121"/>
        <v>2137</v>
      </c>
      <c r="C1138" s="475" t="s">
        <v>1602</v>
      </c>
      <c r="D1138" t="s">
        <v>222</v>
      </c>
      <c r="E1138" s="476">
        <v>3</v>
      </c>
      <c r="F1138" s="470">
        <v>21</v>
      </c>
      <c r="G1138">
        <v>1</v>
      </c>
      <c r="H1138">
        <v>1</v>
      </c>
      <c r="I1138" s="471">
        <f t="shared" si="111"/>
        <v>0.47039166666666665</v>
      </c>
      <c r="J1138" s="472">
        <v>0.36503333333333332</v>
      </c>
      <c r="K1138" s="472">
        <v>0.44336666666666663</v>
      </c>
      <c r="L1138" s="472">
        <v>0.58906666666666663</v>
      </c>
      <c r="M1138" s="472">
        <v>0.48410000000000003</v>
      </c>
      <c r="N1138" s="471">
        <f t="shared" si="112"/>
        <v>0.47039166666666665</v>
      </c>
      <c r="O1138" s="472">
        <v>0.36503333333333332</v>
      </c>
      <c r="P1138" s="472">
        <v>0.44336666666666663</v>
      </c>
      <c r="Q1138" s="472">
        <v>0.58906666666666663</v>
      </c>
      <c r="R1138" s="472">
        <v>0.48410000000000003</v>
      </c>
      <c r="S1138" s="153">
        <v>0.01</v>
      </c>
      <c r="T1138" s="153">
        <v>0.02</v>
      </c>
      <c r="U1138" s="477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4" t="s">
        <v>24</v>
      </c>
    </row>
    <row r="1139" spans="1:27" ht="15" hidden="1" x14ac:dyDescent="0.25">
      <c r="A1139" s="24">
        <f t="shared" si="121"/>
        <v>2138</v>
      </c>
      <c r="B1139" s="24">
        <f t="shared" si="121"/>
        <v>2138</v>
      </c>
      <c r="C1139" s="475" t="s">
        <v>1603</v>
      </c>
      <c r="D1139" t="s">
        <v>222</v>
      </c>
      <c r="E1139" s="476">
        <v>3</v>
      </c>
      <c r="F1139" s="470">
        <v>30</v>
      </c>
      <c r="G1139">
        <v>1</v>
      </c>
      <c r="H1139">
        <v>1</v>
      </c>
      <c r="I1139" s="471">
        <f t="shared" si="111"/>
        <v>0.47039166666666665</v>
      </c>
      <c r="J1139" s="472">
        <v>0.36503333333333332</v>
      </c>
      <c r="K1139" s="472">
        <v>0.44336666666666663</v>
      </c>
      <c r="L1139" s="472">
        <v>0.58906666666666663</v>
      </c>
      <c r="M1139" s="472">
        <v>0.48410000000000003</v>
      </c>
      <c r="N1139" s="471">
        <f t="shared" si="112"/>
        <v>0.47039166666666665</v>
      </c>
      <c r="O1139" s="472">
        <v>0.36503333333333332</v>
      </c>
      <c r="P1139" s="472">
        <v>0.44336666666666663</v>
      </c>
      <c r="Q1139" s="472">
        <v>0.58906666666666663</v>
      </c>
      <c r="R1139" s="472">
        <v>0.48410000000000003</v>
      </c>
      <c r="S1139" s="153">
        <v>0.01</v>
      </c>
      <c r="T1139" s="153">
        <v>0.02</v>
      </c>
      <c r="U1139" s="477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4" t="s">
        <v>24</v>
      </c>
    </row>
    <row r="1140" spans="1:27" ht="15" hidden="1" x14ac:dyDescent="0.25">
      <c r="A1140" s="24">
        <f t="shared" si="121"/>
        <v>2139</v>
      </c>
      <c r="B1140" s="24">
        <f t="shared" si="121"/>
        <v>2139</v>
      </c>
      <c r="C1140" s="475" t="s">
        <v>1604</v>
      </c>
      <c r="D1140" t="s">
        <v>222</v>
      </c>
      <c r="E1140" s="476">
        <v>3</v>
      </c>
      <c r="F1140" s="470">
        <v>23.1</v>
      </c>
      <c r="G1140">
        <v>1</v>
      </c>
      <c r="H1140">
        <v>1</v>
      </c>
      <c r="I1140" s="471">
        <f t="shared" si="111"/>
        <v>0.47039166666666665</v>
      </c>
      <c r="J1140" s="472">
        <v>0.36503333333333332</v>
      </c>
      <c r="K1140" s="472">
        <v>0.44336666666666663</v>
      </c>
      <c r="L1140" s="472">
        <v>0.58906666666666663</v>
      </c>
      <c r="M1140" s="472">
        <v>0.48410000000000003</v>
      </c>
      <c r="N1140" s="471">
        <f t="shared" si="112"/>
        <v>0.47039166666666665</v>
      </c>
      <c r="O1140" s="472">
        <v>0.36503333333333332</v>
      </c>
      <c r="P1140" s="472">
        <v>0.44336666666666663</v>
      </c>
      <c r="Q1140" s="472">
        <v>0.58906666666666663</v>
      </c>
      <c r="R1140" s="472">
        <v>0.48410000000000003</v>
      </c>
      <c r="S1140" s="153">
        <v>0.01</v>
      </c>
      <c r="T1140" s="153">
        <v>0.02</v>
      </c>
      <c r="U1140" s="477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4" t="s">
        <v>24</v>
      </c>
    </row>
    <row r="1141" spans="1:27" ht="15" hidden="1" x14ac:dyDescent="0.25">
      <c r="A1141" s="24">
        <f t="shared" si="121"/>
        <v>2140</v>
      </c>
      <c r="B1141" s="24">
        <f t="shared" si="121"/>
        <v>2140</v>
      </c>
      <c r="C1141" s="475" t="s">
        <v>1605</v>
      </c>
      <c r="D1141" t="s">
        <v>222</v>
      </c>
      <c r="E1141" s="476">
        <v>3</v>
      </c>
      <c r="F1141" s="470">
        <v>23.4</v>
      </c>
      <c r="G1141">
        <v>1</v>
      </c>
      <c r="H1141">
        <v>1</v>
      </c>
      <c r="I1141" s="471">
        <f t="shared" si="111"/>
        <v>0.47039166666666665</v>
      </c>
      <c r="J1141" s="472">
        <v>0.36503333333333332</v>
      </c>
      <c r="K1141" s="472">
        <v>0.44336666666666663</v>
      </c>
      <c r="L1141" s="472">
        <v>0.58906666666666663</v>
      </c>
      <c r="M1141" s="472">
        <v>0.48410000000000003</v>
      </c>
      <c r="N1141" s="471">
        <f t="shared" si="112"/>
        <v>0.47039166666666665</v>
      </c>
      <c r="O1141" s="472">
        <v>0.36503333333333332</v>
      </c>
      <c r="P1141" s="472">
        <v>0.44336666666666663</v>
      </c>
      <c r="Q1141" s="472">
        <v>0.58906666666666663</v>
      </c>
      <c r="R1141" s="472">
        <v>0.48410000000000003</v>
      </c>
      <c r="S1141" s="153">
        <v>0.01</v>
      </c>
      <c r="T1141" s="153">
        <v>0.02</v>
      </c>
      <c r="U1141" s="477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4" t="s">
        <v>24</v>
      </c>
    </row>
    <row r="1142" spans="1:27" ht="15" hidden="1" x14ac:dyDescent="0.25">
      <c r="A1142" s="24">
        <f t="shared" si="121"/>
        <v>2141</v>
      </c>
      <c r="B1142" s="24">
        <f t="shared" si="121"/>
        <v>2141</v>
      </c>
      <c r="C1142" s="475" t="s">
        <v>1606</v>
      </c>
      <c r="D1142" t="s">
        <v>222</v>
      </c>
      <c r="E1142" s="476">
        <v>3</v>
      </c>
      <c r="F1142" s="470">
        <v>21.9</v>
      </c>
      <c r="G1142">
        <v>1</v>
      </c>
      <c r="H1142">
        <v>1</v>
      </c>
      <c r="I1142" s="471">
        <f t="shared" si="111"/>
        <v>0.47039166666666665</v>
      </c>
      <c r="J1142" s="472">
        <v>0.36503333333333332</v>
      </c>
      <c r="K1142" s="472">
        <v>0.44336666666666663</v>
      </c>
      <c r="L1142" s="472">
        <v>0.58906666666666663</v>
      </c>
      <c r="M1142" s="472">
        <v>0.48410000000000003</v>
      </c>
      <c r="N1142" s="471">
        <f t="shared" si="112"/>
        <v>0.47039166666666665</v>
      </c>
      <c r="O1142" s="472">
        <v>0.36503333333333332</v>
      </c>
      <c r="P1142" s="472">
        <v>0.44336666666666663</v>
      </c>
      <c r="Q1142" s="472">
        <v>0.58906666666666663</v>
      </c>
      <c r="R1142" s="472">
        <v>0.48410000000000003</v>
      </c>
      <c r="S1142" s="153">
        <v>0.01</v>
      </c>
      <c r="T1142" s="153">
        <v>0.02</v>
      </c>
      <c r="U1142" s="477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4" t="s">
        <v>24</v>
      </c>
    </row>
    <row r="1143" spans="1:27" ht="15" hidden="1" x14ac:dyDescent="0.25">
      <c r="A1143" s="24">
        <f t="shared" si="121"/>
        <v>2142</v>
      </c>
      <c r="B1143" s="24">
        <f t="shared" si="121"/>
        <v>2142</v>
      </c>
      <c r="C1143" s="475" t="s">
        <v>1607</v>
      </c>
      <c r="D1143" t="s">
        <v>222</v>
      </c>
      <c r="E1143" s="476">
        <v>3</v>
      </c>
      <c r="F1143" s="470">
        <v>25.35</v>
      </c>
      <c r="G1143">
        <v>1</v>
      </c>
      <c r="H1143">
        <v>1</v>
      </c>
      <c r="I1143" s="471">
        <f t="shared" si="111"/>
        <v>0.47039166666666665</v>
      </c>
      <c r="J1143" s="472">
        <v>0.36503333333333332</v>
      </c>
      <c r="K1143" s="472">
        <v>0.44336666666666663</v>
      </c>
      <c r="L1143" s="472">
        <v>0.58906666666666663</v>
      </c>
      <c r="M1143" s="472">
        <v>0.48410000000000003</v>
      </c>
      <c r="N1143" s="471">
        <f t="shared" si="112"/>
        <v>0.47039166666666665</v>
      </c>
      <c r="O1143" s="472">
        <v>0.36503333333333332</v>
      </c>
      <c r="P1143" s="472">
        <v>0.44336666666666663</v>
      </c>
      <c r="Q1143" s="472">
        <v>0.58906666666666663</v>
      </c>
      <c r="R1143" s="472">
        <v>0.48410000000000003</v>
      </c>
      <c r="S1143" s="153">
        <v>0.01</v>
      </c>
      <c r="T1143" s="153">
        <v>0.02</v>
      </c>
      <c r="U1143" s="477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4" t="s">
        <v>24</v>
      </c>
    </row>
    <row r="1144" spans="1:27" ht="15" hidden="1" x14ac:dyDescent="0.25">
      <c r="A1144" s="24">
        <f t="shared" si="121"/>
        <v>2143</v>
      </c>
      <c r="B1144" s="24">
        <f t="shared" si="121"/>
        <v>2143</v>
      </c>
      <c r="C1144" s="475" t="s">
        <v>1608</v>
      </c>
      <c r="D1144" t="s">
        <v>222</v>
      </c>
      <c r="E1144" s="476">
        <v>3</v>
      </c>
      <c r="F1144" s="470">
        <v>30</v>
      </c>
      <c r="G1144">
        <v>1</v>
      </c>
      <c r="H1144">
        <v>1</v>
      </c>
      <c r="I1144" s="471">
        <f t="shared" si="111"/>
        <v>0.47039166666666665</v>
      </c>
      <c r="J1144" s="472">
        <v>0.36503333333333332</v>
      </c>
      <c r="K1144" s="472">
        <v>0.44336666666666663</v>
      </c>
      <c r="L1144" s="472">
        <v>0.58906666666666663</v>
      </c>
      <c r="M1144" s="472">
        <v>0.48410000000000003</v>
      </c>
      <c r="N1144" s="471">
        <f t="shared" si="112"/>
        <v>0.47039166666666665</v>
      </c>
      <c r="O1144" s="472">
        <v>0.36503333333333332</v>
      </c>
      <c r="P1144" s="472">
        <v>0.44336666666666663</v>
      </c>
      <c r="Q1144" s="472">
        <v>0.58906666666666663</v>
      </c>
      <c r="R1144" s="472">
        <v>0.48410000000000003</v>
      </c>
      <c r="S1144" s="153">
        <v>0.01</v>
      </c>
      <c r="T1144" s="153">
        <v>0.02</v>
      </c>
      <c r="U1144" s="477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4" t="s">
        <v>24</v>
      </c>
    </row>
    <row r="1145" spans="1:27" ht="15" hidden="1" x14ac:dyDescent="0.25">
      <c r="A1145" s="24">
        <f t="shared" si="121"/>
        <v>2144</v>
      </c>
      <c r="B1145" s="24">
        <f t="shared" si="121"/>
        <v>2144</v>
      </c>
      <c r="C1145" s="475" t="s">
        <v>1609</v>
      </c>
      <c r="D1145" t="s">
        <v>222</v>
      </c>
      <c r="E1145" s="476">
        <v>3</v>
      </c>
      <c r="F1145" s="470">
        <v>27</v>
      </c>
      <c r="G1145">
        <v>1</v>
      </c>
      <c r="H1145">
        <v>1</v>
      </c>
      <c r="I1145" s="471">
        <f t="shared" si="111"/>
        <v>0.47039166666666665</v>
      </c>
      <c r="J1145" s="472">
        <v>0.36503333333333332</v>
      </c>
      <c r="K1145" s="472">
        <v>0.44336666666666663</v>
      </c>
      <c r="L1145" s="472">
        <v>0.58906666666666663</v>
      </c>
      <c r="M1145" s="472">
        <v>0.48410000000000003</v>
      </c>
      <c r="N1145" s="471">
        <f t="shared" si="112"/>
        <v>0.47039166666666665</v>
      </c>
      <c r="O1145" s="472">
        <v>0.36503333333333332</v>
      </c>
      <c r="P1145" s="472">
        <v>0.44336666666666663</v>
      </c>
      <c r="Q1145" s="472">
        <v>0.58906666666666663</v>
      </c>
      <c r="R1145" s="472">
        <v>0.48410000000000003</v>
      </c>
      <c r="S1145" s="153">
        <v>0.01</v>
      </c>
      <c r="T1145" s="153">
        <v>0.02</v>
      </c>
      <c r="U1145" s="477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4" t="s">
        <v>24</v>
      </c>
    </row>
    <row r="1146" spans="1:27" ht="15" hidden="1" x14ac:dyDescent="0.25">
      <c r="A1146" s="24">
        <f t="shared" si="121"/>
        <v>2145</v>
      </c>
      <c r="B1146" s="24">
        <f t="shared" si="121"/>
        <v>2145</v>
      </c>
      <c r="C1146" s="475" t="s">
        <v>1610</v>
      </c>
      <c r="D1146" t="s">
        <v>222</v>
      </c>
      <c r="E1146" s="476">
        <v>3</v>
      </c>
      <c r="F1146" s="470">
        <v>30</v>
      </c>
      <c r="G1146">
        <v>1</v>
      </c>
      <c r="H1146">
        <v>1</v>
      </c>
      <c r="I1146" s="471">
        <f t="shared" si="111"/>
        <v>0.47039166666666665</v>
      </c>
      <c r="J1146" s="472">
        <v>0.36503333333333332</v>
      </c>
      <c r="K1146" s="472">
        <v>0.44336666666666663</v>
      </c>
      <c r="L1146" s="472">
        <v>0.58906666666666663</v>
      </c>
      <c r="M1146" s="472">
        <v>0.48410000000000003</v>
      </c>
      <c r="N1146" s="471">
        <f t="shared" si="112"/>
        <v>0.47039166666666665</v>
      </c>
      <c r="O1146" s="472">
        <v>0.36503333333333332</v>
      </c>
      <c r="P1146" s="472">
        <v>0.44336666666666663</v>
      </c>
      <c r="Q1146" s="472">
        <v>0.58906666666666663</v>
      </c>
      <c r="R1146" s="472">
        <v>0.48410000000000003</v>
      </c>
      <c r="S1146" s="153">
        <v>0.01</v>
      </c>
      <c r="T1146" s="153">
        <v>0.02</v>
      </c>
      <c r="U1146" s="477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4" t="s">
        <v>24</v>
      </c>
    </row>
    <row r="1147" spans="1:27" ht="15" hidden="1" x14ac:dyDescent="0.25">
      <c r="A1147" s="24">
        <f t="shared" si="121"/>
        <v>2146</v>
      </c>
      <c r="B1147" s="24">
        <f t="shared" si="121"/>
        <v>2146</v>
      </c>
      <c r="C1147" s="475" t="s">
        <v>1611</v>
      </c>
      <c r="D1147" t="s">
        <v>222</v>
      </c>
      <c r="E1147" s="476">
        <v>3</v>
      </c>
      <c r="F1147" s="470">
        <v>12</v>
      </c>
      <c r="G1147">
        <v>1</v>
      </c>
      <c r="H1147">
        <v>1</v>
      </c>
      <c r="I1147" s="471">
        <f t="shared" si="111"/>
        <v>0.47039166666666665</v>
      </c>
      <c r="J1147" s="472">
        <v>0.36503333333333332</v>
      </c>
      <c r="K1147" s="472">
        <v>0.44336666666666663</v>
      </c>
      <c r="L1147" s="472">
        <v>0.58906666666666663</v>
      </c>
      <c r="M1147" s="472">
        <v>0.48410000000000003</v>
      </c>
      <c r="N1147" s="471">
        <f t="shared" si="112"/>
        <v>0.47039166666666665</v>
      </c>
      <c r="O1147" s="472">
        <v>0.36503333333333332</v>
      </c>
      <c r="P1147" s="472">
        <v>0.44336666666666663</v>
      </c>
      <c r="Q1147" s="472">
        <v>0.58906666666666663</v>
      </c>
      <c r="R1147" s="472">
        <v>0.48410000000000003</v>
      </c>
      <c r="S1147" s="153">
        <v>0.01</v>
      </c>
      <c r="T1147" s="153">
        <v>0.02</v>
      </c>
      <c r="U1147" s="477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4" t="s">
        <v>24</v>
      </c>
    </row>
    <row r="1148" spans="1:27" ht="15" hidden="1" x14ac:dyDescent="0.25">
      <c r="A1148" s="24">
        <f t="shared" si="121"/>
        <v>2147</v>
      </c>
      <c r="B1148" s="24">
        <f t="shared" si="121"/>
        <v>2147</v>
      </c>
      <c r="C1148" s="475" t="s">
        <v>1612</v>
      </c>
      <c r="D1148" t="s">
        <v>222</v>
      </c>
      <c r="E1148" s="476">
        <v>3</v>
      </c>
      <c r="F1148" s="470">
        <v>30</v>
      </c>
      <c r="G1148">
        <v>1</v>
      </c>
      <c r="H1148">
        <v>1</v>
      </c>
      <c r="I1148" s="471">
        <f t="shared" si="111"/>
        <v>0.47039166666666665</v>
      </c>
      <c r="J1148" s="472">
        <v>0.36503333333333332</v>
      </c>
      <c r="K1148" s="472">
        <v>0.44336666666666663</v>
      </c>
      <c r="L1148" s="472">
        <v>0.58906666666666663</v>
      </c>
      <c r="M1148" s="472">
        <v>0.48410000000000003</v>
      </c>
      <c r="N1148" s="471">
        <f t="shared" si="112"/>
        <v>0.47039166666666665</v>
      </c>
      <c r="O1148" s="472">
        <v>0.36503333333333332</v>
      </c>
      <c r="P1148" s="472">
        <v>0.44336666666666663</v>
      </c>
      <c r="Q1148" s="472">
        <v>0.58906666666666663</v>
      </c>
      <c r="R1148" s="472">
        <v>0.48410000000000003</v>
      </c>
      <c r="S1148" s="153">
        <v>0.01</v>
      </c>
      <c r="T1148" s="153">
        <v>0.02</v>
      </c>
      <c r="U1148" s="477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4" t="s">
        <v>24</v>
      </c>
    </row>
    <row r="1149" spans="1:27" ht="15" hidden="1" x14ac:dyDescent="0.25">
      <c r="A1149" s="24">
        <f t="shared" si="121"/>
        <v>2148</v>
      </c>
      <c r="B1149" s="24">
        <f t="shared" si="121"/>
        <v>2148</v>
      </c>
      <c r="C1149" s="475" t="s">
        <v>1613</v>
      </c>
      <c r="D1149" t="s">
        <v>222</v>
      </c>
      <c r="E1149" s="476">
        <v>3</v>
      </c>
      <c r="F1149" s="470">
        <v>27</v>
      </c>
      <c r="G1149">
        <v>1</v>
      </c>
      <c r="H1149">
        <v>1</v>
      </c>
      <c r="I1149" s="471">
        <f t="shared" si="111"/>
        <v>0.47039166666666665</v>
      </c>
      <c r="J1149" s="472">
        <v>0.36503333333333332</v>
      </c>
      <c r="K1149" s="472">
        <v>0.44336666666666663</v>
      </c>
      <c r="L1149" s="472">
        <v>0.58906666666666663</v>
      </c>
      <c r="M1149" s="472">
        <v>0.48410000000000003</v>
      </c>
      <c r="N1149" s="471">
        <f t="shared" si="112"/>
        <v>0.47039166666666665</v>
      </c>
      <c r="O1149" s="472">
        <v>0.36503333333333332</v>
      </c>
      <c r="P1149" s="472">
        <v>0.44336666666666663</v>
      </c>
      <c r="Q1149" s="472">
        <v>0.58906666666666663</v>
      </c>
      <c r="R1149" s="472">
        <v>0.48410000000000003</v>
      </c>
      <c r="S1149" s="153">
        <v>0.01</v>
      </c>
      <c r="T1149" s="153">
        <v>0.02</v>
      </c>
      <c r="U1149" s="477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4" t="s">
        <v>24</v>
      </c>
    </row>
    <row r="1150" spans="1:27" ht="15" hidden="1" x14ac:dyDescent="0.25">
      <c r="A1150" s="24">
        <f t="shared" si="121"/>
        <v>2149</v>
      </c>
      <c r="B1150" s="24">
        <f t="shared" si="121"/>
        <v>2149</v>
      </c>
      <c r="C1150" s="475" t="s">
        <v>1614</v>
      </c>
      <c r="D1150" t="s">
        <v>222</v>
      </c>
      <c r="E1150" s="476">
        <v>3</v>
      </c>
      <c r="F1150" s="470">
        <v>27</v>
      </c>
      <c r="G1150">
        <v>1</v>
      </c>
      <c r="H1150">
        <v>1</v>
      </c>
      <c r="I1150" s="471">
        <f t="shared" si="111"/>
        <v>0.47039166666666665</v>
      </c>
      <c r="J1150" s="472">
        <v>0.36503333333333332</v>
      </c>
      <c r="K1150" s="472">
        <v>0.44336666666666663</v>
      </c>
      <c r="L1150" s="472">
        <v>0.58906666666666663</v>
      </c>
      <c r="M1150" s="472">
        <v>0.48410000000000003</v>
      </c>
      <c r="N1150" s="471">
        <f t="shared" si="112"/>
        <v>0.47039166666666665</v>
      </c>
      <c r="O1150" s="472">
        <v>0.36503333333333332</v>
      </c>
      <c r="P1150" s="472">
        <v>0.44336666666666663</v>
      </c>
      <c r="Q1150" s="472">
        <v>0.58906666666666663</v>
      </c>
      <c r="R1150" s="472">
        <v>0.48410000000000003</v>
      </c>
      <c r="S1150" s="153">
        <v>0.01</v>
      </c>
      <c r="T1150" s="153">
        <v>0.02</v>
      </c>
      <c r="U1150" s="477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4" t="s">
        <v>24</v>
      </c>
    </row>
    <row r="1151" spans="1:27" ht="15" hidden="1" x14ac:dyDescent="0.25">
      <c r="A1151" s="24">
        <f t="shared" si="121"/>
        <v>2150</v>
      </c>
      <c r="B1151" s="24">
        <f t="shared" si="121"/>
        <v>2150</v>
      </c>
      <c r="C1151" s="475" t="s">
        <v>1615</v>
      </c>
      <c r="D1151" t="s">
        <v>222</v>
      </c>
      <c r="E1151" s="476">
        <v>3</v>
      </c>
      <c r="F1151" s="470">
        <v>28</v>
      </c>
      <c r="G1151">
        <v>1</v>
      </c>
      <c r="H1151">
        <v>1</v>
      </c>
      <c r="I1151" s="471">
        <f t="shared" si="111"/>
        <v>0.47039166666666665</v>
      </c>
      <c r="J1151" s="472">
        <v>0.36503333333333332</v>
      </c>
      <c r="K1151" s="472">
        <v>0.44336666666666663</v>
      </c>
      <c r="L1151" s="472">
        <v>0.58906666666666663</v>
      </c>
      <c r="M1151" s="472">
        <v>0.48410000000000003</v>
      </c>
      <c r="N1151" s="471">
        <f t="shared" si="112"/>
        <v>0.47039166666666665</v>
      </c>
      <c r="O1151" s="472">
        <v>0.36503333333333332</v>
      </c>
      <c r="P1151" s="472">
        <v>0.44336666666666663</v>
      </c>
      <c r="Q1151" s="472">
        <v>0.58906666666666663</v>
      </c>
      <c r="R1151" s="472">
        <v>0.48410000000000003</v>
      </c>
      <c r="S1151" s="153">
        <v>0.01</v>
      </c>
      <c r="T1151" s="153">
        <v>0.02</v>
      </c>
      <c r="U1151" s="477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4" t="s">
        <v>24</v>
      </c>
    </row>
    <row r="1152" spans="1:27" ht="15" hidden="1" x14ac:dyDescent="0.25">
      <c r="A1152" s="24">
        <f t="shared" ref="A1152:B1169" si="122">1000+ROW()-1</f>
        <v>2151</v>
      </c>
      <c r="B1152" s="24">
        <f t="shared" si="122"/>
        <v>2151</v>
      </c>
      <c r="C1152" s="475" t="s">
        <v>1616</v>
      </c>
      <c r="D1152" t="s">
        <v>216</v>
      </c>
      <c r="E1152" s="476">
        <v>1</v>
      </c>
      <c r="F1152" s="470">
        <v>5</v>
      </c>
      <c r="G1152">
        <v>1</v>
      </c>
      <c r="H1152">
        <v>1</v>
      </c>
      <c r="I1152" s="471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1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7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4" t="s">
        <v>25</v>
      </c>
    </row>
    <row r="1153" spans="1:27" ht="15" hidden="1" x14ac:dyDescent="0.25">
      <c r="A1153" s="24">
        <f t="shared" si="122"/>
        <v>2152</v>
      </c>
      <c r="B1153" s="24">
        <f t="shared" si="122"/>
        <v>2152</v>
      </c>
      <c r="C1153" s="475" t="s">
        <v>1617</v>
      </c>
      <c r="D1153" t="s">
        <v>224</v>
      </c>
      <c r="E1153" s="476">
        <v>4</v>
      </c>
      <c r="F1153" s="470">
        <v>5</v>
      </c>
      <c r="G1153">
        <v>1</v>
      </c>
      <c r="H1153">
        <v>1</v>
      </c>
      <c r="I1153" s="471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1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7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4" t="s">
        <v>25</v>
      </c>
    </row>
    <row r="1154" spans="1:27" ht="15" hidden="1" x14ac:dyDescent="0.25">
      <c r="A1154" s="24">
        <f t="shared" si="122"/>
        <v>2153</v>
      </c>
      <c r="B1154" s="24">
        <f t="shared" si="122"/>
        <v>2153</v>
      </c>
      <c r="C1154" s="475" t="s">
        <v>1618</v>
      </c>
      <c r="D1154" t="s">
        <v>222</v>
      </c>
      <c r="E1154" s="476">
        <v>3</v>
      </c>
      <c r="F1154" s="470">
        <v>4</v>
      </c>
      <c r="G1154">
        <v>1</v>
      </c>
      <c r="H1154">
        <v>1</v>
      </c>
      <c r="I1154" s="471">
        <f t="shared" ref="I1154:I1217" si="125">AVERAGE(J1154:M1154)</f>
        <v>0.47039166666666665</v>
      </c>
      <c r="J1154" s="472">
        <v>0.36503333333333332</v>
      </c>
      <c r="K1154" s="472">
        <v>0.44336666666666663</v>
      </c>
      <c r="L1154" s="472">
        <v>0.58906666666666663</v>
      </c>
      <c r="M1154" s="472">
        <v>0.48410000000000003</v>
      </c>
      <c r="N1154" s="471">
        <f t="shared" ref="N1154:N1217" si="126">AVERAGE(O1154:R1154)</f>
        <v>0.47039166666666665</v>
      </c>
      <c r="O1154" s="472">
        <v>0.36503333333333332</v>
      </c>
      <c r="P1154" s="472">
        <v>0.44336666666666663</v>
      </c>
      <c r="Q1154" s="472">
        <v>0.58906666666666663</v>
      </c>
      <c r="R1154" s="472">
        <v>0.48410000000000003</v>
      </c>
      <c r="S1154" s="153">
        <v>0.01</v>
      </c>
      <c r="T1154" s="153">
        <v>0.02</v>
      </c>
      <c r="U1154" s="477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4" t="s">
        <v>24</v>
      </c>
    </row>
    <row r="1155" spans="1:27" ht="15" hidden="1" x14ac:dyDescent="0.25">
      <c r="A1155" s="24">
        <f t="shared" si="122"/>
        <v>2154</v>
      </c>
      <c r="B1155" s="24">
        <f t="shared" si="122"/>
        <v>2154</v>
      </c>
      <c r="C1155" s="475" t="s">
        <v>1619</v>
      </c>
      <c r="D1155" t="s">
        <v>222</v>
      </c>
      <c r="E1155" s="476">
        <v>3</v>
      </c>
      <c r="F1155" s="470">
        <v>4</v>
      </c>
      <c r="G1155">
        <v>1</v>
      </c>
      <c r="H1155">
        <v>1</v>
      </c>
      <c r="I1155" s="471">
        <f t="shared" si="125"/>
        <v>0.47039166666666665</v>
      </c>
      <c r="J1155" s="472">
        <v>0.36503333333333332</v>
      </c>
      <c r="K1155" s="472">
        <v>0.44336666666666663</v>
      </c>
      <c r="L1155" s="472">
        <v>0.58906666666666663</v>
      </c>
      <c r="M1155" s="472">
        <v>0.48410000000000003</v>
      </c>
      <c r="N1155" s="471">
        <f t="shared" si="126"/>
        <v>0.47039166666666665</v>
      </c>
      <c r="O1155" s="472">
        <v>0.36503333333333332</v>
      </c>
      <c r="P1155" s="472">
        <v>0.44336666666666663</v>
      </c>
      <c r="Q1155" s="472">
        <v>0.58906666666666663</v>
      </c>
      <c r="R1155" s="472">
        <v>0.48410000000000003</v>
      </c>
      <c r="S1155" s="153">
        <v>0.01</v>
      </c>
      <c r="T1155" s="153">
        <v>0.02</v>
      </c>
      <c r="U1155" s="477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4" t="s">
        <v>24</v>
      </c>
    </row>
    <row r="1156" spans="1:27" ht="15" hidden="1" x14ac:dyDescent="0.25">
      <c r="A1156" s="24">
        <f t="shared" si="122"/>
        <v>2155</v>
      </c>
      <c r="B1156" s="24">
        <f t="shared" si="122"/>
        <v>2155</v>
      </c>
      <c r="C1156" s="475" t="s">
        <v>1620</v>
      </c>
      <c r="D1156" t="s">
        <v>222</v>
      </c>
      <c r="E1156" s="476">
        <v>3</v>
      </c>
      <c r="F1156" s="470">
        <v>4</v>
      </c>
      <c r="G1156">
        <v>1</v>
      </c>
      <c r="H1156">
        <v>1</v>
      </c>
      <c r="I1156" s="471">
        <f t="shared" si="125"/>
        <v>0.47039166666666665</v>
      </c>
      <c r="J1156" s="472">
        <v>0.36503333333333332</v>
      </c>
      <c r="K1156" s="472">
        <v>0.44336666666666663</v>
      </c>
      <c r="L1156" s="472">
        <v>0.58906666666666663</v>
      </c>
      <c r="M1156" s="472">
        <v>0.48410000000000003</v>
      </c>
      <c r="N1156" s="471">
        <f t="shared" si="126"/>
        <v>0.47039166666666665</v>
      </c>
      <c r="O1156" s="472">
        <v>0.36503333333333332</v>
      </c>
      <c r="P1156" s="472">
        <v>0.44336666666666663</v>
      </c>
      <c r="Q1156" s="472">
        <v>0.58906666666666663</v>
      </c>
      <c r="R1156" s="472">
        <v>0.48410000000000003</v>
      </c>
      <c r="S1156" s="153">
        <v>0.01</v>
      </c>
      <c r="T1156" s="153">
        <v>0.02</v>
      </c>
      <c r="U1156" s="477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4" t="s">
        <v>24</v>
      </c>
    </row>
    <row r="1157" spans="1:27" ht="15" hidden="1" x14ac:dyDescent="0.25">
      <c r="A1157" s="24">
        <f t="shared" si="122"/>
        <v>2156</v>
      </c>
      <c r="B1157" s="24">
        <f t="shared" si="122"/>
        <v>2156</v>
      </c>
      <c r="C1157" s="475" t="s">
        <v>1621</v>
      </c>
      <c r="D1157" t="s">
        <v>222</v>
      </c>
      <c r="E1157" s="476">
        <v>3</v>
      </c>
      <c r="F1157" s="470">
        <v>6</v>
      </c>
      <c r="G1157">
        <v>1</v>
      </c>
      <c r="H1157">
        <v>1</v>
      </c>
      <c r="I1157" s="471">
        <f t="shared" si="125"/>
        <v>0.47039166666666665</v>
      </c>
      <c r="J1157" s="472">
        <v>0.36503333333333332</v>
      </c>
      <c r="K1157" s="472">
        <v>0.44336666666666663</v>
      </c>
      <c r="L1157" s="472">
        <v>0.58906666666666663</v>
      </c>
      <c r="M1157" s="472">
        <v>0.48410000000000003</v>
      </c>
      <c r="N1157" s="471">
        <f t="shared" si="126"/>
        <v>0.47039166666666665</v>
      </c>
      <c r="O1157" s="472">
        <v>0.36503333333333332</v>
      </c>
      <c r="P1157" s="472">
        <v>0.44336666666666663</v>
      </c>
      <c r="Q1157" s="472">
        <v>0.58906666666666663</v>
      </c>
      <c r="R1157" s="472">
        <v>0.48410000000000003</v>
      </c>
      <c r="S1157" s="153">
        <v>0.01</v>
      </c>
      <c r="T1157" s="153">
        <v>0.02</v>
      </c>
      <c r="U1157" s="477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4" t="s">
        <v>24</v>
      </c>
    </row>
    <row r="1158" spans="1:27" ht="15" hidden="1" x14ac:dyDescent="0.25">
      <c r="A1158" s="24">
        <f t="shared" si="122"/>
        <v>2157</v>
      </c>
      <c r="B1158" s="24">
        <f t="shared" si="122"/>
        <v>2157</v>
      </c>
      <c r="C1158" s="475" t="s">
        <v>1622</v>
      </c>
      <c r="D1158" t="s">
        <v>222</v>
      </c>
      <c r="E1158" s="476">
        <v>3</v>
      </c>
      <c r="F1158" s="470">
        <v>4</v>
      </c>
      <c r="G1158">
        <v>1</v>
      </c>
      <c r="H1158">
        <v>1</v>
      </c>
      <c r="I1158" s="471">
        <f t="shared" si="125"/>
        <v>0.47039166666666665</v>
      </c>
      <c r="J1158" s="472">
        <v>0.36503333333333332</v>
      </c>
      <c r="K1158" s="472">
        <v>0.44336666666666663</v>
      </c>
      <c r="L1158" s="472">
        <v>0.58906666666666663</v>
      </c>
      <c r="M1158" s="472">
        <v>0.48410000000000003</v>
      </c>
      <c r="N1158" s="471">
        <f t="shared" si="126"/>
        <v>0.47039166666666665</v>
      </c>
      <c r="O1158" s="472">
        <v>0.36503333333333332</v>
      </c>
      <c r="P1158" s="472">
        <v>0.44336666666666663</v>
      </c>
      <c r="Q1158" s="472">
        <v>0.58906666666666663</v>
      </c>
      <c r="R1158" s="472">
        <v>0.48410000000000003</v>
      </c>
      <c r="S1158" s="153">
        <v>0.01</v>
      </c>
      <c r="T1158" s="153">
        <v>0.02</v>
      </c>
      <c r="U1158" s="477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4" t="s">
        <v>24</v>
      </c>
    </row>
    <row r="1159" spans="1:27" ht="15" hidden="1" x14ac:dyDescent="0.25">
      <c r="A1159" s="24">
        <f t="shared" si="122"/>
        <v>2158</v>
      </c>
      <c r="B1159" s="24">
        <f t="shared" si="122"/>
        <v>2158</v>
      </c>
      <c r="C1159" s="475" t="s">
        <v>1623</v>
      </c>
      <c r="D1159" t="s">
        <v>222</v>
      </c>
      <c r="E1159" s="476">
        <v>3</v>
      </c>
      <c r="F1159" s="470">
        <v>2</v>
      </c>
      <c r="G1159">
        <v>1</v>
      </c>
      <c r="H1159">
        <v>1</v>
      </c>
      <c r="I1159" s="471">
        <f t="shared" si="125"/>
        <v>0.47039166666666665</v>
      </c>
      <c r="J1159" s="472">
        <v>0.36503333333333332</v>
      </c>
      <c r="K1159" s="472">
        <v>0.44336666666666663</v>
      </c>
      <c r="L1159" s="472">
        <v>0.58906666666666663</v>
      </c>
      <c r="M1159" s="472">
        <v>0.48410000000000003</v>
      </c>
      <c r="N1159" s="471">
        <f t="shared" si="126"/>
        <v>0.47039166666666665</v>
      </c>
      <c r="O1159" s="472">
        <v>0.36503333333333332</v>
      </c>
      <c r="P1159" s="472">
        <v>0.44336666666666663</v>
      </c>
      <c r="Q1159" s="472">
        <v>0.58906666666666663</v>
      </c>
      <c r="R1159" s="472">
        <v>0.48410000000000003</v>
      </c>
      <c r="S1159" s="153">
        <v>0.01</v>
      </c>
      <c r="T1159" s="153">
        <v>0.02</v>
      </c>
      <c r="U1159" s="477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4" t="s">
        <v>24</v>
      </c>
    </row>
    <row r="1160" spans="1:27" ht="15" hidden="1" x14ac:dyDescent="0.25">
      <c r="A1160" s="24">
        <f t="shared" si="122"/>
        <v>2159</v>
      </c>
      <c r="B1160" s="24">
        <f t="shared" si="122"/>
        <v>2159</v>
      </c>
      <c r="C1160" s="475" t="s">
        <v>1624</v>
      </c>
      <c r="D1160" t="s">
        <v>222</v>
      </c>
      <c r="E1160" s="476">
        <v>3</v>
      </c>
      <c r="F1160" s="470">
        <v>30</v>
      </c>
      <c r="G1160">
        <v>1</v>
      </c>
      <c r="H1160">
        <v>1</v>
      </c>
      <c r="I1160" s="471">
        <f t="shared" si="125"/>
        <v>0.47039166666666665</v>
      </c>
      <c r="J1160" s="472">
        <v>0.36503333333333332</v>
      </c>
      <c r="K1160" s="472">
        <v>0.44336666666666663</v>
      </c>
      <c r="L1160" s="472">
        <v>0.58906666666666663</v>
      </c>
      <c r="M1160" s="472">
        <v>0.48410000000000003</v>
      </c>
      <c r="N1160" s="471">
        <f t="shared" si="126"/>
        <v>0.47039166666666665</v>
      </c>
      <c r="O1160" s="472">
        <v>0.36503333333333332</v>
      </c>
      <c r="P1160" s="472">
        <v>0.44336666666666663</v>
      </c>
      <c r="Q1160" s="472">
        <v>0.58906666666666663</v>
      </c>
      <c r="R1160" s="472">
        <v>0.48410000000000003</v>
      </c>
      <c r="S1160" s="153">
        <v>0.01</v>
      </c>
      <c r="T1160" s="153">
        <v>0.02</v>
      </c>
      <c r="U1160" s="477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4" t="s">
        <v>24</v>
      </c>
    </row>
    <row r="1161" spans="1:27" ht="15" hidden="1" x14ac:dyDescent="0.25">
      <c r="A1161" s="24">
        <f t="shared" si="122"/>
        <v>2160</v>
      </c>
      <c r="B1161" s="24">
        <f t="shared" si="122"/>
        <v>2160</v>
      </c>
      <c r="C1161" s="475" t="s">
        <v>1625</v>
      </c>
      <c r="D1161" t="s">
        <v>222</v>
      </c>
      <c r="E1161" s="476">
        <v>3</v>
      </c>
      <c r="F1161" s="470">
        <v>30</v>
      </c>
      <c r="G1161">
        <v>1</v>
      </c>
      <c r="H1161">
        <v>1</v>
      </c>
      <c r="I1161" s="471">
        <f t="shared" si="125"/>
        <v>0.47039166666666665</v>
      </c>
      <c r="J1161" s="472">
        <v>0.36503333333333332</v>
      </c>
      <c r="K1161" s="472">
        <v>0.44336666666666663</v>
      </c>
      <c r="L1161" s="472">
        <v>0.58906666666666663</v>
      </c>
      <c r="M1161" s="472">
        <v>0.48410000000000003</v>
      </c>
      <c r="N1161" s="471">
        <f t="shared" si="126"/>
        <v>0.47039166666666665</v>
      </c>
      <c r="O1161" s="472">
        <v>0.36503333333333332</v>
      </c>
      <c r="P1161" s="472">
        <v>0.44336666666666663</v>
      </c>
      <c r="Q1161" s="472">
        <v>0.58906666666666663</v>
      </c>
      <c r="R1161" s="472">
        <v>0.48410000000000003</v>
      </c>
      <c r="S1161" s="153">
        <v>0.01</v>
      </c>
      <c r="T1161" s="153">
        <v>0.02</v>
      </c>
      <c r="U1161" s="477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4" t="s">
        <v>24</v>
      </c>
    </row>
    <row r="1162" spans="1:27" ht="15" hidden="1" x14ac:dyDescent="0.25">
      <c r="A1162" s="24">
        <f t="shared" si="122"/>
        <v>2161</v>
      </c>
      <c r="B1162" s="24">
        <f t="shared" si="122"/>
        <v>2161</v>
      </c>
      <c r="C1162" s="475" t="s">
        <v>1626</v>
      </c>
      <c r="D1162" t="s">
        <v>222</v>
      </c>
      <c r="E1162" s="476">
        <v>3</v>
      </c>
      <c r="F1162" s="470">
        <v>30</v>
      </c>
      <c r="G1162">
        <v>1</v>
      </c>
      <c r="H1162">
        <v>1</v>
      </c>
      <c r="I1162" s="471">
        <f t="shared" si="125"/>
        <v>0.47039166666666665</v>
      </c>
      <c r="J1162" s="472">
        <v>0.36503333333333332</v>
      </c>
      <c r="K1162" s="472">
        <v>0.44336666666666663</v>
      </c>
      <c r="L1162" s="472">
        <v>0.58906666666666663</v>
      </c>
      <c r="M1162" s="472">
        <v>0.48410000000000003</v>
      </c>
      <c r="N1162" s="471">
        <f t="shared" si="126"/>
        <v>0.47039166666666665</v>
      </c>
      <c r="O1162" s="472">
        <v>0.36503333333333332</v>
      </c>
      <c r="P1162" s="472">
        <v>0.44336666666666663</v>
      </c>
      <c r="Q1162" s="472">
        <v>0.58906666666666663</v>
      </c>
      <c r="R1162" s="472">
        <v>0.48410000000000003</v>
      </c>
      <c r="S1162" s="153">
        <v>0.01</v>
      </c>
      <c r="T1162" s="153">
        <v>0.02</v>
      </c>
      <c r="U1162" s="477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4" t="s">
        <v>24</v>
      </c>
    </row>
    <row r="1163" spans="1:27" ht="15" hidden="1" x14ac:dyDescent="0.25">
      <c r="A1163" s="24">
        <f t="shared" si="122"/>
        <v>2162</v>
      </c>
      <c r="B1163" s="24">
        <f t="shared" si="122"/>
        <v>2162</v>
      </c>
      <c r="C1163" s="475" t="s">
        <v>1627</v>
      </c>
      <c r="D1163" t="s">
        <v>222</v>
      </c>
      <c r="E1163" s="476">
        <v>3</v>
      </c>
      <c r="F1163" s="470">
        <v>16.8</v>
      </c>
      <c r="G1163">
        <v>1</v>
      </c>
      <c r="H1163">
        <v>1</v>
      </c>
      <c r="I1163" s="471">
        <f t="shared" si="125"/>
        <v>0.47039166666666665</v>
      </c>
      <c r="J1163" s="472">
        <v>0.36503333333333332</v>
      </c>
      <c r="K1163" s="472">
        <v>0.44336666666666663</v>
      </c>
      <c r="L1163" s="472">
        <v>0.58906666666666663</v>
      </c>
      <c r="M1163" s="472">
        <v>0.48410000000000003</v>
      </c>
      <c r="N1163" s="471">
        <f t="shared" si="126"/>
        <v>0.47039166666666665</v>
      </c>
      <c r="O1163" s="472">
        <v>0.36503333333333332</v>
      </c>
      <c r="P1163" s="472">
        <v>0.44336666666666663</v>
      </c>
      <c r="Q1163" s="472">
        <v>0.58906666666666663</v>
      </c>
      <c r="R1163" s="472">
        <v>0.48410000000000003</v>
      </c>
      <c r="S1163" s="153">
        <v>0.01</v>
      </c>
      <c r="T1163" s="153">
        <v>0.02</v>
      </c>
      <c r="U1163" s="477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4" t="s">
        <v>24</v>
      </c>
    </row>
    <row r="1164" spans="1:27" ht="15" hidden="1" x14ac:dyDescent="0.25">
      <c r="A1164" s="24">
        <f t="shared" si="122"/>
        <v>2163</v>
      </c>
      <c r="B1164" s="24">
        <f t="shared" si="122"/>
        <v>2163</v>
      </c>
      <c r="C1164" s="475" t="s">
        <v>1628</v>
      </c>
      <c r="D1164" t="s">
        <v>222</v>
      </c>
      <c r="E1164" s="476">
        <v>3</v>
      </c>
      <c r="F1164" s="470">
        <v>29.7</v>
      </c>
      <c r="G1164">
        <v>1</v>
      </c>
      <c r="H1164">
        <v>1</v>
      </c>
      <c r="I1164" s="471">
        <f t="shared" si="125"/>
        <v>0.47039166666666665</v>
      </c>
      <c r="J1164" s="472">
        <v>0.36503333333333332</v>
      </c>
      <c r="K1164" s="472">
        <v>0.44336666666666663</v>
      </c>
      <c r="L1164" s="472">
        <v>0.58906666666666663</v>
      </c>
      <c r="M1164" s="472">
        <v>0.48410000000000003</v>
      </c>
      <c r="N1164" s="471">
        <f t="shared" si="126"/>
        <v>0.47039166666666665</v>
      </c>
      <c r="O1164" s="472">
        <v>0.36503333333333332</v>
      </c>
      <c r="P1164" s="472">
        <v>0.44336666666666663</v>
      </c>
      <c r="Q1164" s="472">
        <v>0.58906666666666663</v>
      </c>
      <c r="R1164" s="472">
        <v>0.48410000000000003</v>
      </c>
      <c r="S1164" s="153">
        <v>0.01</v>
      </c>
      <c r="T1164" s="153">
        <v>0.02</v>
      </c>
      <c r="U1164" s="477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4" t="s">
        <v>24</v>
      </c>
    </row>
    <row r="1165" spans="1:27" ht="15" hidden="1" x14ac:dyDescent="0.25">
      <c r="A1165" s="24">
        <f t="shared" si="122"/>
        <v>2164</v>
      </c>
      <c r="B1165" s="24">
        <f t="shared" si="122"/>
        <v>2164</v>
      </c>
      <c r="C1165" s="475" t="s">
        <v>1629</v>
      </c>
      <c r="D1165" t="s">
        <v>222</v>
      </c>
      <c r="E1165" s="476">
        <v>3</v>
      </c>
      <c r="F1165" s="470">
        <v>28</v>
      </c>
      <c r="G1165">
        <v>1</v>
      </c>
      <c r="H1165">
        <v>1</v>
      </c>
      <c r="I1165" s="471">
        <f t="shared" si="125"/>
        <v>0.47039166666666665</v>
      </c>
      <c r="J1165" s="472">
        <v>0.36503333333333332</v>
      </c>
      <c r="K1165" s="472">
        <v>0.44336666666666663</v>
      </c>
      <c r="L1165" s="472">
        <v>0.58906666666666663</v>
      </c>
      <c r="M1165" s="472">
        <v>0.48410000000000003</v>
      </c>
      <c r="N1165" s="471">
        <f t="shared" si="126"/>
        <v>0.47039166666666665</v>
      </c>
      <c r="O1165" s="472">
        <v>0.36503333333333332</v>
      </c>
      <c r="P1165" s="472">
        <v>0.44336666666666663</v>
      </c>
      <c r="Q1165" s="472">
        <v>0.58906666666666663</v>
      </c>
      <c r="R1165" s="472">
        <v>0.48410000000000003</v>
      </c>
      <c r="S1165" s="153">
        <v>0.01</v>
      </c>
      <c r="T1165" s="153">
        <v>0.02</v>
      </c>
      <c r="U1165" s="477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4" t="s">
        <v>24</v>
      </c>
    </row>
    <row r="1166" spans="1:27" ht="15" hidden="1" x14ac:dyDescent="0.25">
      <c r="A1166" s="24">
        <f t="shared" si="122"/>
        <v>2165</v>
      </c>
      <c r="B1166" s="24">
        <f t="shared" si="122"/>
        <v>2165</v>
      </c>
      <c r="C1166" s="475" t="s">
        <v>1630</v>
      </c>
      <c r="D1166" t="s">
        <v>222</v>
      </c>
      <c r="E1166" s="476">
        <v>3</v>
      </c>
      <c r="F1166" s="470">
        <v>28</v>
      </c>
      <c r="G1166">
        <v>1</v>
      </c>
      <c r="H1166">
        <v>1</v>
      </c>
      <c r="I1166" s="471">
        <f t="shared" si="125"/>
        <v>0.47039166666666665</v>
      </c>
      <c r="J1166" s="472">
        <v>0.36503333333333332</v>
      </c>
      <c r="K1166" s="472">
        <v>0.44336666666666663</v>
      </c>
      <c r="L1166" s="472">
        <v>0.58906666666666663</v>
      </c>
      <c r="M1166" s="472">
        <v>0.48410000000000003</v>
      </c>
      <c r="N1166" s="471">
        <f t="shared" si="126"/>
        <v>0.47039166666666665</v>
      </c>
      <c r="O1166" s="472">
        <v>0.36503333333333332</v>
      </c>
      <c r="P1166" s="472">
        <v>0.44336666666666663</v>
      </c>
      <c r="Q1166" s="472">
        <v>0.58906666666666663</v>
      </c>
      <c r="R1166" s="472">
        <v>0.48410000000000003</v>
      </c>
      <c r="S1166" s="153">
        <v>0.01</v>
      </c>
      <c r="T1166" s="153">
        <v>0.02</v>
      </c>
      <c r="U1166" s="477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4" t="s">
        <v>24</v>
      </c>
    </row>
    <row r="1167" spans="1:27" ht="15" hidden="1" x14ac:dyDescent="0.25">
      <c r="A1167" s="24">
        <f t="shared" si="122"/>
        <v>2166</v>
      </c>
      <c r="B1167" s="24">
        <f t="shared" si="122"/>
        <v>2166</v>
      </c>
      <c r="C1167" s="475" t="s">
        <v>1631</v>
      </c>
      <c r="D1167" t="s">
        <v>222</v>
      </c>
      <c r="E1167" s="476">
        <v>3</v>
      </c>
      <c r="F1167" s="470">
        <v>13.5</v>
      </c>
      <c r="G1167">
        <v>1</v>
      </c>
      <c r="H1167">
        <v>1</v>
      </c>
      <c r="I1167" s="471">
        <f t="shared" si="125"/>
        <v>0.47039166666666665</v>
      </c>
      <c r="J1167" s="472">
        <v>0.36503333333333332</v>
      </c>
      <c r="K1167" s="472">
        <v>0.44336666666666663</v>
      </c>
      <c r="L1167" s="472">
        <v>0.58906666666666663</v>
      </c>
      <c r="M1167" s="472">
        <v>0.48410000000000003</v>
      </c>
      <c r="N1167" s="471">
        <f t="shared" si="126"/>
        <v>0.47039166666666665</v>
      </c>
      <c r="O1167" s="472">
        <v>0.36503333333333332</v>
      </c>
      <c r="P1167" s="472">
        <v>0.44336666666666663</v>
      </c>
      <c r="Q1167" s="472">
        <v>0.58906666666666663</v>
      </c>
      <c r="R1167" s="472">
        <v>0.48410000000000003</v>
      </c>
      <c r="S1167" s="153">
        <v>0.01</v>
      </c>
      <c r="T1167" s="153">
        <v>0.02</v>
      </c>
      <c r="U1167" s="477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4" t="s">
        <v>24</v>
      </c>
    </row>
    <row r="1168" spans="1:27" ht="15" hidden="1" x14ac:dyDescent="0.25">
      <c r="A1168" s="24">
        <f t="shared" si="122"/>
        <v>2167</v>
      </c>
      <c r="B1168" s="24">
        <f t="shared" si="122"/>
        <v>2167</v>
      </c>
      <c r="C1168" s="475" t="s">
        <v>1632</v>
      </c>
      <c r="D1168" t="s">
        <v>222</v>
      </c>
      <c r="E1168" s="476">
        <v>3</v>
      </c>
      <c r="F1168" s="470">
        <v>16.2</v>
      </c>
      <c r="G1168">
        <v>1</v>
      </c>
      <c r="H1168">
        <v>1</v>
      </c>
      <c r="I1168" s="471">
        <f t="shared" si="125"/>
        <v>0.47039166666666665</v>
      </c>
      <c r="J1168" s="472">
        <v>0.36503333333333332</v>
      </c>
      <c r="K1168" s="472">
        <v>0.44336666666666663</v>
      </c>
      <c r="L1168" s="472">
        <v>0.58906666666666663</v>
      </c>
      <c r="M1168" s="472">
        <v>0.48410000000000003</v>
      </c>
      <c r="N1168" s="471">
        <f t="shared" si="126"/>
        <v>0.47039166666666665</v>
      </c>
      <c r="O1168" s="472">
        <v>0.36503333333333332</v>
      </c>
      <c r="P1168" s="472">
        <v>0.44336666666666663</v>
      </c>
      <c r="Q1168" s="472">
        <v>0.58906666666666663</v>
      </c>
      <c r="R1168" s="472">
        <v>0.48410000000000003</v>
      </c>
      <c r="S1168" s="153">
        <v>0.01</v>
      </c>
      <c r="T1168" s="153">
        <v>0.02</v>
      </c>
      <c r="U1168" s="477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4" t="s">
        <v>24</v>
      </c>
    </row>
    <row r="1169" spans="1:27" ht="15" hidden="1" x14ac:dyDescent="0.25">
      <c r="A1169" s="24">
        <f t="shared" si="122"/>
        <v>2168</v>
      </c>
      <c r="B1169" s="24">
        <f t="shared" si="122"/>
        <v>2168</v>
      </c>
      <c r="C1169" s="475" t="s">
        <v>1633</v>
      </c>
      <c r="D1169" t="s">
        <v>222</v>
      </c>
      <c r="E1169" s="476">
        <v>3</v>
      </c>
      <c r="F1169" s="470">
        <v>13.6</v>
      </c>
      <c r="G1169">
        <v>1</v>
      </c>
      <c r="H1169">
        <v>1</v>
      </c>
      <c r="I1169" s="471">
        <f t="shared" si="125"/>
        <v>0.47039166666666665</v>
      </c>
      <c r="J1169" s="472">
        <v>0.36503333333333332</v>
      </c>
      <c r="K1169" s="472">
        <v>0.44336666666666663</v>
      </c>
      <c r="L1169" s="472">
        <v>0.58906666666666663</v>
      </c>
      <c r="M1169" s="472">
        <v>0.48410000000000003</v>
      </c>
      <c r="N1169" s="471">
        <f t="shared" si="126"/>
        <v>0.47039166666666665</v>
      </c>
      <c r="O1169" s="472">
        <v>0.36503333333333332</v>
      </c>
      <c r="P1169" s="472">
        <v>0.44336666666666663</v>
      </c>
      <c r="Q1169" s="472">
        <v>0.58906666666666663</v>
      </c>
      <c r="R1169" s="472">
        <v>0.48410000000000003</v>
      </c>
      <c r="S1169" s="153">
        <v>0.01</v>
      </c>
      <c r="T1169" s="153">
        <v>0.02</v>
      </c>
      <c r="U1169" s="477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4" t="s">
        <v>24</v>
      </c>
    </row>
    <row r="1170" spans="1:27" ht="15" hidden="1" x14ac:dyDescent="0.25">
      <c r="A1170" s="24">
        <f t="shared" ref="A1170:B1189" si="128">1000+ROW()-1</f>
        <v>2169</v>
      </c>
      <c r="B1170" s="24">
        <f t="shared" si="128"/>
        <v>2169</v>
      </c>
      <c r="C1170" s="475" t="s">
        <v>1634</v>
      </c>
      <c r="D1170" t="s">
        <v>222</v>
      </c>
      <c r="E1170" s="476">
        <v>3</v>
      </c>
      <c r="F1170" s="470">
        <v>27.2</v>
      </c>
      <c r="G1170">
        <v>1</v>
      </c>
      <c r="H1170">
        <v>1</v>
      </c>
      <c r="I1170" s="471">
        <f t="shared" si="125"/>
        <v>0.47039166666666665</v>
      </c>
      <c r="J1170" s="472">
        <v>0.36503333333333332</v>
      </c>
      <c r="K1170" s="472">
        <v>0.44336666666666663</v>
      </c>
      <c r="L1170" s="472">
        <v>0.58906666666666663</v>
      </c>
      <c r="M1170" s="472">
        <v>0.48410000000000003</v>
      </c>
      <c r="N1170" s="471">
        <f t="shared" si="126"/>
        <v>0.47039166666666665</v>
      </c>
      <c r="O1170" s="472">
        <v>0.36503333333333332</v>
      </c>
      <c r="P1170" s="472">
        <v>0.44336666666666663</v>
      </c>
      <c r="Q1170" s="472">
        <v>0.58906666666666663</v>
      </c>
      <c r="R1170" s="472">
        <v>0.48410000000000003</v>
      </c>
      <c r="S1170" s="153">
        <v>0.01</v>
      </c>
      <c r="T1170" s="153">
        <v>0.02</v>
      </c>
      <c r="U1170" s="477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4" t="s">
        <v>24</v>
      </c>
    </row>
    <row r="1171" spans="1:27" ht="15" hidden="1" x14ac:dyDescent="0.25">
      <c r="A1171" s="24">
        <f t="shared" si="128"/>
        <v>2170</v>
      </c>
      <c r="B1171" s="24">
        <f t="shared" si="128"/>
        <v>2170</v>
      </c>
      <c r="C1171" s="468" t="s">
        <v>1635</v>
      </c>
      <c r="D1171" t="s">
        <v>216</v>
      </c>
      <c r="E1171" s="469">
        <v>1</v>
      </c>
      <c r="F1171" s="470">
        <v>0</v>
      </c>
      <c r="G1171">
        <v>1</v>
      </c>
      <c r="H1171">
        <v>1</v>
      </c>
      <c r="I1171" s="471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1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3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4" t="s">
        <v>23</v>
      </c>
    </row>
    <row r="1172" spans="1:27" ht="15" hidden="1" x14ac:dyDescent="0.25">
      <c r="A1172" s="24">
        <f t="shared" si="128"/>
        <v>2171</v>
      </c>
      <c r="B1172" s="24">
        <f t="shared" si="128"/>
        <v>2171</v>
      </c>
      <c r="C1172" s="475" t="s">
        <v>1636</v>
      </c>
      <c r="D1172" t="s">
        <v>222</v>
      </c>
      <c r="E1172" s="476">
        <v>3</v>
      </c>
      <c r="F1172" s="470">
        <v>15.132</v>
      </c>
      <c r="G1172">
        <v>1</v>
      </c>
      <c r="H1172">
        <v>1</v>
      </c>
      <c r="I1172" s="471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1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7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4" t="s">
        <v>25</v>
      </c>
    </row>
    <row r="1173" spans="1:27" ht="15" hidden="1" x14ac:dyDescent="0.25">
      <c r="A1173" s="24">
        <f t="shared" si="128"/>
        <v>2172</v>
      </c>
      <c r="B1173" s="24">
        <f t="shared" si="128"/>
        <v>2172</v>
      </c>
      <c r="C1173" s="475" t="s">
        <v>1637</v>
      </c>
      <c r="D1173" t="s">
        <v>222</v>
      </c>
      <c r="E1173" s="476">
        <v>3</v>
      </c>
      <c r="F1173" s="470">
        <v>20</v>
      </c>
      <c r="G1173">
        <v>1</v>
      </c>
      <c r="H1173">
        <v>1</v>
      </c>
      <c r="I1173" s="471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1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7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4" t="s">
        <v>25</v>
      </c>
    </row>
    <row r="1174" spans="1:27" ht="15" hidden="1" x14ac:dyDescent="0.25">
      <c r="A1174" s="24">
        <f t="shared" si="128"/>
        <v>2173</v>
      </c>
      <c r="B1174" s="24">
        <f t="shared" si="128"/>
        <v>2173</v>
      </c>
      <c r="C1174" s="468" t="s">
        <v>1638</v>
      </c>
      <c r="D1174" t="s">
        <v>216</v>
      </c>
      <c r="E1174" s="469">
        <v>1</v>
      </c>
      <c r="F1174" s="470">
        <v>25</v>
      </c>
      <c r="G1174">
        <v>1</v>
      </c>
      <c r="H1174">
        <v>1</v>
      </c>
      <c r="I1174" s="471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1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3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4" t="s">
        <v>23</v>
      </c>
    </row>
    <row r="1175" spans="1:27" ht="15" hidden="1" x14ac:dyDescent="0.25">
      <c r="A1175" s="24">
        <f t="shared" si="128"/>
        <v>2174</v>
      </c>
      <c r="B1175" s="24">
        <f t="shared" si="128"/>
        <v>2174</v>
      </c>
      <c r="C1175" s="468" t="s">
        <v>1639</v>
      </c>
      <c r="D1175" t="s">
        <v>216</v>
      </c>
      <c r="E1175" s="469">
        <v>1</v>
      </c>
      <c r="F1175" s="470">
        <v>0</v>
      </c>
      <c r="G1175">
        <v>1</v>
      </c>
      <c r="H1175">
        <v>1</v>
      </c>
      <c r="I1175" s="471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1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3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4" t="s">
        <v>23</v>
      </c>
    </row>
    <row r="1176" spans="1:27" ht="15" hidden="1" x14ac:dyDescent="0.25">
      <c r="A1176" s="24">
        <f t="shared" si="128"/>
        <v>2175</v>
      </c>
      <c r="B1176" s="24">
        <f t="shared" si="128"/>
        <v>2175</v>
      </c>
      <c r="C1176" s="468" t="s">
        <v>1640</v>
      </c>
      <c r="D1176" t="s">
        <v>216</v>
      </c>
      <c r="E1176" s="469">
        <v>1</v>
      </c>
      <c r="F1176" s="470">
        <v>15</v>
      </c>
      <c r="G1176">
        <v>1</v>
      </c>
      <c r="H1176">
        <v>1</v>
      </c>
      <c r="I1176" s="471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1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3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4" t="s">
        <v>23</v>
      </c>
    </row>
    <row r="1177" spans="1:27" ht="15" hidden="1" x14ac:dyDescent="0.25">
      <c r="A1177" s="24">
        <f t="shared" si="128"/>
        <v>2176</v>
      </c>
      <c r="B1177" s="24">
        <f t="shared" si="128"/>
        <v>2176</v>
      </c>
      <c r="C1177" s="468" t="s">
        <v>1641</v>
      </c>
      <c r="D1177" t="s">
        <v>216</v>
      </c>
      <c r="E1177" s="469">
        <v>1</v>
      </c>
      <c r="F1177" s="470">
        <v>0</v>
      </c>
      <c r="G1177">
        <v>1</v>
      </c>
      <c r="H1177">
        <v>1</v>
      </c>
      <c r="I1177" s="471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1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3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4" t="s">
        <v>23</v>
      </c>
    </row>
    <row r="1178" spans="1:27" ht="15" hidden="1" x14ac:dyDescent="0.25">
      <c r="A1178" s="24">
        <f t="shared" si="128"/>
        <v>2177</v>
      </c>
      <c r="B1178" s="24">
        <f t="shared" si="128"/>
        <v>2177</v>
      </c>
      <c r="C1178" s="468" t="s">
        <v>1642</v>
      </c>
      <c r="D1178" t="s">
        <v>216</v>
      </c>
      <c r="E1178" s="469">
        <v>1</v>
      </c>
      <c r="F1178" s="470">
        <v>32</v>
      </c>
      <c r="G1178">
        <v>1</v>
      </c>
      <c r="H1178">
        <v>1</v>
      </c>
      <c r="I1178" s="471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1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3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4" t="s">
        <v>23</v>
      </c>
    </row>
    <row r="1179" spans="1:27" ht="15" hidden="1" x14ac:dyDescent="0.25">
      <c r="A1179" s="24">
        <f t="shared" si="128"/>
        <v>2178</v>
      </c>
      <c r="B1179" s="24">
        <f t="shared" si="128"/>
        <v>2178</v>
      </c>
      <c r="C1179" s="468" t="s">
        <v>1643</v>
      </c>
      <c r="D1179" t="s">
        <v>216</v>
      </c>
      <c r="E1179" s="469">
        <v>1</v>
      </c>
      <c r="F1179" s="470">
        <v>0</v>
      </c>
      <c r="G1179">
        <v>1</v>
      </c>
      <c r="H1179">
        <v>1</v>
      </c>
      <c r="I1179" s="471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1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3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4" t="s">
        <v>23</v>
      </c>
    </row>
    <row r="1180" spans="1:27" ht="15" hidden="1" x14ac:dyDescent="0.25">
      <c r="A1180" s="24">
        <f t="shared" si="128"/>
        <v>2179</v>
      </c>
      <c r="B1180" s="24">
        <f t="shared" si="128"/>
        <v>2179</v>
      </c>
      <c r="C1180" s="468" t="s">
        <v>1644</v>
      </c>
      <c r="D1180" t="s">
        <v>216</v>
      </c>
      <c r="E1180" s="469">
        <v>1</v>
      </c>
      <c r="F1180" s="470">
        <v>58.208955223880594</v>
      </c>
      <c r="G1180">
        <v>1</v>
      </c>
      <c r="H1180">
        <v>1</v>
      </c>
      <c r="I1180" s="471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1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3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4" t="s">
        <v>23</v>
      </c>
    </row>
    <row r="1181" spans="1:27" ht="15" hidden="1" x14ac:dyDescent="0.25">
      <c r="A1181" s="24">
        <f t="shared" si="128"/>
        <v>2180</v>
      </c>
      <c r="B1181" s="24">
        <f t="shared" si="128"/>
        <v>2180</v>
      </c>
      <c r="C1181" s="468" t="s">
        <v>1645</v>
      </c>
      <c r="D1181" t="s">
        <v>216</v>
      </c>
      <c r="E1181" s="469">
        <v>1</v>
      </c>
      <c r="F1181" s="470">
        <v>21.791044776119403</v>
      </c>
      <c r="G1181">
        <v>1</v>
      </c>
      <c r="H1181">
        <v>1</v>
      </c>
      <c r="I1181" s="471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1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3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4" t="s">
        <v>23</v>
      </c>
    </row>
    <row r="1182" spans="1:27" ht="15" hidden="1" x14ac:dyDescent="0.25">
      <c r="A1182" s="24">
        <f t="shared" si="128"/>
        <v>2181</v>
      </c>
      <c r="B1182" s="24">
        <f t="shared" si="128"/>
        <v>2181</v>
      </c>
      <c r="C1182" s="468" t="s">
        <v>1646</v>
      </c>
      <c r="D1182" t="s">
        <v>222</v>
      </c>
      <c r="E1182" s="469">
        <v>3</v>
      </c>
      <c r="F1182" s="470">
        <v>50</v>
      </c>
      <c r="G1182">
        <v>1</v>
      </c>
      <c r="H1182">
        <v>1</v>
      </c>
      <c r="I1182" s="471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1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3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4" t="s">
        <v>23</v>
      </c>
    </row>
    <row r="1183" spans="1:27" ht="15" hidden="1" x14ac:dyDescent="0.25">
      <c r="A1183" s="24">
        <f t="shared" si="128"/>
        <v>2182</v>
      </c>
      <c r="B1183" s="24">
        <f t="shared" si="128"/>
        <v>2182</v>
      </c>
      <c r="C1183" s="475" t="s">
        <v>1647</v>
      </c>
      <c r="D1183" t="s">
        <v>222</v>
      </c>
      <c r="E1183" s="476">
        <v>3</v>
      </c>
      <c r="F1183" s="470">
        <v>20</v>
      </c>
      <c r="G1183">
        <v>1</v>
      </c>
      <c r="H1183">
        <v>1</v>
      </c>
      <c r="I1183" s="471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1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7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4" t="s">
        <v>25</v>
      </c>
    </row>
    <row r="1184" spans="1:27" ht="15" hidden="1" x14ac:dyDescent="0.25">
      <c r="A1184" s="24">
        <f t="shared" si="128"/>
        <v>2183</v>
      </c>
      <c r="B1184" s="24">
        <f t="shared" si="128"/>
        <v>2183</v>
      </c>
      <c r="C1184" s="475" t="s">
        <v>1648</v>
      </c>
      <c r="D1184" t="s">
        <v>222</v>
      </c>
      <c r="E1184" s="476">
        <v>3</v>
      </c>
      <c r="F1184" s="470">
        <v>28.9</v>
      </c>
      <c r="G1184">
        <v>1</v>
      </c>
      <c r="H1184">
        <v>1</v>
      </c>
      <c r="I1184" s="471">
        <f t="shared" si="125"/>
        <v>0.47039166666666665</v>
      </c>
      <c r="J1184" s="472">
        <v>0.36503333333333332</v>
      </c>
      <c r="K1184" s="472">
        <v>0.44336666666666663</v>
      </c>
      <c r="L1184" s="472">
        <v>0.58906666666666663</v>
      </c>
      <c r="M1184" s="472">
        <v>0.48410000000000003</v>
      </c>
      <c r="N1184" s="471">
        <f t="shared" si="126"/>
        <v>0.47039166666666665</v>
      </c>
      <c r="O1184" s="472">
        <v>0.36503333333333332</v>
      </c>
      <c r="P1184" s="472">
        <v>0.44336666666666663</v>
      </c>
      <c r="Q1184" s="472">
        <v>0.58906666666666663</v>
      </c>
      <c r="R1184" s="472">
        <v>0.48410000000000003</v>
      </c>
      <c r="S1184" s="153">
        <v>0.01</v>
      </c>
      <c r="T1184" s="153">
        <v>0.02</v>
      </c>
      <c r="U1184" s="477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4" t="s">
        <v>24</v>
      </c>
    </row>
    <row r="1185" spans="1:27" ht="15" hidden="1" x14ac:dyDescent="0.25">
      <c r="A1185" s="24">
        <f t="shared" si="128"/>
        <v>2184</v>
      </c>
      <c r="B1185" s="24">
        <f t="shared" si="128"/>
        <v>2184</v>
      </c>
      <c r="C1185" s="475" t="s">
        <v>1649</v>
      </c>
      <c r="D1185" t="s">
        <v>222</v>
      </c>
      <c r="E1185" s="476">
        <v>3</v>
      </c>
      <c r="F1185" s="470">
        <v>27.2</v>
      </c>
      <c r="G1185">
        <v>1</v>
      </c>
      <c r="H1185">
        <v>1</v>
      </c>
      <c r="I1185" s="471">
        <f t="shared" si="125"/>
        <v>0.47039166666666665</v>
      </c>
      <c r="J1185" s="472">
        <v>0.36503333333333332</v>
      </c>
      <c r="K1185" s="472">
        <v>0.44336666666666663</v>
      </c>
      <c r="L1185" s="472">
        <v>0.58906666666666663</v>
      </c>
      <c r="M1185" s="472">
        <v>0.48410000000000003</v>
      </c>
      <c r="N1185" s="471">
        <f t="shared" si="126"/>
        <v>0.47039166666666665</v>
      </c>
      <c r="O1185" s="472">
        <v>0.36503333333333332</v>
      </c>
      <c r="P1185" s="472">
        <v>0.44336666666666663</v>
      </c>
      <c r="Q1185" s="472">
        <v>0.58906666666666663</v>
      </c>
      <c r="R1185" s="472">
        <v>0.48410000000000003</v>
      </c>
      <c r="S1185" s="153">
        <v>0.01</v>
      </c>
      <c r="T1185" s="153">
        <v>0.02</v>
      </c>
      <c r="U1185" s="477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4" t="s">
        <v>24</v>
      </c>
    </row>
    <row r="1186" spans="1:27" ht="15" hidden="1" x14ac:dyDescent="0.25">
      <c r="A1186" s="24">
        <f t="shared" si="128"/>
        <v>2185</v>
      </c>
      <c r="B1186" s="24">
        <f t="shared" si="128"/>
        <v>2185</v>
      </c>
      <c r="C1186" s="475" t="s">
        <v>1650</v>
      </c>
      <c r="D1186" t="s">
        <v>222</v>
      </c>
      <c r="E1186" s="476">
        <v>3</v>
      </c>
      <c r="F1186" s="470">
        <v>28.9</v>
      </c>
      <c r="G1186">
        <v>1</v>
      </c>
      <c r="H1186">
        <v>1</v>
      </c>
      <c r="I1186" s="471">
        <f t="shared" si="125"/>
        <v>0.47039166666666665</v>
      </c>
      <c r="J1186" s="472">
        <v>0.36503333333333332</v>
      </c>
      <c r="K1186" s="472">
        <v>0.44336666666666663</v>
      </c>
      <c r="L1186" s="472">
        <v>0.58906666666666663</v>
      </c>
      <c r="M1186" s="472">
        <v>0.48410000000000003</v>
      </c>
      <c r="N1186" s="471">
        <f t="shared" si="126"/>
        <v>0.47039166666666665</v>
      </c>
      <c r="O1186" s="472">
        <v>0.36503333333333332</v>
      </c>
      <c r="P1186" s="472">
        <v>0.44336666666666663</v>
      </c>
      <c r="Q1186" s="472">
        <v>0.58906666666666663</v>
      </c>
      <c r="R1186" s="472">
        <v>0.48410000000000003</v>
      </c>
      <c r="S1186" s="153">
        <v>0.01</v>
      </c>
      <c r="T1186" s="153">
        <v>0.02</v>
      </c>
      <c r="U1186" s="477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4" t="s">
        <v>24</v>
      </c>
    </row>
    <row r="1187" spans="1:27" ht="15" hidden="1" x14ac:dyDescent="0.25">
      <c r="A1187" s="24">
        <f t="shared" si="128"/>
        <v>2186</v>
      </c>
      <c r="B1187" s="24">
        <f t="shared" si="128"/>
        <v>2186</v>
      </c>
      <c r="C1187" s="475" t="s">
        <v>1651</v>
      </c>
      <c r="D1187" t="s">
        <v>222</v>
      </c>
      <c r="E1187" s="476">
        <v>3</v>
      </c>
      <c r="F1187" s="470">
        <v>28.9</v>
      </c>
      <c r="G1187">
        <v>1</v>
      </c>
      <c r="H1187">
        <v>1</v>
      </c>
      <c r="I1187" s="471">
        <f t="shared" si="125"/>
        <v>0.47039166666666665</v>
      </c>
      <c r="J1187" s="472">
        <v>0.36503333333333332</v>
      </c>
      <c r="K1187" s="472">
        <v>0.44336666666666663</v>
      </c>
      <c r="L1187" s="472">
        <v>0.58906666666666663</v>
      </c>
      <c r="M1187" s="472">
        <v>0.48410000000000003</v>
      </c>
      <c r="N1187" s="471">
        <f t="shared" si="126"/>
        <v>0.47039166666666665</v>
      </c>
      <c r="O1187" s="472">
        <v>0.36503333333333332</v>
      </c>
      <c r="P1187" s="472">
        <v>0.44336666666666663</v>
      </c>
      <c r="Q1187" s="472">
        <v>0.58906666666666663</v>
      </c>
      <c r="R1187" s="472">
        <v>0.48410000000000003</v>
      </c>
      <c r="S1187" s="153">
        <v>0.01</v>
      </c>
      <c r="T1187" s="153">
        <v>0.02</v>
      </c>
      <c r="U1187" s="477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4" t="s">
        <v>24</v>
      </c>
    </row>
    <row r="1188" spans="1:27" ht="15" hidden="1" x14ac:dyDescent="0.25">
      <c r="A1188" s="24">
        <f t="shared" si="128"/>
        <v>2187</v>
      </c>
      <c r="B1188" s="24">
        <f t="shared" si="128"/>
        <v>2187</v>
      </c>
      <c r="C1188" s="475" t="s">
        <v>1652</v>
      </c>
      <c r="D1188" t="s">
        <v>222</v>
      </c>
      <c r="E1188" s="476">
        <v>3</v>
      </c>
      <c r="F1188" s="470">
        <v>27.2</v>
      </c>
      <c r="G1188">
        <v>1</v>
      </c>
      <c r="H1188">
        <v>1</v>
      </c>
      <c r="I1188" s="471">
        <f t="shared" si="125"/>
        <v>0.47039166666666665</v>
      </c>
      <c r="J1188" s="472">
        <v>0.36503333333333332</v>
      </c>
      <c r="K1188" s="472">
        <v>0.44336666666666663</v>
      </c>
      <c r="L1188" s="472">
        <v>0.58906666666666663</v>
      </c>
      <c r="M1188" s="472">
        <v>0.48410000000000003</v>
      </c>
      <c r="N1188" s="471">
        <f t="shared" si="126"/>
        <v>0.47039166666666665</v>
      </c>
      <c r="O1188" s="472">
        <v>0.36503333333333332</v>
      </c>
      <c r="P1188" s="472">
        <v>0.44336666666666663</v>
      </c>
      <c r="Q1188" s="472">
        <v>0.58906666666666663</v>
      </c>
      <c r="R1188" s="472">
        <v>0.48410000000000003</v>
      </c>
      <c r="S1188" s="153">
        <v>0.01</v>
      </c>
      <c r="T1188" s="153">
        <v>0.02</v>
      </c>
      <c r="U1188" s="477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4" t="s">
        <v>24</v>
      </c>
    </row>
    <row r="1189" spans="1:27" ht="15" hidden="1" x14ac:dyDescent="0.25">
      <c r="A1189" s="24">
        <f t="shared" si="128"/>
        <v>2188</v>
      </c>
      <c r="B1189" s="24">
        <f t="shared" si="128"/>
        <v>2188</v>
      </c>
      <c r="C1189" s="475" t="s">
        <v>1653</v>
      </c>
      <c r="D1189" t="s">
        <v>222</v>
      </c>
      <c r="E1189" s="476">
        <v>3</v>
      </c>
      <c r="F1189" s="470">
        <v>29.7</v>
      </c>
      <c r="G1189">
        <v>1</v>
      </c>
      <c r="H1189">
        <v>1</v>
      </c>
      <c r="I1189" s="471">
        <f t="shared" si="125"/>
        <v>0.47039166666666665</v>
      </c>
      <c r="J1189" s="472">
        <v>0.36503333333333332</v>
      </c>
      <c r="K1189" s="472">
        <v>0.44336666666666663</v>
      </c>
      <c r="L1189" s="472">
        <v>0.58906666666666663</v>
      </c>
      <c r="M1189" s="472">
        <v>0.48410000000000003</v>
      </c>
      <c r="N1189" s="471">
        <f t="shared" si="126"/>
        <v>0.47039166666666665</v>
      </c>
      <c r="O1189" s="472">
        <v>0.36503333333333332</v>
      </c>
      <c r="P1189" s="472">
        <v>0.44336666666666663</v>
      </c>
      <c r="Q1189" s="472">
        <v>0.58906666666666663</v>
      </c>
      <c r="R1189" s="472">
        <v>0.48410000000000003</v>
      </c>
      <c r="S1189" s="153">
        <v>0.01</v>
      </c>
      <c r="T1189" s="153">
        <v>0.02</v>
      </c>
      <c r="U1189" s="477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4" t="s">
        <v>24</v>
      </c>
    </row>
    <row r="1190" spans="1:27" ht="15" hidden="1" x14ac:dyDescent="0.25">
      <c r="A1190" s="24">
        <f t="shared" ref="A1190:B1209" si="131">1000+ROW()-1</f>
        <v>2189</v>
      </c>
      <c r="B1190" s="24">
        <f t="shared" si="131"/>
        <v>2189</v>
      </c>
      <c r="C1190" s="475" t="s">
        <v>1654</v>
      </c>
      <c r="D1190" t="s">
        <v>222</v>
      </c>
      <c r="E1190" s="476">
        <v>3</v>
      </c>
      <c r="F1190" s="470">
        <v>28</v>
      </c>
      <c r="G1190">
        <v>1</v>
      </c>
      <c r="H1190">
        <v>1</v>
      </c>
      <c r="I1190" s="471">
        <f t="shared" si="125"/>
        <v>0.47039166666666665</v>
      </c>
      <c r="J1190" s="472">
        <v>0.36503333333333332</v>
      </c>
      <c r="K1190" s="472">
        <v>0.44336666666666663</v>
      </c>
      <c r="L1190" s="472">
        <v>0.58906666666666663</v>
      </c>
      <c r="M1190" s="472">
        <v>0.48410000000000003</v>
      </c>
      <c r="N1190" s="471">
        <f t="shared" si="126"/>
        <v>0.47039166666666665</v>
      </c>
      <c r="O1190" s="472">
        <v>0.36503333333333332</v>
      </c>
      <c r="P1190" s="472">
        <v>0.44336666666666663</v>
      </c>
      <c r="Q1190" s="472">
        <v>0.58906666666666663</v>
      </c>
      <c r="R1190" s="472">
        <v>0.48410000000000003</v>
      </c>
      <c r="S1190" s="153">
        <v>0.01</v>
      </c>
      <c r="T1190" s="153">
        <v>0.02</v>
      </c>
      <c r="U1190" s="477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4" t="s">
        <v>24</v>
      </c>
    </row>
    <row r="1191" spans="1:27" ht="15" hidden="1" x14ac:dyDescent="0.25">
      <c r="A1191" s="24">
        <f t="shared" si="131"/>
        <v>2190</v>
      </c>
      <c r="B1191" s="24">
        <f t="shared" si="131"/>
        <v>2190</v>
      </c>
      <c r="C1191" s="475" t="s">
        <v>1655</v>
      </c>
      <c r="D1191" t="s">
        <v>222</v>
      </c>
      <c r="E1191" s="476">
        <v>3</v>
      </c>
      <c r="F1191" s="470">
        <v>29.7</v>
      </c>
      <c r="G1191">
        <v>1</v>
      </c>
      <c r="H1191">
        <v>1</v>
      </c>
      <c r="I1191" s="471">
        <f t="shared" si="125"/>
        <v>0.47039166666666665</v>
      </c>
      <c r="J1191" s="472">
        <v>0.36503333333333332</v>
      </c>
      <c r="K1191" s="472">
        <v>0.44336666666666663</v>
      </c>
      <c r="L1191" s="472">
        <v>0.58906666666666663</v>
      </c>
      <c r="M1191" s="472">
        <v>0.48410000000000003</v>
      </c>
      <c r="N1191" s="471">
        <f t="shared" si="126"/>
        <v>0.47039166666666665</v>
      </c>
      <c r="O1191" s="472">
        <v>0.36503333333333332</v>
      </c>
      <c r="P1191" s="472">
        <v>0.44336666666666663</v>
      </c>
      <c r="Q1191" s="472">
        <v>0.58906666666666663</v>
      </c>
      <c r="R1191" s="472">
        <v>0.48410000000000003</v>
      </c>
      <c r="S1191" s="153">
        <v>0.01</v>
      </c>
      <c r="T1191" s="153">
        <v>0.02</v>
      </c>
      <c r="U1191" s="477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4" t="s">
        <v>24</v>
      </c>
    </row>
    <row r="1192" spans="1:27" ht="15" hidden="1" x14ac:dyDescent="0.25">
      <c r="A1192" s="24">
        <f t="shared" si="131"/>
        <v>2191</v>
      </c>
      <c r="B1192" s="24">
        <f t="shared" si="131"/>
        <v>2191</v>
      </c>
      <c r="C1192" s="475" t="s">
        <v>1656</v>
      </c>
      <c r="D1192" t="s">
        <v>222</v>
      </c>
      <c r="E1192" s="476">
        <v>3</v>
      </c>
      <c r="F1192" s="470">
        <v>28.9</v>
      </c>
      <c r="G1192">
        <v>1</v>
      </c>
      <c r="H1192">
        <v>1</v>
      </c>
      <c r="I1192" s="471">
        <f t="shared" si="125"/>
        <v>0.47039166666666665</v>
      </c>
      <c r="J1192" s="472">
        <v>0.36503333333333332</v>
      </c>
      <c r="K1192" s="472">
        <v>0.44336666666666663</v>
      </c>
      <c r="L1192" s="472">
        <v>0.58906666666666663</v>
      </c>
      <c r="M1192" s="472">
        <v>0.48410000000000003</v>
      </c>
      <c r="N1192" s="471">
        <f t="shared" si="126"/>
        <v>0.47039166666666665</v>
      </c>
      <c r="O1192" s="472">
        <v>0.36503333333333332</v>
      </c>
      <c r="P1192" s="472">
        <v>0.44336666666666663</v>
      </c>
      <c r="Q1192" s="472">
        <v>0.58906666666666663</v>
      </c>
      <c r="R1192" s="472">
        <v>0.48410000000000003</v>
      </c>
      <c r="S1192" s="153">
        <v>0.01</v>
      </c>
      <c r="T1192" s="153">
        <v>0.02</v>
      </c>
      <c r="U1192" s="477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4" t="s">
        <v>24</v>
      </c>
    </row>
    <row r="1193" spans="1:27" ht="15" hidden="1" x14ac:dyDescent="0.25">
      <c r="A1193" s="24">
        <f t="shared" si="131"/>
        <v>2192</v>
      </c>
      <c r="B1193" s="24">
        <f t="shared" si="131"/>
        <v>2192</v>
      </c>
      <c r="C1193" s="475" t="s">
        <v>1657</v>
      </c>
      <c r="D1193" t="s">
        <v>222</v>
      </c>
      <c r="E1193" s="476">
        <v>3</v>
      </c>
      <c r="F1193" s="470">
        <v>26</v>
      </c>
      <c r="G1193">
        <v>1</v>
      </c>
      <c r="H1193">
        <v>1</v>
      </c>
      <c r="I1193" s="471">
        <f t="shared" si="125"/>
        <v>0.47039166666666665</v>
      </c>
      <c r="J1193" s="472">
        <v>0.36503333333333332</v>
      </c>
      <c r="K1193" s="472">
        <v>0.44336666666666663</v>
      </c>
      <c r="L1193" s="472">
        <v>0.58906666666666663</v>
      </c>
      <c r="M1193" s="472">
        <v>0.48410000000000003</v>
      </c>
      <c r="N1193" s="471">
        <f t="shared" si="126"/>
        <v>0.47039166666666665</v>
      </c>
      <c r="O1193" s="472">
        <v>0.36503333333333332</v>
      </c>
      <c r="P1193" s="472">
        <v>0.44336666666666663</v>
      </c>
      <c r="Q1193" s="472">
        <v>0.58906666666666663</v>
      </c>
      <c r="R1193" s="472">
        <v>0.48410000000000003</v>
      </c>
      <c r="S1193" s="153">
        <v>0.01</v>
      </c>
      <c r="T1193" s="153">
        <v>0.02</v>
      </c>
      <c r="U1193" s="477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4" t="s">
        <v>24</v>
      </c>
    </row>
    <row r="1194" spans="1:27" ht="15" hidden="1" x14ac:dyDescent="0.25">
      <c r="A1194" s="24">
        <f t="shared" si="131"/>
        <v>2193</v>
      </c>
      <c r="B1194" s="24">
        <f t="shared" si="131"/>
        <v>2193</v>
      </c>
      <c r="C1194" s="475" t="s">
        <v>1658</v>
      </c>
      <c r="D1194" t="s">
        <v>222</v>
      </c>
      <c r="E1194" s="476">
        <v>3</v>
      </c>
      <c r="F1194" s="470">
        <v>4</v>
      </c>
      <c r="G1194">
        <v>1</v>
      </c>
      <c r="H1194">
        <v>1</v>
      </c>
      <c r="I1194" s="471">
        <f t="shared" si="125"/>
        <v>0.47039166666666665</v>
      </c>
      <c r="J1194" s="472">
        <v>0.36503333333333332</v>
      </c>
      <c r="K1194" s="472">
        <v>0.44336666666666663</v>
      </c>
      <c r="L1194" s="472">
        <v>0.58906666666666663</v>
      </c>
      <c r="M1194" s="472">
        <v>0.48410000000000003</v>
      </c>
      <c r="N1194" s="471">
        <f t="shared" si="126"/>
        <v>0.47039166666666665</v>
      </c>
      <c r="O1194" s="472">
        <v>0.36503333333333332</v>
      </c>
      <c r="P1194" s="472">
        <v>0.44336666666666663</v>
      </c>
      <c r="Q1194" s="472">
        <v>0.58906666666666663</v>
      </c>
      <c r="R1194" s="472">
        <v>0.48410000000000003</v>
      </c>
      <c r="S1194" s="153">
        <v>0.01</v>
      </c>
      <c r="T1194" s="153">
        <v>0.02</v>
      </c>
      <c r="U1194" s="477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4" t="s">
        <v>24</v>
      </c>
    </row>
    <row r="1195" spans="1:27" ht="15" hidden="1" x14ac:dyDescent="0.25">
      <c r="A1195" s="24">
        <f t="shared" si="131"/>
        <v>2194</v>
      </c>
      <c r="B1195" s="24">
        <f t="shared" si="131"/>
        <v>2194</v>
      </c>
      <c r="C1195" s="475" t="s">
        <v>1659</v>
      </c>
      <c r="D1195" t="s">
        <v>222</v>
      </c>
      <c r="E1195" s="476">
        <v>3</v>
      </c>
      <c r="F1195" s="470">
        <v>29.6</v>
      </c>
      <c r="G1195">
        <v>1</v>
      </c>
      <c r="H1195">
        <v>1</v>
      </c>
      <c r="I1195" s="471">
        <f t="shared" si="125"/>
        <v>0.47039166666666665</v>
      </c>
      <c r="J1195" s="472">
        <v>0.36503333333333332</v>
      </c>
      <c r="K1195" s="472">
        <v>0.44336666666666663</v>
      </c>
      <c r="L1195" s="472">
        <v>0.58906666666666663</v>
      </c>
      <c r="M1195" s="472">
        <v>0.48410000000000003</v>
      </c>
      <c r="N1195" s="471">
        <f t="shared" si="126"/>
        <v>0.47039166666666665</v>
      </c>
      <c r="O1195" s="472">
        <v>0.36503333333333332</v>
      </c>
      <c r="P1195" s="472">
        <v>0.44336666666666663</v>
      </c>
      <c r="Q1195" s="472">
        <v>0.58906666666666663</v>
      </c>
      <c r="R1195" s="472">
        <v>0.48410000000000003</v>
      </c>
      <c r="S1195" s="153">
        <v>0.01</v>
      </c>
      <c r="T1195" s="153">
        <v>0.02</v>
      </c>
      <c r="U1195" s="477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4" t="s">
        <v>24</v>
      </c>
    </row>
    <row r="1196" spans="1:27" ht="15" hidden="1" x14ac:dyDescent="0.25">
      <c r="A1196" s="24">
        <f t="shared" si="131"/>
        <v>2195</v>
      </c>
      <c r="B1196" s="24">
        <f t="shared" si="131"/>
        <v>2195</v>
      </c>
      <c r="C1196" s="475" t="s">
        <v>1660</v>
      </c>
      <c r="D1196" t="s">
        <v>222</v>
      </c>
      <c r="E1196" s="476">
        <v>3</v>
      </c>
      <c r="F1196" s="470">
        <v>27.2</v>
      </c>
      <c r="G1196">
        <v>1</v>
      </c>
      <c r="H1196">
        <v>1</v>
      </c>
      <c r="I1196" s="471">
        <f t="shared" si="125"/>
        <v>0.47039166666666665</v>
      </c>
      <c r="J1196" s="472">
        <v>0.36503333333333332</v>
      </c>
      <c r="K1196" s="472">
        <v>0.44336666666666663</v>
      </c>
      <c r="L1196" s="472">
        <v>0.58906666666666663</v>
      </c>
      <c r="M1196" s="472">
        <v>0.48410000000000003</v>
      </c>
      <c r="N1196" s="471">
        <f t="shared" si="126"/>
        <v>0.47039166666666665</v>
      </c>
      <c r="O1196" s="472">
        <v>0.36503333333333332</v>
      </c>
      <c r="P1196" s="472">
        <v>0.44336666666666663</v>
      </c>
      <c r="Q1196" s="472">
        <v>0.58906666666666663</v>
      </c>
      <c r="R1196" s="472">
        <v>0.48410000000000003</v>
      </c>
      <c r="S1196" s="153">
        <v>0.01</v>
      </c>
      <c r="T1196" s="153">
        <v>0.02</v>
      </c>
      <c r="U1196" s="477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4" t="s">
        <v>24</v>
      </c>
    </row>
    <row r="1197" spans="1:27" ht="15" hidden="1" x14ac:dyDescent="0.25">
      <c r="A1197" s="24">
        <f t="shared" si="131"/>
        <v>2196</v>
      </c>
      <c r="B1197" s="24">
        <f t="shared" si="131"/>
        <v>2196</v>
      </c>
      <c r="C1197" s="475" t="s">
        <v>1661</v>
      </c>
      <c r="D1197" t="s">
        <v>222</v>
      </c>
      <c r="E1197" s="476">
        <v>3</v>
      </c>
      <c r="F1197" s="470">
        <v>28.9</v>
      </c>
      <c r="G1197">
        <v>1</v>
      </c>
      <c r="H1197">
        <v>1</v>
      </c>
      <c r="I1197" s="471">
        <f t="shared" si="125"/>
        <v>0.47039166666666665</v>
      </c>
      <c r="J1197" s="472">
        <v>0.36503333333333332</v>
      </c>
      <c r="K1197" s="472">
        <v>0.44336666666666663</v>
      </c>
      <c r="L1197" s="472">
        <v>0.58906666666666663</v>
      </c>
      <c r="M1197" s="472">
        <v>0.48410000000000003</v>
      </c>
      <c r="N1197" s="471">
        <f t="shared" si="126"/>
        <v>0.47039166666666665</v>
      </c>
      <c r="O1197" s="472">
        <v>0.36503333333333332</v>
      </c>
      <c r="P1197" s="472">
        <v>0.44336666666666663</v>
      </c>
      <c r="Q1197" s="472">
        <v>0.58906666666666663</v>
      </c>
      <c r="R1197" s="472">
        <v>0.48410000000000003</v>
      </c>
      <c r="S1197" s="153">
        <v>0.01</v>
      </c>
      <c r="T1197" s="153">
        <v>0.02</v>
      </c>
      <c r="U1197" s="477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4" t="s">
        <v>24</v>
      </c>
    </row>
    <row r="1198" spans="1:27" ht="15" hidden="1" x14ac:dyDescent="0.25">
      <c r="A1198" s="24">
        <f t="shared" si="131"/>
        <v>2197</v>
      </c>
      <c r="B1198" s="24">
        <f t="shared" si="131"/>
        <v>2197</v>
      </c>
      <c r="C1198" s="475" t="s">
        <v>1662</v>
      </c>
      <c r="D1198" t="s">
        <v>222</v>
      </c>
      <c r="E1198" s="476">
        <v>3</v>
      </c>
      <c r="F1198" s="470">
        <v>30</v>
      </c>
      <c r="G1198">
        <v>1</v>
      </c>
      <c r="H1198">
        <v>1</v>
      </c>
      <c r="I1198" s="471">
        <f t="shared" si="125"/>
        <v>0.47039166666666665</v>
      </c>
      <c r="J1198" s="472">
        <v>0.36503333333333332</v>
      </c>
      <c r="K1198" s="472">
        <v>0.44336666666666663</v>
      </c>
      <c r="L1198" s="472">
        <v>0.58906666666666663</v>
      </c>
      <c r="M1198" s="472">
        <v>0.48410000000000003</v>
      </c>
      <c r="N1198" s="471">
        <f t="shared" si="126"/>
        <v>0.47039166666666665</v>
      </c>
      <c r="O1198" s="472">
        <v>0.36503333333333332</v>
      </c>
      <c r="P1198" s="472">
        <v>0.44336666666666663</v>
      </c>
      <c r="Q1198" s="472">
        <v>0.58906666666666663</v>
      </c>
      <c r="R1198" s="472">
        <v>0.48410000000000003</v>
      </c>
      <c r="S1198" s="153">
        <v>0.01</v>
      </c>
      <c r="T1198" s="153">
        <v>0.02</v>
      </c>
      <c r="U1198" s="477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4" t="s">
        <v>24</v>
      </c>
    </row>
    <row r="1199" spans="1:27" ht="15" hidden="1" x14ac:dyDescent="0.25">
      <c r="A1199" s="24">
        <f t="shared" si="131"/>
        <v>2198</v>
      </c>
      <c r="B1199" s="24">
        <f t="shared" si="131"/>
        <v>2198</v>
      </c>
      <c r="C1199" s="475" t="s">
        <v>1663</v>
      </c>
      <c r="D1199" t="s">
        <v>222</v>
      </c>
      <c r="E1199" s="476">
        <v>3</v>
      </c>
      <c r="F1199" s="470">
        <v>28.9</v>
      </c>
      <c r="G1199">
        <v>1</v>
      </c>
      <c r="H1199">
        <v>1</v>
      </c>
      <c r="I1199" s="471">
        <f t="shared" si="125"/>
        <v>0.47039166666666665</v>
      </c>
      <c r="J1199" s="472">
        <v>0.36503333333333332</v>
      </c>
      <c r="K1199" s="472">
        <v>0.44336666666666663</v>
      </c>
      <c r="L1199" s="472">
        <v>0.58906666666666663</v>
      </c>
      <c r="M1199" s="472">
        <v>0.48410000000000003</v>
      </c>
      <c r="N1199" s="471">
        <f t="shared" si="126"/>
        <v>0.47039166666666665</v>
      </c>
      <c r="O1199" s="472">
        <v>0.36503333333333332</v>
      </c>
      <c r="P1199" s="472">
        <v>0.44336666666666663</v>
      </c>
      <c r="Q1199" s="472">
        <v>0.58906666666666663</v>
      </c>
      <c r="R1199" s="472">
        <v>0.48410000000000003</v>
      </c>
      <c r="S1199" s="153">
        <v>0.01</v>
      </c>
      <c r="T1199" s="153">
        <v>0.02</v>
      </c>
      <c r="U1199" s="477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4" t="s">
        <v>24</v>
      </c>
    </row>
    <row r="1200" spans="1:27" ht="15" hidden="1" x14ac:dyDescent="0.25">
      <c r="A1200" s="24">
        <f t="shared" si="131"/>
        <v>2199</v>
      </c>
      <c r="B1200" s="24">
        <f t="shared" si="131"/>
        <v>2199</v>
      </c>
      <c r="C1200" s="475" t="s">
        <v>1664</v>
      </c>
      <c r="D1200" t="s">
        <v>222</v>
      </c>
      <c r="E1200" s="476">
        <v>3</v>
      </c>
      <c r="F1200" s="470">
        <v>30</v>
      </c>
      <c r="G1200">
        <v>1</v>
      </c>
      <c r="H1200">
        <v>1</v>
      </c>
      <c r="I1200" s="471">
        <f t="shared" si="125"/>
        <v>0.47039166666666665</v>
      </c>
      <c r="J1200" s="472">
        <v>0.36503333333333332</v>
      </c>
      <c r="K1200" s="472">
        <v>0.44336666666666663</v>
      </c>
      <c r="L1200" s="472">
        <v>0.58906666666666663</v>
      </c>
      <c r="M1200" s="472">
        <v>0.48410000000000003</v>
      </c>
      <c r="N1200" s="471">
        <f t="shared" si="126"/>
        <v>0.47039166666666665</v>
      </c>
      <c r="O1200" s="472">
        <v>0.36503333333333332</v>
      </c>
      <c r="P1200" s="472">
        <v>0.44336666666666663</v>
      </c>
      <c r="Q1200" s="472">
        <v>0.58906666666666663</v>
      </c>
      <c r="R1200" s="472">
        <v>0.48410000000000003</v>
      </c>
      <c r="S1200" s="153">
        <v>0.01</v>
      </c>
      <c r="T1200" s="153">
        <v>0.02</v>
      </c>
      <c r="U1200" s="477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4" t="s">
        <v>24</v>
      </c>
    </row>
    <row r="1201" spans="1:27" ht="15" hidden="1" x14ac:dyDescent="0.25">
      <c r="A1201" s="24">
        <f t="shared" si="131"/>
        <v>2200</v>
      </c>
      <c r="B1201" s="24">
        <f t="shared" si="131"/>
        <v>2200</v>
      </c>
      <c r="C1201" s="475" t="s">
        <v>1665</v>
      </c>
      <c r="D1201" t="s">
        <v>222</v>
      </c>
      <c r="E1201" s="476">
        <v>3</v>
      </c>
      <c r="F1201" s="470">
        <v>26</v>
      </c>
      <c r="G1201">
        <v>1</v>
      </c>
      <c r="H1201">
        <v>1</v>
      </c>
      <c r="I1201" s="471">
        <f t="shared" si="125"/>
        <v>0.47039166666666665</v>
      </c>
      <c r="J1201" s="472">
        <v>0.36503333333333332</v>
      </c>
      <c r="K1201" s="472">
        <v>0.44336666666666663</v>
      </c>
      <c r="L1201" s="472">
        <v>0.58906666666666663</v>
      </c>
      <c r="M1201" s="472">
        <v>0.48410000000000003</v>
      </c>
      <c r="N1201" s="471">
        <f t="shared" si="126"/>
        <v>0.47039166666666665</v>
      </c>
      <c r="O1201" s="472">
        <v>0.36503333333333332</v>
      </c>
      <c r="P1201" s="472">
        <v>0.44336666666666663</v>
      </c>
      <c r="Q1201" s="472">
        <v>0.58906666666666663</v>
      </c>
      <c r="R1201" s="472">
        <v>0.48410000000000003</v>
      </c>
      <c r="S1201" s="153">
        <v>0.01</v>
      </c>
      <c r="T1201" s="153">
        <v>0.02</v>
      </c>
      <c r="U1201" s="477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4" t="s">
        <v>24</v>
      </c>
    </row>
    <row r="1202" spans="1:27" ht="15" hidden="1" x14ac:dyDescent="0.25">
      <c r="A1202" s="24">
        <f t="shared" si="131"/>
        <v>2201</v>
      </c>
      <c r="B1202" s="24">
        <f t="shared" si="131"/>
        <v>2201</v>
      </c>
      <c r="C1202" s="475" t="s">
        <v>1666</v>
      </c>
      <c r="D1202" t="s">
        <v>222</v>
      </c>
      <c r="E1202" s="476">
        <v>3</v>
      </c>
      <c r="F1202" s="470">
        <v>4</v>
      </c>
      <c r="G1202">
        <v>1</v>
      </c>
      <c r="H1202">
        <v>1</v>
      </c>
      <c r="I1202" s="471">
        <f t="shared" si="125"/>
        <v>0.47039166666666665</v>
      </c>
      <c r="J1202" s="472">
        <v>0.36503333333333332</v>
      </c>
      <c r="K1202" s="472">
        <v>0.44336666666666663</v>
      </c>
      <c r="L1202" s="472">
        <v>0.58906666666666663</v>
      </c>
      <c r="M1202" s="472">
        <v>0.48410000000000003</v>
      </c>
      <c r="N1202" s="471">
        <f t="shared" si="126"/>
        <v>0.47039166666666665</v>
      </c>
      <c r="O1202" s="472">
        <v>0.36503333333333332</v>
      </c>
      <c r="P1202" s="472">
        <v>0.44336666666666663</v>
      </c>
      <c r="Q1202" s="472">
        <v>0.58906666666666663</v>
      </c>
      <c r="R1202" s="472">
        <v>0.48410000000000003</v>
      </c>
      <c r="S1202" s="153">
        <v>0.01</v>
      </c>
      <c r="T1202" s="153">
        <v>0.02</v>
      </c>
      <c r="U1202" s="477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4" t="s">
        <v>24</v>
      </c>
    </row>
    <row r="1203" spans="1:27" ht="15" hidden="1" x14ac:dyDescent="0.25">
      <c r="A1203" s="24">
        <f t="shared" si="131"/>
        <v>2202</v>
      </c>
      <c r="B1203" s="24">
        <f t="shared" si="131"/>
        <v>2202</v>
      </c>
      <c r="C1203" s="475" t="s">
        <v>1667</v>
      </c>
      <c r="D1203" t="s">
        <v>222</v>
      </c>
      <c r="E1203" s="476">
        <v>3</v>
      </c>
      <c r="F1203" s="470">
        <v>28</v>
      </c>
      <c r="G1203">
        <v>1</v>
      </c>
      <c r="H1203">
        <v>1</v>
      </c>
      <c r="I1203" s="471">
        <f t="shared" si="125"/>
        <v>0.47039166666666665</v>
      </c>
      <c r="J1203" s="472">
        <v>0.36503333333333332</v>
      </c>
      <c r="K1203" s="472">
        <v>0.44336666666666663</v>
      </c>
      <c r="L1203" s="472">
        <v>0.58906666666666663</v>
      </c>
      <c r="M1203" s="472">
        <v>0.48410000000000003</v>
      </c>
      <c r="N1203" s="471">
        <f t="shared" si="126"/>
        <v>0.47039166666666665</v>
      </c>
      <c r="O1203" s="472">
        <v>0.36503333333333332</v>
      </c>
      <c r="P1203" s="472">
        <v>0.44336666666666663</v>
      </c>
      <c r="Q1203" s="472">
        <v>0.58906666666666663</v>
      </c>
      <c r="R1203" s="472">
        <v>0.48410000000000003</v>
      </c>
      <c r="S1203" s="153">
        <v>0.01</v>
      </c>
      <c r="T1203" s="153">
        <v>0.02</v>
      </c>
      <c r="U1203" s="477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4" t="s">
        <v>24</v>
      </c>
    </row>
    <row r="1204" spans="1:27" ht="15" hidden="1" x14ac:dyDescent="0.25">
      <c r="A1204" s="24">
        <f t="shared" si="131"/>
        <v>2203</v>
      </c>
      <c r="B1204" s="24">
        <f t="shared" si="131"/>
        <v>2203</v>
      </c>
      <c r="C1204" s="475" t="s">
        <v>1668</v>
      </c>
      <c r="D1204" t="s">
        <v>222</v>
      </c>
      <c r="E1204" s="476">
        <v>3</v>
      </c>
      <c r="F1204" s="470">
        <v>28</v>
      </c>
      <c r="G1204">
        <v>1</v>
      </c>
      <c r="H1204">
        <v>1</v>
      </c>
      <c r="I1204" s="471">
        <f t="shared" si="125"/>
        <v>0.47039166666666665</v>
      </c>
      <c r="J1204" s="472">
        <v>0.36503333333333332</v>
      </c>
      <c r="K1204" s="472">
        <v>0.44336666666666663</v>
      </c>
      <c r="L1204" s="472">
        <v>0.58906666666666663</v>
      </c>
      <c r="M1204" s="472">
        <v>0.48410000000000003</v>
      </c>
      <c r="N1204" s="471">
        <f t="shared" si="126"/>
        <v>0.47039166666666665</v>
      </c>
      <c r="O1204" s="472">
        <v>0.36503333333333332</v>
      </c>
      <c r="P1204" s="472">
        <v>0.44336666666666663</v>
      </c>
      <c r="Q1204" s="472">
        <v>0.58906666666666663</v>
      </c>
      <c r="R1204" s="472">
        <v>0.48410000000000003</v>
      </c>
      <c r="S1204" s="153">
        <v>0.01</v>
      </c>
      <c r="T1204" s="153">
        <v>0.02</v>
      </c>
      <c r="U1204" s="477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4" t="s">
        <v>24</v>
      </c>
    </row>
    <row r="1205" spans="1:27" ht="15" hidden="1" x14ac:dyDescent="0.25">
      <c r="A1205" s="24">
        <f t="shared" si="131"/>
        <v>2204</v>
      </c>
      <c r="B1205" s="24">
        <f t="shared" si="131"/>
        <v>2204</v>
      </c>
      <c r="C1205" s="475" t="s">
        <v>1669</v>
      </c>
      <c r="D1205" t="s">
        <v>222</v>
      </c>
      <c r="E1205" s="476">
        <v>3</v>
      </c>
      <c r="F1205" s="470">
        <v>28</v>
      </c>
      <c r="G1205">
        <v>1</v>
      </c>
      <c r="H1205">
        <v>1</v>
      </c>
      <c r="I1205" s="471">
        <f t="shared" si="125"/>
        <v>0.47039166666666665</v>
      </c>
      <c r="J1205" s="472">
        <v>0.36503333333333332</v>
      </c>
      <c r="K1205" s="472">
        <v>0.44336666666666663</v>
      </c>
      <c r="L1205" s="472">
        <v>0.58906666666666663</v>
      </c>
      <c r="M1205" s="472">
        <v>0.48410000000000003</v>
      </c>
      <c r="N1205" s="471">
        <f t="shared" si="126"/>
        <v>0.47039166666666665</v>
      </c>
      <c r="O1205" s="472">
        <v>0.36503333333333332</v>
      </c>
      <c r="P1205" s="472">
        <v>0.44336666666666663</v>
      </c>
      <c r="Q1205" s="472">
        <v>0.58906666666666663</v>
      </c>
      <c r="R1205" s="472">
        <v>0.48410000000000003</v>
      </c>
      <c r="S1205" s="153">
        <v>0.01</v>
      </c>
      <c r="T1205" s="153">
        <v>0.02</v>
      </c>
      <c r="U1205" s="477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4" t="s">
        <v>24</v>
      </c>
    </row>
    <row r="1206" spans="1:27" ht="15" hidden="1" x14ac:dyDescent="0.25">
      <c r="A1206" s="24">
        <f t="shared" si="131"/>
        <v>2205</v>
      </c>
      <c r="B1206" s="24">
        <f t="shared" si="131"/>
        <v>2205</v>
      </c>
      <c r="C1206" s="475" t="s">
        <v>1670</v>
      </c>
      <c r="D1206" t="s">
        <v>222</v>
      </c>
      <c r="E1206" s="476">
        <v>3</v>
      </c>
      <c r="F1206" s="470">
        <v>29.7</v>
      </c>
      <c r="G1206">
        <v>1</v>
      </c>
      <c r="H1206">
        <v>1</v>
      </c>
      <c r="I1206" s="471">
        <f t="shared" si="125"/>
        <v>0.47039166666666665</v>
      </c>
      <c r="J1206" s="472">
        <v>0.36503333333333332</v>
      </c>
      <c r="K1206" s="472">
        <v>0.44336666666666663</v>
      </c>
      <c r="L1206" s="472">
        <v>0.58906666666666663</v>
      </c>
      <c r="M1206" s="472">
        <v>0.48410000000000003</v>
      </c>
      <c r="N1206" s="471">
        <f t="shared" si="126"/>
        <v>0.47039166666666665</v>
      </c>
      <c r="O1206" s="472">
        <v>0.36503333333333332</v>
      </c>
      <c r="P1206" s="472">
        <v>0.44336666666666663</v>
      </c>
      <c r="Q1206" s="472">
        <v>0.58906666666666663</v>
      </c>
      <c r="R1206" s="472">
        <v>0.48410000000000003</v>
      </c>
      <c r="S1206" s="153">
        <v>0.01</v>
      </c>
      <c r="T1206" s="153">
        <v>0.02</v>
      </c>
      <c r="U1206" s="477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4" t="s">
        <v>24</v>
      </c>
    </row>
    <row r="1207" spans="1:27" ht="15" hidden="1" x14ac:dyDescent="0.25">
      <c r="A1207" s="24">
        <f t="shared" si="131"/>
        <v>2206</v>
      </c>
      <c r="B1207" s="24">
        <f t="shared" si="131"/>
        <v>2206</v>
      </c>
      <c r="C1207" s="475" t="s">
        <v>1671</v>
      </c>
      <c r="D1207" t="s">
        <v>222</v>
      </c>
      <c r="E1207" s="476">
        <v>3</v>
      </c>
      <c r="F1207" s="470">
        <v>28</v>
      </c>
      <c r="G1207">
        <v>1</v>
      </c>
      <c r="H1207">
        <v>1</v>
      </c>
      <c r="I1207" s="471">
        <f t="shared" si="125"/>
        <v>0.47039166666666665</v>
      </c>
      <c r="J1207" s="472">
        <v>0.36503333333333332</v>
      </c>
      <c r="K1207" s="472">
        <v>0.44336666666666663</v>
      </c>
      <c r="L1207" s="472">
        <v>0.58906666666666663</v>
      </c>
      <c r="M1207" s="472">
        <v>0.48410000000000003</v>
      </c>
      <c r="N1207" s="471">
        <f t="shared" si="126"/>
        <v>0.47039166666666665</v>
      </c>
      <c r="O1207" s="472">
        <v>0.36503333333333332</v>
      </c>
      <c r="P1207" s="472">
        <v>0.44336666666666663</v>
      </c>
      <c r="Q1207" s="472">
        <v>0.58906666666666663</v>
      </c>
      <c r="R1207" s="472">
        <v>0.48410000000000003</v>
      </c>
      <c r="S1207" s="153">
        <v>0.01</v>
      </c>
      <c r="T1207" s="153">
        <v>0.02</v>
      </c>
      <c r="U1207" s="477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4" t="s">
        <v>24</v>
      </c>
    </row>
    <row r="1208" spans="1:27" ht="15" hidden="1" x14ac:dyDescent="0.25">
      <c r="A1208" s="24">
        <f t="shared" si="131"/>
        <v>2207</v>
      </c>
      <c r="B1208" s="24">
        <f t="shared" si="131"/>
        <v>2207</v>
      </c>
      <c r="C1208" s="475" t="s">
        <v>1672</v>
      </c>
      <c r="D1208" t="s">
        <v>222</v>
      </c>
      <c r="E1208" s="476">
        <v>3</v>
      </c>
      <c r="F1208" s="470">
        <v>29.7</v>
      </c>
      <c r="G1208">
        <v>1</v>
      </c>
      <c r="H1208">
        <v>1</v>
      </c>
      <c r="I1208" s="471">
        <f t="shared" si="125"/>
        <v>0.47039166666666665</v>
      </c>
      <c r="J1208" s="472">
        <v>0.36503333333333332</v>
      </c>
      <c r="K1208" s="472">
        <v>0.44336666666666663</v>
      </c>
      <c r="L1208" s="472">
        <v>0.58906666666666663</v>
      </c>
      <c r="M1208" s="472">
        <v>0.48410000000000003</v>
      </c>
      <c r="N1208" s="471">
        <f t="shared" si="126"/>
        <v>0.47039166666666665</v>
      </c>
      <c r="O1208" s="472">
        <v>0.36503333333333332</v>
      </c>
      <c r="P1208" s="472">
        <v>0.44336666666666663</v>
      </c>
      <c r="Q1208" s="472">
        <v>0.58906666666666663</v>
      </c>
      <c r="R1208" s="472">
        <v>0.48410000000000003</v>
      </c>
      <c r="S1208" s="153">
        <v>0.01</v>
      </c>
      <c r="T1208" s="153">
        <v>0.02</v>
      </c>
      <c r="U1208" s="477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4" t="s">
        <v>24</v>
      </c>
    </row>
    <row r="1209" spans="1:27" ht="15" hidden="1" x14ac:dyDescent="0.25">
      <c r="A1209" s="24">
        <f t="shared" si="131"/>
        <v>2208</v>
      </c>
      <c r="B1209" s="24">
        <f t="shared" si="131"/>
        <v>2208</v>
      </c>
      <c r="C1209" s="475" t="s">
        <v>1673</v>
      </c>
      <c r="D1209" t="s">
        <v>222</v>
      </c>
      <c r="E1209" s="476">
        <v>3</v>
      </c>
      <c r="F1209" s="470">
        <v>29.7</v>
      </c>
      <c r="G1209">
        <v>1</v>
      </c>
      <c r="H1209">
        <v>1</v>
      </c>
      <c r="I1209" s="471">
        <f t="shared" si="125"/>
        <v>0.47039166666666665</v>
      </c>
      <c r="J1209" s="472">
        <v>0.36503333333333332</v>
      </c>
      <c r="K1209" s="472">
        <v>0.44336666666666663</v>
      </c>
      <c r="L1209" s="472">
        <v>0.58906666666666663</v>
      </c>
      <c r="M1209" s="472">
        <v>0.48410000000000003</v>
      </c>
      <c r="N1209" s="471">
        <f t="shared" si="126"/>
        <v>0.47039166666666665</v>
      </c>
      <c r="O1209" s="472">
        <v>0.36503333333333332</v>
      </c>
      <c r="P1209" s="472">
        <v>0.44336666666666663</v>
      </c>
      <c r="Q1209" s="472">
        <v>0.58906666666666663</v>
      </c>
      <c r="R1209" s="472">
        <v>0.48410000000000003</v>
      </c>
      <c r="S1209" s="153">
        <v>0.01</v>
      </c>
      <c r="T1209" s="153">
        <v>0.02</v>
      </c>
      <c r="U1209" s="477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4" t="s">
        <v>24</v>
      </c>
    </row>
    <row r="1210" spans="1:27" ht="15" hidden="1" x14ac:dyDescent="0.25">
      <c r="A1210" s="24">
        <f t="shared" ref="A1210:B1229" si="132">1000+ROW()-1</f>
        <v>2209</v>
      </c>
      <c r="B1210" s="24">
        <f t="shared" si="132"/>
        <v>2209</v>
      </c>
      <c r="C1210" s="475" t="s">
        <v>1674</v>
      </c>
      <c r="D1210" t="s">
        <v>222</v>
      </c>
      <c r="E1210" s="476">
        <v>3</v>
      </c>
      <c r="F1210" s="470">
        <v>29.7</v>
      </c>
      <c r="G1210">
        <v>1</v>
      </c>
      <c r="H1210">
        <v>1</v>
      </c>
      <c r="I1210" s="471">
        <f t="shared" si="125"/>
        <v>0.47039166666666665</v>
      </c>
      <c r="J1210" s="472">
        <v>0.36503333333333332</v>
      </c>
      <c r="K1210" s="472">
        <v>0.44336666666666663</v>
      </c>
      <c r="L1210" s="472">
        <v>0.58906666666666663</v>
      </c>
      <c r="M1210" s="472">
        <v>0.48410000000000003</v>
      </c>
      <c r="N1210" s="471">
        <f t="shared" si="126"/>
        <v>0.47039166666666665</v>
      </c>
      <c r="O1210" s="472">
        <v>0.36503333333333332</v>
      </c>
      <c r="P1210" s="472">
        <v>0.44336666666666663</v>
      </c>
      <c r="Q1210" s="472">
        <v>0.58906666666666663</v>
      </c>
      <c r="R1210" s="472">
        <v>0.48410000000000003</v>
      </c>
      <c r="S1210" s="153">
        <v>0.01</v>
      </c>
      <c r="T1210" s="153">
        <v>0.02</v>
      </c>
      <c r="U1210" s="477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4" t="s">
        <v>24</v>
      </c>
    </row>
    <row r="1211" spans="1:27" ht="15" hidden="1" x14ac:dyDescent="0.25">
      <c r="A1211" s="24">
        <f t="shared" si="132"/>
        <v>2210</v>
      </c>
      <c r="B1211" s="24">
        <f t="shared" si="132"/>
        <v>2210</v>
      </c>
      <c r="C1211" s="475" t="s">
        <v>1675</v>
      </c>
      <c r="D1211" t="s">
        <v>222</v>
      </c>
      <c r="E1211" s="476">
        <v>3</v>
      </c>
      <c r="F1211" s="470">
        <v>28</v>
      </c>
      <c r="G1211">
        <v>1</v>
      </c>
      <c r="H1211">
        <v>1</v>
      </c>
      <c r="I1211" s="471">
        <f t="shared" si="125"/>
        <v>0.47039166666666665</v>
      </c>
      <c r="J1211" s="472">
        <v>0.36503333333333332</v>
      </c>
      <c r="K1211" s="472">
        <v>0.44336666666666663</v>
      </c>
      <c r="L1211" s="472">
        <v>0.58906666666666663</v>
      </c>
      <c r="M1211" s="472">
        <v>0.48410000000000003</v>
      </c>
      <c r="N1211" s="471">
        <f t="shared" si="126"/>
        <v>0.47039166666666665</v>
      </c>
      <c r="O1211" s="472">
        <v>0.36503333333333332</v>
      </c>
      <c r="P1211" s="472">
        <v>0.44336666666666663</v>
      </c>
      <c r="Q1211" s="472">
        <v>0.58906666666666663</v>
      </c>
      <c r="R1211" s="472">
        <v>0.48410000000000003</v>
      </c>
      <c r="S1211" s="153">
        <v>0.01</v>
      </c>
      <c r="T1211" s="153">
        <v>0.02</v>
      </c>
      <c r="U1211" s="477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4" t="s">
        <v>24</v>
      </c>
    </row>
    <row r="1212" spans="1:27" ht="15" hidden="1" x14ac:dyDescent="0.25">
      <c r="A1212" s="24">
        <f t="shared" si="132"/>
        <v>2211</v>
      </c>
      <c r="B1212" s="24">
        <f t="shared" si="132"/>
        <v>2211</v>
      </c>
      <c r="C1212" s="475" t="s">
        <v>1676</v>
      </c>
      <c r="D1212" t="s">
        <v>222</v>
      </c>
      <c r="E1212" s="476">
        <v>3</v>
      </c>
      <c r="F1212" s="470">
        <v>18.399999999999999</v>
      </c>
      <c r="G1212">
        <v>1</v>
      </c>
      <c r="H1212">
        <v>1</v>
      </c>
      <c r="I1212" s="471">
        <f t="shared" si="125"/>
        <v>0.47039166666666665</v>
      </c>
      <c r="J1212" s="472">
        <v>0.36503333333333332</v>
      </c>
      <c r="K1212" s="472">
        <v>0.44336666666666663</v>
      </c>
      <c r="L1212" s="472">
        <v>0.58906666666666663</v>
      </c>
      <c r="M1212" s="472">
        <v>0.48410000000000003</v>
      </c>
      <c r="N1212" s="471">
        <f t="shared" si="126"/>
        <v>0.47039166666666665</v>
      </c>
      <c r="O1212" s="472">
        <v>0.36503333333333332</v>
      </c>
      <c r="P1212" s="472">
        <v>0.44336666666666663</v>
      </c>
      <c r="Q1212" s="472">
        <v>0.58906666666666663</v>
      </c>
      <c r="R1212" s="472">
        <v>0.48410000000000003</v>
      </c>
      <c r="S1212" s="153">
        <v>0.01</v>
      </c>
      <c r="T1212" s="153">
        <v>0.02</v>
      </c>
      <c r="U1212" s="477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4" t="s">
        <v>24</v>
      </c>
    </row>
    <row r="1213" spans="1:27" ht="15" hidden="1" x14ac:dyDescent="0.25">
      <c r="A1213" s="24">
        <f t="shared" si="132"/>
        <v>2212</v>
      </c>
      <c r="B1213" s="24">
        <f t="shared" si="132"/>
        <v>2212</v>
      </c>
      <c r="C1213" s="475" t="s">
        <v>1677</v>
      </c>
      <c r="D1213" t="s">
        <v>222</v>
      </c>
      <c r="E1213" s="476">
        <v>3</v>
      </c>
      <c r="F1213" s="470">
        <v>27.6</v>
      </c>
      <c r="G1213">
        <v>1</v>
      </c>
      <c r="H1213">
        <v>1</v>
      </c>
      <c r="I1213" s="471">
        <f t="shared" si="125"/>
        <v>0.47039166666666665</v>
      </c>
      <c r="J1213" s="472">
        <v>0.36503333333333332</v>
      </c>
      <c r="K1213" s="472">
        <v>0.44336666666666663</v>
      </c>
      <c r="L1213" s="472">
        <v>0.58906666666666663</v>
      </c>
      <c r="M1213" s="472">
        <v>0.48410000000000003</v>
      </c>
      <c r="N1213" s="471">
        <f t="shared" si="126"/>
        <v>0.47039166666666665</v>
      </c>
      <c r="O1213" s="472">
        <v>0.36503333333333332</v>
      </c>
      <c r="P1213" s="472">
        <v>0.44336666666666663</v>
      </c>
      <c r="Q1213" s="472">
        <v>0.58906666666666663</v>
      </c>
      <c r="R1213" s="472">
        <v>0.48410000000000003</v>
      </c>
      <c r="S1213" s="153">
        <v>0.01</v>
      </c>
      <c r="T1213" s="153">
        <v>0.02</v>
      </c>
      <c r="U1213" s="477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4" t="s">
        <v>24</v>
      </c>
    </row>
    <row r="1214" spans="1:27" ht="15" hidden="1" x14ac:dyDescent="0.25">
      <c r="A1214" s="24">
        <f t="shared" si="132"/>
        <v>2213</v>
      </c>
      <c r="B1214" s="24">
        <f t="shared" si="132"/>
        <v>2213</v>
      </c>
      <c r="C1214" s="475" t="s">
        <v>1678</v>
      </c>
      <c r="D1214" t="s">
        <v>222</v>
      </c>
      <c r="E1214" s="476">
        <v>3</v>
      </c>
      <c r="F1214" s="470">
        <v>29.6</v>
      </c>
      <c r="G1214">
        <v>1</v>
      </c>
      <c r="H1214">
        <v>1</v>
      </c>
      <c r="I1214" s="471">
        <f t="shared" si="125"/>
        <v>0.47039166666666665</v>
      </c>
      <c r="J1214" s="472">
        <v>0.36503333333333332</v>
      </c>
      <c r="K1214" s="472">
        <v>0.44336666666666663</v>
      </c>
      <c r="L1214" s="472">
        <v>0.58906666666666663</v>
      </c>
      <c r="M1214" s="472">
        <v>0.48410000000000003</v>
      </c>
      <c r="N1214" s="471">
        <f t="shared" si="126"/>
        <v>0.47039166666666665</v>
      </c>
      <c r="O1214" s="472">
        <v>0.36503333333333332</v>
      </c>
      <c r="P1214" s="472">
        <v>0.44336666666666663</v>
      </c>
      <c r="Q1214" s="472">
        <v>0.58906666666666663</v>
      </c>
      <c r="R1214" s="472">
        <v>0.48410000000000003</v>
      </c>
      <c r="S1214" s="153">
        <v>0.01</v>
      </c>
      <c r="T1214" s="153">
        <v>0.02</v>
      </c>
      <c r="U1214" s="477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4" t="s">
        <v>24</v>
      </c>
    </row>
    <row r="1215" spans="1:27" ht="15" hidden="1" x14ac:dyDescent="0.25">
      <c r="A1215" s="24">
        <f t="shared" si="132"/>
        <v>2214</v>
      </c>
      <c r="B1215" s="24">
        <f t="shared" si="132"/>
        <v>2214</v>
      </c>
      <c r="C1215" s="475" t="s">
        <v>1679</v>
      </c>
      <c r="D1215" t="s">
        <v>222</v>
      </c>
      <c r="E1215" s="476">
        <v>3</v>
      </c>
      <c r="F1215" s="470">
        <v>28.9</v>
      </c>
      <c r="G1215">
        <v>1</v>
      </c>
      <c r="H1215">
        <v>1</v>
      </c>
      <c r="I1215" s="471">
        <f t="shared" si="125"/>
        <v>0.47039166666666665</v>
      </c>
      <c r="J1215" s="472">
        <v>0.36503333333333332</v>
      </c>
      <c r="K1215" s="472">
        <v>0.44336666666666663</v>
      </c>
      <c r="L1215" s="472">
        <v>0.58906666666666663</v>
      </c>
      <c r="M1215" s="472">
        <v>0.48410000000000003</v>
      </c>
      <c r="N1215" s="471">
        <f t="shared" si="126"/>
        <v>0.47039166666666665</v>
      </c>
      <c r="O1215" s="472">
        <v>0.36503333333333332</v>
      </c>
      <c r="P1215" s="472">
        <v>0.44336666666666663</v>
      </c>
      <c r="Q1215" s="472">
        <v>0.58906666666666663</v>
      </c>
      <c r="R1215" s="472">
        <v>0.48410000000000003</v>
      </c>
      <c r="S1215" s="153">
        <v>0.01</v>
      </c>
      <c r="T1215" s="153">
        <v>0.02</v>
      </c>
      <c r="U1215" s="477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4" t="s">
        <v>24</v>
      </c>
    </row>
    <row r="1216" spans="1:27" ht="15" hidden="1" x14ac:dyDescent="0.25">
      <c r="A1216" s="24">
        <f t="shared" si="132"/>
        <v>2215</v>
      </c>
      <c r="B1216" s="24">
        <f t="shared" si="132"/>
        <v>2215</v>
      </c>
      <c r="C1216" s="475" t="s">
        <v>1680</v>
      </c>
      <c r="D1216" t="s">
        <v>222</v>
      </c>
      <c r="E1216" s="476">
        <v>3</v>
      </c>
      <c r="F1216" s="470">
        <v>29.6</v>
      </c>
      <c r="G1216">
        <v>1</v>
      </c>
      <c r="H1216">
        <v>1</v>
      </c>
      <c r="I1216" s="471">
        <f t="shared" si="125"/>
        <v>0.47039166666666665</v>
      </c>
      <c r="J1216" s="472">
        <v>0.36503333333333332</v>
      </c>
      <c r="K1216" s="472">
        <v>0.44336666666666663</v>
      </c>
      <c r="L1216" s="472">
        <v>0.58906666666666663</v>
      </c>
      <c r="M1216" s="472">
        <v>0.48410000000000003</v>
      </c>
      <c r="N1216" s="471">
        <f t="shared" si="126"/>
        <v>0.47039166666666665</v>
      </c>
      <c r="O1216" s="472">
        <v>0.36503333333333332</v>
      </c>
      <c r="P1216" s="472">
        <v>0.44336666666666663</v>
      </c>
      <c r="Q1216" s="472">
        <v>0.58906666666666663</v>
      </c>
      <c r="R1216" s="472">
        <v>0.48410000000000003</v>
      </c>
      <c r="S1216" s="153">
        <v>0.01</v>
      </c>
      <c r="T1216" s="153">
        <v>0.02</v>
      </c>
      <c r="U1216" s="477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4" t="s">
        <v>24</v>
      </c>
    </row>
    <row r="1217" spans="1:27" ht="15" hidden="1" x14ac:dyDescent="0.25">
      <c r="A1217" s="24">
        <f t="shared" si="132"/>
        <v>2216</v>
      </c>
      <c r="B1217" s="24">
        <f t="shared" si="132"/>
        <v>2216</v>
      </c>
      <c r="C1217" s="475" t="s">
        <v>1681</v>
      </c>
      <c r="D1217" t="s">
        <v>222</v>
      </c>
      <c r="E1217" s="476">
        <v>3</v>
      </c>
      <c r="F1217" s="470">
        <v>29.9</v>
      </c>
      <c r="G1217">
        <v>1</v>
      </c>
      <c r="H1217">
        <v>1</v>
      </c>
      <c r="I1217" s="471">
        <f t="shared" si="125"/>
        <v>0.47039166666666665</v>
      </c>
      <c r="J1217" s="472">
        <v>0.36503333333333332</v>
      </c>
      <c r="K1217" s="472">
        <v>0.44336666666666663</v>
      </c>
      <c r="L1217" s="472">
        <v>0.58906666666666663</v>
      </c>
      <c r="M1217" s="472">
        <v>0.48410000000000003</v>
      </c>
      <c r="N1217" s="471">
        <f t="shared" si="126"/>
        <v>0.47039166666666665</v>
      </c>
      <c r="O1217" s="472">
        <v>0.36503333333333332</v>
      </c>
      <c r="P1217" s="472">
        <v>0.44336666666666663</v>
      </c>
      <c r="Q1217" s="472">
        <v>0.58906666666666663</v>
      </c>
      <c r="R1217" s="472">
        <v>0.48410000000000003</v>
      </c>
      <c r="S1217" s="153">
        <v>0.01</v>
      </c>
      <c r="T1217" s="153">
        <v>0.02</v>
      </c>
      <c r="U1217" s="477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4" t="s">
        <v>24</v>
      </c>
    </row>
    <row r="1218" spans="1:27" ht="15" hidden="1" x14ac:dyDescent="0.25">
      <c r="A1218" s="24">
        <f t="shared" si="132"/>
        <v>2217</v>
      </c>
      <c r="B1218" s="24">
        <f t="shared" si="132"/>
        <v>2217</v>
      </c>
      <c r="C1218" s="475" t="s">
        <v>1682</v>
      </c>
      <c r="D1218" t="s">
        <v>222</v>
      </c>
      <c r="E1218" s="476">
        <v>3</v>
      </c>
      <c r="F1218" s="470">
        <v>18.399999999999999</v>
      </c>
      <c r="G1218">
        <v>1</v>
      </c>
      <c r="H1218">
        <v>1</v>
      </c>
      <c r="I1218" s="471">
        <f t="shared" ref="I1218:I1281" si="133">AVERAGE(J1218:M1218)</f>
        <v>0.47039166666666665</v>
      </c>
      <c r="J1218" s="472">
        <v>0.36503333333333332</v>
      </c>
      <c r="K1218" s="472">
        <v>0.44336666666666663</v>
      </c>
      <c r="L1218" s="472">
        <v>0.58906666666666663</v>
      </c>
      <c r="M1218" s="472">
        <v>0.48410000000000003</v>
      </c>
      <c r="N1218" s="471">
        <f t="shared" ref="N1218:N1281" si="134">AVERAGE(O1218:R1218)</f>
        <v>0.47039166666666665</v>
      </c>
      <c r="O1218" s="472">
        <v>0.36503333333333332</v>
      </c>
      <c r="P1218" s="472">
        <v>0.44336666666666663</v>
      </c>
      <c r="Q1218" s="472">
        <v>0.58906666666666663</v>
      </c>
      <c r="R1218" s="472">
        <v>0.48410000000000003</v>
      </c>
      <c r="S1218" s="153">
        <v>0.01</v>
      </c>
      <c r="T1218" s="153">
        <v>0.02</v>
      </c>
      <c r="U1218" s="477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4" t="s">
        <v>24</v>
      </c>
    </row>
    <row r="1219" spans="1:27" ht="15" hidden="1" x14ac:dyDescent="0.25">
      <c r="A1219" s="24">
        <f t="shared" si="132"/>
        <v>2218</v>
      </c>
      <c r="B1219" s="24">
        <f t="shared" si="132"/>
        <v>2218</v>
      </c>
      <c r="C1219" s="475" t="s">
        <v>1683</v>
      </c>
      <c r="D1219" t="s">
        <v>222</v>
      </c>
      <c r="E1219" s="476">
        <v>3</v>
      </c>
      <c r="F1219" s="470">
        <v>18.399999999999999</v>
      </c>
      <c r="G1219">
        <v>1</v>
      </c>
      <c r="H1219">
        <v>1</v>
      </c>
      <c r="I1219" s="471">
        <f t="shared" si="133"/>
        <v>0.47039166666666665</v>
      </c>
      <c r="J1219" s="472">
        <v>0.36503333333333332</v>
      </c>
      <c r="K1219" s="472">
        <v>0.44336666666666663</v>
      </c>
      <c r="L1219" s="472">
        <v>0.58906666666666663</v>
      </c>
      <c r="M1219" s="472">
        <v>0.48410000000000003</v>
      </c>
      <c r="N1219" s="471">
        <f t="shared" si="134"/>
        <v>0.47039166666666665</v>
      </c>
      <c r="O1219" s="472">
        <v>0.36503333333333332</v>
      </c>
      <c r="P1219" s="472">
        <v>0.44336666666666663</v>
      </c>
      <c r="Q1219" s="472">
        <v>0.58906666666666663</v>
      </c>
      <c r="R1219" s="472">
        <v>0.48410000000000003</v>
      </c>
      <c r="S1219" s="153">
        <v>0.01</v>
      </c>
      <c r="T1219" s="153">
        <v>0.02</v>
      </c>
      <c r="U1219" s="477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4" t="s">
        <v>24</v>
      </c>
    </row>
    <row r="1220" spans="1:27" ht="15" hidden="1" x14ac:dyDescent="0.25">
      <c r="A1220" s="24">
        <f t="shared" si="132"/>
        <v>2219</v>
      </c>
      <c r="B1220" s="24">
        <f t="shared" si="132"/>
        <v>2219</v>
      </c>
      <c r="C1220" s="475" t="s">
        <v>1684</v>
      </c>
      <c r="D1220" t="s">
        <v>222</v>
      </c>
      <c r="E1220" s="476">
        <v>3</v>
      </c>
      <c r="F1220" s="470">
        <v>18.899999999999999</v>
      </c>
      <c r="G1220">
        <v>1</v>
      </c>
      <c r="H1220">
        <v>1</v>
      </c>
      <c r="I1220" s="471">
        <f t="shared" si="133"/>
        <v>0.47039166666666665</v>
      </c>
      <c r="J1220" s="472">
        <v>0.36503333333333332</v>
      </c>
      <c r="K1220" s="472">
        <v>0.44336666666666663</v>
      </c>
      <c r="L1220" s="472">
        <v>0.58906666666666663</v>
      </c>
      <c r="M1220" s="472">
        <v>0.48410000000000003</v>
      </c>
      <c r="N1220" s="471">
        <f t="shared" si="134"/>
        <v>0.47039166666666665</v>
      </c>
      <c r="O1220" s="472">
        <v>0.36503333333333332</v>
      </c>
      <c r="P1220" s="472">
        <v>0.44336666666666663</v>
      </c>
      <c r="Q1220" s="472">
        <v>0.58906666666666663</v>
      </c>
      <c r="R1220" s="472">
        <v>0.48410000000000003</v>
      </c>
      <c r="S1220" s="153">
        <v>0.01</v>
      </c>
      <c r="T1220" s="153">
        <v>0.02</v>
      </c>
      <c r="U1220" s="477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4" t="s">
        <v>24</v>
      </c>
    </row>
    <row r="1221" spans="1:27" ht="15" hidden="1" x14ac:dyDescent="0.25">
      <c r="A1221" s="24">
        <f t="shared" si="132"/>
        <v>2220</v>
      </c>
      <c r="B1221" s="24">
        <f t="shared" si="132"/>
        <v>2220</v>
      </c>
      <c r="C1221" s="475" t="s">
        <v>1685</v>
      </c>
      <c r="D1221" t="s">
        <v>222</v>
      </c>
      <c r="E1221" s="476">
        <v>3</v>
      </c>
      <c r="F1221" s="470">
        <v>10.5</v>
      </c>
      <c r="G1221">
        <v>1</v>
      </c>
      <c r="H1221">
        <v>1</v>
      </c>
      <c r="I1221" s="471">
        <f t="shared" si="133"/>
        <v>0.47039166666666665</v>
      </c>
      <c r="J1221" s="472">
        <v>0.36503333333333332</v>
      </c>
      <c r="K1221" s="472">
        <v>0.44336666666666663</v>
      </c>
      <c r="L1221" s="472">
        <v>0.58906666666666663</v>
      </c>
      <c r="M1221" s="472">
        <v>0.48410000000000003</v>
      </c>
      <c r="N1221" s="471">
        <f t="shared" si="134"/>
        <v>0.47039166666666665</v>
      </c>
      <c r="O1221" s="472">
        <v>0.36503333333333332</v>
      </c>
      <c r="P1221" s="472">
        <v>0.44336666666666663</v>
      </c>
      <c r="Q1221" s="472">
        <v>0.58906666666666663</v>
      </c>
      <c r="R1221" s="472">
        <v>0.48410000000000003</v>
      </c>
      <c r="S1221" s="153">
        <v>0.01</v>
      </c>
      <c r="T1221" s="153">
        <v>0.02</v>
      </c>
      <c r="U1221" s="477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4" t="s">
        <v>24</v>
      </c>
    </row>
    <row r="1222" spans="1:27" ht="15" hidden="1" x14ac:dyDescent="0.25">
      <c r="A1222" s="24">
        <f t="shared" si="132"/>
        <v>2221</v>
      </c>
      <c r="B1222" s="24">
        <f t="shared" si="132"/>
        <v>2221</v>
      </c>
      <c r="C1222" s="475" t="s">
        <v>1686</v>
      </c>
      <c r="D1222" t="s">
        <v>222</v>
      </c>
      <c r="E1222" s="476">
        <v>3</v>
      </c>
      <c r="F1222" s="470">
        <v>25.3</v>
      </c>
      <c r="G1222">
        <v>1</v>
      </c>
      <c r="H1222">
        <v>1</v>
      </c>
      <c r="I1222" s="471">
        <f t="shared" si="133"/>
        <v>0.47039166666666665</v>
      </c>
      <c r="J1222" s="472">
        <v>0.36503333333333332</v>
      </c>
      <c r="K1222" s="472">
        <v>0.44336666666666663</v>
      </c>
      <c r="L1222" s="472">
        <v>0.58906666666666663</v>
      </c>
      <c r="M1222" s="472">
        <v>0.48410000000000003</v>
      </c>
      <c r="N1222" s="471">
        <f t="shared" si="134"/>
        <v>0.47039166666666665</v>
      </c>
      <c r="O1222" s="472">
        <v>0.36503333333333332</v>
      </c>
      <c r="P1222" s="472">
        <v>0.44336666666666663</v>
      </c>
      <c r="Q1222" s="472">
        <v>0.58906666666666663</v>
      </c>
      <c r="R1222" s="472">
        <v>0.48410000000000003</v>
      </c>
      <c r="S1222" s="153">
        <v>0.01</v>
      </c>
      <c r="T1222" s="153">
        <v>0.02</v>
      </c>
      <c r="U1222" s="477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4" t="s">
        <v>24</v>
      </c>
    </row>
    <row r="1223" spans="1:27" ht="15" hidden="1" x14ac:dyDescent="0.25">
      <c r="A1223" s="24">
        <f t="shared" si="132"/>
        <v>2222</v>
      </c>
      <c r="B1223" s="24">
        <f t="shared" si="132"/>
        <v>2222</v>
      </c>
      <c r="C1223" s="475" t="s">
        <v>1687</v>
      </c>
      <c r="D1223" t="s">
        <v>222</v>
      </c>
      <c r="E1223" s="476">
        <v>3</v>
      </c>
      <c r="F1223" s="470">
        <v>25.3</v>
      </c>
      <c r="G1223">
        <v>1</v>
      </c>
      <c r="H1223">
        <v>1</v>
      </c>
      <c r="I1223" s="471">
        <f t="shared" si="133"/>
        <v>0.47039166666666665</v>
      </c>
      <c r="J1223" s="472">
        <v>0.36503333333333332</v>
      </c>
      <c r="K1223" s="472">
        <v>0.44336666666666663</v>
      </c>
      <c r="L1223" s="472">
        <v>0.58906666666666663</v>
      </c>
      <c r="M1223" s="472">
        <v>0.48410000000000003</v>
      </c>
      <c r="N1223" s="471">
        <f t="shared" si="134"/>
        <v>0.47039166666666665</v>
      </c>
      <c r="O1223" s="472">
        <v>0.36503333333333332</v>
      </c>
      <c r="P1223" s="472">
        <v>0.44336666666666663</v>
      </c>
      <c r="Q1223" s="472">
        <v>0.58906666666666663</v>
      </c>
      <c r="R1223" s="472">
        <v>0.48410000000000003</v>
      </c>
      <c r="S1223" s="153">
        <v>0.01</v>
      </c>
      <c r="T1223" s="153">
        <v>0.02</v>
      </c>
      <c r="U1223" s="477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4" t="s">
        <v>24</v>
      </c>
    </row>
    <row r="1224" spans="1:27" ht="15" hidden="1" x14ac:dyDescent="0.25">
      <c r="A1224" s="24">
        <f t="shared" si="132"/>
        <v>2223</v>
      </c>
      <c r="B1224" s="24">
        <f t="shared" si="132"/>
        <v>2223</v>
      </c>
      <c r="C1224" s="475" t="s">
        <v>1688</v>
      </c>
      <c r="D1224" t="s">
        <v>222</v>
      </c>
      <c r="E1224" s="476">
        <v>3</v>
      </c>
      <c r="F1224" s="470">
        <v>29.9</v>
      </c>
      <c r="G1224">
        <v>1</v>
      </c>
      <c r="H1224">
        <v>1</v>
      </c>
      <c r="I1224" s="471">
        <f t="shared" si="133"/>
        <v>0.47039166666666665</v>
      </c>
      <c r="J1224" s="472">
        <v>0.36503333333333332</v>
      </c>
      <c r="K1224" s="472">
        <v>0.44336666666666663</v>
      </c>
      <c r="L1224" s="472">
        <v>0.58906666666666663</v>
      </c>
      <c r="M1224" s="472">
        <v>0.48410000000000003</v>
      </c>
      <c r="N1224" s="471">
        <f t="shared" si="134"/>
        <v>0.47039166666666665</v>
      </c>
      <c r="O1224" s="472">
        <v>0.36503333333333332</v>
      </c>
      <c r="P1224" s="472">
        <v>0.44336666666666663</v>
      </c>
      <c r="Q1224" s="472">
        <v>0.58906666666666663</v>
      </c>
      <c r="R1224" s="472">
        <v>0.48410000000000003</v>
      </c>
      <c r="S1224" s="153">
        <v>0.01</v>
      </c>
      <c r="T1224" s="153">
        <v>0.02</v>
      </c>
      <c r="U1224" s="477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4" t="s">
        <v>24</v>
      </c>
    </row>
    <row r="1225" spans="1:27" ht="15" hidden="1" x14ac:dyDescent="0.25">
      <c r="A1225" s="24">
        <f t="shared" si="132"/>
        <v>2224</v>
      </c>
      <c r="B1225" s="24">
        <f t="shared" si="132"/>
        <v>2224</v>
      </c>
      <c r="C1225" s="475" t="s">
        <v>1689</v>
      </c>
      <c r="D1225" t="s">
        <v>222</v>
      </c>
      <c r="E1225" s="476">
        <v>3</v>
      </c>
      <c r="F1225" s="470">
        <v>29.9</v>
      </c>
      <c r="G1225">
        <v>1</v>
      </c>
      <c r="H1225">
        <v>1</v>
      </c>
      <c r="I1225" s="471">
        <f t="shared" si="133"/>
        <v>0.47039166666666665</v>
      </c>
      <c r="J1225" s="472">
        <v>0.36503333333333332</v>
      </c>
      <c r="K1225" s="472">
        <v>0.44336666666666663</v>
      </c>
      <c r="L1225" s="472">
        <v>0.58906666666666663</v>
      </c>
      <c r="M1225" s="472">
        <v>0.48410000000000003</v>
      </c>
      <c r="N1225" s="471">
        <f t="shared" si="134"/>
        <v>0.47039166666666665</v>
      </c>
      <c r="O1225" s="472">
        <v>0.36503333333333332</v>
      </c>
      <c r="P1225" s="472">
        <v>0.44336666666666663</v>
      </c>
      <c r="Q1225" s="472">
        <v>0.58906666666666663</v>
      </c>
      <c r="R1225" s="472">
        <v>0.48410000000000003</v>
      </c>
      <c r="S1225" s="153">
        <v>0.01</v>
      </c>
      <c r="T1225" s="153">
        <v>0.02</v>
      </c>
      <c r="U1225" s="477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4" t="s">
        <v>24</v>
      </c>
    </row>
    <row r="1226" spans="1:27" ht="15" hidden="1" x14ac:dyDescent="0.25">
      <c r="A1226" s="24">
        <f t="shared" si="132"/>
        <v>2225</v>
      </c>
      <c r="B1226" s="24">
        <f t="shared" si="132"/>
        <v>2225</v>
      </c>
      <c r="C1226" s="475" t="s">
        <v>1690</v>
      </c>
      <c r="D1226" t="s">
        <v>222</v>
      </c>
      <c r="E1226" s="476">
        <v>3</v>
      </c>
      <c r="F1226" s="470">
        <v>27.6</v>
      </c>
      <c r="G1226">
        <v>1</v>
      </c>
      <c r="H1226">
        <v>1</v>
      </c>
      <c r="I1226" s="471">
        <f t="shared" si="133"/>
        <v>0.47039166666666665</v>
      </c>
      <c r="J1226" s="472">
        <v>0.36503333333333332</v>
      </c>
      <c r="K1226" s="472">
        <v>0.44336666666666663</v>
      </c>
      <c r="L1226" s="472">
        <v>0.58906666666666663</v>
      </c>
      <c r="M1226" s="472">
        <v>0.48410000000000003</v>
      </c>
      <c r="N1226" s="471">
        <f t="shared" si="134"/>
        <v>0.47039166666666665</v>
      </c>
      <c r="O1226" s="472">
        <v>0.36503333333333332</v>
      </c>
      <c r="P1226" s="472">
        <v>0.44336666666666663</v>
      </c>
      <c r="Q1226" s="472">
        <v>0.58906666666666663</v>
      </c>
      <c r="R1226" s="472">
        <v>0.48410000000000003</v>
      </c>
      <c r="S1226" s="153">
        <v>0.01</v>
      </c>
      <c r="T1226" s="153">
        <v>0.02</v>
      </c>
      <c r="U1226" s="477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4" t="s">
        <v>24</v>
      </c>
    </row>
    <row r="1227" spans="1:27" ht="15" hidden="1" x14ac:dyDescent="0.25">
      <c r="A1227" s="24">
        <f t="shared" si="132"/>
        <v>2226</v>
      </c>
      <c r="B1227" s="24">
        <f t="shared" si="132"/>
        <v>2226</v>
      </c>
      <c r="C1227" s="475" t="s">
        <v>1691</v>
      </c>
      <c r="D1227" t="s">
        <v>222</v>
      </c>
      <c r="E1227" s="476">
        <v>3</v>
      </c>
      <c r="F1227" s="470">
        <v>30</v>
      </c>
      <c r="G1227">
        <v>1</v>
      </c>
      <c r="H1227">
        <v>1</v>
      </c>
      <c r="I1227" s="471">
        <f t="shared" si="133"/>
        <v>0.47039166666666665</v>
      </c>
      <c r="J1227" s="472">
        <v>0.36503333333333332</v>
      </c>
      <c r="K1227" s="472">
        <v>0.44336666666666663</v>
      </c>
      <c r="L1227" s="472">
        <v>0.58906666666666663</v>
      </c>
      <c r="M1227" s="472">
        <v>0.48410000000000003</v>
      </c>
      <c r="N1227" s="471">
        <f t="shared" si="134"/>
        <v>0.47039166666666665</v>
      </c>
      <c r="O1227" s="472">
        <v>0.36503333333333332</v>
      </c>
      <c r="P1227" s="472">
        <v>0.44336666666666663</v>
      </c>
      <c r="Q1227" s="472">
        <v>0.58906666666666663</v>
      </c>
      <c r="R1227" s="472">
        <v>0.48410000000000003</v>
      </c>
      <c r="S1227" s="153">
        <v>0.01</v>
      </c>
      <c r="T1227" s="153">
        <v>0.02</v>
      </c>
      <c r="U1227" s="477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4" t="s">
        <v>24</v>
      </c>
    </row>
    <row r="1228" spans="1:27" ht="15" hidden="1" x14ac:dyDescent="0.25">
      <c r="A1228" s="24">
        <f t="shared" si="132"/>
        <v>2227</v>
      </c>
      <c r="B1228" s="24">
        <f t="shared" si="132"/>
        <v>2227</v>
      </c>
      <c r="C1228" s="475" t="s">
        <v>1692</v>
      </c>
      <c r="D1228" t="s">
        <v>222</v>
      </c>
      <c r="E1228" s="476">
        <v>3</v>
      </c>
      <c r="F1228" s="470">
        <v>30</v>
      </c>
      <c r="G1228">
        <v>1</v>
      </c>
      <c r="H1228">
        <v>1</v>
      </c>
      <c r="I1228" s="471">
        <f t="shared" si="133"/>
        <v>0.47039166666666665</v>
      </c>
      <c r="J1228" s="472">
        <v>0.36503333333333332</v>
      </c>
      <c r="K1228" s="472">
        <v>0.44336666666666663</v>
      </c>
      <c r="L1228" s="472">
        <v>0.58906666666666663</v>
      </c>
      <c r="M1228" s="472">
        <v>0.48410000000000003</v>
      </c>
      <c r="N1228" s="471">
        <f t="shared" si="134"/>
        <v>0.47039166666666665</v>
      </c>
      <c r="O1228" s="472">
        <v>0.36503333333333332</v>
      </c>
      <c r="P1228" s="472">
        <v>0.44336666666666663</v>
      </c>
      <c r="Q1228" s="472">
        <v>0.58906666666666663</v>
      </c>
      <c r="R1228" s="472">
        <v>0.48410000000000003</v>
      </c>
      <c r="S1228" s="153">
        <v>0.01</v>
      </c>
      <c r="T1228" s="153">
        <v>0.02</v>
      </c>
      <c r="U1228" s="477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4" t="s">
        <v>24</v>
      </c>
    </row>
    <row r="1229" spans="1:27" ht="15" hidden="1" x14ac:dyDescent="0.25">
      <c r="A1229" s="24">
        <f t="shared" si="132"/>
        <v>2228</v>
      </c>
      <c r="B1229" s="24">
        <f t="shared" si="132"/>
        <v>2228</v>
      </c>
      <c r="C1229" s="475" t="s">
        <v>1693</v>
      </c>
      <c r="D1229" t="s">
        <v>222</v>
      </c>
      <c r="E1229" s="476">
        <v>3</v>
      </c>
      <c r="F1229" s="470">
        <v>30</v>
      </c>
      <c r="G1229">
        <v>1</v>
      </c>
      <c r="H1229">
        <v>1</v>
      </c>
      <c r="I1229" s="471">
        <f t="shared" si="133"/>
        <v>0.47039166666666665</v>
      </c>
      <c r="J1229" s="472">
        <v>0.36503333333333332</v>
      </c>
      <c r="K1229" s="472">
        <v>0.44336666666666663</v>
      </c>
      <c r="L1229" s="472">
        <v>0.58906666666666663</v>
      </c>
      <c r="M1229" s="472">
        <v>0.48410000000000003</v>
      </c>
      <c r="N1229" s="471">
        <f t="shared" si="134"/>
        <v>0.47039166666666665</v>
      </c>
      <c r="O1229" s="472">
        <v>0.36503333333333332</v>
      </c>
      <c r="P1229" s="472">
        <v>0.44336666666666663</v>
      </c>
      <c r="Q1229" s="472">
        <v>0.58906666666666663</v>
      </c>
      <c r="R1229" s="472">
        <v>0.48410000000000003</v>
      </c>
      <c r="S1229" s="153">
        <v>0.01</v>
      </c>
      <c r="T1229" s="153">
        <v>0.02</v>
      </c>
      <c r="U1229" s="477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4" t="s">
        <v>24</v>
      </c>
    </row>
    <row r="1230" spans="1:27" ht="15" hidden="1" x14ac:dyDescent="0.25">
      <c r="A1230" s="24">
        <f t="shared" ref="A1230:B1249" si="135">1000+ROW()-1</f>
        <v>2229</v>
      </c>
      <c r="B1230" s="24">
        <f t="shared" si="135"/>
        <v>2229</v>
      </c>
      <c r="C1230" s="475" t="s">
        <v>1694</v>
      </c>
      <c r="D1230" t="s">
        <v>222</v>
      </c>
      <c r="E1230" s="476">
        <v>3</v>
      </c>
      <c r="F1230" s="470">
        <v>30</v>
      </c>
      <c r="G1230">
        <v>1</v>
      </c>
      <c r="H1230">
        <v>1</v>
      </c>
      <c r="I1230" s="471">
        <f t="shared" si="133"/>
        <v>0.47039166666666665</v>
      </c>
      <c r="J1230" s="472">
        <v>0.36503333333333332</v>
      </c>
      <c r="K1230" s="472">
        <v>0.44336666666666663</v>
      </c>
      <c r="L1230" s="472">
        <v>0.58906666666666663</v>
      </c>
      <c r="M1230" s="472">
        <v>0.48410000000000003</v>
      </c>
      <c r="N1230" s="471">
        <f t="shared" si="134"/>
        <v>0.47039166666666665</v>
      </c>
      <c r="O1230" s="472">
        <v>0.36503333333333332</v>
      </c>
      <c r="P1230" s="472">
        <v>0.44336666666666663</v>
      </c>
      <c r="Q1230" s="472">
        <v>0.58906666666666663</v>
      </c>
      <c r="R1230" s="472">
        <v>0.48410000000000003</v>
      </c>
      <c r="S1230" s="153">
        <v>0.01</v>
      </c>
      <c r="T1230" s="153">
        <v>0.02</v>
      </c>
      <c r="U1230" s="477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4" t="s">
        <v>24</v>
      </c>
    </row>
    <row r="1231" spans="1:27" ht="15" hidden="1" x14ac:dyDescent="0.25">
      <c r="A1231" s="24">
        <f t="shared" si="135"/>
        <v>2230</v>
      </c>
      <c r="B1231" s="24">
        <f t="shared" si="135"/>
        <v>2230</v>
      </c>
      <c r="C1231" s="475" t="s">
        <v>1695</v>
      </c>
      <c r="D1231" t="s">
        <v>222</v>
      </c>
      <c r="E1231" s="476">
        <v>3</v>
      </c>
      <c r="F1231" s="470">
        <v>18.899999999999999</v>
      </c>
      <c r="G1231">
        <v>1</v>
      </c>
      <c r="H1231">
        <v>1</v>
      </c>
      <c r="I1231" s="471">
        <f t="shared" si="133"/>
        <v>0.47039166666666665</v>
      </c>
      <c r="J1231" s="472">
        <v>0.36503333333333332</v>
      </c>
      <c r="K1231" s="472">
        <v>0.44336666666666663</v>
      </c>
      <c r="L1231" s="472">
        <v>0.58906666666666663</v>
      </c>
      <c r="M1231" s="472">
        <v>0.48410000000000003</v>
      </c>
      <c r="N1231" s="471">
        <f t="shared" si="134"/>
        <v>0.47039166666666665</v>
      </c>
      <c r="O1231" s="472">
        <v>0.36503333333333332</v>
      </c>
      <c r="P1231" s="472">
        <v>0.44336666666666663</v>
      </c>
      <c r="Q1231" s="472">
        <v>0.58906666666666663</v>
      </c>
      <c r="R1231" s="472">
        <v>0.48410000000000003</v>
      </c>
      <c r="S1231" s="153">
        <v>0.01</v>
      </c>
      <c r="T1231" s="153">
        <v>0.02</v>
      </c>
      <c r="U1231" s="477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4" t="s">
        <v>24</v>
      </c>
    </row>
    <row r="1232" spans="1:27" ht="15" hidden="1" x14ac:dyDescent="0.25">
      <c r="A1232" s="24">
        <f t="shared" si="135"/>
        <v>2231</v>
      </c>
      <c r="B1232" s="24">
        <f t="shared" si="135"/>
        <v>2231</v>
      </c>
      <c r="C1232" s="475" t="s">
        <v>1696</v>
      </c>
      <c r="D1232" t="s">
        <v>222</v>
      </c>
      <c r="E1232" s="476">
        <v>3</v>
      </c>
      <c r="F1232" s="470">
        <v>2.0999999999999996</v>
      </c>
      <c r="G1232">
        <v>1</v>
      </c>
      <c r="H1232">
        <v>1</v>
      </c>
      <c r="I1232" s="471">
        <f t="shared" si="133"/>
        <v>0.47039166666666665</v>
      </c>
      <c r="J1232" s="472">
        <v>0.36503333333333332</v>
      </c>
      <c r="K1232" s="472">
        <v>0.44336666666666663</v>
      </c>
      <c r="L1232" s="472">
        <v>0.58906666666666663</v>
      </c>
      <c r="M1232" s="472">
        <v>0.48410000000000003</v>
      </c>
      <c r="N1232" s="471">
        <f t="shared" si="134"/>
        <v>0.47039166666666665</v>
      </c>
      <c r="O1232" s="472">
        <v>0.36503333333333332</v>
      </c>
      <c r="P1232" s="472">
        <v>0.44336666666666663</v>
      </c>
      <c r="Q1232" s="472">
        <v>0.58906666666666663</v>
      </c>
      <c r="R1232" s="472">
        <v>0.48410000000000003</v>
      </c>
      <c r="S1232" s="153">
        <v>0.01</v>
      </c>
      <c r="T1232" s="153">
        <v>0.02</v>
      </c>
      <c r="U1232" s="477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4" t="s">
        <v>24</v>
      </c>
    </row>
    <row r="1233" spans="1:27" ht="15" hidden="1" x14ac:dyDescent="0.25">
      <c r="A1233" s="24">
        <f t="shared" si="135"/>
        <v>2232</v>
      </c>
      <c r="B1233" s="24">
        <f t="shared" si="135"/>
        <v>2232</v>
      </c>
      <c r="C1233" s="475" t="s">
        <v>1697</v>
      </c>
      <c r="D1233" t="s">
        <v>222</v>
      </c>
      <c r="E1233" s="476">
        <v>3</v>
      </c>
      <c r="F1233" s="470">
        <v>4.2</v>
      </c>
      <c r="G1233">
        <v>1</v>
      </c>
      <c r="H1233">
        <v>1</v>
      </c>
      <c r="I1233" s="471">
        <f t="shared" si="133"/>
        <v>0.47039166666666665</v>
      </c>
      <c r="J1233" s="472">
        <v>0.36503333333333332</v>
      </c>
      <c r="K1233" s="472">
        <v>0.44336666666666663</v>
      </c>
      <c r="L1233" s="472">
        <v>0.58906666666666663</v>
      </c>
      <c r="M1233" s="472">
        <v>0.48410000000000003</v>
      </c>
      <c r="N1233" s="471">
        <f t="shared" si="134"/>
        <v>0.47039166666666665</v>
      </c>
      <c r="O1233" s="472">
        <v>0.36503333333333332</v>
      </c>
      <c r="P1233" s="472">
        <v>0.44336666666666663</v>
      </c>
      <c r="Q1233" s="472">
        <v>0.58906666666666663</v>
      </c>
      <c r="R1233" s="472">
        <v>0.48410000000000003</v>
      </c>
      <c r="S1233" s="153">
        <v>0.01</v>
      </c>
      <c r="T1233" s="153">
        <v>0.02</v>
      </c>
      <c r="U1233" s="477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4" t="s">
        <v>24</v>
      </c>
    </row>
    <row r="1234" spans="1:27" ht="15" hidden="1" x14ac:dyDescent="0.25">
      <c r="A1234" s="24">
        <f t="shared" si="135"/>
        <v>2233</v>
      </c>
      <c r="B1234" s="24">
        <f t="shared" si="135"/>
        <v>2233</v>
      </c>
      <c r="C1234" s="475" t="s">
        <v>1698</v>
      </c>
      <c r="D1234" t="s">
        <v>222</v>
      </c>
      <c r="E1234" s="476">
        <v>3</v>
      </c>
      <c r="F1234" s="470">
        <v>4.2</v>
      </c>
      <c r="G1234">
        <v>1</v>
      </c>
      <c r="H1234">
        <v>1</v>
      </c>
      <c r="I1234" s="471">
        <f t="shared" si="133"/>
        <v>0.47039166666666665</v>
      </c>
      <c r="J1234" s="472">
        <v>0.36503333333333332</v>
      </c>
      <c r="K1234" s="472">
        <v>0.44336666666666663</v>
      </c>
      <c r="L1234" s="472">
        <v>0.58906666666666663</v>
      </c>
      <c r="M1234" s="472">
        <v>0.48410000000000003</v>
      </c>
      <c r="N1234" s="471">
        <f t="shared" si="134"/>
        <v>0.47039166666666665</v>
      </c>
      <c r="O1234" s="472">
        <v>0.36503333333333332</v>
      </c>
      <c r="P1234" s="472">
        <v>0.44336666666666663</v>
      </c>
      <c r="Q1234" s="472">
        <v>0.58906666666666663</v>
      </c>
      <c r="R1234" s="472">
        <v>0.48410000000000003</v>
      </c>
      <c r="S1234" s="153">
        <v>0.01</v>
      </c>
      <c r="T1234" s="153">
        <v>0.02</v>
      </c>
      <c r="U1234" s="477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4" t="s">
        <v>24</v>
      </c>
    </row>
    <row r="1235" spans="1:27" ht="15" hidden="1" x14ac:dyDescent="0.25">
      <c r="A1235" s="24">
        <f t="shared" si="135"/>
        <v>2234</v>
      </c>
      <c r="B1235" s="24">
        <f t="shared" si="135"/>
        <v>2234</v>
      </c>
      <c r="C1235" s="475" t="s">
        <v>1699</v>
      </c>
      <c r="D1235" t="s">
        <v>222</v>
      </c>
      <c r="E1235" s="476">
        <v>3</v>
      </c>
      <c r="F1235" s="470">
        <v>28</v>
      </c>
      <c r="G1235">
        <v>1</v>
      </c>
      <c r="H1235">
        <v>1</v>
      </c>
      <c r="I1235" s="471">
        <f t="shared" si="133"/>
        <v>0.47039166666666665</v>
      </c>
      <c r="J1235" s="472">
        <v>0.36503333333333332</v>
      </c>
      <c r="K1235" s="472">
        <v>0.44336666666666663</v>
      </c>
      <c r="L1235" s="472">
        <v>0.58906666666666663</v>
      </c>
      <c r="M1235" s="472">
        <v>0.48410000000000003</v>
      </c>
      <c r="N1235" s="471">
        <f t="shared" si="134"/>
        <v>0.47039166666666665</v>
      </c>
      <c r="O1235" s="472">
        <v>0.36503333333333332</v>
      </c>
      <c r="P1235" s="472">
        <v>0.44336666666666663</v>
      </c>
      <c r="Q1235" s="472">
        <v>0.58906666666666663</v>
      </c>
      <c r="R1235" s="472">
        <v>0.48410000000000003</v>
      </c>
      <c r="S1235" s="153">
        <v>0.01</v>
      </c>
      <c r="T1235" s="153">
        <v>0.02</v>
      </c>
      <c r="U1235" s="477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4" t="s">
        <v>24</v>
      </c>
    </row>
    <row r="1236" spans="1:27" ht="15" hidden="1" x14ac:dyDescent="0.25">
      <c r="A1236" s="24">
        <f t="shared" si="135"/>
        <v>2235</v>
      </c>
      <c r="B1236" s="24">
        <f t="shared" si="135"/>
        <v>2235</v>
      </c>
      <c r="C1236" s="475" t="s">
        <v>1700</v>
      </c>
      <c r="D1236" t="s">
        <v>222</v>
      </c>
      <c r="E1236" s="476">
        <v>3</v>
      </c>
      <c r="F1236" s="470">
        <v>28</v>
      </c>
      <c r="G1236">
        <v>1</v>
      </c>
      <c r="H1236">
        <v>1</v>
      </c>
      <c r="I1236" s="471">
        <f t="shared" si="133"/>
        <v>0.47039166666666665</v>
      </c>
      <c r="J1236" s="472">
        <v>0.36503333333333332</v>
      </c>
      <c r="K1236" s="472">
        <v>0.44336666666666663</v>
      </c>
      <c r="L1236" s="472">
        <v>0.58906666666666663</v>
      </c>
      <c r="M1236" s="472">
        <v>0.48410000000000003</v>
      </c>
      <c r="N1236" s="471">
        <f t="shared" si="134"/>
        <v>0.47039166666666665</v>
      </c>
      <c r="O1236" s="472">
        <v>0.36503333333333332</v>
      </c>
      <c r="P1236" s="472">
        <v>0.44336666666666663</v>
      </c>
      <c r="Q1236" s="472">
        <v>0.58906666666666663</v>
      </c>
      <c r="R1236" s="472">
        <v>0.48410000000000003</v>
      </c>
      <c r="S1236" s="153">
        <v>0.01</v>
      </c>
      <c r="T1236" s="153">
        <v>0.02</v>
      </c>
      <c r="U1236" s="477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4" t="s">
        <v>24</v>
      </c>
    </row>
    <row r="1237" spans="1:27" ht="15" hidden="1" x14ac:dyDescent="0.25">
      <c r="A1237" s="24">
        <f t="shared" si="135"/>
        <v>2236</v>
      </c>
      <c r="B1237" s="24">
        <f t="shared" si="135"/>
        <v>2236</v>
      </c>
      <c r="C1237" s="475" t="s">
        <v>1701</v>
      </c>
      <c r="D1237" t="s">
        <v>222</v>
      </c>
      <c r="E1237" s="476">
        <v>3</v>
      </c>
      <c r="F1237" s="470">
        <v>29.155000000000001</v>
      </c>
      <c r="G1237">
        <v>1</v>
      </c>
      <c r="H1237">
        <v>1</v>
      </c>
      <c r="I1237" s="471">
        <f t="shared" si="133"/>
        <v>0.47039166666666665</v>
      </c>
      <c r="J1237" s="472">
        <v>0.36503333333333332</v>
      </c>
      <c r="K1237" s="472">
        <v>0.44336666666666663</v>
      </c>
      <c r="L1237" s="472">
        <v>0.58906666666666663</v>
      </c>
      <c r="M1237" s="472">
        <v>0.48410000000000003</v>
      </c>
      <c r="N1237" s="471">
        <f t="shared" si="134"/>
        <v>0.47039166666666665</v>
      </c>
      <c r="O1237" s="472">
        <v>0.36503333333333332</v>
      </c>
      <c r="P1237" s="472">
        <v>0.44336666666666663</v>
      </c>
      <c r="Q1237" s="472">
        <v>0.58906666666666663</v>
      </c>
      <c r="R1237" s="472">
        <v>0.48410000000000003</v>
      </c>
      <c r="S1237" s="153">
        <v>0.01</v>
      </c>
      <c r="T1237" s="153">
        <v>0.02</v>
      </c>
      <c r="U1237" s="477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4" t="s">
        <v>24</v>
      </c>
    </row>
    <row r="1238" spans="1:27" ht="15" hidden="1" x14ac:dyDescent="0.25">
      <c r="A1238" s="24">
        <f t="shared" si="135"/>
        <v>2237</v>
      </c>
      <c r="B1238" s="24">
        <f t="shared" si="135"/>
        <v>2237</v>
      </c>
      <c r="C1238" s="475" t="s">
        <v>1702</v>
      </c>
      <c r="D1238" t="s">
        <v>222</v>
      </c>
      <c r="E1238" s="476">
        <v>3</v>
      </c>
      <c r="F1238" s="470">
        <v>29.155000000000001</v>
      </c>
      <c r="G1238">
        <v>1</v>
      </c>
      <c r="H1238">
        <v>1</v>
      </c>
      <c r="I1238" s="471">
        <f t="shared" si="133"/>
        <v>0.47039166666666665</v>
      </c>
      <c r="J1238" s="472">
        <v>0.36503333333333332</v>
      </c>
      <c r="K1238" s="472">
        <v>0.44336666666666663</v>
      </c>
      <c r="L1238" s="472">
        <v>0.58906666666666663</v>
      </c>
      <c r="M1238" s="472">
        <v>0.48410000000000003</v>
      </c>
      <c r="N1238" s="471">
        <f t="shared" si="134"/>
        <v>0.47039166666666665</v>
      </c>
      <c r="O1238" s="472">
        <v>0.36503333333333332</v>
      </c>
      <c r="P1238" s="472">
        <v>0.44336666666666663</v>
      </c>
      <c r="Q1238" s="472">
        <v>0.58906666666666663</v>
      </c>
      <c r="R1238" s="472">
        <v>0.48410000000000003</v>
      </c>
      <c r="S1238" s="153">
        <v>0.01</v>
      </c>
      <c r="T1238" s="153">
        <v>0.02</v>
      </c>
      <c r="U1238" s="477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4" t="s">
        <v>24</v>
      </c>
    </row>
    <row r="1239" spans="1:27" ht="15" hidden="1" x14ac:dyDescent="0.25">
      <c r="A1239" s="24">
        <f t="shared" si="135"/>
        <v>2238</v>
      </c>
      <c r="B1239" s="24">
        <f t="shared" si="135"/>
        <v>2238</v>
      </c>
      <c r="C1239" s="475" t="s">
        <v>1703</v>
      </c>
      <c r="D1239" t="s">
        <v>222</v>
      </c>
      <c r="E1239" s="476">
        <v>3</v>
      </c>
      <c r="F1239" s="470">
        <v>29.155000000000001</v>
      </c>
      <c r="G1239">
        <v>1</v>
      </c>
      <c r="H1239">
        <v>1</v>
      </c>
      <c r="I1239" s="471">
        <f t="shared" si="133"/>
        <v>0.47039166666666665</v>
      </c>
      <c r="J1239" s="472">
        <v>0.36503333333333332</v>
      </c>
      <c r="K1239" s="472">
        <v>0.44336666666666663</v>
      </c>
      <c r="L1239" s="472">
        <v>0.58906666666666663</v>
      </c>
      <c r="M1239" s="472">
        <v>0.48410000000000003</v>
      </c>
      <c r="N1239" s="471">
        <f t="shared" si="134"/>
        <v>0.47039166666666665</v>
      </c>
      <c r="O1239" s="472">
        <v>0.36503333333333332</v>
      </c>
      <c r="P1239" s="472">
        <v>0.44336666666666663</v>
      </c>
      <c r="Q1239" s="472">
        <v>0.58906666666666663</v>
      </c>
      <c r="R1239" s="472">
        <v>0.48410000000000003</v>
      </c>
      <c r="S1239" s="153">
        <v>0.01</v>
      </c>
      <c r="T1239" s="153">
        <v>0.02</v>
      </c>
      <c r="U1239" s="477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4" t="s">
        <v>24</v>
      </c>
    </row>
    <row r="1240" spans="1:27" ht="15" hidden="1" x14ac:dyDescent="0.25">
      <c r="A1240" s="24">
        <f t="shared" si="135"/>
        <v>2239</v>
      </c>
      <c r="B1240" s="24">
        <f t="shared" si="135"/>
        <v>2239</v>
      </c>
      <c r="C1240" s="475" t="s">
        <v>1704</v>
      </c>
      <c r="D1240" t="s">
        <v>222</v>
      </c>
      <c r="E1240" s="476">
        <v>3</v>
      </c>
      <c r="F1240" s="470">
        <v>29.155000000000001</v>
      </c>
      <c r="G1240">
        <v>1</v>
      </c>
      <c r="H1240">
        <v>1</v>
      </c>
      <c r="I1240" s="471">
        <f t="shared" si="133"/>
        <v>0.47039166666666665</v>
      </c>
      <c r="J1240" s="472">
        <v>0.36503333333333332</v>
      </c>
      <c r="K1240" s="472">
        <v>0.44336666666666663</v>
      </c>
      <c r="L1240" s="472">
        <v>0.58906666666666663</v>
      </c>
      <c r="M1240" s="472">
        <v>0.48410000000000003</v>
      </c>
      <c r="N1240" s="471">
        <f t="shared" si="134"/>
        <v>0.47039166666666665</v>
      </c>
      <c r="O1240" s="472">
        <v>0.36503333333333332</v>
      </c>
      <c r="P1240" s="472">
        <v>0.44336666666666663</v>
      </c>
      <c r="Q1240" s="472">
        <v>0.58906666666666663</v>
      </c>
      <c r="R1240" s="472">
        <v>0.48410000000000003</v>
      </c>
      <c r="S1240" s="153">
        <v>0.01</v>
      </c>
      <c r="T1240" s="153">
        <v>0.02</v>
      </c>
      <c r="U1240" s="477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4" t="s">
        <v>24</v>
      </c>
    </row>
    <row r="1241" spans="1:27" ht="15" hidden="1" x14ac:dyDescent="0.25">
      <c r="A1241" s="24">
        <f t="shared" si="135"/>
        <v>2240</v>
      </c>
      <c r="B1241" s="24">
        <f t="shared" si="135"/>
        <v>2240</v>
      </c>
      <c r="C1241" s="475" t="s">
        <v>1705</v>
      </c>
      <c r="D1241" t="s">
        <v>222</v>
      </c>
      <c r="E1241" s="476">
        <v>3</v>
      </c>
      <c r="F1241" s="470">
        <v>20.58</v>
      </c>
      <c r="G1241">
        <v>1</v>
      </c>
      <c r="H1241">
        <v>1</v>
      </c>
      <c r="I1241" s="471">
        <f t="shared" si="133"/>
        <v>0.47039166666666665</v>
      </c>
      <c r="J1241" s="472">
        <v>0.36503333333333332</v>
      </c>
      <c r="K1241" s="472">
        <v>0.44336666666666663</v>
      </c>
      <c r="L1241" s="472">
        <v>0.58906666666666663</v>
      </c>
      <c r="M1241" s="472">
        <v>0.48410000000000003</v>
      </c>
      <c r="N1241" s="471">
        <f t="shared" si="134"/>
        <v>0.47039166666666665</v>
      </c>
      <c r="O1241" s="472">
        <v>0.36503333333333332</v>
      </c>
      <c r="P1241" s="472">
        <v>0.44336666666666663</v>
      </c>
      <c r="Q1241" s="472">
        <v>0.58906666666666663</v>
      </c>
      <c r="R1241" s="472">
        <v>0.48410000000000003</v>
      </c>
      <c r="S1241" s="153">
        <v>0.01</v>
      </c>
      <c r="T1241" s="153">
        <v>0.02</v>
      </c>
      <c r="U1241" s="477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4" t="s">
        <v>24</v>
      </c>
    </row>
    <row r="1242" spans="1:27" ht="15" hidden="1" x14ac:dyDescent="0.25">
      <c r="A1242" s="24">
        <f t="shared" si="135"/>
        <v>2241</v>
      </c>
      <c r="B1242" s="24">
        <f t="shared" si="135"/>
        <v>2241</v>
      </c>
      <c r="C1242" s="475" t="s">
        <v>1706</v>
      </c>
      <c r="D1242" t="s">
        <v>222</v>
      </c>
      <c r="E1242" s="476">
        <v>3</v>
      </c>
      <c r="F1242" s="470">
        <v>8.5749999999999993</v>
      </c>
      <c r="G1242">
        <v>1</v>
      </c>
      <c r="H1242">
        <v>1</v>
      </c>
      <c r="I1242" s="471">
        <f t="shared" si="133"/>
        <v>0.47039166666666665</v>
      </c>
      <c r="J1242" s="472">
        <v>0.36503333333333332</v>
      </c>
      <c r="K1242" s="472">
        <v>0.44336666666666663</v>
      </c>
      <c r="L1242" s="472">
        <v>0.58906666666666663</v>
      </c>
      <c r="M1242" s="472">
        <v>0.48410000000000003</v>
      </c>
      <c r="N1242" s="471">
        <f t="shared" si="134"/>
        <v>0.47039166666666665</v>
      </c>
      <c r="O1242" s="472">
        <v>0.36503333333333332</v>
      </c>
      <c r="P1242" s="472">
        <v>0.44336666666666663</v>
      </c>
      <c r="Q1242" s="472">
        <v>0.58906666666666663</v>
      </c>
      <c r="R1242" s="472">
        <v>0.48410000000000003</v>
      </c>
      <c r="S1242" s="153">
        <v>0.01</v>
      </c>
      <c r="T1242" s="153">
        <v>0.02</v>
      </c>
      <c r="U1242" s="477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4" t="s">
        <v>24</v>
      </c>
    </row>
    <row r="1243" spans="1:27" ht="15" hidden="1" x14ac:dyDescent="0.25">
      <c r="A1243" s="24">
        <f t="shared" si="135"/>
        <v>2242</v>
      </c>
      <c r="B1243" s="24">
        <f t="shared" si="135"/>
        <v>2242</v>
      </c>
      <c r="C1243" s="475" t="s">
        <v>1707</v>
      </c>
      <c r="D1243" t="s">
        <v>222</v>
      </c>
      <c r="E1243" s="476">
        <v>3</v>
      </c>
      <c r="F1243" s="470">
        <v>25.725000000000001</v>
      </c>
      <c r="G1243">
        <v>1</v>
      </c>
      <c r="H1243">
        <v>1</v>
      </c>
      <c r="I1243" s="471">
        <f t="shared" si="133"/>
        <v>0.47039166666666665</v>
      </c>
      <c r="J1243" s="472">
        <v>0.36503333333333332</v>
      </c>
      <c r="K1243" s="472">
        <v>0.44336666666666663</v>
      </c>
      <c r="L1243" s="472">
        <v>0.58906666666666663</v>
      </c>
      <c r="M1243" s="472">
        <v>0.48410000000000003</v>
      </c>
      <c r="N1243" s="471">
        <f t="shared" si="134"/>
        <v>0.47039166666666665</v>
      </c>
      <c r="O1243" s="472">
        <v>0.36503333333333332</v>
      </c>
      <c r="P1243" s="472">
        <v>0.44336666666666663</v>
      </c>
      <c r="Q1243" s="472">
        <v>0.58906666666666663</v>
      </c>
      <c r="R1243" s="472">
        <v>0.48410000000000003</v>
      </c>
      <c r="S1243" s="153">
        <v>0.01</v>
      </c>
      <c r="T1243" s="153">
        <v>0.02</v>
      </c>
      <c r="U1243" s="477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4" t="s">
        <v>24</v>
      </c>
    </row>
    <row r="1244" spans="1:27" ht="15" hidden="1" x14ac:dyDescent="0.25">
      <c r="A1244" s="24">
        <f t="shared" si="135"/>
        <v>2243</v>
      </c>
      <c r="B1244" s="24">
        <f t="shared" si="135"/>
        <v>2243</v>
      </c>
      <c r="C1244" s="475" t="s">
        <v>1708</v>
      </c>
      <c r="D1244" t="s">
        <v>222</v>
      </c>
      <c r="E1244" s="476">
        <v>3</v>
      </c>
      <c r="F1244" s="470">
        <v>24.01</v>
      </c>
      <c r="G1244">
        <v>1</v>
      </c>
      <c r="H1244">
        <v>1</v>
      </c>
      <c r="I1244" s="471">
        <f t="shared" si="133"/>
        <v>0.47039166666666665</v>
      </c>
      <c r="J1244" s="472">
        <v>0.36503333333333332</v>
      </c>
      <c r="K1244" s="472">
        <v>0.44336666666666663</v>
      </c>
      <c r="L1244" s="472">
        <v>0.58906666666666663</v>
      </c>
      <c r="M1244" s="472">
        <v>0.48410000000000003</v>
      </c>
      <c r="N1244" s="471">
        <f t="shared" si="134"/>
        <v>0.47039166666666665</v>
      </c>
      <c r="O1244" s="472">
        <v>0.36503333333333332</v>
      </c>
      <c r="P1244" s="472">
        <v>0.44336666666666663</v>
      </c>
      <c r="Q1244" s="472">
        <v>0.58906666666666663</v>
      </c>
      <c r="R1244" s="472">
        <v>0.48410000000000003</v>
      </c>
      <c r="S1244" s="153">
        <v>0.01</v>
      </c>
      <c r="T1244" s="153">
        <v>0.02</v>
      </c>
      <c r="U1244" s="477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4" t="s">
        <v>24</v>
      </c>
    </row>
    <row r="1245" spans="1:27" ht="15" hidden="1" x14ac:dyDescent="0.25">
      <c r="A1245" s="24">
        <f t="shared" si="135"/>
        <v>2244</v>
      </c>
      <c r="B1245" s="24">
        <f t="shared" si="135"/>
        <v>2244</v>
      </c>
      <c r="C1245" s="475" t="s">
        <v>1709</v>
      </c>
      <c r="D1245" t="s">
        <v>222</v>
      </c>
      <c r="E1245" s="476">
        <v>3</v>
      </c>
      <c r="F1245" s="470">
        <v>6.86</v>
      </c>
      <c r="G1245">
        <v>1</v>
      </c>
      <c r="H1245">
        <v>1</v>
      </c>
      <c r="I1245" s="471">
        <f t="shared" si="133"/>
        <v>0.47039166666666665</v>
      </c>
      <c r="J1245" s="472">
        <v>0.36503333333333332</v>
      </c>
      <c r="K1245" s="472">
        <v>0.44336666666666663</v>
      </c>
      <c r="L1245" s="472">
        <v>0.58906666666666663</v>
      </c>
      <c r="M1245" s="472">
        <v>0.48410000000000003</v>
      </c>
      <c r="N1245" s="471">
        <f t="shared" si="134"/>
        <v>0.47039166666666665</v>
      </c>
      <c r="O1245" s="472">
        <v>0.36503333333333332</v>
      </c>
      <c r="P1245" s="472">
        <v>0.44336666666666663</v>
      </c>
      <c r="Q1245" s="472">
        <v>0.58906666666666663</v>
      </c>
      <c r="R1245" s="472">
        <v>0.48410000000000003</v>
      </c>
      <c r="S1245" s="153">
        <v>0.01</v>
      </c>
      <c r="T1245" s="153">
        <v>0.02</v>
      </c>
      <c r="U1245" s="477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4" t="s">
        <v>24</v>
      </c>
    </row>
    <row r="1246" spans="1:27" ht="15" hidden="1" x14ac:dyDescent="0.25">
      <c r="A1246" s="24">
        <f t="shared" si="135"/>
        <v>2245</v>
      </c>
      <c r="B1246" s="24">
        <f t="shared" si="135"/>
        <v>2245</v>
      </c>
      <c r="C1246" s="475" t="s">
        <v>1710</v>
      </c>
      <c r="D1246" t="s">
        <v>222</v>
      </c>
      <c r="E1246" s="476">
        <v>3</v>
      </c>
      <c r="F1246" s="470">
        <v>13.72</v>
      </c>
      <c r="G1246">
        <v>1</v>
      </c>
      <c r="H1246">
        <v>1</v>
      </c>
      <c r="I1246" s="471">
        <f t="shared" si="133"/>
        <v>0.47039166666666665</v>
      </c>
      <c r="J1246" s="472">
        <v>0.36503333333333332</v>
      </c>
      <c r="K1246" s="472">
        <v>0.44336666666666663</v>
      </c>
      <c r="L1246" s="472">
        <v>0.58906666666666663</v>
      </c>
      <c r="M1246" s="472">
        <v>0.48410000000000003</v>
      </c>
      <c r="N1246" s="471">
        <f t="shared" si="134"/>
        <v>0.47039166666666665</v>
      </c>
      <c r="O1246" s="472">
        <v>0.36503333333333332</v>
      </c>
      <c r="P1246" s="472">
        <v>0.44336666666666663</v>
      </c>
      <c r="Q1246" s="472">
        <v>0.58906666666666663</v>
      </c>
      <c r="R1246" s="472">
        <v>0.48410000000000003</v>
      </c>
      <c r="S1246" s="153">
        <v>0.01</v>
      </c>
      <c r="T1246" s="153">
        <v>0.02</v>
      </c>
      <c r="U1246" s="477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4" t="s">
        <v>24</v>
      </c>
    </row>
    <row r="1247" spans="1:27" ht="15" hidden="1" x14ac:dyDescent="0.25">
      <c r="A1247" s="24">
        <f t="shared" si="135"/>
        <v>2246</v>
      </c>
      <c r="B1247" s="24">
        <f t="shared" si="135"/>
        <v>2246</v>
      </c>
      <c r="C1247" s="475" t="s">
        <v>1711</v>
      </c>
      <c r="D1247" t="s">
        <v>222</v>
      </c>
      <c r="E1247" s="476">
        <v>3</v>
      </c>
      <c r="F1247" s="470">
        <v>20</v>
      </c>
      <c r="G1247">
        <v>1</v>
      </c>
      <c r="H1247">
        <v>1</v>
      </c>
      <c r="I1247" s="471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1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7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4" t="s">
        <v>25</v>
      </c>
    </row>
    <row r="1248" spans="1:27" ht="15" hidden="1" x14ac:dyDescent="0.25">
      <c r="A1248" s="24">
        <f t="shared" si="135"/>
        <v>2247</v>
      </c>
      <c r="B1248" s="24">
        <f t="shared" si="135"/>
        <v>2247</v>
      </c>
      <c r="C1248" s="475" t="s">
        <v>1712</v>
      </c>
      <c r="D1248" t="s">
        <v>222</v>
      </c>
      <c r="E1248" s="476">
        <v>3</v>
      </c>
      <c r="F1248" s="470">
        <v>25</v>
      </c>
      <c r="G1248">
        <v>1</v>
      </c>
      <c r="H1248">
        <v>1</v>
      </c>
      <c r="I1248" s="471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1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7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4" t="s">
        <v>25</v>
      </c>
    </row>
    <row r="1249" spans="1:27" ht="15" hidden="1" x14ac:dyDescent="0.25">
      <c r="A1249" s="24">
        <f t="shared" si="135"/>
        <v>2248</v>
      </c>
      <c r="B1249" s="24">
        <f t="shared" si="135"/>
        <v>2248</v>
      </c>
      <c r="C1249" s="475" t="s">
        <v>1713</v>
      </c>
      <c r="D1249" t="s">
        <v>222</v>
      </c>
      <c r="E1249" s="476">
        <v>3</v>
      </c>
      <c r="F1249" s="470">
        <v>25</v>
      </c>
      <c r="G1249">
        <v>1</v>
      </c>
      <c r="H1249">
        <v>1</v>
      </c>
      <c r="I1249" s="471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1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7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4" t="s">
        <v>25</v>
      </c>
    </row>
    <row r="1250" spans="1:27" ht="15" hidden="1" x14ac:dyDescent="0.25">
      <c r="A1250" s="24">
        <f t="shared" ref="A1250:B1269" si="141">1000+ROW()-1</f>
        <v>2249</v>
      </c>
      <c r="B1250" s="24">
        <f t="shared" si="141"/>
        <v>2249</v>
      </c>
      <c r="C1250" s="475" t="s">
        <v>1714</v>
      </c>
      <c r="D1250" t="s">
        <v>222</v>
      </c>
      <c r="E1250" s="476">
        <v>3</v>
      </c>
      <c r="F1250" s="470">
        <v>25</v>
      </c>
      <c r="G1250">
        <v>1</v>
      </c>
      <c r="H1250">
        <v>1</v>
      </c>
      <c r="I1250" s="471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1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7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4" t="s">
        <v>25</v>
      </c>
    </row>
    <row r="1251" spans="1:27" ht="15" hidden="1" x14ac:dyDescent="0.25">
      <c r="A1251" s="24">
        <f t="shared" si="141"/>
        <v>2250</v>
      </c>
      <c r="B1251" s="24">
        <f t="shared" si="141"/>
        <v>2250</v>
      </c>
      <c r="C1251" s="475" t="s">
        <v>1715</v>
      </c>
      <c r="D1251" t="s">
        <v>222</v>
      </c>
      <c r="E1251" s="476">
        <v>3</v>
      </c>
      <c r="F1251" s="470">
        <v>29.835000000000001</v>
      </c>
      <c r="G1251">
        <v>1</v>
      </c>
      <c r="H1251">
        <v>1</v>
      </c>
      <c r="I1251" s="471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1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7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4" t="s">
        <v>25</v>
      </c>
    </row>
    <row r="1252" spans="1:27" ht="15" hidden="1" x14ac:dyDescent="0.25">
      <c r="A1252" s="24">
        <f t="shared" si="141"/>
        <v>2251</v>
      </c>
      <c r="B1252" s="24">
        <f t="shared" si="141"/>
        <v>2251</v>
      </c>
      <c r="C1252" s="475" t="s">
        <v>1716</v>
      </c>
      <c r="D1252" t="s">
        <v>222</v>
      </c>
      <c r="E1252" s="476">
        <v>3</v>
      </c>
      <c r="F1252" s="470">
        <v>29.835000000000001</v>
      </c>
      <c r="G1252">
        <v>1</v>
      </c>
      <c r="H1252">
        <v>1</v>
      </c>
      <c r="I1252" s="471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1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7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4" t="s">
        <v>25</v>
      </c>
    </row>
    <row r="1253" spans="1:27" ht="15" hidden="1" x14ac:dyDescent="0.25">
      <c r="A1253" s="24">
        <f t="shared" si="141"/>
        <v>2252</v>
      </c>
      <c r="B1253" s="24">
        <f t="shared" si="141"/>
        <v>2252</v>
      </c>
      <c r="C1253" s="475" t="s">
        <v>1717</v>
      </c>
      <c r="D1253" t="s">
        <v>222</v>
      </c>
      <c r="E1253" s="476">
        <v>3</v>
      </c>
      <c r="F1253" s="470">
        <v>29.835000000000001</v>
      </c>
      <c r="G1253">
        <v>1</v>
      </c>
      <c r="H1253">
        <v>1</v>
      </c>
      <c r="I1253" s="471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1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7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4" t="s">
        <v>25</v>
      </c>
    </row>
    <row r="1254" spans="1:27" ht="15" hidden="1" x14ac:dyDescent="0.25">
      <c r="A1254" s="24">
        <f t="shared" si="141"/>
        <v>2253</v>
      </c>
      <c r="B1254" s="24">
        <f t="shared" si="141"/>
        <v>2253</v>
      </c>
      <c r="C1254" s="475" t="s">
        <v>1718</v>
      </c>
      <c r="D1254" t="s">
        <v>222</v>
      </c>
      <c r="E1254" s="476">
        <v>3</v>
      </c>
      <c r="F1254" s="470">
        <v>29.835000000000001</v>
      </c>
      <c r="G1254">
        <v>1</v>
      </c>
      <c r="H1254">
        <v>1</v>
      </c>
      <c r="I1254" s="471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1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7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4" t="s">
        <v>25</v>
      </c>
    </row>
    <row r="1255" spans="1:27" ht="15" hidden="1" x14ac:dyDescent="0.25">
      <c r="A1255" s="24">
        <f t="shared" si="141"/>
        <v>2254</v>
      </c>
      <c r="B1255" s="24">
        <f t="shared" si="141"/>
        <v>2254</v>
      </c>
      <c r="C1255" s="475" t="s">
        <v>1719</v>
      </c>
      <c r="D1255" t="s">
        <v>216</v>
      </c>
      <c r="E1255" s="476">
        <v>1</v>
      </c>
      <c r="F1255" s="470">
        <v>30</v>
      </c>
      <c r="G1255">
        <v>1</v>
      </c>
      <c r="H1255">
        <v>1</v>
      </c>
      <c r="I1255" s="471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1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7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4" t="s">
        <v>25</v>
      </c>
    </row>
    <row r="1256" spans="1:27" ht="15" hidden="1" x14ac:dyDescent="0.25">
      <c r="A1256" s="24">
        <f t="shared" si="141"/>
        <v>2255</v>
      </c>
      <c r="B1256" s="24">
        <f t="shared" si="141"/>
        <v>2255</v>
      </c>
      <c r="C1256" s="475" t="s">
        <v>1720</v>
      </c>
      <c r="D1256" t="s">
        <v>216</v>
      </c>
      <c r="E1256" s="476">
        <v>1</v>
      </c>
      <c r="F1256" s="470">
        <v>30</v>
      </c>
      <c r="G1256">
        <v>1</v>
      </c>
      <c r="H1256">
        <v>1</v>
      </c>
      <c r="I1256" s="471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1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7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4" t="s">
        <v>25</v>
      </c>
    </row>
    <row r="1257" spans="1:27" ht="15" hidden="1" x14ac:dyDescent="0.25">
      <c r="A1257" s="24">
        <f t="shared" si="141"/>
        <v>2256</v>
      </c>
      <c r="B1257" s="24">
        <f t="shared" si="141"/>
        <v>2256</v>
      </c>
      <c r="C1257" s="475" t="s">
        <v>1721</v>
      </c>
      <c r="D1257" t="s">
        <v>216</v>
      </c>
      <c r="E1257" s="476">
        <v>1</v>
      </c>
      <c r="F1257" s="470">
        <v>30</v>
      </c>
      <c r="G1257">
        <v>1</v>
      </c>
      <c r="H1257">
        <v>1</v>
      </c>
      <c r="I1257" s="471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1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7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4" t="s">
        <v>25</v>
      </c>
    </row>
    <row r="1258" spans="1:27" ht="15" hidden="1" x14ac:dyDescent="0.25">
      <c r="A1258" s="24">
        <f t="shared" si="141"/>
        <v>2257</v>
      </c>
      <c r="B1258" s="24">
        <f t="shared" si="141"/>
        <v>2257</v>
      </c>
      <c r="C1258" s="475" t="s">
        <v>1722</v>
      </c>
      <c r="D1258" t="s">
        <v>216</v>
      </c>
      <c r="E1258" s="476">
        <v>1</v>
      </c>
      <c r="F1258" s="470">
        <v>30</v>
      </c>
      <c r="G1258">
        <v>1</v>
      </c>
      <c r="H1258">
        <v>1</v>
      </c>
      <c r="I1258" s="471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1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7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4" t="s">
        <v>25</v>
      </c>
    </row>
    <row r="1259" spans="1:27" ht="15" hidden="1" x14ac:dyDescent="0.25">
      <c r="A1259" s="24">
        <f t="shared" si="141"/>
        <v>2258</v>
      </c>
      <c r="B1259" s="24">
        <f t="shared" si="141"/>
        <v>2258</v>
      </c>
      <c r="C1259" s="475" t="s">
        <v>1723</v>
      </c>
      <c r="D1259" t="s">
        <v>216</v>
      </c>
      <c r="E1259" s="476">
        <v>1</v>
      </c>
      <c r="F1259" s="470">
        <v>30</v>
      </c>
      <c r="G1259">
        <v>1</v>
      </c>
      <c r="H1259">
        <v>1</v>
      </c>
      <c r="I1259" s="471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1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7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4" t="s">
        <v>25</v>
      </c>
    </row>
    <row r="1260" spans="1:27" ht="15" hidden="1" x14ac:dyDescent="0.25">
      <c r="A1260" s="24">
        <f t="shared" si="141"/>
        <v>2259</v>
      </c>
      <c r="B1260" s="24">
        <f t="shared" si="141"/>
        <v>2259</v>
      </c>
      <c r="C1260" s="475" t="s">
        <v>1724</v>
      </c>
      <c r="D1260" t="s">
        <v>216</v>
      </c>
      <c r="E1260" s="476">
        <v>1</v>
      </c>
      <c r="F1260" s="470">
        <v>30</v>
      </c>
      <c r="G1260">
        <v>1</v>
      </c>
      <c r="H1260">
        <v>1</v>
      </c>
      <c r="I1260" s="471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1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7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4" t="s">
        <v>25</v>
      </c>
    </row>
    <row r="1261" spans="1:27" ht="15" hidden="1" x14ac:dyDescent="0.25">
      <c r="A1261" s="24">
        <f t="shared" si="141"/>
        <v>2260</v>
      </c>
      <c r="B1261" s="24">
        <f t="shared" si="141"/>
        <v>2260</v>
      </c>
      <c r="C1261" s="475" t="s">
        <v>1725</v>
      </c>
      <c r="D1261" t="s">
        <v>216</v>
      </c>
      <c r="E1261" s="476">
        <v>1</v>
      </c>
      <c r="F1261" s="470">
        <v>30</v>
      </c>
      <c r="G1261">
        <v>1</v>
      </c>
      <c r="H1261">
        <v>1</v>
      </c>
      <c r="I1261" s="471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1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7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4" t="s">
        <v>25</v>
      </c>
    </row>
    <row r="1262" spans="1:27" ht="15" hidden="1" x14ac:dyDescent="0.25">
      <c r="A1262" s="24">
        <f t="shared" si="141"/>
        <v>2261</v>
      </c>
      <c r="B1262" s="24">
        <f t="shared" si="141"/>
        <v>2261</v>
      </c>
      <c r="C1262" s="475" t="s">
        <v>1726</v>
      </c>
      <c r="D1262" t="s">
        <v>216</v>
      </c>
      <c r="E1262" s="476">
        <v>1</v>
      </c>
      <c r="F1262" s="470">
        <v>30</v>
      </c>
      <c r="G1262">
        <v>1</v>
      </c>
      <c r="H1262">
        <v>1</v>
      </c>
      <c r="I1262" s="471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1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7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4" t="s">
        <v>25</v>
      </c>
    </row>
    <row r="1263" spans="1:27" ht="15" hidden="1" x14ac:dyDescent="0.25">
      <c r="A1263" s="24">
        <f t="shared" si="141"/>
        <v>2262</v>
      </c>
      <c r="B1263" s="24">
        <f t="shared" si="141"/>
        <v>2262</v>
      </c>
      <c r="C1263" s="475" t="s">
        <v>1727</v>
      </c>
      <c r="D1263" t="s">
        <v>216</v>
      </c>
      <c r="E1263" s="476">
        <v>1</v>
      </c>
      <c r="F1263" s="470">
        <v>30</v>
      </c>
      <c r="G1263">
        <v>1</v>
      </c>
      <c r="H1263">
        <v>1</v>
      </c>
      <c r="I1263" s="471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1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7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4" t="s">
        <v>25</v>
      </c>
    </row>
    <row r="1264" spans="1:27" ht="15" hidden="1" x14ac:dyDescent="0.25">
      <c r="A1264" s="24">
        <f t="shared" si="141"/>
        <v>2263</v>
      </c>
      <c r="B1264" s="24">
        <f t="shared" si="141"/>
        <v>2263</v>
      </c>
      <c r="C1264" s="475" t="s">
        <v>1728</v>
      </c>
      <c r="D1264" t="s">
        <v>222</v>
      </c>
      <c r="E1264" s="476">
        <v>3</v>
      </c>
      <c r="F1264" s="470">
        <v>30</v>
      </c>
      <c r="G1264">
        <v>1</v>
      </c>
      <c r="H1264">
        <v>1</v>
      </c>
      <c r="I1264" s="471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1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7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4" t="s">
        <v>25</v>
      </c>
    </row>
    <row r="1265" spans="1:27" ht="15" hidden="1" x14ac:dyDescent="0.25">
      <c r="A1265" s="24">
        <f t="shared" si="141"/>
        <v>2264</v>
      </c>
      <c r="B1265" s="24">
        <f t="shared" si="141"/>
        <v>2264</v>
      </c>
      <c r="C1265" s="475" t="s">
        <v>1729</v>
      </c>
      <c r="D1265" t="s">
        <v>222</v>
      </c>
      <c r="E1265" s="476">
        <v>3</v>
      </c>
      <c r="F1265" s="470">
        <v>30</v>
      </c>
      <c r="G1265">
        <v>1</v>
      </c>
      <c r="H1265">
        <v>1</v>
      </c>
      <c r="I1265" s="471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1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7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4" t="s">
        <v>25</v>
      </c>
    </row>
    <row r="1266" spans="1:27" ht="15" hidden="1" x14ac:dyDescent="0.25">
      <c r="A1266" s="24">
        <f t="shared" si="141"/>
        <v>2265</v>
      </c>
      <c r="B1266" s="24">
        <f t="shared" si="141"/>
        <v>2265</v>
      </c>
      <c r="C1266" s="475" t="s">
        <v>1730</v>
      </c>
      <c r="D1266" t="s">
        <v>222</v>
      </c>
      <c r="E1266" s="476">
        <v>3</v>
      </c>
      <c r="F1266" s="470">
        <v>30</v>
      </c>
      <c r="G1266">
        <v>1</v>
      </c>
      <c r="H1266">
        <v>1</v>
      </c>
      <c r="I1266" s="471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1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7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4" t="s">
        <v>25</v>
      </c>
    </row>
    <row r="1267" spans="1:27" ht="15" hidden="1" x14ac:dyDescent="0.25">
      <c r="A1267" s="24">
        <f t="shared" si="141"/>
        <v>2266</v>
      </c>
      <c r="B1267" s="24">
        <f t="shared" si="141"/>
        <v>2266</v>
      </c>
      <c r="C1267" s="475" t="s">
        <v>1731</v>
      </c>
      <c r="D1267" t="s">
        <v>222</v>
      </c>
      <c r="E1267" s="476">
        <v>3</v>
      </c>
      <c r="F1267" s="470">
        <v>30</v>
      </c>
      <c r="G1267">
        <v>1</v>
      </c>
      <c r="H1267">
        <v>1</v>
      </c>
      <c r="I1267" s="471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1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7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4" t="s">
        <v>25</v>
      </c>
    </row>
    <row r="1268" spans="1:27" ht="15" hidden="1" x14ac:dyDescent="0.25">
      <c r="A1268" s="24">
        <f t="shared" si="141"/>
        <v>2267</v>
      </c>
      <c r="B1268" s="24">
        <f t="shared" si="141"/>
        <v>2267</v>
      </c>
      <c r="C1268" s="475" t="s">
        <v>1732</v>
      </c>
      <c r="D1268" t="s">
        <v>222</v>
      </c>
      <c r="E1268" s="476">
        <v>3</v>
      </c>
      <c r="F1268" s="470">
        <v>30</v>
      </c>
      <c r="G1268">
        <v>1</v>
      </c>
      <c r="H1268">
        <v>1</v>
      </c>
      <c r="I1268" s="471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1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7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4" t="s">
        <v>25</v>
      </c>
    </row>
    <row r="1269" spans="1:27" ht="15" hidden="1" x14ac:dyDescent="0.25">
      <c r="A1269" s="24">
        <f t="shared" si="141"/>
        <v>2268</v>
      </c>
      <c r="B1269" s="24">
        <f t="shared" si="141"/>
        <v>2268</v>
      </c>
      <c r="C1269" s="475" t="s">
        <v>1733</v>
      </c>
      <c r="D1269" t="s">
        <v>222</v>
      </c>
      <c r="E1269" s="476">
        <v>3</v>
      </c>
      <c r="F1269" s="470">
        <v>30</v>
      </c>
      <c r="G1269">
        <v>1</v>
      </c>
      <c r="H1269">
        <v>1</v>
      </c>
      <c r="I1269" s="471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1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7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4" t="s">
        <v>25</v>
      </c>
    </row>
    <row r="1270" spans="1:27" ht="15" hidden="1" x14ac:dyDescent="0.25">
      <c r="A1270" s="24">
        <f t="shared" ref="A1270:B1289" si="150">1000+ROW()-1</f>
        <v>2269</v>
      </c>
      <c r="B1270" s="24">
        <f t="shared" si="150"/>
        <v>2269</v>
      </c>
      <c r="C1270" s="475" t="s">
        <v>1734</v>
      </c>
      <c r="D1270" t="s">
        <v>222</v>
      </c>
      <c r="E1270" s="476">
        <v>3</v>
      </c>
      <c r="F1270" s="470">
        <v>30</v>
      </c>
      <c r="G1270">
        <v>1</v>
      </c>
      <c r="H1270">
        <v>1</v>
      </c>
      <c r="I1270" s="471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1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7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4" t="s">
        <v>25</v>
      </c>
    </row>
    <row r="1271" spans="1:27" ht="15" hidden="1" x14ac:dyDescent="0.25">
      <c r="A1271" s="24">
        <f t="shared" si="150"/>
        <v>2270</v>
      </c>
      <c r="B1271" s="24">
        <f t="shared" si="150"/>
        <v>2270</v>
      </c>
      <c r="C1271" s="475" t="s">
        <v>1735</v>
      </c>
      <c r="D1271" t="s">
        <v>222</v>
      </c>
      <c r="E1271" s="476">
        <v>3</v>
      </c>
      <c r="F1271" s="470">
        <v>30</v>
      </c>
      <c r="G1271">
        <v>1</v>
      </c>
      <c r="H1271">
        <v>1</v>
      </c>
      <c r="I1271" s="471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1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7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4" t="s">
        <v>25</v>
      </c>
    </row>
    <row r="1272" spans="1:27" ht="15" hidden="1" x14ac:dyDescent="0.25">
      <c r="A1272" s="24">
        <f t="shared" si="150"/>
        <v>2271</v>
      </c>
      <c r="B1272" s="24">
        <f t="shared" si="150"/>
        <v>2271</v>
      </c>
      <c r="C1272" s="475" t="s">
        <v>1736</v>
      </c>
      <c r="D1272" t="s">
        <v>222</v>
      </c>
      <c r="E1272" s="476">
        <v>3</v>
      </c>
      <c r="F1272" s="470">
        <v>30</v>
      </c>
      <c r="G1272">
        <v>1</v>
      </c>
      <c r="H1272">
        <v>1</v>
      </c>
      <c r="I1272" s="471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1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7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4" t="s">
        <v>25</v>
      </c>
    </row>
    <row r="1273" spans="1:27" ht="15" hidden="1" x14ac:dyDescent="0.25">
      <c r="A1273" s="24">
        <f t="shared" si="150"/>
        <v>2272</v>
      </c>
      <c r="B1273" s="24">
        <f t="shared" si="150"/>
        <v>2272</v>
      </c>
      <c r="C1273" s="475" t="s">
        <v>1737</v>
      </c>
      <c r="D1273" t="s">
        <v>222</v>
      </c>
      <c r="E1273" s="476">
        <v>3</v>
      </c>
      <c r="F1273" s="470">
        <v>30</v>
      </c>
      <c r="G1273">
        <v>1</v>
      </c>
      <c r="H1273">
        <v>1</v>
      </c>
      <c r="I1273" s="471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1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7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4" t="s">
        <v>25</v>
      </c>
    </row>
    <row r="1274" spans="1:27" ht="15" hidden="1" x14ac:dyDescent="0.25">
      <c r="A1274" s="24">
        <f t="shared" si="150"/>
        <v>2273</v>
      </c>
      <c r="B1274" s="24">
        <f t="shared" si="150"/>
        <v>2273</v>
      </c>
      <c r="C1274" s="475" t="s">
        <v>1738</v>
      </c>
      <c r="D1274" t="s">
        <v>222</v>
      </c>
      <c r="E1274" s="476">
        <v>3</v>
      </c>
      <c r="F1274" s="470">
        <v>30</v>
      </c>
      <c r="G1274">
        <v>1</v>
      </c>
      <c r="H1274">
        <v>1</v>
      </c>
      <c r="I1274" s="471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1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7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4" t="s">
        <v>25</v>
      </c>
    </row>
    <row r="1275" spans="1:27" ht="15" hidden="1" x14ac:dyDescent="0.25">
      <c r="A1275" s="24">
        <f t="shared" si="150"/>
        <v>2274</v>
      </c>
      <c r="B1275" s="24">
        <f t="shared" si="150"/>
        <v>2274</v>
      </c>
      <c r="C1275" s="475" t="s">
        <v>1739</v>
      </c>
      <c r="D1275" t="s">
        <v>222</v>
      </c>
      <c r="E1275" s="476">
        <v>3</v>
      </c>
      <c r="F1275" s="470">
        <v>30</v>
      </c>
      <c r="G1275">
        <v>1</v>
      </c>
      <c r="H1275">
        <v>1</v>
      </c>
      <c r="I1275" s="471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1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7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4" t="s">
        <v>25</v>
      </c>
    </row>
    <row r="1276" spans="1:27" ht="15" hidden="1" x14ac:dyDescent="0.25">
      <c r="A1276" s="24">
        <f t="shared" si="150"/>
        <v>2275</v>
      </c>
      <c r="B1276" s="24">
        <f t="shared" si="150"/>
        <v>2275</v>
      </c>
      <c r="C1276" s="475" t="s">
        <v>1740</v>
      </c>
      <c r="D1276" t="s">
        <v>222</v>
      </c>
      <c r="E1276" s="476">
        <v>3</v>
      </c>
      <c r="F1276" s="470">
        <v>30</v>
      </c>
      <c r="G1276">
        <v>1</v>
      </c>
      <c r="H1276">
        <v>1</v>
      </c>
      <c r="I1276" s="471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1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7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4" t="s">
        <v>25</v>
      </c>
    </row>
    <row r="1277" spans="1:27" ht="15" hidden="1" x14ac:dyDescent="0.25">
      <c r="A1277" s="24">
        <f t="shared" si="150"/>
        <v>2276</v>
      </c>
      <c r="B1277" s="24">
        <f t="shared" si="150"/>
        <v>2276</v>
      </c>
      <c r="C1277" s="475" t="s">
        <v>1741</v>
      </c>
      <c r="D1277" t="s">
        <v>222</v>
      </c>
      <c r="E1277" s="476">
        <v>3</v>
      </c>
      <c r="F1277" s="470">
        <v>30</v>
      </c>
      <c r="G1277">
        <v>1</v>
      </c>
      <c r="H1277">
        <v>1</v>
      </c>
      <c r="I1277" s="471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1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7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4" t="s">
        <v>25</v>
      </c>
    </row>
    <row r="1278" spans="1:27" ht="15" hidden="1" x14ac:dyDescent="0.25">
      <c r="A1278" s="24">
        <f t="shared" si="150"/>
        <v>2277</v>
      </c>
      <c r="B1278" s="24">
        <f t="shared" si="150"/>
        <v>2277</v>
      </c>
      <c r="C1278" s="475" t="s">
        <v>1742</v>
      </c>
      <c r="D1278" t="s">
        <v>222</v>
      </c>
      <c r="E1278" s="476">
        <v>3</v>
      </c>
      <c r="F1278" s="470">
        <v>30</v>
      </c>
      <c r="G1278">
        <v>1</v>
      </c>
      <c r="H1278">
        <v>1</v>
      </c>
      <c r="I1278" s="471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1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7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4" t="s">
        <v>25</v>
      </c>
    </row>
    <row r="1279" spans="1:27" ht="15" hidden="1" x14ac:dyDescent="0.25">
      <c r="A1279" s="24">
        <f t="shared" si="150"/>
        <v>2278</v>
      </c>
      <c r="B1279" s="24">
        <f t="shared" si="150"/>
        <v>2278</v>
      </c>
      <c r="C1279" s="475" t="s">
        <v>1743</v>
      </c>
      <c r="D1279" t="s">
        <v>222</v>
      </c>
      <c r="E1279" s="476">
        <v>3</v>
      </c>
      <c r="F1279" s="470">
        <v>30</v>
      </c>
      <c r="G1279">
        <v>1</v>
      </c>
      <c r="H1279">
        <v>1</v>
      </c>
      <c r="I1279" s="471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1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7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4" t="s">
        <v>25</v>
      </c>
    </row>
    <row r="1280" spans="1:27" ht="15" hidden="1" x14ac:dyDescent="0.25">
      <c r="A1280" s="24">
        <f t="shared" si="150"/>
        <v>2279</v>
      </c>
      <c r="B1280" s="24">
        <f t="shared" si="150"/>
        <v>2279</v>
      </c>
      <c r="C1280" s="475" t="s">
        <v>1744</v>
      </c>
      <c r="D1280" t="s">
        <v>222</v>
      </c>
      <c r="E1280" s="476">
        <v>3</v>
      </c>
      <c r="F1280" s="470">
        <v>28</v>
      </c>
      <c r="G1280">
        <v>1</v>
      </c>
      <c r="H1280">
        <v>1</v>
      </c>
      <c r="I1280" s="471">
        <f t="shared" si="133"/>
        <v>0.47039166666666665</v>
      </c>
      <c r="J1280" s="472">
        <v>0.36503333333333332</v>
      </c>
      <c r="K1280" s="472">
        <v>0.44336666666666663</v>
      </c>
      <c r="L1280" s="472">
        <v>0.58906666666666663</v>
      </c>
      <c r="M1280" s="472">
        <v>0.48410000000000003</v>
      </c>
      <c r="N1280" s="471">
        <f t="shared" si="134"/>
        <v>0.47039166666666665</v>
      </c>
      <c r="O1280" s="472">
        <v>0.36503333333333332</v>
      </c>
      <c r="P1280" s="472">
        <v>0.44336666666666663</v>
      </c>
      <c r="Q1280" s="472">
        <v>0.58906666666666663</v>
      </c>
      <c r="R1280" s="472">
        <v>0.48410000000000003</v>
      </c>
      <c r="S1280" s="153">
        <v>0.01</v>
      </c>
      <c r="T1280" s="153">
        <v>0.02</v>
      </c>
      <c r="U1280" s="477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4" t="s">
        <v>24</v>
      </c>
    </row>
    <row r="1281" spans="1:27" ht="15" hidden="1" x14ac:dyDescent="0.25">
      <c r="A1281" s="24">
        <f t="shared" si="150"/>
        <v>2280</v>
      </c>
      <c r="B1281" s="24">
        <f t="shared" si="150"/>
        <v>2280</v>
      </c>
      <c r="C1281" s="475" t="s">
        <v>1745</v>
      </c>
      <c r="D1281" t="s">
        <v>222</v>
      </c>
      <c r="E1281" s="476">
        <v>3</v>
      </c>
      <c r="F1281" s="470">
        <v>14.7</v>
      </c>
      <c r="G1281">
        <v>1</v>
      </c>
      <c r="H1281">
        <v>1</v>
      </c>
      <c r="I1281" s="471">
        <f t="shared" si="133"/>
        <v>0.47039166666666665</v>
      </c>
      <c r="J1281" s="472">
        <v>0.36503333333333332</v>
      </c>
      <c r="K1281" s="472">
        <v>0.44336666666666663</v>
      </c>
      <c r="L1281" s="472">
        <v>0.58906666666666663</v>
      </c>
      <c r="M1281" s="472">
        <v>0.48410000000000003</v>
      </c>
      <c r="N1281" s="471">
        <f t="shared" si="134"/>
        <v>0.47039166666666665</v>
      </c>
      <c r="O1281" s="472">
        <v>0.36503333333333332</v>
      </c>
      <c r="P1281" s="472">
        <v>0.44336666666666663</v>
      </c>
      <c r="Q1281" s="472">
        <v>0.58906666666666663</v>
      </c>
      <c r="R1281" s="472">
        <v>0.48410000000000003</v>
      </c>
      <c r="S1281" s="153">
        <v>0.01</v>
      </c>
      <c r="T1281" s="153">
        <v>0.02</v>
      </c>
      <c r="U1281" s="477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4" t="s">
        <v>24</v>
      </c>
    </row>
    <row r="1282" spans="1:27" ht="15" hidden="1" x14ac:dyDescent="0.25">
      <c r="A1282" s="24">
        <f t="shared" si="150"/>
        <v>2281</v>
      </c>
      <c r="B1282" s="24">
        <f t="shared" si="150"/>
        <v>2281</v>
      </c>
      <c r="C1282" s="475" t="s">
        <v>1746</v>
      </c>
      <c r="D1282" t="s">
        <v>222</v>
      </c>
      <c r="E1282" s="476">
        <v>3</v>
      </c>
      <c r="F1282" s="470">
        <v>28</v>
      </c>
      <c r="G1282">
        <v>1</v>
      </c>
      <c r="H1282">
        <v>1</v>
      </c>
      <c r="I1282" s="471">
        <f t="shared" ref="I1282:I1345" si="151">AVERAGE(J1282:M1282)</f>
        <v>0.47039166666666665</v>
      </c>
      <c r="J1282" s="472">
        <v>0.36503333333333332</v>
      </c>
      <c r="K1282" s="472">
        <v>0.44336666666666663</v>
      </c>
      <c r="L1282" s="472">
        <v>0.58906666666666663</v>
      </c>
      <c r="M1282" s="472">
        <v>0.48410000000000003</v>
      </c>
      <c r="N1282" s="471">
        <f t="shared" ref="N1282:N1345" si="152">AVERAGE(O1282:R1282)</f>
        <v>0.47039166666666665</v>
      </c>
      <c r="O1282" s="472">
        <v>0.36503333333333332</v>
      </c>
      <c r="P1282" s="472">
        <v>0.44336666666666663</v>
      </c>
      <c r="Q1282" s="472">
        <v>0.58906666666666663</v>
      </c>
      <c r="R1282" s="472">
        <v>0.48410000000000003</v>
      </c>
      <c r="S1282" s="153">
        <v>0.01</v>
      </c>
      <c r="T1282" s="153">
        <v>0.02</v>
      </c>
      <c r="U1282" s="477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4" t="s">
        <v>24</v>
      </c>
    </row>
    <row r="1283" spans="1:27" ht="15" hidden="1" x14ac:dyDescent="0.25">
      <c r="A1283" s="24">
        <f t="shared" si="150"/>
        <v>2282</v>
      </c>
      <c r="B1283" s="24">
        <f t="shared" si="150"/>
        <v>2282</v>
      </c>
      <c r="C1283" s="475" t="s">
        <v>1747</v>
      </c>
      <c r="D1283" t="s">
        <v>222</v>
      </c>
      <c r="E1283" s="476">
        <v>3</v>
      </c>
      <c r="F1283" s="470">
        <v>30</v>
      </c>
      <c r="G1283">
        <v>1</v>
      </c>
      <c r="H1283">
        <v>1</v>
      </c>
      <c r="I1283" s="471">
        <f t="shared" si="151"/>
        <v>0.47039166666666665</v>
      </c>
      <c r="J1283" s="472">
        <v>0.36503333333333332</v>
      </c>
      <c r="K1283" s="472">
        <v>0.44336666666666663</v>
      </c>
      <c r="L1283" s="472">
        <v>0.58906666666666663</v>
      </c>
      <c r="M1283" s="472">
        <v>0.48410000000000003</v>
      </c>
      <c r="N1283" s="471">
        <f t="shared" si="152"/>
        <v>0.47039166666666665</v>
      </c>
      <c r="O1283" s="472">
        <v>0.36503333333333332</v>
      </c>
      <c r="P1283" s="472">
        <v>0.44336666666666663</v>
      </c>
      <c r="Q1283" s="472">
        <v>0.58906666666666663</v>
      </c>
      <c r="R1283" s="472">
        <v>0.48410000000000003</v>
      </c>
      <c r="S1283" s="153">
        <v>0.01</v>
      </c>
      <c r="T1283" s="153">
        <v>0.02</v>
      </c>
      <c r="U1283" s="477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4" t="s">
        <v>24</v>
      </c>
    </row>
    <row r="1284" spans="1:27" ht="15" hidden="1" x14ac:dyDescent="0.25">
      <c r="A1284" s="24">
        <f t="shared" si="150"/>
        <v>2283</v>
      </c>
      <c r="B1284" s="24">
        <f t="shared" si="150"/>
        <v>2283</v>
      </c>
      <c r="C1284" s="475" t="s">
        <v>1748</v>
      </c>
      <c r="D1284" t="s">
        <v>222</v>
      </c>
      <c r="E1284" s="476">
        <v>3</v>
      </c>
      <c r="F1284" s="470">
        <v>29.9</v>
      </c>
      <c r="G1284">
        <v>1</v>
      </c>
      <c r="H1284">
        <v>1</v>
      </c>
      <c r="I1284" s="471">
        <f t="shared" si="151"/>
        <v>0.47039166666666665</v>
      </c>
      <c r="J1284" s="472">
        <v>0.36503333333333332</v>
      </c>
      <c r="K1284" s="472">
        <v>0.44336666666666663</v>
      </c>
      <c r="L1284" s="472">
        <v>0.58906666666666663</v>
      </c>
      <c r="M1284" s="472">
        <v>0.48410000000000003</v>
      </c>
      <c r="N1284" s="471">
        <f t="shared" si="152"/>
        <v>0.47039166666666665</v>
      </c>
      <c r="O1284" s="472">
        <v>0.36503333333333332</v>
      </c>
      <c r="P1284" s="472">
        <v>0.44336666666666663</v>
      </c>
      <c r="Q1284" s="472">
        <v>0.58906666666666663</v>
      </c>
      <c r="R1284" s="472">
        <v>0.48410000000000003</v>
      </c>
      <c r="S1284" s="153">
        <v>0.01</v>
      </c>
      <c r="T1284" s="153">
        <v>0.02</v>
      </c>
      <c r="U1284" s="477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4" t="s">
        <v>24</v>
      </c>
    </row>
    <row r="1285" spans="1:27" ht="15" hidden="1" x14ac:dyDescent="0.25">
      <c r="A1285" s="24">
        <f t="shared" si="150"/>
        <v>2284</v>
      </c>
      <c r="B1285" s="24">
        <f t="shared" si="150"/>
        <v>2284</v>
      </c>
      <c r="C1285" s="475" t="s">
        <v>1749</v>
      </c>
      <c r="D1285" t="s">
        <v>222</v>
      </c>
      <c r="E1285" s="476">
        <v>3</v>
      </c>
      <c r="F1285" s="470">
        <v>29.9</v>
      </c>
      <c r="G1285">
        <v>1</v>
      </c>
      <c r="H1285">
        <v>1</v>
      </c>
      <c r="I1285" s="471">
        <f t="shared" si="151"/>
        <v>0.47039166666666665</v>
      </c>
      <c r="J1285" s="472">
        <v>0.36503333333333332</v>
      </c>
      <c r="K1285" s="472">
        <v>0.44336666666666663</v>
      </c>
      <c r="L1285" s="472">
        <v>0.58906666666666663</v>
      </c>
      <c r="M1285" s="472">
        <v>0.48410000000000003</v>
      </c>
      <c r="N1285" s="471">
        <f t="shared" si="152"/>
        <v>0.47039166666666665</v>
      </c>
      <c r="O1285" s="472">
        <v>0.36503333333333332</v>
      </c>
      <c r="P1285" s="472">
        <v>0.44336666666666663</v>
      </c>
      <c r="Q1285" s="472">
        <v>0.58906666666666663</v>
      </c>
      <c r="R1285" s="472">
        <v>0.48410000000000003</v>
      </c>
      <c r="S1285" s="153">
        <v>0.01</v>
      </c>
      <c r="T1285" s="153">
        <v>0.02</v>
      </c>
      <c r="U1285" s="477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4" t="s">
        <v>24</v>
      </c>
    </row>
    <row r="1286" spans="1:27" ht="15" hidden="1" x14ac:dyDescent="0.25">
      <c r="A1286" s="24">
        <f t="shared" si="150"/>
        <v>2285</v>
      </c>
      <c r="B1286" s="24">
        <f t="shared" si="150"/>
        <v>2285</v>
      </c>
      <c r="C1286" s="475" t="s">
        <v>1750</v>
      </c>
      <c r="D1286" t="s">
        <v>222</v>
      </c>
      <c r="E1286" s="476">
        <v>3</v>
      </c>
      <c r="F1286" s="470">
        <v>29.9</v>
      </c>
      <c r="G1286">
        <v>1</v>
      </c>
      <c r="H1286">
        <v>1</v>
      </c>
      <c r="I1286" s="471">
        <f t="shared" si="151"/>
        <v>0.47039166666666665</v>
      </c>
      <c r="J1286" s="472">
        <v>0.36503333333333332</v>
      </c>
      <c r="K1286" s="472">
        <v>0.44336666666666663</v>
      </c>
      <c r="L1286" s="472">
        <v>0.58906666666666663</v>
      </c>
      <c r="M1286" s="472">
        <v>0.48410000000000003</v>
      </c>
      <c r="N1286" s="471">
        <f t="shared" si="152"/>
        <v>0.47039166666666665</v>
      </c>
      <c r="O1286" s="472">
        <v>0.36503333333333332</v>
      </c>
      <c r="P1286" s="472">
        <v>0.44336666666666663</v>
      </c>
      <c r="Q1286" s="472">
        <v>0.58906666666666663</v>
      </c>
      <c r="R1286" s="472">
        <v>0.48410000000000003</v>
      </c>
      <c r="S1286" s="153">
        <v>0.01</v>
      </c>
      <c r="T1286" s="153">
        <v>0.02</v>
      </c>
      <c r="U1286" s="477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4" t="s">
        <v>24</v>
      </c>
    </row>
    <row r="1287" spans="1:27" ht="15" hidden="1" x14ac:dyDescent="0.25">
      <c r="A1287" s="24">
        <f t="shared" si="150"/>
        <v>2286</v>
      </c>
      <c r="B1287" s="24">
        <f t="shared" si="150"/>
        <v>2286</v>
      </c>
      <c r="C1287" s="475" t="s">
        <v>1751</v>
      </c>
      <c r="D1287" t="s">
        <v>222</v>
      </c>
      <c r="E1287" s="476">
        <v>3</v>
      </c>
      <c r="F1287" s="470">
        <v>30</v>
      </c>
      <c r="G1287">
        <v>1</v>
      </c>
      <c r="H1287">
        <v>1</v>
      </c>
      <c r="I1287" s="471">
        <f t="shared" si="151"/>
        <v>0.47039166666666665</v>
      </c>
      <c r="J1287" s="472">
        <v>0.36503333333333332</v>
      </c>
      <c r="K1287" s="472">
        <v>0.44336666666666663</v>
      </c>
      <c r="L1287" s="472">
        <v>0.58906666666666663</v>
      </c>
      <c r="M1287" s="472">
        <v>0.48410000000000003</v>
      </c>
      <c r="N1287" s="471">
        <f t="shared" si="152"/>
        <v>0.47039166666666665</v>
      </c>
      <c r="O1287" s="472">
        <v>0.36503333333333332</v>
      </c>
      <c r="P1287" s="472">
        <v>0.44336666666666663</v>
      </c>
      <c r="Q1287" s="472">
        <v>0.58906666666666663</v>
      </c>
      <c r="R1287" s="472">
        <v>0.48410000000000003</v>
      </c>
      <c r="S1287" s="153">
        <v>0.01</v>
      </c>
      <c r="T1287" s="153">
        <v>0.02</v>
      </c>
      <c r="U1287" s="477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4" t="s">
        <v>24</v>
      </c>
    </row>
    <row r="1288" spans="1:27" ht="15" hidden="1" x14ac:dyDescent="0.25">
      <c r="A1288" s="24">
        <f t="shared" si="150"/>
        <v>2287</v>
      </c>
      <c r="B1288" s="24">
        <f t="shared" si="150"/>
        <v>2287</v>
      </c>
      <c r="C1288" s="475" t="s">
        <v>1752</v>
      </c>
      <c r="D1288" t="s">
        <v>222</v>
      </c>
      <c r="E1288" s="476">
        <v>3</v>
      </c>
      <c r="F1288" s="470">
        <v>29.9</v>
      </c>
      <c r="G1288">
        <v>1</v>
      </c>
      <c r="H1288">
        <v>1</v>
      </c>
      <c r="I1288" s="471">
        <f t="shared" si="151"/>
        <v>0.47039166666666665</v>
      </c>
      <c r="J1288" s="472">
        <v>0.36503333333333332</v>
      </c>
      <c r="K1288" s="472">
        <v>0.44336666666666663</v>
      </c>
      <c r="L1288" s="472">
        <v>0.58906666666666663</v>
      </c>
      <c r="M1288" s="472">
        <v>0.48410000000000003</v>
      </c>
      <c r="N1288" s="471">
        <f t="shared" si="152"/>
        <v>0.47039166666666665</v>
      </c>
      <c r="O1288" s="472">
        <v>0.36503333333333332</v>
      </c>
      <c r="P1288" s="472">
        <v>0.44336666666666663</v>
      </c>
      <c r="Q1288" s="472">
        <v>0.58906666666666663</v>
      </c>
      <c r="R1288" s="472">
        <v>0.48410000000000003</v>
      </c>
      <c r="S1288" s="153">
        <v>0.01</v>
      </c>
      <c r="T1288" s="153">
        <v>0.02</v>
      </c>
      <c r="U1288" s="477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4" t="s">
        <v>24</v>
      </c>
    </row>
    <row r="1289" spans="1:27" ht="15" hidden="1" x14ac:dyDescent="0.25">
      <c r="A1289" s="24">
        <f t="shared" si="150"/>
        <v>2288</v>
      </c>
      <c r="B1289" s="24">
        <f t="shared" si="150"/>
        <v>2288</v>
      </c>
      <c r="C1289" s="475" t="s">
        <v>1753</v>
      </c>
      <c r="D1289" t="s">
        <v>222</v>
      </c>
      <c r="E1289" s="476">
        <v>3</v>
      </c>
      <c r="F1289" s="470">
        <v>30</v>
      </c>
      <c r="G1289">
        <v>1</v>
      </c>
      <c r="H1289">
        <v>1</v>
      </c>
      <c r="I1289" s="471">
        <f t="shared" si="151"/>
        <v>0.47039166666666665</v>
      </c>
      <c r="J1289" s="472">
        <v>0.36503333333333332</v>
      </c>
      <c r="K1289" s="472">
        <v>0.44336666666666663</v>
      </c>
      <c r="L1289" s="472">
        <v>0.58906666666666663</v>
      </c>
      <c r="M1289" s="472">
        <v>0.48410000000000003</v>
      </c>
      <c r="N1289" s="471">
        <f t="shared" si="152"/>
        <v>0.47039166666666665</v>
      </c>
      <c r="O1289" s="472">
        <v>0.36503333333333332</v>
      </c>
      <c r="P1289" s="472">
        <v>0.44336666666666663</v>
      </c>
      <c r="Q1289" s="472">
        <v>0.58906666666666663</v>
      </c>
      <c r="R1289" s="472">
        <v>0.48410000000000003</v>
      </c>
      <c r="S1289" s="153">
        <v>0.01</v>
      </c>
      <c r="T1289" s="153">
        <v>0.02</v>
      </c>
      <c r="U1289" s="477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4" t="s">
        <v>24</v>
      </c>
    </row>
    <row r="1290" spans="1:27" ht="15" hidden="1" x14ac:dyDescent="0.25">
      <c r="A1290" s="24">
        <f t="shared" ref="A1290:B1305" si="153">1000+ROW()-1</f>
        <v>2289</v>
      </c>
      <c r="B1290" s="24">
        <f t="shared" si="153"/>
        <v>2289</v>
      </c>
      <c r="C1290" s="475" t="s">
        <v>1754</v>
      </c>
      <c r="D1290" t="s">
        <v>222</v>
      </c>
      <c r="E1290" s="476">
        <v>3</v>
      </c>
      <c r="F1290" s="470">
        <v>29.9</v>
      </c>
      <c r="G1290">
        <v>1</v>
      </c>
      <c r="H1290">
        <v>1</v>
      </c>
      <c r="I1290" s="471">
        <f t="shared" si="151"/>
        <v>0.47039166666666665</v>
      </c>
      <c r="J1290" s="472">
        <v>0.36503333333333332</v>
      </c>
      <c r="K1290" s="472">
        <v>0.44336666666666663</v>
      </c>
      <c r="L1290" s="472">
        <v>0.58906666666666663</v>
      </c>
      <c r="M1290" s="472">
        <v>0.48410000000000003</v>
      </c>
      <c r="N1290" s="471">
        <f t="shared" si="152"/>
        <v>0.47039166666666665</v>
      </c>
      <c r="O1290" s="472">
        <v>0.36503333333333332</v>
      </c>
      <c r="P1290" s="472">
        <v>0.44336666666666663</v>
      </c>
      <c r="Q1290" s="472">
        <v>0.58906666666666663</v>
      </c>
      <c r="R1290" s="472">
        <v>0.48410000000000003</v>
      </c>
      <c r="S1290" s="153">
        <v>0.01</v>
      </c>
      <c r="T1290" s="153">
        <v>0.02</v>
      </c>
      <c r="U1290" s="477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4" t="s">
        <v>24</v>
      </c>
    </row>
    <row r="1291" spans="1:27" ht="15" hidden="1" x14ac:dyDescent="0.25">
      <c r="A1291" s="24">
        <f t="shared" si="153"/>
        <v>2290</v>
      </c>
      <c r="B1291" s="24">
        <f t="shared" si="153"/>
        <v>2290</v>
      </c>
      <c r="C1291" s="468" t="s">
        <v>1755</v>
      </c>
      <c r="D1291" t="s">
        <v>222</v>
      </c>
      <c r="E1291" s="469">
        <v>3</v>
      </c>
      <c r="F1291" s="470">
        <v>0</v>
      </c>
      <c r="G1291">
        <v>1</v>
      </c>
      <c r="H1291">
        <v>1</v>
      </c>
      <c r="I1291" s="471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1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3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4" t="s">
        <v>23</v>
      </c>
    </row>
    <row r="1292" spans="1:27" ht="15" hidden="1" x14ac:dyDescent="0.25">
      <c r="A1292" s="24">
        <f t="shared" si="153"/>
        <v>2291</v>
      </c>
      <c r="B1292" s="24">
        <f t="shared" si="153"/>
        <v>2291</v>
      </c>
      <c r="C1292" s="468" t="s">
        <v>1756</v>
      </c>
      <c r="D1292" t="s">
        <v>216</v>
      </c>
      <c r="E1292" s="469">
        <v>1</v>
      </c>
      <c r="F1292" s="470">
        <v>2.8519999999999999</v>
      </c>
      <c r="G1292">
        <v>1</v>
      </c>
      <c r="H1292">
        <v>1</v>
      </c>
      <c r="I1292" s="471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1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3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4" t="s">
        <v>23</v>
      </c>
    </row>
    <row r="1293" spans="1:27" ht="15" hidden="1" x14ac:dyDescent="0.25">
      <c r="A1293" s="24">
        <f t="shared" si="153"/>
        <v>2292</v>
      </c>
      <c r="B1293" s="24">
        <f t="shared" si="153"/>
        <v>2292</v>
      </c>
      <c r="C1293" s="475" t="s">
        <v>1757</v>
      </c>
      <c r="D1293" t="s">
        <v>222</v>
      </c>
      <c r="E1293" s="476">
        <v>3</v>
      </c>
      <c r="F1293" s="470">
        <v>18</v>
      </c>
      <c r="G1293">
        <v>1</v>
      </c>
      <c r="H1293">
        <v>1</v>
      </c>
      <c r="I1293" s="471">
        <f t="shared" si="151"/>
        <v>0.47039166666666665</v>
      </c>
      <c r="J1293" s="472">
        <v>0.36503333333333332</v>
      </c>
      <c r="K1293" s="472">
        <v>0.44336666666666663</v>
      </c>
      <c r="L1293" s="472">
        <v>0.58906666666666663</v>
      </c>
      <c r="M1293" s="472">
        <v>0.48410000000000003</v>
      </c>
      <c r="N1293" s="471">
        <f t="shared" si="152"/>
        <v>0.47039166666666665</v>
      </c>
      <c r="O1293" s="472">
        <v>0.36503333333333332</v>
      </c>
      <c r="P1293" s="472">
        <v>0.44336666666666663</v>
      </c>
      <c r="Q1293" s="472">
        <v>0.58906666666666663</v>
      </c>
      <c r="R1293" s="472">
        <v>0.48410000000000003</v>
      </c>
      <c r="S1293" s="153">
        <v>0.01</v>
      </c>
      <c r="T1293" s="153">
        <v>0.02</v>
      </c>
      <c r="U1293" s="477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4" t="s">
        <v>24</v>
      </c>
    </row>
    <row r="1294" spans="1:27" ht="15" hidden="1" x14ac:dyDescent="0.25">
      <c r="A1294" s="24">
        <f t="shared" si="153"/>
        <v>2293</v>
      </c>
      <c r="B1294" s="24">
        <f t="shared" si="153"/>
        <v>2293</v>
      </c>
      <c r="C1294" s="475" t="s">
        <v>1758</v>
      </c>
      <c r="D1294" t="s">
        <v>222</v>
      </c>
      <c r="E1294" s="476">
        <v>3</v>
      </c>
      <c r="F1294" s="470">
        <v>27.04</v>
      </c>
      <c r="G1294">
        <v>1</v>
      </c>
      <c r="H1294">
        <v>1</v>
      </c>
      <c r="I1294" s="471">
        <f t="shared" si="151"/>
        <v>0.47039166666666665</v>
      </c>
      <c r="J1294" s="472">
        <v>0.36503333333333332</v>
      </c>
      <c r="K1294" s="472">
        <v>0.44336666666666663</v>
      </c>
      <c r="L1294" s="472">
        <v>0.58906666666666663</v>
      </c>
      <c r="M1294" s="472">
        <v>0.48410000000000003</v>
      </c>
      <c r="N1294" s="471">
        <f t="shared" si="152"/>
        <v>0.47039166666666665</v>
      </c>
      <c r="O1294" s="472">
        <v>0.36503333333333332</v>
      </c>
      <c r="P1294" s="472">
        <v>0.44336666666666663</v>
      </c>
      <c r="Q1294" s="472">
        <v>0.58906666666666663</v>
      </c>
      <c r="R1294" s="472">
        <v>0.48410000000000003</v>
      </c>
      <c r="S1294" s="153">
        <v>0.01</v>
      </c>
      <c r="T1294" s="153">
        <v>0.02</v>
      </c>
      <c r="U1294" s="477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4" t="s">
        <v>24</v>
      </c>
    </row>
    <row r="1295" spans="1:27" ht="15" hidden="1" x14ac:dyDescent="0.25">
      <c r="A1295" s="24">
        <f t="shared" si="153"/>
        <v>2294</v>
      </c>
      <c r="B1295" s="24">
        <f t="shared" si="153"/>
        <v>2294</v>
      </c>
      <c r="C1295" s="475" t="s">
        <v>1759</v>
      </c>
      <c r="D1295" t="s">
        <v>222</v>
      </c>
      <c r="E1295" s="476">
        <v>3</v>
      </c>
      <c r="F1295" s="470">
        <v>25.35</v>
      </c>
      <c r="G1295">
        <v>1</v>
      </c>
      <c r="H1295">
        <v>1</v>
      </c>
      <c r="I1295" s="471">
        <f t="shared" si="151"/>
        <v>0.47039166666666665</v>
      </c>
      <c r="J1295" s="472">
        <v>0.36503333333333332</v>
      </c>
      <c r="K1295" s="472">
        <v>0.44336666666666663</v>
      </c>
      <c r="L1295" s="472">
        <v>0.58906666666666663</v>
      </c>
      <c r="M1295" s="472">
        <v>0.48410000000000003</v>
      </c>
      <c r="N1295" s="471">
        <f t="shared" si="152"/>
        <v>0.47039166666666665</v>
      </c>
      <c r="O1295" s="472">
        <v>0.36503333333333332</v>
      </c>
      <c r="P1295" s="472">
        <v>0.44336666666666663</v>
      </c>
      <c r="Q1295" s="472">
        <v>0.58906666666666663</v>
      </c>
      <c r="R1295" s="472">
        <v>0.48410000000000003</v>
      </c>
      <c r="S1295" s="153">
        <v>0.01</v>
      </c>
      <c r="T1295" s="153">
        <v>0.02</v>
      </c>
      <c r="U1295" s="477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4" t="s">
        <v>24</v>
      </c>
    </row>
    <row r="1296" spans="1:27" ht="15" hidden="1" x14ac:dyDescent="0.25">
      <c r="A1296" s="24">
        <f t="shared" si="153"/>
        <v>2295</v>
      </c>
      <c r="B1296" s="24">
        <f t="shared" si="153"/>
        <v>2295</v>
      </c>
      <c r="C1296" s="468" t="s">
        <v>1760</v>
      </c>
      <c r="D1296" t="s">
        <v>216</v>
      </c>
      <c r="E1296" s="469">
        <v>1</v>
      </c>
      <c r="F1296" s="470">
        <v>0</v>
      </c>
      <c r="G1296">
        <v>1</v>
      </c>
      <c r="H1296">
        <v>1</v>
      </c>
      <c r="I1296" s="471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1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3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4" t="s">
        <v>23</v>
      </c>
    </row>
    <row r="1297" spans="1:27" ht="15" hidden="1" x14ac:dyDescent="0.25">
      <c r="A1297" s="24">
        <f t="shared" si="153"/>
        <v>2296</v>
      </c>
      <c r="B1297" s="24">
        <f t="shared" si="153"/>
        <v>2296</v>
      </c>
      <c r="C1297" s="468" t="s">
        <v>1761</v>
      </c>
      <c r="D1297" t="s">
        <v>219</v>
      </c>
      <c r="E1297" s="469">
        <v>2</v>
      </c>
      <c r="F1297" s="470">
        <v>42</v>
      </c>
      <c r="G1297">
        <v>1</v>
      </c>
      <c r="H1297">
        <v>1</v>
      </c>
      <c r="I1297" s="471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1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3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4" t="s">
        <v>23</v>
      </c>
    </row>
    <row r="1298" spans="1:27" ht="15" hidden="1" x14ac:dyDescent="0.25">
      <c r="A1298" s="24">
        <f t="shared" si="153"/>
        <v>2297</v>
      </c>
      <c r="B1298" s="24">
        <f t="shared" si="153"/>
        <v>2297</v>
      </c>
      <c r="C1298" s="475" t="s">
        <v>1762</v>
      </c>
      <c r="D1298" t="s">
        <v>222</v>
      </c>
      <c r="E1298" s="476">
        <v>3</v>
      </c>
      <c r="F1298" s="470">
        <v>25.35</v>
      </c>
      <c r="G1298">
        <v>1</v>
      </c>
      <c r="H1298">
        <v>1</v>
      </c>
      <c r="I1298" s="471">
        <f t="shared" si="151"/>
        <v>0.47039166666666665</v>
      </c>
      <c r="J1298" s="472">
        <v>0.36503333333333332</v>
      </c>
      <c r="K1298" s="472">
        <v>0.44336666666666663</v>
      </c>
      <c r="L1298" s="472">
        <v>0.58906666666666663</v>
      </c>
      <c r="M1298" s="472">
        <v>0.48410000000000003</v>
      </c>
      <c r="N1298" s="471">
        <f t="shared" si="152"/>
        <v>0.47039166666666665</v>
      </c>
      <c r="O1298" s="472">
        <v>0.36503333333333332</v>
      </c>
      <c r="P1298" s="472">
        <v>0.44336666666666663</v>
      </c>
      <c r="Q1298" s="472">
        <v>0.58906666666666663</v>
      </c>
      <c r="R1298" s="472">
        <v>0.48410000000000003</v>
      </c>
      <c r="S1298" s="153">
        <v>0.01</v>
      </c>
      <c r="T1298" s="153">
        <v>0.02</v>
      </c>
      <c r="U1298" s="477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4" t="s">
        <v>24</v>
      </c>
    </row>
    <row r="1299" spans="1:27" ht="15" hidden="1" x14ac:dyDescent="0.25">
      <c r="A1299" s="24">
        <f t="shared" si="153"/>
        <v>2298</v>
      </c>
      <c r="B1299" s="24">
        <f t="shared" si="153"/>
        <v>2298</v>
      </c>
      <c r="C1299" s="468" t="s">
        <v>1763</v>
      </c>
      <c r="D1299" t="s">
        <v>219</v>
      </c>
      <c r="E1299" s="469">
        <v>2</v>
      </c>
      <c r="F1299" s="470">
        <v>0</v>
      </c>
      <c r="G1299">
        <v>1</v>
      </c>
      <c r="H1299">
        <v>1</v>
      </c>
      <c r="I1299" s="471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1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3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4" t="s">
        <v>23</v>
      </c>
    </row>
    <row r="1300" spans="1:27" ht="15" hidden="1" x14ac:dyDescent="0.25">
      <c r="A1300" s="24">
        <f t="shared" si="153"/>
        <v>2299</v>
      </c>
      <c r="B1300" s="24">
        <f t="shared" si="153"/>
        <v>2299</v>
      </c>
      <c r="C1300" s="468" t="s">
        <v>1764</v>
      </c>
      <c r="D1300" t="s">
        <v>216</v>
      </c>
      <c r="E1300" s="469">
        <v>1</v>
      </c>
      <c r="F1300" s="470">
        <v>45</v>
      </c>
      <c r="G1300">
        <v>1</v>
      </c>
      <c r="H1300">
        <v>1</v>
      </c>
      <c r="I1300" s="471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1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3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4" t="s">
        <v>23</v>
      </c>
    </row>
    <row r="1301" spans="1:27" ht="15" hidden="1" x14ac:dyDescent="0.25">
      <c r="A1301" s="24">
        <f t="shared" si="153"/>
        <v>2300</v>
      </c>
      <c r="B1301" s="24">
        <f t="shared" si="153"/>
        <v>2300</v>
      </c>
      <c r="C1301" s="468" t="s">
        <v>1765</v>
      </c>
      <c r="D1301" t="s">
        <v>216</v>
      </c>
      <c r="E1301" s="469">
        <v>1</v>
      </c>
      <c r="F1301" s="470">
        <v>0</v>
      </c>
      <c r="G1301">
        <v>1</v>
      </c>
      <c r="H1301">
        <v>1</v>
      </c>
      <c r="I1301" s="471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1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3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4" t="s">
        <v>23</v>
      </c>
    </row>
    <row r="1302" spans="1:27" ht="15" hidden="1" x14ac:dyDescent="0.25">
      <c r="A1302" s="24">
        <f t="shared" si="153"/>
        <v>2301</v>
      </c>
      <c r="B1302" s="24">
        <f t="shared" si="153"/>
        <v>2301</v>
      </c>
      <c r="C1302" s="475" t="s">
        <v>1766</v>
      </c>
      <c r="D1302" t="s">
        <v>224</v>
      </c>
      <c r="E1302" s="476">
        <v>4</v>
      </c>
      <c r="F1302" s="470">
        <v>30</v>
      </c>
      <c r="G1302">
        <v>1</v>
      </c>
      <c r="H1302">
        <v>1</v>
      </c>
      <c r="I1302" s="471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1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7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4" t="s">
        <v>24</v>
      </c>
    </row>
    <row r="1303" spans="1:27" ht="15" hidden="1" x14ac:dyDescent="0.25">
      <c r="A1303" s="24">
        <f t="shared" si="153"/>
        <v>2302</v>
      </c>
      <c r="B1303" s="24">
        <f t="shared" si="153"/>
        <v>2302</v>
      </c>
      <c r="C1303" s="475" t="s">
        <v>1767</v>
      </c>
      <c r="D1303" t="s">
        <v>224</v>
      </c>
      <c r="E1303" s="476">
        <v>4</v>
      </c>
      <c r="F1303" s="470">
        <v>30</v>
      </c>
      <c r="G1303">
        <v>1</v>
      </c>
      <c r="H1303">
        <v>1</v>
      </c>
      <c r="I1303" s="471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1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7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4" t="s">
        <v>24</v>
      </c>
    </row>
    <row r="1304" spans="1:27" ht="15" hidden="1" x14ac:dyDescent="0.25">
      <c r="A1304" s="24">
        <f t="shared" si="153"/>
        <v>2303</v>
      </c>
      <c r="B1304" s="24">
        <f t="shared" si="153"/>
        <v>2303</v>
      </c>
      <c r="C1304" s="475" t="s">
        <v>1768</v>
      </c>
      <c r="D1304" t="s">
        <v>224</v>
      </c>
      <c r="E1304" s="476">
        <v>4</v>
      </c>
      <c r="F1304" s="470">
        <v>30</v>
      </c>
      <c r="G1304">
        <v>1</v>
      </c>
      <c r="H1304">
        <v>1</v>
      </c>
      <c r="I1304" s="471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1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7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4" t="s">
        <v>24</v>
      </c>
    </row>
    <row r="1305" spans="1:27" ht="15" hidden="1" x14ac:dyDescent="0.25">
      <c r="A1305" s="24">
        <f t="shared" si="153"/>
        <v>2304</v>
      </c>
      <c r="B1305" s="24">
        <f t="shared" si="153"/>
        <v>2304</v>
      </c>
      <c r="C1305" s="475" t="s">
        <v>1769</v>
      </c>
      <c r="D1305" t="s">
        <v>222</v>
      </c>
      <c r="E1305" s="476">
        <v>3</v>
      </c>
      <c r="F1305" s="470">
        <v>27.04</v>
      </c>
      <c r="G1305">
        <v>1</v>
      </c>
      <c r="H1305">
        <v>1</v>
      </c>
      <c r="I1305" s="471">
        <f t="shared" si="151"/>
        <v>0.47039166666666665</v>
      </c>
      <c r="J1305" s="472">
        <v>0.36503333333333332</v>
      </c>
      <c r="K1305" s="472">
        <v>0.44336666666666663</v>
      </c>
      <c r="L1305" s="472">
        <v>0.58906666666666663</v>
      </c>
      <c r="M1305" s="472">
        <v>0.48410000000000003</v>
      </c>
      <c r="N1305" s="471">
        <f t="shared" si="152"/>
        <v>0.47039166666666665</v>
      </c>
      <c r="O1305" s="472">
        <v>0.36503333333333332</v>
      </c>
      <c r="P1305" s="472">
        <v>0.44336666666666663</v>
      </c>
      <c r="Q1305" s="472">
        <v>0.58906666666666663</v>
      </c>
      <c r="R1305" s="472">
        <v>0.48410000000000003</v>
      </c>
      <c r="S1305" s="153">
        <v>0.01</v>
      </c>
      <c r="T1305" s="153">
        <v>0.02</v>
      </c>
      <c r="U1305" s="477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4" t="s">
        <v>24</v>
      </c>
    </row>
    <row r="1306" spans="1:27" ht="15" hidden="1" x14ac:dyDescent="0.25">
      <c r="A1306" s="24">
        <f t="shared" ref="A1306:B1323" si="156">1000+ROW()-1</f>
        <v>2305</v>
      </c>
      <c r="B1306" s="24">
        <f t="shared" si="156"/>
        <v>2305</v>
      </c>
      <c r="C1306" s="475" t="s">
        <v>1770</v>
      </c>
      <c r="D1306" t="s">
        <v>222</v>
      </c>
      <c r="E1306" s="476">
        <v>3</v>
      </c>
      <c r="F1306" s="470">
        <v>28</v>
      </c>
      <c r="G1306">
        <v>1</v>
      </c>
      <c r="H1306">
        <v>1</v>
      </c>
      <c r="I1306" s="471">
        <f t="shared" si="151"/>
        <v>0.47039166666666665</v>
      </c>
      <c r="J1306" s="472">
        <v>0.36503333333333332</v>
      </c>
      <c r="K1306" s="472">
        <v>0.44336666666666663</v>
      </c>
      <c r="L1306" s="472">
        <v>0.58906666666666663</v>
      </c>
      <c r="M1306" s="472">
        <v>0.48410000000000003</v>
      </c>
      <c r="N1306" s="471">
        <f t="shared" si="152"/>
        <v>0.47039166666666665</v>
      </c>
      <c r="O1306" s="472">
        <v>0.36503333333333332</v>
      </c>
      <c r="P1306" s="472">
        <v>0.44336666666666663</v>
      </c>
      <c r="Q1306" s="472">
        <v>0.58906666666666663</v>
      </c>
      <c r="R1306" s="472">
        <v>0.48410000000000003</v>
      </c>
      <c r="S1306" s="153">
        <v>0.01</v>
      </c>
      <c r="T1306" s="153">
        <v>0.02</v>
      </c>
      <c r="U1306" s="477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4" t="s">
        <v>24</v>
      </c>
    </row>
    <row r="1307" spans="1:27" ht="15" hidden="1" x14ac:dyDescent="0.25">
      <c r="A1307" s="24">
        <f t="shared" si="156"/>
        <v>2306</v>
      </c>
      <c r="B1307" s="24">
        <f t="shared" si="156"/>
        <v>2306</v>
      </c>
      <c r="C1307" s="468" t="s">
        <v>1771</v>
      </c>
      <c r="D1307" t="s">
        <v>222</v>
      </c>
      <c r="E1307" s="469">
        <v>3</v>
      </c>
      <c r="F1307" s="470">
        <v>4</v>
      </c>
      <c r="G1307">
        <v>1</v>
      </c>
      <c r="H1307">
        <v>1</v>
      </c>
      <c r="I1307" s="471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1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3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4" t="s">
        <v>23</v>
      </c>
    </row>
    <row r="1308" spans="1:27" ht="15" hidden="1" x14ac:dyDescent="0.25">
      <c r="A1308" s="24">
        <f t="shared" si="156"/>
        <v>2307</v>
      </c>
      <c r="B1308" s="24">
        <f t="shared" si="156"/>
        <v>2307</v>
      </c>
      <c r="C1308" s="468" t="s">
        <v>1772</v>
      </c>
      <c r="D1308" t="s">
        <v>222</v>
      </c>
      <c r="E1308" s="469">
        <v>3</v>
      </c>
      <c r="F1308" s="470">
        <v>0</v>
      </c>
      <c r="G1308">
        <v>1</v>
      </c>
      <c r="H1308">
        <v>1</v>
      </c>
      <c r="I1308" s="471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1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3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4" t="s">
        <v>23</v>
      </c>
    </row>
    <row r="1309" spans="1:27" ht="15" hidden="1" x14ac:dyDescent="0.25">
      <c r="A1309" s="24">
        <f t="shared" si="156"/>
        <v>2308</v>
      </c>
      <c r="B1309" s="24">
        <f t="shared" si="156"/>
        <v>2308</v>
      </c>
      <c r="C1309" s="468" t="s">
        <v>1773</v>
      </c>
      <c r="D1309" t="s">
        <v>219</v>
      </c>
      <c r="E1309" s="469">
        <v>2</v>
      </c>
      <c r="F1309" s="470">
        <v>40</v>
      </c>
      <c r="G1309">
        <v>1</v>
      </c>
      <c r="H1309">
        <v>1</v>
      </c>
      <c r="I1309" s="471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1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3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4" t="s">
        <v>23</v>
      </c>
    </row>
    <row r="1310" spans="1:27" ht="15" hidden="1" x14ac:dyDescent="0.25">
      <c r="A1310" s="24">
        <f t="shared" si="156"/>
        <v>2309</v>
      </c>
      <c r="B1310" s="24">
        <f t="shared" si="156"/>
        <v>2309</v>
      </c>
      <c r="C1310" s="475" t="s">
        <v>1774</v>
      </c>
      <c r="D1310" t="s">
        <v>222</v>
      </c>
      <c r="E1310" s="476">
        <v>3</v>
      </c>
      <c r="F1310" s="470">
        <v>30</v>
      </c>
      <c r="G1310">
        <v>1</v>
      </c>
      <c r="H1310">
        <v>1</v>
      </c>
      <c r="I1310" s="471">
        <f t="shared" si="151"/>
        <v>0.47039166666666665</v>
      </c>
      <c r="J1310" s="472">
        <v>0.36503333333333332</v>
      </c>
      <c r="K1310" s="472">
        <v>0.44336666666666663</v>
      </c>
      <c r="L1310" s="472">
        <v>0.58906666666666663</v>
      </c>
      <c r="M1310" s="472">
        <v>0.48410000000000003</v>
      </c>
      <c r="N1310" s="471">
        <f t="shared" si="152"/>
        <v>0.47039166666666665</v>
      </c>
      <c r="O1310" s="472">
        <v>0.36503333333333332</v>
      </c>
      <c r="P1310" s="472">
        <v>0.44336666666666663</v>
      </c>
      <c r="Q1310" s="472">
        <v>0.58906666666666663</v>
      </c>
      <c r="R1310" s="472">
        <v>0.48410000000000003</v>
      </c>
      <c r="S1310" s="153">
        <v>0.01</v>
      </c>
      <c r="T1310" s="153">
        <v>0.02</v>
      </c>
      <c r="U1310" s="477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4" t="s">
        <v>24</v>
      </c>
    </row>
    <row r="1311" spans="1:27" ht="15" hidden="1" x14ac:dyDescent="0.25">
      <c r="A1311" s="24">
        <f t="shared" si="156"/>
        <v>2310</v>
      </c>
      <c r="B1311" s="24">
        <f t="shared" si="156"/>
        <v>2310</v>
      </c>
      <c r="C1311" s="475" t="s">
        <v>1775</v>
      </c>
      <c r="D1311" t="s">
        <v>224</v>
      </c>
      <c r="E1311" s="476">
        <v>4</v>
      </c>
      <c r="F1311" s="470">
        <v>30</v>
      </c>
      <c r="G1311">
        <v>1</v>
      </c>
      <c r="H1311">
        <v>1</v>
      </c>
      <c r="I1311" s="471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1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7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4" t="s">
        <v>24</v>
      </c>
    </row>
    <row r="1312" spans="1:27" ht="15" hidden="1" x14ac:dyDescent="0.25">
      <c r="A1312" s="24">
        <f t="shared" si="156"/>
        <v>2311</v>
      </c>
      <c r="B1312" s="24">
        <f t="shared" si="156"/>
        <v>2311</v>
      </c>
      <c r="C1312" s="475" t="s">
        <v>1776</v>
      </c>
      <c r="D1312" t="s">
        <v>224</v>
      </c>
      <c r="E1312" s="476">
        <v>4</v>
      </c>
      <c r="F1312" s="470">
        <v>30</v>
      </c>
      <c r="G1312">
        <v>1</v>
      </c>
      <c r="H1312">
        <v>1</v>
      </c>
      <c r="I1312" s="471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1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7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4" t="s">
        <v>24</v>
      </c>
    </row>
    <row r="1313" spans="1:27" ht="15" hidden="1" x14ac:dyDescent="0.25">
      <c r="A1313" s="24">
        <f t="shared" si="156"/>
        <v>2312</v>
      </c>
      <c r="B1313" s="24">
        <f t="shared" si="156"/>
        <v>2312</v>
      </c>
      <c r="C1313" s="475" t="s">
        <v>1777</v>
      </c>
      <c r="D1313" t="s">
        <v>224</v>
      </c>
      <c r="E1313" s="476">
        <v>4</v>
      </c>
      <c r="F1313" s="470">
        <v>30</v>
      </c>
      <c r="G1313">
        <v>1</v>
      </c>
      <c r="H1313">
        <v>1</v>
      </c>
      <c r="I1313" s="471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1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7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4" t="s">
        <v>24</v>
      </c>
    </row>
    <row r="1314" spans="1:27" ht="15" hidden="1" x14ac:dyDescent="0.25">
      <c r="A1314" s="24">
        <f t="shared" si="156"/>
        <v>2313</v>
      </c>
      <c r="B1314" s="24">
        <f t="shared" si="156"/>
        <v>2313</v>
      </c>
      <c r="C1314" s="468" t="s">
        <v>1778</v>
      </c>
      <c r="D1314" t="s">
        <v>219</v>
      </c>
      <c r="E1314" s="469">
        <v>2</v>
      </c>
      <c r="F1314" s="470">
        <v>0</v>
      </c>
      <c r="G1314">
        <v>1</v>
      </c>
      <c r="H1314">
        <v>1</v>
      </c>
      <c r="I1314" s="471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1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3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4" t="s">
        <v>23</v>
      </c>
    </row>
    <row r="1315" spans="1:27" ht="15" hidden="1" x14ac:dyDescent="0.25">
      <c r="A1315" s="24">
        <f t="shared" si="156"/>
        <v>2314</v>
      </c>
      <c r="B1315" s="24">
        <f t="shared" si="156"/>
        <v>2314</v>
      </c>
      <c r="C1315" s="468" t="s">
        <v>1779</v>
      </c>
      <c r="D1315" t="s">
        <v>219</v>
      </c>
      <c r="E1315" s="469">
        <v>2</v>
      </c>
      <c r="F1315" s="470">
        <v>16.5</v>
      </c>
      <c r="G1315">
        <v>1</v>
      </c>
      <c r="H1315">
        <v>1</v>
      </c>
      <c r="I1315" s="471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1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3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4" t="s">
        <v>23</v>
      </c>
    </row>
    <row r="1316" spans="1:27" ht="15" hidden="1" x14ac:dyDescent="0.25">
      <c r="A1316" s="24">
        <f t="shared" si="156"/>
        <v>2315</v>
      </c>
      <c r="B1316" s="24">
        <f t="shared" si="156"/>
        <v>2315</v>
      </c>
      <c r="C1316" s="468" t="s">
        <v>1780</v>
      </c>
      <c r="D1316" t="s">
        <v>219</v>
      </c>
      <c r="E1316" s="469">
        <v>2</v>
      </c>
      <c r="F1316" s="470">
        <v>0</v>
      </c>
      <c r="G1316">
        <v>1</v>
      </c>
      <c r="H1316">
        <v>1</v>
      </c>
      <c r="I1316" s="471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1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3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4" t="s">
        <v>23</v>
      </c>
    </row>
    <row r="1317" spans="1:27" ht="15" hidden="1" x14ac:dyDescent="0.25">
      <c r="A1317" s="24">
        <f t="shared" si="156"/>
        <v>2316</v>
      </c>
      <c r="B1317" s="24">
        <f t="shared" si="156"/>
        <v>2316</v>
      </c>
      <c r="C1317" s="468" t="s">
        <v>1781</v>
      </c>
      <c r="D1317" t="s">
        <v>219</v>
      </c>
      <c r="E1317" s="469">
        <v>2</v>
      </c>
      <c r="F1317" s="470">
        <v>35</v>
      </c>
      <c r="G1317">
        <v>1</v>
      </c>
      <c r="H1317">
        <v>1</v>
      </c>
      <c r="I1317" s="471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1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3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4" t="s">
        <v>23</v>
      </c>
    </row>
    <row r="1318" spans="1:27" ht="15" hidden="1" x14ac:dyDescent="0.25">
      <c r="A1318" s="24">
        <f t="shared" si="156"/>
        <v>2317</v>
      </c>
      <c r="B1318" s="24">
        <f t="shared" si="156"/>
        <v>2317</v>
      </c>
      <c r="C1318" s="468" t="s">
        <v>1782</v>
      </c>
      <c r="D1318" t="s">
        <v>219</v>
      </c>
      <c r="E1318" s="469">
        <v>2</v>
      </c>
      <c r="F1318" s="470">
        <v>0</v>
      </c>
      <c r="G1318">
        <v>1</v>
      </c>
      <c r="H1318">
        <v>1</v>
      </c>
      <c r="I1318" s="471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1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3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4" t="s">
        <v>23</v>
      </c>
    </row>
    <row r="1319" spans="1:27" ht="15" hidden="1" x14ac:dyDescent="0.25">
      <c r="A1319" s="24">
        <f t="shared" si="156"/>
        <v>2318</v>
      </c>
      <c r="B1319" s="24">
        <f t="shared" si="156"/>
        <v>2318</v>
      </c>
      <c r="C1319" s="475" t="s">
        <v>1783</v>
      </c>
      <c r="D1319" t="s">
        <v>224</v>
      </c>
      <c r="E1319" s="476">
        <v>4</v>
      </c>
      <c r="F1319" s="470">
        <v>30</v>
      </c>
      <c r="G1319">
        <v>1</v>
      </c>
      <c r="H1319">
        <v>1</v>
      </c>
      <c r="I1319" s="471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1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7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4" t="s">
        <v>24</v>
      </c>
    </row>
    <row r="1320" spans="1:27" ht="15" hidden="1" x14ac:dyDescent="0.25">
      <c r="A1320" s="24">
        <f t="shared" si="156"/>
        <v>2319</v>
      </c>
      <c r="B1320" s="24">
        <f t="shared" si="156"/>
        <v>2319</v>
      </c>
      <c r="C1320" s="475" t="s">
        <v>1784</v>
      </c>
      <c r="D1320" t="s">
        <v>224</v>
      </c>
      <c r="E1320" s="476">
        <v>4</v>
      </c>
      <c r="F1320" s="470">
        <v>15</v>
      </c>
      <c r="G1320">
        <v>1</v>
      </c>
      <c r="H1320">
        <v>1</v>
      </c>
      <c r="I1320" s="471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1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7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4" t="s">
        <v>24</v>
      </c>
    </row>
    <row r="1321" spans="1:27" ht="15" hidden="1" x14ac:dyDescent="0.25">
      <c r="A1321" s="24">
        <f t="shared" si="156"/>
        <v>2320</v>
      </c>
      <c r="B1321" s="24">
        <f t="shared" si="156"/>
        <v>2320</v>
      </c>
      <c r="C1321" s="475" t="s">
        <v>1785</v>
      </c>
      <c r="D1321" t="s">
        <v>224</v>
      </c>
      <c r="E1321" s="476">
        <v>4</v>
      </c>
      <c r="F1321" s="470">
        <v>15</v>
      </c>
      <c r="G1321">
        <v>1</v>
      </c>
      <c r="H1321">
        <v>1</v>
      </c>
      <c r="I1321" s="471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1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7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4" t="s">
        <v>24</v>
      </c>
    </row>
    <row r="1322" spans="1:27" ht="15" hidden="1" x14ac:dyDescent="0.25">
      <c r="A1322" s="24">
        <f t="shared" si="156"/>
        <v>2321</v>
      </c>
      <c r="B1322" s="24">
        <f t="shared" si="156"/>
        <v>2321</v>
      </c>
      <c r="C1322" s="468" t="s">
        <v>1786</v>
      </c>
      <c r="D1322" t="s">
        <v>216</v>
      </c>
      <c r="E1322" s="469">
        <v>1</v>
      </c>
      <c r="F1322" s="470">
        <v>63.155000000000001</v>
      </c>
      <c r="G1322">
        <v>1</v>
      </c>
      <c r="H1322">
        <v>1</v>
      </c>
      <c r="I1322" s="471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1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7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4" t="s">
        <v>23</v>
      </c>
    </row>
    <row r="1323" spans="1:27" ht="15" hidden="1" x14ac:dyDescent="0.25">
      <c r="A1323" s="24">
        <f t="shared" si="156"/>
        <v>2322</v>
      </c>
      <c r="B1323" s="24">
        <f t="shared" si="156"/>
        <v>2322</v>
      </c>
      <c r="C1323" s="468" t="s">
        <v>1787</v>
      </c>
      <c r="D1323" t="s">
        <v>216</v>
      </c>
      <c r="E1323" s="469">
        <v>1</v>
      </c>
      <c r="F1323" s="470">
        <v>0</v>
      </c>
      <c r="G1323">
        <v>1</v>
      </c>
      <c r="H1323">
        <v>1</v>
      </c>
      <c r="I1323" s="471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1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7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4" t="s">
        <v>23</v>
      </c>
    </row>
    <row r="1324" spans="1:27" ht="15" hidden="1" x14ac:dyDescent="0.25">
      <c r="A1324" s="24">
        <f t="shared" ref="A1324:B1343" si="159">1000+ROW()-1</f>
        <v>2323</v>
      </c>
      <c r="B1324" s="24">
        <f t="shared" si="159"/>
        <v>2323</v>
      </c>
      <c r="C1324" s="468" t="s">
        <v>1788</v>
      </c>
      <c r="D1324" t="s">
        <v>216</v>
      </c>
      <c r="E1324" s="469">
        <v>1</v>
      </c>
      <c r="F1324" s="470">
        <v>8</v>
      </c>
      <c r="G1324">
        <v>1</v>
      </c>
      <c r="H1324">
        <v>1</v>
      </c>
      <c r="I1324" s="471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1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7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4" t="s">
        <v>23</v>
      </c>
    </row>
    <row r="1325" spans="1:27" ht="15" hidden="1" x14ac:dyDescent="0.25">
      <c r="A1325" s="24">
        <f t="shared" si="159"/>
        <v>2324</v>
      </c>
      <c r="B1325" s="24">
        <f t="shared" si="159"/>
        <v>2324</v>
      </c>
      <c r="C1325" s="468" t="s">
        <v>1789</v>
      </c>
      <c r="D1325" t="s">
        <v>216</v>
      </c>
      <c r="E1325" s="469">
        <v>1</v>
      </c>
      <c r="F1325" s="470">
        <v>0</v>
      </c>
      <c r="G1325">
        <v>1</v>
      </c>
      <c r="H1325">
        <v>1</v>
      </c>
      <c r="I1325" s="471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1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7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4" t="s">
        <v>23</v>
      </c>
    </row>
    <row r="1326" spans="1:27" ht="15" hidden="1" x14ac:dyDescent="0.25">
      <c r="A1326" s="24">
        <f t="shared" si="159"/>
        <v>2325</v>
      </c>
      <c r="B1326" s="24">
        <f t="shared" si="159"/>
        <v>2325</v>
      </c>
      <c r="C1326" s="468" t="s">
        <v>1790</v>
      </c>
      <c r="D1326" t="s">
        <v>216</v>
      </c>
      <c r="E1326" s="469">
        <v>1</v>
      </c>
      <c r="F1326" s="470">
        <v>16</v>
      </c>
      <c r="G1326">
        <v>1</v>
      </c>
      <c r="H1326">
        <v>1</v>
      </c>
      <c r="I1326" s="471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1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7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4" t="s">
        <v>23</v>
      </c>
    </row>
    <row r="1327" spans="1:27" ht="15" hidden="1" x14ac:dyDescent="0.25">
      <c r="A1327" s="24">
        <f t="shared" si="159"/>
        <v>2326</v>
      </c>
      <c r="B1327" s="24">
        <f t="shared" si="159"/>
        <v>2326</v>
      </c>
      <c r="C1327" s="468" t="s">
        <v>1791</v>
      </c>
      <c r="D1327" t="s">
        <v>216</v>
      </c>
      <c r="E1327" s="469">
        <v>1</v>
      </c>
      <c r="F1327" s="470">
        <v>0</v>
      </c>
      <c r="G1327">
        <v>1</v>
      </c>
      <c r="H1327">
        <v>1</v>
      </c>
      <c r="I1327" s="471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1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7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4" t="s">
        <v>23</v>
      </c>
    </row>
    <row r="1328" spans="1:27" ht="15" hidden="1" x14ac:dyDescent="0.25">
      <c r="A1328" s="24">
        <f t="shared" si="159"/>
        <v>2327</v>
      </c>
      <c r="B1328" s="24">
        <f t="shared" si="159"/>
        <v>2327</v>
      </c>
      <c r="C1328" s="475" t="s">
        <v>1792</v>
      </c>
      <c r="D1328" t="s">
        <v>219</v>
      </c>
      <c r="E1328" s="476">
        <v>2</v>
      </c>
      <c r="F1328" s="470">
        <v>12.53</v>
      </c>
      <c r="G1328">
        <v>1</v>
      </c>
      <c r="H1328">
        <v>1</v>
      </c>
      <c r="I1328" s="471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1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7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4" t="s">
        <v>24</v>
      </c>
    </row>
    <row r="1329" spans="1:27" ht="15" hidden="1" x14ac:dyDescent="0.25">
      <c r="A1329" s="24">
        <f t="shared" si="159"/>
        <v>2328</v>
      </c>
      <c r="B1329" s="24">
        <f t="shared" si="159"/>
        <v>2328</v>
      </c>
      <c r="C1329" s="468" t="s">
        <v>1793</v>
      </c>
      <c r="D1329" t="s">
        <v>216</v>
      </c>
      <c r="E1329" s="469">
        <v>1</v>
      </c>
      <c r="F1329" s="470">
        <v>30</v>
      </c>
      <c r="G1329">
        <v>1</v>
      </c>
      <c r="H1329">
        <v>1</v>
      </c>
      <c r="I1329" s="471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1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7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4" t="s">
        <v>23</v>
      </c>
    </row>
    <row r="1330" spans="1:27" ht="15" hidden="1" x14ac:dyDescent="0.25">
      <c r="A1330" s="24">
        <f t="shared" si="159"/>
        <v>2329</v>
      </c>
      <c r="B1330" s="24">
        <f t="shared" si="159"/>
        <v>2329</v>
      </c>
      <c r="C1330" s="468" t="s">
        <v>1794</v>
      </c>
      <c r="D1330" t="s">
        <v>216</v>
      </c>
      <c r="E1330" s="469">
        <v>1</v>
      </c>
      <c r="F1330" s="470">
        <v>0</v>
      </c>
      <c r="G1330">
        <v>1</v>
      </c>
      <c r="H1330">
        <v>1</v>
      </c>
      <c r="I1330" s="471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1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7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4" t="s">
        <v>23</v>
      </c>
    </row>
    <row r="1331" spans="1:27" ht="15" hidden="1" x14ac:dyDescent="0.25">
      <c r="A1331" s="24">
        <f t="shared" si="159"/>
        <v>2330</v>
      </c>
      <c r="B1331" s="24">
        <f t="shared" si="159"/>
        <v>2330</v>
      </c>
      <c r="C1331" s="468" t="s">
        <v>1795</v>
      </c>
      <c r="D1331" t="s">
        <v>216</v>
      </c>
      <c r="E1331" s="469">
        <v>1</v>
      </c>
      <c r="F1331" s="470">
        <v>10.431007161290324</v>
      </c>
      <c r="G1331">
        <v>1</v>
      </c>
      <c r="H1331">
        <v>1</v>
      </c>
      <c r="I1331" s="471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1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7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4" t="s">
        <v>23</v>
      </c>
    </row>
    <row r="1332" spans="1:27" ht="15" hidden="1" x14ac:dyDescent="0.25">
      <c r="A1332" s="24">
        <f t="shared" si="159"/>
        <v>2331</v>
      </c>
      <c r="B1332" s="24">
        <f t="shared" si="159"/>
        <v>2331</v>
      </c>
      <c r="C1332" s="468" t="s">
        <v>1796</v>
      </c>
      <c r="D1332" t="s">
        <v>216</v>
      </c>
      <c r="E1332" s="469">
        <v>1</v>
      </c>
      <c r="F1332" s="470">
        <v>17.768992838709675</v>
      </c>
      <c r="G1332">
        <v>1</v>
      </c>
      <c r="H1332">
        <v>1</v>
      </c>
      <c r="I1332" s="471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1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7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4" t="s">
        <v>23</v>
      </c>
    </row>
    <row r="1333" spans="1:27" ht="15" hidden="1" x14ac:dyDescent="0.25">
      <c r="A1333" s="24">
        <f t="shared" si="159"/>
        <v>2332</v>
      </c>
      <c r="B1333" s="24">
        <f t="shared" si="159"/>
        <v>2332</v>
      </c>
      <c r="C1333" s="468" t="s">
        <v>1797</v>
      </c>
      <c r="D1333" t="s">
        <v>216</v>
      </c>
      <c r="E1333" s="469">
        <v>1</v>
      </c>
      <c r="F1333" s="470">
        <v>7.3</v>
      </c>
      <c r="G1333">
        <v>1</v>
      </c>
      <c r="H1333">
        <v>1</v>
      </c>
      <c r="I1333" s="471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1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7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4" t="s">
        <v>23</v>
      </c>
    </row>
    <row r="1334" spans="1:27" ht="15" hidden="1" x14ac:dyDescent="0.25">
      <c r="A1334" s="24">
        <f t="shared" si="159"/>
        <v>2333</v>
      </c>
      <c r="B1334" s="24">
        <f t="shared" si="159"/>
        <v>2333</v>
      </c>
      <c r="C1334" s="468" t="s">
        <v>1798</v>
      </c>
      <c r="D1334" t="s">
        <v>216</v>
      </c>
      <c r="E1334" s="469">
        <v>1</v>
      </c>
      <c r="F1334" s="470">
        <v>0</v>
      </c>
      <c r="G1334">
        <v>1</v>
      </c>
      <c r="H1334">
        <v>1</v>
      </c>
      <c r="I1334" s="471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1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7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4" t="s">
        <v>23</v>
      </c>
    </row>
    <row r="1335" spans="1:27" ht="15" hidden="1" x14ac:dyDescent="0.25">
      <c r="A1335" s="24">
        <f t="shared" si="159"/>
        <v>2334</v>
      </c>
      <c r="B1335" s="24">
        <f t="shared" si="159"/>
        <v>2334</v>
      </c>
      <c r="C1335" s="475" t="s">
        <v>1799</v>
      </c>
      <c r="D1335" t="s">
        <v>219</v>
      </c>
      <c r="E1335" s="476">
        <v>2</v>
      </c>
      <c r="F1335" s="470">
        <v>17.899999999999999</v>
      </c>
      <c r="G1335">
        <v>1</v>
      </c>
      <c r="H1335">
        <v>1</v>
      </c>
      <c r="I1335" s="471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1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7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4" t="s">
        <v>24</v>
      </c>
    </row>
    <row r="1336" spans="1:27" ht="15" hidden="1" x14ac:dyDescent="0.25">
      <c r="A1336" s="24">
        <f t="shared" si="159"/>
        <v>2335</v>
      </c>
      <c r="B1336" s="24">
        <f t="shared" si="159"/>
        <v>2335</v>
      </c>
      <c r="C1336" s="468" t="s">
        <v>1800</v>
      </c>
      <c r="D1336" t="s">
        <v>216</v>
      </c>
      <c r="E1336" s="469">
        <v>1</v>
      </c>
      <c r="F1336" s="470">
        <v>31.333333333333329</v>
      </c>
      <c r="G1336">
        <v>1</v>
      </c>
      <c r="H1336">
        <v>1</v>
      </c>
      <c r="I1336" s="471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1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7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4" t="s">
        <v>23</v>
      </c>
    </row>
    <row r="1337" spans="1:27" ht="15" hidden="1" x14ac:dyDescent="0.25">
      <c r="A1337" s="24">
        <f t="shared" si="159"/>
        <v>2336</v>
      </c>
      <c r="B1337" s="24">
        <f t="shared" si="159"/>
        <v>2336</v>
      </c>
      <c r="C1337" s="468" t="s">
        <v>1801</v>
      </c>
      <c r="D1337" t="s">
        <v>216</v>
      </c>
      <c r="E1337" s="469">
        <v>1</v>
      </c>
      <c r="F1337" s="470">
        <v>36.666666666666671</v>
      </c>
      <c r="G1337">
        <v>1</v>
      </c>
      <c r="H1337">
        <v>1</v>
      </c>
      <c r="I1337" s="471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1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7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4" t="s">
        <v>23</v>
      </c>
    </row>
    <row r="1338" spans="1:27" ht="15" hidden="1" x14ac:dyDescent="0.25">
      <c r="A1338" s="24">
        <f t="shared" si="159"/>
        <v>2337</v>
      </c>
      <c r="B1338" s="24">
        <f t="shared" si="159"/>
        <v>2337</v>
      </c>
      <c r="C1338" s="468" t="s">
        <v>1802</v>
      </c>
      <c r="D1338" t="s">
        <v>222</v>
      </c>
      <c r="E1338" s="469">
        <v>3</v>
      </c>
      <c r="F1338" s="470">
        <v>25</v>
      </c>
      <c r="G1338">
        <v>1</v>
      </c>
      <c r="H1338">
        <v>1</v>
      </c>
      <c r="I1338" s="471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1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7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4" t="s">
        <v>23</v>
      </c>
    </row>
    <row r="1339" spans="1:27" ht="15" hidden="1" x14ac:dyDescent="0.25">
      <c r="A1339" s="24">
        <f t="shared" si="159"/>
        <v>2338</v>
      </c>
      <c r="B1339" s="24">
        <f t="shared" si="159"/>
        <v>2338</v>
      </c>
      <c r="C1339" s="468" t="s">
        <v>1803</v>
      </c>
      <c r="D1339" t="s">
        <v>222</v>
      </c>
      <c r="E1339" s="469">
        <v>3</v>
      </c>
      <c r="F1339" s="470">
        <v>0</v>
      </c>
      <c r="G1339">
        <v>1</v>
      </c>
      <c r="H1339">
        <v>1</v>
      </c>
      <c r="I1339" s="471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1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7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4" t="s">
        <v>23</v>
      </c>
    </row>
    <row r="1340" spans="1:27" ht="15" hidden="1" x14ac:dyDescent="0.25">
      <c r="A1340" s="24">
        <f t="shared" si="159"/>
        <v>2339</v>
      </c>
      <c r="B1340" s="24">
        <f t="shared" si="159"/>
        <v>2339</v>
      </c>
      <c r="C1340" s="468" t="s">
        <v>1804</v>
      </c>
      <c r="D1340" t="s">
        <v>216</v>
      </c>
      <c r="E1340" s="469">
        <v>1</v>
      </c>
      <c r="F1340" s="470">
        <v>8.7940499999999986</v>
      </c>
      <c r="G1340">
        <v>1</v>
      </c>
      <c r="H1340">
        <v>1</v>
      </c>
      <c r="I1340" s="471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1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7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4" t="s">
        <v>23</v>
      </c>
    </row>
    <row r="1341" spans="1:27" ht="15" hidden="1" x14ac:dyDescent="0.25">
      <c r="A1341" s="24">
        <f t="shared" si="159"/>
        <v>2340</v>
      </c>
      <c r="B1341" s="24">
        <f t="shared" si="159"/>
        <v>2340</v>
      </c>
      <c r="C1341" s="475" t="s">
        <v>1805</v>
      </c>
      <c r="D1341" t="s">
        <v>219</v>
      </c>
      <c r="E1341" s="476">
        <v>2</v>
      </c>
      <c r="F1341" s="470">
        <v>17.899999999999999</v>
      </c>
      <c r="G1341">
        <v>1</v>
      </c>
      <c r="H1341">
        <v>1</v>
      </c>
      <c r="I1341" s="471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1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7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4" t="s">
        <v>24</v>
      </c>
    </row>
    <row r="1342" spans="1:27" ht="15" hidden="1" x14ac:dyDescent="0.25">
      <c r="A1342" s="24">
        <f t="shared" si="159"/>
        <v>2341</v>
      </c>
      <c r="B1342" s="24">
        <f t="shared" si="159"/>
        <v>2341</v>
      </c>
      <c r="C1342" s="468" t="s">
        <v>1806</v>
      </c>
      <c r="D1342" t="s">
        <v>216</v>
      </c>
      <c r="E1342" s="469">
        <v>1</v>
      </c>
      <c r="F1342" s="470">
        <v>37.205950000000001</v>
      </c>
      <c r="G1342">
        <v>1</v>
      </c>
      <c r="H1342">
        <v>1</v>
      </c>
      <c r="I1342" s="471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1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7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4" t="s">
        <v>23</v>
      </c>
    </row>
    <row r="1343" spans="1:27" ht="15" hidden="1" x14ac:dyDescent="0.25">
      <c r="A1343" s="24">
        <f t="shared" si="159"/>
        <v>2342</v>
      </c>
      <c r="B1343" s="24">
        <f t="shared" si="159"/>
        <v>2342</v>
      </c>
      <c r="C1343" s="468" t="s">
        <v>1807</v>
      </c>
      <c r="D1343" t="s">
        <v>216</v>
      </c>
      <c r="E1343" s="469">
        <v>1</v>
      </c>
      <c r="F1343" s="470">
        <v>84.938000000000002</v>
      </c>
      <c r="G1343">
        <v>1</v>
      </c>
      <c r="H1343">
        <v>1</v>
      </c>
      <c r="I1343" s="471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1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7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4" t="s">
        <v>23</v>
      </c>
    </row>
    <row r="1344" spans="1:27" ht="15" hidden="1" x14ac:dyDescent="0.25">
      <c r="A1344" s="24">
        <f t="shared" ref="A1344:B1363" si="160">1000+ROW()-1</f>
        <v>2343</v>
      </c>
      <c r="B1344" s="24">
        <f t="shared" si="160"/>
        <v>2343</v>
      </c>
      <c r="C1344" s="468" t="s">
        <v>1808</v>
      </c>
      <c r="D1344" t="s">
        <v>216</v>
      </c>
      <c r="E1344" s="469">
        <v>1</v>
      </c>
      <c r="F1344" s="470">
        <v>0</v>
      </c>
      <c r="G1344">
        <v>1</v>
      </c>
      <c r="H1344">
        <v>1</v>
      </c>
      <c r="I1344" s="471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1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7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4" t="s">
        <v>23</v>
      </c>
    </row>
    <row r="1345" spans="1:27" ht="15" hidden="1" x14ac:dyDescent="0.25">
      <c r="A1345" s="24">
        <f t="shared" si="160"/>
        <v>2344</v>
      </c>
      <c r="B1345" s="24">
        <f t="shared" si="160"/>
        <v>2344</v>
      </c>
      <c r="C1345" s="468" t="s">
        <v>1809</v>
      </c>
      <c r="D1345" t="s">
        <v>216</v>
      </c>
      <c r="E1345" s="469">
        <v>1</v>
      </c>
      <c r="F1345" s="470">
        <v>22.048192771084338</v>
      </c>
      <c r="G1345">
        <v>1</v>
      </c>
      <c r="H1345">
        <v>1</v>
      </c>
      <c r="I1345" s="471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1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7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4" t="s">
        <v>23</v>
      </c>
    </row>
    <row r="1346" spans="1:27" ht="15" hidden="1" x14ac:dyDescent="0.25">
      <c r="A1346" s="24">
        <f t="shared" si="160"/>
        <v>2345</v>
      </c>
      <c r="B1346" s="24">
        <f t="shared" si="160"/>
        <v>2345</v>
      </c>
      <c r="C1346" s="468" t="s">
        <v>1810</v>
      </c>
      <c r="D1346" t="s">
        <v>216</v>
      </c>
      <c r="E1346" s="469">
        <v>1</v>
      </c>
      <c r="F1346" s="470">
        <v>37.951807228915662</v>
      </c>
      <c r="G1346">
        <v>1</v>
      </c>
      <c r="H1346">
        <v>1</v>
      </c>
      <c r="I1346" s="471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1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7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4" t="s">
        <v>23</v>
      </c>
    </row>
    <row r="1347" spans="1:27" ht="15" hidden="1" x14ac:dyDescent="0.25">
      <c r="A1347" s="24">
        <f t="shared" si="160"/>
        <v>2346</v>
      </c>
      <c r="B1347" s="24">
        <f t="shared" si="160"/>
        <v>2346</v>
      </c>
      <c r="C1347" s="468" t="s">
        <v>1811</v>
      </c>
      <c r="D1347" t="s">
        <v>216</v>
      </c>
      <c r="E1347" s="469">
        <v>1</v>
      </c>
      <c r="F1347" s="470">
        <v>66.546511627906966</v>
      </c>
      <c r="G1347">
        <v>1</v>
      </c>
      <c r="H1347">
        <v>1</v>
      </c>
      <c r="I1347" s="471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1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7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4" t="s">
        <v>23</v>
      </c>
    </row>
    <row r="1348" spans="1:27" ht="15" hidden="1" x14ac:dyDescent="0.25">
      <c r="A1348" s="24">
        <f t="shared" si="160"/>
        <v>2347</v>
      </c>
      <c r="B1348" s="24">
        <f t="shared" si="160"/>
        <v>2347</v>
      </c>
      <c r="C1348" s="468" t="s">
        <v>1812</v>
      </c>
      <c r="D1348" t="s">
        <v>216</v>
      </c>
      <c r="E1348" s="469">
        <v>1</v>
      </c>
      <c r="F1348" s="470">
        <v>30.45348837209303</v>
      </c>
      <c r="G1348">
        <v>1</v>
      </c>
      <c r="H1348">
        <v>1</v>
      </c>
      <c r="I1348" s="471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1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7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4" t="s">
        <v>23</v>
      </c>
    </row>
    <row r="1349" spans="1:27" ht="15" hidden="1" x14ac:dyDescent="0.25">
      <c r="A1349" s="24">
        <f t="shared" si="160"/>
        <v>2348</v>
      </c>
      <c r="B1349" s="24">
        <f t="shared" si="160"/>
        <v>2348</v>
      </c>
      <c r="C1349" s="468" t="s">
        <v>1813</v>
      </c>
      <c r="D1349" t="s">
        <v>216</v>
      </c>
      <c r="E1349" s="469">
        <v>1</v>
      </c>
      <c r="F1349" s="470">
        <v>2.6190476190476133</v>
      </c>
      <c r="G1349">
        <v>1</v>
      </c>
      <c r="H1349">
        <v>1</v>
      </c>
      <c r="I1349" s="471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1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7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4" t="s">
        <v>23</v>
      </c>
    </row>
    <row r="1350" spans="1:27" ht="15" hidden="1" x14ac:dyDescent="0.25">
      <c r="A1350" s="24">
        <f t="shared" si="160"/>
        <v>2349</v>
      </c>
      <c r="B1350" s="24">
        <f t="shared" si="160"/>
        <v>2349</v>
      </c>
      <c r="C1350" s="468" t="s">
        <v>1814</v>
      </c>
      <c r="D1350" t="s">
        <v>216</v>
      </c>
      <c r="E1350" s="469">
        <v>1</v>
      </c>
      <c r="F1350" s="470">
        <v>52.380952380952387</v>
      </c>
      <c r="G1350">
        <v>1</v>
      </c>
      <c r="H1350">
        <v>1</v>
      </c>
      <c r="I1350" s="471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1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7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4" t="s">
        <v>23</v>
      </c>
    </row>
    <row r="1351" spans="1:27" ht="15" hidden="1" x14ac:dyDescent="0.25">
      <c r="A1351" s="24">
        <f t="shared" si="160"/>
        <v>2350</v>
      </c>
      <c r="B1351" s="24">
        <f t="shared" si="160"/>
        <v>2350</v>
      </c>
      <c r="C1351" s="468" t="s">
        <v>1815</v>
      </c>
      <c r="D1351" t="s">
        <v>216</v>
      </c>
      <c r="E1351" s="469">
        <v>1</v>
      </c>
      <c r="F1351" s="470">
        <v>20.001333333333335</v>
      </c>
      <c r="G1351">
        <v>1</v>
      </c>
      <c r="H1351">
        <v>1</v>
      </c>
      <c r="I1351" s="471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1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7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4" t="s">
        <v>23</v>
      </c>
    </row>
    <row r="1352" spans="1:27" ht="15" hidden="1" x14ac:dyDescent="0.25">
      <c r="A1352" s="24">
        <f t="shared" si="160"/>
        <v>2351</v>
      </c>
      <c r="B1352" s="24">
        <f t="shared" si="160"/>
        <v>2351</v>
      </c>
      <c r="C1352" s="468" t="s">
        <v>1816</v>
      </c>
      <c r="D1352" t="s">
        <v>216</v>
      </c>
      <c r="E1352" s="469">
        <v>1</v>
      </c>
      <c r="F1352" s="470">
        <v>19.998666666666665</v>
      </c>
      <c r="G1352">
        <v>1</v>
      </c>
      <c r="H1352">
        <v>1</v>
      </c>
      <c r="I1352" s="471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1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7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4" t="s">
        <v>23</v>
      </c>
    </row>
    <row r="1353" spans="1:27" ht="15" hidden="1" x14ac:dyDescent="0.25">
      <c r="A1353" s="24">
        <f t="shared" si="160"/>
        <v>2352</v>
      </c>
      <c r="B1353" s="24">
        <f t="shared" si="160"/>
        <v>2352</v>
      </c>
      <c r="C1353" s="468" t="s">
        <v>1817</v>
      </c>
      <c r="D1353" t="s">
        <v>216</v>
      </c>
      <c r="E1353" s="469">
        <v>1</v>
      </c>
      <c r="F1353" s="470">
        <v>1.8493150684931479</v>
      </c>
      <c r="G1353">
        <v>1</v>
      </c>
      <c r="H1353">
        <v>1</v>
      </c>
      <c r="I1353" s="471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1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7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4" t="s">
        <v>23</v>
      </c>
    </row>
    <row r="1354" spans="1:27" ht="15" hidden="1" x14ac:dyDescent="0.25">
      <c r="A1354" s="24">
        <f t="shared" si="160"/>
        <v>2353</v>
      </c>
      <c r="B1354" s="24">
        <f t="shared" si="160"/>
        <v>2353</v>
      </c>
      <c r="C1354" s="468" t="s">
        <v>1818</v>
      </c>
      <c r="D1354" t="s">
        <v>216</v>
      </c>
      <c r="E1354" s="469">
        <v>1</v>
      </c>
      <c r="F1354" s="470">
        <v>43.150684931506852</v>
      </c>
      <c r="G1354">
        <v>1</v>
      </c>
      <c r="H1354">
        <v>1</v>
      </c>
      <c r="I1354" s="471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1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7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4" t="s">
        <v>23</v>
      </c>
    </row>
    <row r="1355" spans="1:27" ht="15" hidden="1" x14ac:dyDescent="0.25">
      <c r="A1355" s="24">
        <f t="shared" si="160"/>
        <v>2354</v>
      </c>
      <c r="B1355" s="24">
        <f t="shared" si="160"/>
        <v>2354</v>
      </c>
      <c r="C1355" s="468" t="s">
        <v>1819</v>
      </c>
      <c r="D1355" t="s">
        <v>216</v>
      </c>
      <c r="E1355" s="469">
        <v>1</v>
      </c>
      <c r="F1355" s="470">
        <v>162.55799999999999</v>
      </c>
      <c r="G1355">
        <v>1</v>
      </c>
      <c r="H1355">
        <v>1</v>
      </c>
      <c r="I1355" s="471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1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7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4" t="s">
        <v>23</v>
      </c>
    </row>
    <row r="1356" spans="1:27" ht="15" hidden="1" x14ac:dyDescent="0.25">
      <c r="A1356" s="24">
        <f t="shared" si="160"/>
        <v>2355</v>
      </c>
      <c r="B1356" s="24">
        <f t="shared" si="160"/>
        <v>2355</v>
      </c>
      <c r="C1356" s="468" t="s">
        <v>1820</v>
      </c>
      <c r="D1356" t="s">
        <v>216</v>
      </c>
      <c r="E1356" s="469">
        <v>1</v>
      </c>
      <c r="F1356" s="470">
        <v>0</v>
      </c>
      <c r="G1356">
        <v>1</v>
      </c>
      <c r="H1356">
        <v>1</v>
      </c>
      <c r="I1356" s="471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1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7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4" t="s">
        <v>23</v>
      </c>
    </row>
    <row r="1357" spans="1:27" ht="15" hidden="1" x14ac:dyDescent="0.25">
      <c r="A1357" s="24">
        <f t="shared" si="160"/>
        <v>2356</v>
      </c>
      <c r="B1357" s="24">
        <f t="shared" si="160"/>
        <v>2356</v>
      </c>
      <c r="C1357" s="468" t="s">
        <v>1821</v>
      </c>
      <c r="D1357" t="s">
        <v>222</v>
      </c>
      <c r="E1357" s="469">
        <v>3</v>
      </c>
      <c r="F1357" s="470">
        <v>126.6</v>
      </c>
      <c r="G1357">
        <v>1</v>
      </c>
      <c r="H1357">
        <v>1</v>
      </c>
      <c r="I1357" s="471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1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7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4" t="s">
        <v>23</v>
      </c>
    </row>
    <row r="1358" spans="1:27" ht="15" hidden="1" x14ac:dyDescent="0.25">
      <c r="A1358" s="24">
        <f t="shared" si="160"/>
        <v>2357</v>
      </c>
      <c r="B1358" s="24">
        <f t="shared" si="160"/>
        <v>2357</v>
      </c>
      <c r="C1358" s="468" t="s">
        <v>1822</v>
      </c>
      <c r="D1358" t="s">
        <v>222</v>
      </c>
      <c r="E1358" s="469">
        <v>3</v>
      </c>
      <c r="F1358" s="470">
        <v>0</v>
      </c>
      <c r="G1358">
        <v>1</v>
      </c>
      <c r="H1358">
        <v>1</v>
      </c>
      <c r="I1358" s="471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1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7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4" t="s">
        <v>23</v>
      </c>
    </row>
    <row r="1359" spans="1:27" ht="15" hidden="1" x14ac:dyDescent="0.25">
      <c r="A1359" s="24">
        <f t="shared" si="160"/>
        <v>2358</v>
      </c>
      <c r="B1359" s="24">
        <f t="shared" si="160"/>
        <v>2358</v>
      </c>
      <c r="C1359" s="475" t="s">
        <v>1823</v>
      </c>
      <c r="D1359" t="s">
        <v>219</v>
      </c>
      <c r="E1359" s="476">
        <v>2</v>
      </c>
      <c r="F1359" s="470">
        <v>8.9499999999999993</v>
      </c>
      <c r="G1359">
        <v>1</v>
      </c>
      <c r="H1359">
        <v>1</v>
      </c>
      <c r="I1359" s="471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1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7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4" t="s">
        <v>24</v>
      </c>
    </row>
    <row r="1360" spans="1:27" ht="15" hidden="1" x14ac:dyDescent="0.25">
      <c r="A1360" s="24">
        <f t="shared" si="160"/>
        <v>2359</v>
      </c>
      <c r="B1360" s="24">
        <f t="shared" si="160"/>
        <v>2359</v>
      </c>
      <c r="C1360" s="475" t="s">
        <v>1824</v>
      </c>
      <c r="D1360" t="s">
        <v>219</v>
      </c>
      <c r="E1360" s="476">
        <v>2</v>
      </c>
      <c r="F1360" s="470">
        <v>8.9499999999999993</v>
      </c>
      <c r="G1360">
        <v>1</v>
      </c>
      <c r="H1360">
        <v>1</v>
      </c>
      <c r="I1360" s="471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1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7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4" t="s">
        <v>24</v>
      </c>
    </row>
    <row r="1361" spans="1:27" ht="15" hidden="1" x14ac:dyDescent="0.25">
      <c r="A1361" s="24">
        <f t="shared" si="160"/>
        <v>2360</v>
      </c>
      <c r="B1361" s="24">
        <f t="shared" si="160"/>
        <v>2360</v>
      </c>
      <c r="C1361" s="468" t="s">
        <v>1825</v>
      </c>
      <c r="D1361" t="s">
        <v>216</v>
      </c>
      <c r="E1361" s="469">
        <v>1</v>
      </c>
      <c r="F1361" s="470">
        <v>53</v>
      </c>
      <c r="G1361">
        <v>1</v>
      </c>
      <c r="H1361">
        <v>1</v>
      </c>
      <c r="I1361" s="471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1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7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4" t="s">
        <v>23</v>
      </c>
    </row>
    <row r="1362" spans="1:27" ht="15" hidden="1" x14ac:dyDescent="0.25">
      <c r="A1362" s="24">
        <f t="shared" si="160"/>
        <v>2361</v>
      </c>
      <c r="B1362" s="24">
        <f t="shared" si="160"/>
        <v>2361</v>
      </c>
      <c r="C1362" s="468" t="s">
        <v>1826</v>
      </c>
      <c r="D1362" t="s">
        <v>216</v>
      </c>
      <c r="E1362" s="469">
        <v>1</v>
      </c>
      <c r="F1362" s="470">
        <v>0</v>
      </c>
      <c r="G1362">
        <v>1</v>
      </c>
      <c r="H1362">
        <v>1</v>
      </c>
      <c r="I1362" s="471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1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7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4" t="s">
        <v>23</v>
      </c>
    </row>
    <row r="1363" spans="1:27" ht="15" hidden="1" x14ac:dyDescent="0.25">
      <c r="A1363" s="24">
        <f t="shared" si="160"/>
        <v>2362</v>
      </c>
      <c r="B1363" s="24">
        <f t="shared" si="160"/>
        <v>2362</v>
      </c>
      <c r="C1363" s="468" t="s">
        <v>1827</v>
      </c>
      <c r="D1363" t="s">
        <v>216</v>
      </c>
      <c r="E1363" s="469">
        <v>1</v>
      </c>
      <c r="F1363" s="470">
        <v>10</v>
      </c>
      <c r="G1363">
        <v>1</v>
      </c>
      <c r="H1363">
        <v>1</v>
      </c>
      <c r="I1363" s="471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1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7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4" t="s">
        <v>23</v>
      </c>
    </row>
    <row r="1364" spans="1:27" ht="15" hidden="1" x14ac:dyDescent="0.25">
      <c r="A1364" s="24">
        <f t="shared" ref="A1364:B1383" si="164">1000+ROW()-1</f>
        <v>2363</v>
      </c>
      <c r="B1364" s="24">
        <f t="shared" si="164"/>
        <v>2363</v>
      </c>
      <c r="C1364" s="468" t="s">
        <v>1828</v>
      </c>
      <c r="D1364" t="s">
        <v>216</v>
      </c>
      <c r="E1364" s="469">
        <v>1</v>
      </c>
      <c r="F1364" s="470">
        <v>0</v>
      </c>
      <c r="G1364">
        <v>1</v>
      </c>
      <c r="H1364">
        <v>1</v>
      </c>
      <c r="I1364" s="471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1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7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4" t="s">
        <v>23</v>
      </c>
    </row>
    <row r="1365" spans="1:27" ht="15" hidden="1" x14ac:dyDescent="0.25">
      <c r="A1365" s="24">
        <f t="shared" si="164"/>
        <v>2364</v>
      </c>
      <c r="B1365" s="24">
        <f t="shared" si="164"/>
        <v>2364</v>
      </c>
      <c r="C1365" s="468" t="s">
        <v>1829</v>
      </c>
      <c r="D1365" t="s">
        <v>224</v>
      </c>
      <c r="E1365" s="469">
        <v>4</v>
      </c>
      <c r="F1365" s="470">
        <v>7.2</v>
      </c>
      <c r="G1365">
        <v>1</v>
      </c>
      <c r="H1365">
        <v>1</v>
      </c>
      <c r="I1365" s="471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1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7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4" t="s">
        <v>23</v>
      </c>
    </row>
    <row r="1366" spans="1:27" ht="15" hidden="1" x14ac:dyDescent="0.25">
      <c r="A1366" s="24">
        <f t="shared" si="164"/>
        <v>2365</v>
      </c>
      <c r="B1366" s="24">
        <f t="shared" si="164"/>
        <v>2365</v>
      </c>
      <c r="C1366" s="468" t="s">
        <v>1830</v>
      </c>
      <c r="D1366" t="s">
        <v>224</v>
      </c>
      <c r="E1366" s="469">
        <v>4</v>
      </c>
      <c r="F1366" s="470">
        <v>0</v>
      </c>
      <c r="G1366">
        <v>1</v>
      </c>
      <c r="H1366">
        <v>1</v>
      </c>
      <c r="I1366" s="471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1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7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4" t="s">
        <v>23</v>
      </c>
    </row>
    <row r="1367" spans="1:27" ht="15" hidden="1" x14ac:dyDescent="0.25">
      <c r="A1367" s="24">
        <f t="shared" si="164"/>
        <v>2366</v>
      </c>
      <c r="B1367" s="24">
        <f t="shared" si="164"/>
        <v>2366</v>
      </c>
      <c r="C1367" s="468" t="s">
        <v>1831</v>
      </c>
      <c r="D1367" t="s">
        <v>216</v>
      </c>
      <c r="E1367" s="469">
        <v>1</v>
      </c>
      <c r="F1367" s="470">
        <v>30</v>
      </c>
      <c r="G1367">
        <v>1</v>
      </c>
      <c r="H1367">
        <v>1</v>
      </c>
      <c r="I1367" s="471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1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7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4" t="s">
        <v>23</v>
      </c>
    </row>
    <row r="1368" spans="1:27" ht="15" hidden="1" x14ac:dyDescent="0.25">
      <c r="A1368" s="24">
        <f t="shared" si="164"/>
        <v>2367</v>
      </c>
      <c r="B1368" s="24">
        <f t="shared" si="164"/>
        <v>2367</v>
      </c>
      <c r="C1368" s="468" t="s">
        <v>1832</v>
      </c>
      <c r="D1368" t="s">
        <v>216</v>
      </c>
      <c r="E1368" s="469">
        <v>1</v>
      </c>
      <c r="F1368" s="470">
        <v>0</v>
      </c>
      <c r="G1368">
        <v>1</v>
      </c>
      <c r="H1368">
        <v>1</v>
      </c>
      <c r="I1368" s="471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1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7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4" t="s">
        <v>23</v>
      </c>
    </row>
    <row r="1369" spans="1:27" ht="15" hidden="1" x14ac:dyDescent="0.25">
      <c r="A1369" s="24">
        <f t="shared" si="164"/>
        <v>2368</v>
      </c>
      <c r="B1369" s="24">
        <f t="shared" si="164"/>
        <v>2368</v>
      </c>
      <c r="C1369" s="468" t="s">
        <v>1833</v>
      </c>
      <c r="D1369" t="s">
        <v>216</v>
      </c>
      <c r="E1369" s="469">
        <v>1</v>
      </c>
      <c r="F1369" s="470">
        <v>50</v>
      </c>
      <c r="G1369">
        <v>1</v>
      </c>
      <c r="H1369">
        <v>1</v>
      </c>
      <c r="I1369" s="471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1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7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4" t="s">
        <v>23</v>
      </c>
    </row>
    <row r="1370" spans="1:27" ht="15" hidden="1" x14ac:dyDescent="0.25">
      <c r="A1370" s="24">
        <f t="shared" si="164"/>
        <v>2369</v>
      </c>
      <c r="B1370" s="24">
        <f t="shared" si="164"/>
        <v>2369</v>
      </c>
      <c r="C1370" s="468" t="s">
        <v>1834</v>
      </c>
      <c r="D1370" t="s">
        <v>216</v>
      </c>
      <c r="E1370" s="469">
        <v>1</v>
      </c>
      <c r="F1370" s="470">
        <v>0</v>
      </c>
      <c r="G1370">
        <v>1</v>
      </c>
      <c r="H1370">
        <v>1</v>
      </c>
      <c r="I1370" s="471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1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7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4" t="s">
        <v>23</v>
      </c>
    </row>
    <row r="1371" spans="1:27" ht="15" hidden="1" x14ac:dyDescent="0.25">
      <c r="A1371" s="24">
        <f t="shared" si="164"/>
        <v>2370</v>
      </c>
      <c r="B1371" s="24">
        <f t="shared" si="164"/>
        <v>2370</v>
      </c>
      <c r="C1371" s="468" t="s">
        <v>1835</v>
      </c>
      <c r="D1371" t="s">
        <v>216</v>
      </c>
      <c r="E1371" s="469">
        <v>1</v>
      </c>
      <c r="F1371" s="470">
        <v>20</v>
      </c>
      <c r="G1371">
        <v>1</v>
      </c>
      <c r="H1371">
        <v>1</v>
      </c>
      <c r="I1371" s="471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1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7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4" t="s">
        <v>23</v>
      </c>
    </row>
    <row r="1372" spans="1:27" ht="15" hidden="1" x14ac:dyDescent="0.25">
      <c r="A1372" s="24">
        <f t="shared" si="164"/>
        <v>2371</v>
      </c>
      <c r="B1372" s="24">
        <f t="shared" si="164"/>
        <v>2371</v>
      </c>
      <c r="C1372" s="468" t="s">
        <v>1836</v>
      </c>
      <c r="D1372" t="s">
        <v>216</v>
      </c>
      <c r="E1372" s="469">
        <v>1</v>
      </c>
      <c r="F1372" s="470">
        <v>0</v>
      </c>
      <c r="G1372">
        <v>1</v>
      </c>
      <c r="H1372">
        <v>1</v>
      </c>
      <c r="I1372" s="471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1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7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4" t="s">
        <v>23</v>
      </c>
    </row>
    <row r="1373" spans="1:27" ht="15" hidden="1" x14ac:dyDescent="0.25">
      <c r="A1373" s="24">
        <f t="shared" si="164"/>
        <v>2372</v>
      </c>
      <c r="B1373" s="24">
        <f t="shared" si="164"/>
        <v>2372</v>
      </c>
      <c r="C1373" s="468" t="s">
        <v>1837</v>
      </c>
      <c r="D1373" t="s">
        <v>216</v>
      </c>
      <c r="E1373" s="469">
        <v>1</v>
      </c>
      <c r="F1373" s="470">
        <v>30</v>
      </c>
      <c r="G1373">
        <v>1</v>
      </c>
      <c r="H1373">
        <v>1</v>
      </c>
      <c r="I1373" s="471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1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7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4" t="s">
        <v>23</v>
      </c>
    </row>
    <row r="1374" spans="1:27" ht="15" hidden="1" x14ac:dyDescent="0.25">
      <c r="A1374" s="24">
        <f t="shared" si="164"/>
        <v>2373</v>
      </c>
      <c r="B1374" s="24">
        <f t="shared" si="164"/>
        <v>2373</v>
      </c>
      <c r="C1374" s="468" t="s">
        <v>1838</v>
      </c>
      <c r="D1374" t="s">
        <v>216</v>
      </c>
      <c r="E1374" s="469">
        <v>1</v>
      </c>
      <c r="F1374" s="470">
        <v>0</v>
      </c>
      <c r="G1374">
        <v>1</v>
      </c>
      <c r="H1374">
        <v>1</v>
      </c>
      <c r="I1374" s="471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1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7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4" t="s">
        <v>23</v>
      </c>
    </row>
    <row r="1375" spans="1:27" ht="15" hidden="1" x14ac:dyDescent="0.25">
      <c r="A1375" s="24">
        <f t="shared" si="164"/>
        <v>2374</v>
      </c>
      <c r="B1375" s="24">
        <f t="shared" si="164"/>
        <v>2374</v>
      </c>
      <c r="C1375" s="468" t="s">
        <v>1839</v>
      </c>
      <c r="D1375" t="s">
        <v>216</v>
      </c>
      <c r="E1375" s="469">
        <v>1</v>
      </c>
      <c r="F1375" s="470">
        <v>60</v>
      </c>
      <c r="G1375">
        <v>1</v>
      </c>
      <c r="H1375">
        <v>1</v>
      </c>
      <c r="I1375" s="471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1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7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4" t="s">
        <v>23</v>
      </c>
    </row>
    <row r="1376" spans="1:27" ht="15" hidden="1" x14ac:dyDescent="0.25">
      <c r="A1376" s="24">
        <f t="shared" si="164"/>
        <v>2375</v>
      </c>
      <c r="B1376" s="24">
        <f t="shared" si="164"/>
        <v>2375</v>
      </c>
      <c r="C1376" s="468" t="s">
        <v>1840</v>
      </c>
      <c r="D1376" t="s">
        <v>216</v>
      </c>
      <c r="E1376" s="469">
        <v>1</v>
      </c>
      <c r="F1376" s="470">
        <v>0</v>
      </c>
      <c r="G1376">
        <v>1</v>
      </c>
      <c r="H1376">
        <v>1</v>
      </c>
      <c r="I1376" s="471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1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7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4" t="s">
        <v>23</v>
      </c>
    </row>
    <row r="1377" spans="1:27" ht="15" hidden="1" x14ac:dyDescent="0.25">
      <c r="A1377" s="24">
        <f t="shared" si="164"/>
        <v>2376</v>
      </c>
      <c r="B1377" s="24">
        <f t="shared" si="164"/>
        <v>2376</v>
      </c>
      <c r="C1377" s="468" t="s">
        <v>1841</v>
      </c>
      <c r="D1377" t="s">
        <v>216</v>
      </c>
      <c r="E1377" s="469">
        <v>1</v>
      </c>
      <c r="F1377" s="470">
        <v>16</v>
      </c>
      <c r="G1377">
        <v>1</v>
      </c>
      <c r="H1377">
        <v>1</v>
      </c>
      <c r="I1377" s="471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1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7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4" t="s">
        <v>23</v>
      </c>
    </row>
    <row r="1378" spans="1:27" ht="15" hidden="1" x14ac:dyDescent="0.25">
      <c r="A1378" s="24">
        <f t="shared" si="164"/>
        <v>2377</v>
      </c>
      <c r="B1378" s="24">
        <f t="shared" si="164"/>
        <v>2377</v>
      </c>
      <c r="C1378" s="468" t="s">
        <v>1842</v>
      </c>
      <c r="D1378" t="s">
        <v>216</v>
      </c>
      <c r="E1378" s="469">
        <v>1</v>
      </c>
      <c r="F1378" s="470">
        <v>0</v>
      </c>
      <c r="G1378">
        <v>1</v>
      </c>
      <c r="H1378">
        <v>1</v>
      </c>
      <c r="I1378" s="471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1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7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4" t="s">
        <v>23</v>
      </c>
    </row>
    <row r="1379" spans="1:27" ht="15" hidden="1" x14ac:dyDescent="0.25">
      <c r="A1379" s="24">
        <f t="shared" si="164"/>
        <v>2378</v>
      </c>
      <c r="B1379" s="24">
        <f t="shared" si="164"/>
        <v>2378</v>
      </c>
      <c r="C1379" s="475" t="s">
        <v>1843</v>
      </c>
      <c r="D1379" t="s">
        <v>216</v>
      </c>
      <c r="E1379" s="476">
        <v>1</v>
      </c>
      <c r="F1379" s="470">
        <v>5.6</v>
      </c>
      <c r="G1379">
        <v>1</v>
      </c>
      <c r="H1379">
        <v>1</v>
      </c>
      <c r="I1379" s="471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1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7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4" t="s">
        <v>23</v>
      </c>
    </row>
    <row r="1380" spans="1:27" ht="15" hidden="1" x14ac:dyDescent="0.25">
      <c r="A1380" s="24">
        <f t="shared" si="164"/>
        <v>2379</v>
      </c>
      <c r="B1380" s="24">
        <f t="shared" si="164"/>
        <v>2379</v>
      </c>
      <c r="C1380" s="475" t="s">
        <v>1844</v>
      </c>
      <c r="D1380" t="s">
        <v>216</v>
      </c>
      <c r="E1380" s="476">
        <v>1</v>
      </c>
      <c r="F1380" s="470">
        <v>0</v>
      </c>
      <c r="G1380">
        <v>1</v>
      </c>
      <c r="H1380">
        <v>1</v>
      </c>
      <c r="I1380" s="471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1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7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4" t="s">
        <v>23</v>
      </c>
    </row>
    <row r="1381" spans="1:27" ht="15" hidden="1" x14ac:dyDescent="0.25">
      <c r="A1381" s="24">
        <f t="shared" si="164"/>
        <v>2380</v>
      </c>
      <c r="B1381" s="24">
        <f t="shared" si="164"/>
        <v>2380</v>
      </c>
      <c r="C1381" s="475" t="s">
        <v>1845</v>
      </c>
      <c r="D1381" t="s">
        <v>219</v>
      </c>
      <c r="E1381" s="476">
        <v>2</v>
      </c>
      <c r="F1381" s="470">
        <v>1.79</v>
      </c>
      <c r="G1381">
        <v>1</v>
      </c>
      <c r="H1381">
        <v>1</v>
      </c>
      <c r="I1381" s="471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1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7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4" t="s">
        <v>24</v>
      </c>
    </row>
    <row r="1382" spans="1:27" ht="15" hidden="1" x14ac:dyDescent="0.25">
      <c r="A1382" s="24">
        <f t="shared" si="164"/>
        <v>2381</v>
      </c>
      <c r="B1382" s="24">
        <f t="shared" si="164"/>
        <v>2381</v>
      </c>
      <c r="C1382" s="475" t="s">
        <v>1846</v>
      </c>
      <c r="D1382" t="s">
        <v>216</v>
      </c>
      <c r="E1382" s="476">
        <v>1</v>
      </c>
      <c r="F1382" s="470">
        <v>16</v>
      </c>
      <c r="G1382">
        <v>1</v>
      </c>
      <c r="H1382">
        <v>1</v>
      </c>
      <c r="I1382" s="471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1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7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4" t="s">
        <v>23</v>
      </c>
    </row>
    <row r="1383" spans="1:27" ht="15" hidden="1" x14ac:dyDescent="0.25">
      <c r="A1383" s="24">
        <f t="shared" si="164"/>
        <v>2382</v>
      </c>
      <c r="B1383" s="24">
        <f t="shared" si="164"/>
        <v>2382</v>
      </c>
      <c r="C1383" s="475" t="s">
        <v>1847</v>
      </c>
      <c r="D1383" t="s">
        <v>219</v>
      </c>
      <c r="E1383" s="476">
        <v>2</v>
      </c>
      <c r="F1383" s="470">
        <v>1.79</v>
      </c>
      <c r="G1383">
        <v>1</v>
      </c>
      <c r="H1383">
        <v>1</v>
      </c>
      <c r="I1383" s="471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1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7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4" t="s">
        <v>24</v>
      </c>
    </row>
    <row r="1384" spans="1:27" ht="15" hidden="1" x14ac:dyDescent="0.25">
      <c r="A1384" s="24">
        <f t="shared" ref="A1384:B1401" si="165">1000+ROW()-1</f>
        <v>2383</v>
      </c>
      <c r="B1384" s="24">
        <f t="shared" si="165"/>
        <v>2383</v>
      </c>
      <c r="C1384" s="475" t="s">
        <v>1848</v>
      </c>
      <c r="D1384" t="s">
        <v>216</v>
      </c>
      <c r="E1384" s="476">
        <v>1</v>
      </c>
      <c r="F1384" s="470">
        <v>0</v>
      </c>
      <c r="G1384">
        <v>1</v>
      </c>
      <c r="H1384">
        <v>1</v>
      </c>
      <c r="I1384" s="471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1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7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4" t="s">
        <v>23</v>
      </c>
    </row>
    <row r="1385" spans="1:27" ht="15" hidden="1" x14ac:dyDescent="0.25">
      <c r="A1385" s="24">
        <f t="shared" si="165"/>
        <v>2384</v>
      </c>
      <c r="B1385" s="24">
        <f t="shared" si="165"/>
        <v>2384</v>
      </c>
      <c r="C1385" s="475" t="s">
        <v>1849</v>
      </c>
      <c r="D1385" t="s">
        <v>219</v>
      </c>
      <c r="E1385" s="476">
        <v>2</v>
      </c>
      <c r="F1385" s="470">
        <v>1.79</v>
      </c>
      <c r="G1385">
        <v>1</v>
      </c>
      <c r="H1385">
        <v>1</v>
      </c>
      <c r="I1385" s="471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1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7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4" t="s">
        <v>24</v>
      </c>
    </row>
    <row r="1386" spans="1:27" ht="15" hidden="1" x14ac:dyDescent="0.25">
      <c r="A1386" s="24">
        <f t="shared" si="165"/>
        <v>2385</v>
      </c>
      <c r="B1386" s="24">
        <f t="shared" si="165"/>
        <v>2385</v>
      </c>
      <c r="C1386" s="475" t="s">
        <v>1850</v>
      </c>
      <c r="D1386" t="s">
        <v>219</v>
      </c>
      <c r="E1386" s="476">
        <v>2</v>
      </c>
      <c r="F1386" s="470">
        <v>8.9499999999999993</v>
      </c>
      <c r="G1386">
        <v>1</v>
      </c>
      <c r="H1386">
        <v>1</v>
      </c>
      <c r="I1386" s="471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1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7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4" t="s">
        <v>24</v>
      </c>
    </row>
    <row r="1387" spans="1:27" ht="15" hidden="1" x14ac:dyDescent="0.25">
      <c r="A1387" s="24">
        <f t="shared" si="165"/>
        <v>2386</v>
      </c>
      <c r="B1387" s="24">
        <f t="shared" si="165"/>
        <v>2386</v>
      </c>
      <c r="C1387" s="475" t="s">
        <v>1851</v>
      </c>
      <c r="D1387" t="s">
        <v>219</v>
      </c>
      <c r="E1387" s="476">
        <v>2</v>
      </c>
      <c r="F1387" s="470">
        <v>1.79</v>
      </c>
      <c r="G1387">
        <v>1</v>
      </c>
      <c r="H1387">
        <v>1</v>
      </c>
      <c r="I1387" s="471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1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7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4" t="s">
        <v>24</v>
      </c>
    </row>
    <row r="1388" spans="1:27" ht="15" hidden="1" x14ac:dyDescent="0.25">
      <c r="A1388" s="24">
        <f t="shared" si="165"/>
        <v>2387</v>
      </c>
      <c r="B1388" s="24">
        <f t="shared" si="165"/>
        <v>2387</v>
      </c>
      <c r="C1388" s="475" t="s">
        <v>1852</v>
      </c>
      <c r="D1388" t="s">
        <v>216</v>
      </c>
      <c r="E1388" s="476">
        <v>1</v>
      </c>
      <c r="F1388" s="470">
        <v>35</v>
      </c>
      <c r="G1388">
        <v>1</v>
      </c>
      <c r="H1388">
        <v>1</v>
      </c>
      <c r="I1388" s="471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1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7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4" t="s">
        <v>23</v>
      </c>
    </row>
    <row r="1389" spans="1:27" ht="15" hidden="1" x14ac:dyDescent="0.25">
      <c r="A1389" s="24">
        <f t="shared" si="165"/>
        <v>2388</v>
      </c>
      <c r="B1389" s="24">
        <f t="shared" si="165"/>
        <v>2388</v>
      </c>
      <c r="C1389" s="475" t="s">
        <v>1853</v>
      </c>
      <c r="D1389" t="s">
        <v>216</v>
      </c>
      <c r="E1389" s="476">
        <v>1</v>
      </c>
      <c r="F1389" s="470">
        <v>0</v>
      </c>
      <c r="G1389">
        <v>1</v>
      </c>
      <c r="H1389">
        <v>1</v>
      </c>
      <c r="I1389" s="471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1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7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4" t="s">
        <v>23</v>
      </c>
    </row>
    <row r="1390" spans="1:27" ht="15" hidden="1" x14ac:dyDescent="0.25">
      <c r="A1390" s="24">
        <f t="shared" si="165"/>
        <v>2389</v>
      </c>
      <c r="B1390" s="24">
        <f t="shared" si="165"/>
        <v>2389</v>
      </c>
      <c r="C1390" s="475" t="s">
        <v>1854</v>
      </c>
      <c r="D1390" t="s">
        <v>216</v>
      </c>
      <c r="E1390" s="476">
        <v>1</v>
      </c>
      <c r="F1390" s="470">
        <v>25</v>
      </c>
      <c r="G1390">
        <v>1</v>
      </c>
      <c r="H1390">
        <v>1</v>
      </c>
      <c r="I1390" s="471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1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7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4" t="s">
        <v>23</v>
      </c>
    </row>
    <row r="1391" spans="1:27" ht="15" hidden="1" x14ac:dyDescent="0.25">
      <c r="A1391" s="24">
        <f t="shared" si="165"/>
        <v>2390</v>
      </c>
      <c r="B1391" s="24">
        <f t="shared" si="165"/>
        <v>2390</v>
      </c>
      <c r="C1391" s="475" t="s">
        <v>1855</v>
      </c>
      <c r="D1391" t="s">
        <v>219</v>
      </c>
      <c r="E1391" s="476">
        <v>2</v>
      </c>
      <c r="F1391" s="470">
        <v>1.79</v>
      </c>
      <c r="G1391">
        <v>1</v>
      </c>
      <c r="H1391">
        <v>1</v>
      </c>
      <c r="I1391" s="471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1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7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4" t="s">
        <v>24</v>
      </c>
    </row>
    <row r="1392" spans="1:27" ht="15" hidden="1" x14ac:dyDescent="0.25">
      <c r="A1392" s="24">
        <f t="shared" si="165"/>
        <v>2391</v>
      </c>
      <c r="B1392" s="24">
        <f t="shared" si="165"/>
        <v>2391</v>
      </c>
      <c r="C1392" s="475" t="s">
        <v>1856</v>
      </c>
      <c r="D1392" t="s">
        <v>216</v>
      </c>
      <c r="E1392" s="476">
        <v>1</v>
      </c>
      <c r="F1392" s="470">
        <v>0</v>
      </c>
      <c r="G1392">
        <v>1</v>
      </c>
      <c r="H1392">
        <v>1</v>
      </c>
      <c r="I1392" s="471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1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7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4" t="s">
        <v>23</v>
      </c>
    </row>
    <row r="1393" spans="1:27" ht="15" hidden="1" x14ac:dyDescent="0.25">
      <c r="A1393" s="24">
        <f t="shared" si="165"/>
        <v>2392</v>
      </c>
      <c r="B1393" s="24">
        <f t="shared" si="165"/>
        <v>2392</v>
      </c>
      <c r="C1393" s="475" t="s">
        <v>1857</v>
      </c>
      <c r="D1393" t="s">
        <v>216</v>
      </c>
      <c r="E1393" s="476">
        <v>1</v>
      </c>
      <c r="F1393" s="470">
        <v>19.365384615384613</v>
      </c>
      <c r="G1393">
        <v>1</v>
      </c>
      <c r="H1393">
        <v>1</v>
      </c>
      <c r="I1393" s="471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1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7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4" t="s">
        <v>23</v>
      </c>
    </row>
    <row r="1394" spans="1:27" ht="15" hidden="1" x14ac:dyDescent="0.25">
      <c r="A1394" s="24">
        <f t="shared" si="165"/>
        <v>2393</v>
      </c>
      <c r="B1394" s="24">
        <f t="shared" si="165"/>
        <v>2393</v>
      </c>
      <c r="C1394" s="475" t="s">
        <v>1858</v>
      </c>
      <c r="D1394" t="s">
        <v>216</v>
      </c>
      <c r="E1394" s="476">
        <v>1</v>
      </c>
      <c r="F1394" s="470">
        <v>18.634615384615387</v>
      </c>
      <c r="G1394">
        <v>1</v>
      </c>
      <c r="H1394">
        <v>1</v>
      </c>
      <c r="I1394" s="471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1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7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4" t="s">
        <v>23</v>
      </c>
    </row>
    <row r="1395" spans="1:27" ht="15" hidden="1" x14ac:dyDescent="0.25">
      <c r="A1395" s="24">
        <f t="shared" si="165"/>
        <v>2394</v>
      </c>
      <c r="B1395" s="24">
        <f t="shared" si="165"/>
        <v>2394</v>
      </c>
      <c r="C1395" s="475" t="s">
        <v>1859</v>
      </c>
      <c r="D1395" t="s">
        <v>216</v>
      </c>
      <c r="E1395" s="476">
        <v>1</v>
      </c>
      <c r="F1395" s="470">
        <v>12</v>
      </c>
      <c r="G1395">
        <v>1</v>
      </c>
      <c r="H1395">
        <v>1</v>
      </c>
      <c r="I1395" s="471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1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7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4" t="s">
        <v>23</v>
      </c>
    </row>
    <row r="1396" spans="1:27" ht="15" hidden="1" x14ac:dyDescent="0.25">
      <c r="A1396" s="24">
        <f t="shared" si="165"/>
        <v>2395</v>
      </c>
      <c r="B1396" s="24">
        <f t="shared" si="165"/>
        <v>2395</v>
      </c>
      <c r="C1396" s="475" t="s">
        <v>1860</v>
      </c>
      <c r="D1396" t="s">
        <v>216</v>
      </c>
      <c r="E1396" s="476">
        <v>1</v>
      </c>
      <c r="F1396" s="470">
        <v>0</v>
      </c>
      <c r="G1396">
        <v>1</v>
      </c>
      <c r="H1396">
        <v>1</v>
      </c>
      <c r="I1396" s="471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1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7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4" t="s">
        <v>23</v>
      </c>
    </row>
    <row r="1397" spans="1:27" ht="15" hidden="1" x14ac:dyDescent="0.25">
      <c r="A1397" s="24">
        <f t="shared" si="165"/>
        <v>2396</v>
      </c>
      <c r="B1397" s="24">
        <f t="shared" si="165"/>
        <v>2396</v>
      </c>
      <c r="C1397" s="475" t="s">
        <v>1861</v>
      </c>
      <c r="D1397" t="s">
        <v>216</v>
      </c>
      <c r="E1397" s="476">
        <v>1</v>
      </c>
      <c r="F1397" s="470">
        <v>1.5</v>
      </c>
      <c r="G1397">
        <v>1</v>
      </c>
      <c r="H1397">
        <v>1</v>
      </c>
      <c r="I1397" s="471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1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7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4" t="s">
        <v>23</v>
      </c>
    </row>
    <row r="1398" spans="1:27" ht="15" hidden="1" x14ac:dyDescent="0.25">
      <c r="A1398" s="24">
        <f t="shared" si="165"/>
        <v>2397</v>
      </c>
      <c r="B1398" s="24">
        <f t="shared" si="165"/>
        <v>2397</v>
      </c>
      <c r="C1398" s="475" t="s">
        <v>1862</v>
      </c>
      <c r="D1398" t="s">
        <v>216</v>
      </c>
      <c r="E1398" s="476">
        <v>1</v>
      </c>
      <c r="F1398" s="470">
        <v>0</v>
      </c>
      <c r="G1398">
        <v>1</v>
      </c>
      <c r="H1398">
        <v>1</v>
      </c>
      <c r="I1398" s="471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1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7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4" t="s">
        <v>23</v>
      </c>
    </row>
    <row r="1399" spans="1:27" ht="15" hidden="1" x14ac:dyDescent="0.25">
      <c r="A1399" s="24">
        <f t="shared" si="165"/>
        <v>2398</v>
      </c>
      <c r="B1399" s="24">
        <f t="shared" si="165"/>
        <v>2398</v>
      </c>
      <c r="C1399" s="475" t="s">
        <v>1863</v>
      </c>
      <c r="D1399" t="s">
        <v>219</v>
      </c>
      <c r="E1399" s="476">
        <v>2</v>
      </c>
      <c r="F1399" s="470">
        <v>21.48</v>
      </c>
      <c r="G1399">
        <v>1</v>
      </c>
      <c r="H1399">
        <v>1</v>
      </c>
      <c r="I1399" s="471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1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7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4" t="s">
        <v>24</v>
      </c>
    </row>
    <row r="1400" spans="1:27" ht="15" hidden="1" x14ac:dyDescent="0.25">
      <c r="A1400" s="24">
        <f t="shared" si="165"/>
        <v>2399</v>
      </c>
      <c r="B1400" s="24">
        <f t="shared" si="165"/>
        <v>2399</v>
      </c>
      <c r="C1400" s="475" t="s">
        <v>1864</v>
      </c>
      <c r="D1400" t="s">
        <v>219</v>
      </c>
      <c r="E1400" s="476">
        <v>2</v>
      </c>
      <c r="F1400" s="470">
        <v>4.2779999999999996</v>
      </c>
      <c r="G1400">
        <v>1</v>
      </c>
      <c r="H1400">
        <v>1</v>
      </c>
      <c r="I1400" s="471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1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7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4" t="s">
        <v>23</v>
      </c>
    </row>
    <row r="1401" spans="1:27" ht="15" hidden="1" x14ac:dyDescent="0.25">
      <c r="A1401" s="24">
        <f t="shared" si="165"/>
        <v>2400</v>
      </c>
      <c r="B1401" s="24">
        <f t="shared" si="165"/>
        <v>2400</v>
      </c>
      <c r="C1401" s="475" t="s">
        <v>1865</v>
      </c>
      <c r="D1401" t="s">
        <v>222</v>
      </c>
      <c r="E1401" s="476">
        <v>3</v>
      </c>
      <c r="F1401" s="470">
        <v>25.2</v>
      </c>
      <c r="G1401">
        <v>1</v>
      </c>
      <c r="H1401">
        <v>1</v>
      </c>
      <c r="I1401" s="471">
        <f t="shared" si="161"/>
        <v>0.47039166666666665</v>
      </c>
      <c r="J1401" s="472">
        <v>0.36503333333333332</v>
      </c>
      <c r="K1401" s="472">
        <v>0.44336666666666663</v>
      </c>
      <c r="L1401" s="472">
        <v>0.58906666666666663</v>
      </c>
      <c r="M1401" s="472">
        <v>0.48410000000000003</v>
      </c>
      <c r="N1401" s="471">
        <f t="shared" si="162"/>
        <v>0.47039166666666665</v>
      </c>
      <c r="O1401" s="472">
        <v>0.36503333333333332</v>
      </c>
      <c r="P1401" s="472">
        <v>0.44336666666666663</v>
      </c>
      <c r="Q1401" s="472">
        <v>0.58906666666666663</v>
      </c>
      <c r="R1401" s="472">
        <v>0.48410000000000003</v>
      </c>
      <c r="S1401" s="153">
        <v>0.01</v>
      </c>
      <c r="T1401" s="153">
        <v>0.02</v>
      </c>
      <c r="U1401" s="477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4" t="s">
        <v>24</v>
      </c>
    </row>
    <row r="1402" spans="1:27" ht="15" hidden="1" x14ac:dyDescent="0.25">
      <c r="A1402" s="24">
        <f t="shared" ref="A1402:B1417" si="167">1000+ROW()-1</f>
        <v>2401</v>
      </c>
      <c r="B1402" s="24">
        <f t="shared" si="167"/>
        <v>2401</v>
      </c>
      <c r="C1402" s="475" t="s">
        <v>1866</v>
      </c>
      <c r="D1402" t="s">
        <v>219</v>
      </c>
      <c r="E1402" s="476">
        <v>2</v>
      </c>
      <c r="F1402" s="470">
        <v>0</v>
      </c>
      <c r="G1402">
        <v>1</v>
      </c>
      <c r="H1402">
        <v>1</v>
      </c>
      <c r="I1402" s="471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1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7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4" t="s">
        <v>23</v>
      </c>
    </row>
    <row r="1403" spans="1:27" ht="15" hidden="1" x14ac:dyDescent="0.25">
      <c r="A1403" s="24">
        <f t="shared" si="167"/>
        <v>2402</v>
      </c>
      <c r="B1403" s="24">
        <f t="shared" si="167"/>
        <v>2402</v>
      </c>
      <c r="C1403" s="475" t="s">
        <v>1867</v>
      </c>
      <c r="D1403" t="s">
        <v>216</v>
      </c>
      <c r="E1403" s="476">
        <v>1</v>
      </c>
      <c r="F1403" s="470">
        <v>26.528117359413205</v>
      </c>
      <c r="G1403">
        <v>1</v>
      </c>
      <c r="H1403">
        <v>1</v>
      </c>
      <c r="I1403" s="471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1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7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4" t="s">
        <v>23</v>
      </c>
    </row>
    <row r="1404" spans="1:27" ht="15" hidden="1" x14ac:dyDescent="0.25">
      <c r="A1404" s="24">
        <f t="shared" si="167"/>
        <v>2403</v>
      </c>
      <c r="B1404" s="24">
        <f t="shared" si="167"/>
        <v>2403</v>
      </c>
      <c r="C1404" s="475" t="s">
        <v>1868</v>
      </c>
      <c r="D1404" t="s">
        <v>216</v>
      </c>
      <c r="E1404" s="476">
        <v>1</v>
      </c>
      <c r="F1404" s="470">
        <v>43.471882640586799</v>
      </c>
      <c r="G1404">
        <v>1</v>
      </c>
      <c r="H1404">
        <v>1</v>
      </c>
      <c r="I1404" s="471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1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7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4" t="s">
        <v>23</v>
      </c>
    </row>
    <row r="1405" spans="1:27" ht="15" hidden="1" x14ac:dyDescent="0.25">
      <c r="A1405" s="24">
        <f t="shared" si="167"/>
        <v>2404</v>
      </c>
      <c r="B1405" s="24">
        <f t="shared" si="167"/>
        <v>2404</v>
      </c>
      <c r="C1405" s="475" t="s">
        <v>1869</v>
      </c>
      <c r="D1405" t="s">
        <v>219</v>
      </c>
      <c r="E1405" s="476">
        <v>2</v>
      </c>
      <c r="F1405" s="470">
        <v>1.2</v>
      </c>
      <c r="G1405">
        <v>1</v>
      </c>
      <c r="H1405">
        <v>1</v>
      </c>
      <c r="I1405" s="471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1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7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4" t="s">
        <v>23</v>
      </c>
    </row>
    <row r="1406" spans="1:27" ht="15" hidden="1" x14ac:dyDescent="0.25">
      <c r="A1406" s="24">
        <f t="shared" si="167"/>
        <v>2405</v>
      </c>
      <c r="B1406" s="24">
        <f t="shared" si="167"/>
        <v>2405</v>
      </c>
      <c r="C1406" s="475" t="s">
        <v>1870</v>
      </c>
      <c r="D1406" t="s">
        <v>222</v>
      </c>
      <c r="E1406" s="476">
        <v>3</v>
      </c>
      <c r="F1406" s="470">
        <v>24</v>
      </c>
      <c r="G1406">
        <v>1</v>
      </c>
      <c r="H1406">
        <v>1</v>
      </c>
      <c r="I1406" s="471">
        <f t="shared" si="161"/>
        <v>0.47039166666666665</v>
      </c>
      <c r="J1406" s="472">
        <v>0.36503333333333332</v>
      </c>
      <c r="K1406" s="472">
        <v>0.44336666666666663</v>
      </c>
      <c r="L1406" s="472">
        <v>0.58906666666666663</v>
      </c>
      <c r="M1406" s="472">
        <v>0.48410000000000003</v>
      </c>
      <c r="N1406" s="471">
        <f t="shared" si="162"/>
        <v>0.47039166666666665</v>
      </c>
      <c r="O1406" s="472">
        <v>0.36503333333333332</v>
      </c>
      <c r="P1406" s="472">
        <v>0.44336666666666663</v>
      </c>
      <c r="Q1406" s="472">
        <v>0.58906666666666663</v>
      </c>
      <c r="R1406" s="472">
        <v>0.48410000000000003</v>
      </c>
      <c r="S1406" s="153">
        <v>0.01</v>
      </c>
      <c r="T1406" s="153">
        <v>0.02</v>
      </c>
      <c r="U1406" s="477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4" t="s">
        <v>24</v>
      </c>
    </row>
    <row r="1407" spans="1:27" ht="15" hidden="1" x14ac:dyDescent="0.25">
      <c r="A1407" s="24">
        <f t="shared" si="167"/>
        <v>2406</v>
      </c>
      <c r="B1407" s="24">
        <f t="shared" si="167"/>
        <v>2406</v>
      </c>
      <c r="C1407" s="475" t="s">
        <v>1871</v>
      </c>
      <c r="D1407" t="s">
        <v>219</v>
      </c>
      <c r="E1407" s="476">
        <v>2</v>
      </c>
      <c r="F1407" s="470">
        <v>0</v>
      </c>
      <c r="G1407">
        <v>1</v>
      </c>
      <c r="H1407">
        <v>1</v>
      </c>
      <c r="I1407" s="471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1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7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4" t="s">
        <v>23</v>
      </c>
    </row>
    <row r="1408" spans="1:27" ht="15" hidden="1" x14ac:dyDescent="0.25">
      <c r="A1408" s="24">
        <f t="shared" si="167"/>
        <v>2407</v>
      </c>
      <c r="B1408" s="24">
        <f t="shared" si="167"/>
        <v>2407</v>
      </c>
      <c r="C1408" s="475" t="s">
        <v>1872</v>
      </c>
      <c r="D1408" t="s">
        <v>219</v>
      </c>
      <c r="E1408" s="476">
        <v>2</v>
      </c>
      <c r="F1408" s="470">
        <v>11.94</v>
      </c>
      <c r="G1408">
        <v>1</v>
      </c>
      <c r="H1408">
        <v>1</v>
      </c>
      <c r="I1408" s="471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1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7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4" t="s">
        <v>23</v>
      </c>
    </row>
    <row r="1409" spans="1:27" ht="15" hidden="1" x14ac:dyDescent="0.25">
      <c r="A1409" s="24">
        <f t="shared" si="167"/>
        <v>2408</v>
      </c>
      <c r="B1409" s="24">
        <f t="shared" si="167"/>
        <v>2408</v>
      </c>
      <c r="C1409" s="475" t="s">
        <v>1873</v>
      </c>
      <c r="D1409" t="s">
        <v>219</v>
      </c>
      <c r="E1409" s="476">
        <v>2</v>
      </c>
      <c r="F1409" s="470">
        <v>0</v>
      </c>
      <c r="G1409">
        <v>1</v>
      </c>
      <c r="H1409">
        <v>1</v>
      </c>
      <c r="I1409" s="471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1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7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4" t="s">
        <v>23</v>
      </c>
    </row>
    <row r="1410" spans="1:27" ht="15" hidden="1" x14ac:dyDescent="0.25">
      <c r="A1410" s="24">
        <f t="shared" si="167"/>
        <v>2409</v>
      </c>
      <c r="B1410" s="24">
        <f t="shared" si="167"/>
        <v>2409</v>
      </c>
      <c r="C1410" s="475" t="s">
        <v>1874</v>
      </c>
      <c r="D1410" t="s">
        <v>216</v>
      </c>
      <c r="E1410" s="476">
        <v>1</v>
      </c>
      <c r="F1410" s="470">
        <v>7.3</v>
      </c>
      <c r="G1410">
        <v>1</v>
      </c>
      <c r="H1410">
        <v>1</v>
      </c>
      <c r="I1410" s="471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1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7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4" t="s">
        <v>23</v>
      </c>
    </row>
    <row r="1411" spans="1:27" ht="15" hidden="1" x14ac:dyDescent="0.25">
      <c r="A1411" s="24">
        <f t="shared" si="167"/>
        <v>2410</v>
      </c>
      <c r="B1411" s="24">
        <f t="shared" si="167"/>
        <v>2410</v>
      </c>
      <c r="C1411" s="475" t="s">
        <v>1875</v>
      </c>
      <c r="D1411" t="s">
        <v>216</v>
      </c>
      <c r="E1411" s="476">
        <v>1</v>
      </c>
      <c r="F1411" s="470">
        <v>0</v>
      </c>
      <c r="G1411">
        <v>1</v>
      </c>
      <c r="H1411">
        <v>1</v>
      </c>
      <c r="I1411" s="471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1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7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4" t="s">
        <v>23</v>
      </c>
    </row>
    <row r="1412" spans="1:27" ht="15" hidden="1" x14ac:dyDescent="0.25">
      <c r="A1412" s="24">
        <f t="shared" si="167"/>
        <v>2411</v>
      </c>
      <c r="B1412" s="24">
        <f t="shared" si="167"/>
        <v>2411</v>
      </c>
      <c r="C1412" s="475" t="s">
        <v>1876</v>
      </c>
      <c r="D1412" t="s">
        <v>216</v>
      </c>
      <c r="E1412" s="476">
        <v>1</v>
      </c>
      <c r="F1412" s="470">
        <v>1.43</v>
      </c>
      <c r="G1412">
        <v>1</v>
      </c>
      <c r="H1412">
        <v>1</v>
      </c>
      <c r="I1412" s="471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1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7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4" t="s">
        <v>23</v>
      </c>
    </row>
    <row r="1413" spans="1:27" ht="15" hidden="1" x14ac:dyDescent="0.25">
      <c r="A1413" s="24">
        <f t="shared" si="167"/>
        <v>2412</v>
      </c>
      <c r="B1413" s="24">
        <f t="shared" si="167"/>
        <v>2412</v>
      </c>
      <c r="C1413" s="475" t="s">
        <v>1877</v>
      </c>
      <c r="D1413" t="s">
        <v>216</v>
      </c>
      <c r="E1413" s="476">
        <v>1</v>
      </c>
      <c r="F1413" s="470">
        <v>0</v>
      </c>
      <c r="G1413">
        <v>1</v>
      </c>
      <c r="H1413">
        <v>1</v>
      </c>
      <c r="I1413" s="471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1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7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4" t="s">
        <v>23</v>
      </c>
    </row>
    <row r="1414" spans="1:27" ht="15" hidden="1" x14ac:dyDescent="0.25">
      <c r="A1414" s="24">
        <f t="shared" si="167"/>
        <v>2413</v>
      </c>
      <c r="B1414" s="24">
        <f t="shared" si="167"/>
        <v>2413</v>
      </c>
      <c r="C1414" s="475" t="s">
        <v>1878</v>
      </c>
      <c r="D1414" t="s">
        <v>216</v>
      </c>
      <c r="E1414" s="476">
        <v>1</v>
      </c>
      <c r="F1414" s="470">
        <v>14.4</v>
      </c>
      <c r="G1414">
        <v>1</v>
      </c>
      <c r="H1414">
        <v>1</v>
      </c>
      <c r="I1414" s="471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1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7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4" t="s">
        <v>23</v>
      </c>
    </row>
    <row r="1415" spans="1:27" ht="15" hidden="1" x14ac:dyDescent="0.25">
      <c r="A1415" s="24">
        <f t="shared" si="167"/>
        <v>2414</v>
      </c>
      <c r="B1415" s="24">
        <f t="shared" si="167"/>
        <v>2414</v>
      </c>
      <c r="C1415" s="475" t="s">
        <v>1879</v>
      </c>
      <c r="D1415" t="s">
        <v>216</v>
      </c>
      <c r="E1415" s="476">
        <v>1</v>
      </c>
      <c r="F1415" s="470">
        <v>3.5999999999999992</v>
      </c>
      <c r="G1415">
        <v>1</v>
      </c>
      <c r="H1415">
        <v>1</v>
      </c>
      <c r="I1415" s="471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1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7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4" t="s">
        <v>23</v>
      </c>
    </row>
    <row r="1416" spans="1:27" ht="15" hidden="1" x14ac:dyDescent="0.25">
      <c r="A1416" s="24">
        <f t="shared" si="167"/>
        <v>2415</v>
      </c>
      <c r="B1416" s="24">
        <f t="shared" si="167"/>
        <v>2415</v>
      </c>
      <c r="C1416" s="475" t="s">
        <v>1880</v>
      </c>
      <c r="D1416" t="s">
        <v>222</v>
      </c>
      <c r="E1416" s="476">
        <v>3</v>
      </c>
      <c r="F1416" s="470">
        <v>2</v>
      </c>
      <c r="G1416">
        <v>1</v>
      </c>
      <c r="H1416">
        <v>1</v>
      </c>
      <c r="I1416" s="471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1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7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4" t="s">
        <v>23</v>
      </c>
    </row>
    <row r="1417" spans="1:27" ht="15" hidden="1" x14ac:dyDescent="0.25">
      <c r="A1417" s="24">
        <f t="shared" si="167"/>
        <v>2416</v>
      </c>
      <c r="B1417" s="24">
        <f t="shared" si="167"/>
        <v>2416</v>
      </c>
      <c r="C1417" s="475" t="s">
        <v>1881</v>
      </c>
      <c r="D1417" t="s">
        <v>222</v>
      </c>
      <c r="E1417" s="476">
        <v>3</v>
      </c>
      <c r="F1417" s="470">
        <v>27</v>
      </c>
      <c r="G1417">
        <v>1</v>
      </c>
      <c r="H1417">
        <v>1</v>
      </c>
      <c r="I1417" s="471">
        <f t="shared" si="168"/>
        <v>0.47039166666666665</v>
      </c>
      <c r="J1417" s="472">
        <v>0.36503333333333332</v>
      </c>
      <c r="K1417" s="472">
        <v>0.44336666666666663</v>
      </c>
      <c r="L1417" s="472">
        <v>0.58906666666666663</v>
      </c>
      <c r="M1417" s="472">
        <v>0.48410000000000003</v>
      </c>
      <c r="N1417" s="471">
        <f t="shared" si="169"/>
        <v>0.47039166666666665</v>
      </c>
      <c r="O1417" s="472">
        <v>0.36503333333333332</v>
      </c>
      <c r="P1417" s="472">
        <v>0.44336666666666663</v>
      </c>
      <c r="Q1417" s="472">
        <v>0.58906666666666663</v>
      </c>
      <c r="R1417" s="472">
        <v>0.48410000000000003</v>
      </c>
      <c r="S1417" s="153">
        <v>0.01</v>
      </c>
      <c r="T1417" s="153">
        <v>0.02</v>
      </c>
      <c r="U1417" s="477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4" t="s">
        <v>24</v>
      </c>
    </row>
    <row r="1418" spans="1:27" ht="15" hidden="1" x14ac:dyDescent="0.25">
      <c r="A1418" s="24">
        <f t="shared" ref="A1418:B1435" si="170">1000+ROW()-1</f>
        <v>2417</v>
      </c>
      <c r="B1418" s="24">
        <f t="shared" si="170"/>
        <v>2417</v>
      </c>
      <c r="C1418" s="475" t="s">
        <v>1882</v>
      </c>
      <c r="D1418" t="s">
        <v>222</v>
      </c>
      <c r="E1418" s="476">
        <v>3</v>
      </c>
      <c r="F1418" s="470">
        <v>0</v>
      </c>
      <c r="G1418">
        <v>1</v>
      </c>
      <c r="H1418">
        <v>1</v>
      </c>
      <c r="I1418" s="471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1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7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4" t="s">
        <v>23</v>
      </c>
    </row>
    <row r="1419" spans="1:27" ht="15" hidden="1" x14ac:dyDescent="0.25">
      <c r="A1419" s="24">
        <f t="shared" si="170"/>
        <v>2418</v>
      </c>
      <c r="B1419" s="24">
        <f t="shared" si="170"/>
        <v>2418</v>
      </c>
      <c r="C1419" s="475" t="s">
        <v>1883</v>
      </c>
      <c r="D1419" t="s">
        <v>222</v>
      </c>
      <c r="E1419" s="476">
        <v>3</v>
      </c>
      <c r="F1419" s="470">
        <v>2.8</v>
      </c>
      <c r="G1419">
        <v>1</v>
      </c>
      <c r="H1419">
        <v>1</v>
      </c>
      <c r="I1419" s="471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1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7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4" t="s">
        <v>23</v>
      </c>
    </row>
    <row r="1420" spans="1:27" ht="15" hidden="1" x14ac:dyDescent="0.25">
      <c r="A1420" s="24">
        <f t="shared" si="170"/>
        <v>2419</v>
      </c>
      <c r="B1420" s="24">
        <f t="shared" si="170"/>
        <v>2419</v>
      </c>
      <c r="C1420" s="475" t="s">
        <v>1884</v>
      </c>
      <c r="D1420" t="s">
        <v>222</v>
      </c>
      <c r="E1420" s="476">
        <v>3</v>
      </c>
      <c r="F1420" s="470">
        <v>0</v>
      </c>
      <c r="G1420">
        <v>1</v>
      </c>
      <c r="H1420">
        <v>1</v>
      </c>
      <c r="I1420" s="471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1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7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4" t="s">
        <v>23</v>
      </c>
    </row>
    <row r="1421" spans="1:27" ht="15" hidden="1" x14ac:dyDescent="0.25">
      <c r="A1421" s="24">
        <f t="shared" si="170"/>
        <v>2420</v>
      </c>
      <c r="B1421" s="24">
        <f t="shared" si="170"/>
        <v>2420</v>
      </c>
      <c r="C1421" s="475" t="s">
        <v>1885</v>
      </c>
      <c r="D1421" t="s">
        <v>222</v>
      </c>
      <c r="E1421" s="476">
        <v>3</v>
      </c>
      <c r="F1421" s="470">
        <v>12</v>
      </c>
      <c r="G1421">
        <v>1</v>
      </c>
      <c r="H1421">
        <v>1</v>
      </c>
      <c r="I1421" s="471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1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7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4" t="s">
        <v>23</v>
      </c>
    </row>
    <row r="1422" spans="1:27" ht="15" hidden="1" x14ac:dyDescent="0.25">
      <c r="A1422" s="24">
        <f t="shared" si="170"/>
        <v>2421</v>
      </c>
      <c r="B1422" s="24">
        <f t="shared" si="170"/>
        <v>2421</v>
      </c>
      <c r="C1422" s="475" t="s">
        <v>1886</v>
      </c>
      <c r="D1422" t="s">
        <v>222</v>
      </c>
      <c r="E1422" s="476">
        <v>3</v>
      </c>
      <c r="F1422" s="470">
        <v>0</v>
      </c>
      <c r="G1422">
        <v>1</v>
      </c>
      <c r="H1422">
        <v>1</v>
      </c>
      <c r="I1422" s="471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1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7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4" t="s">
        <v>23</v>
      </c>
    </row>
    <row r="1423" spans="1:27" ht="15" hidden="1" x14ac:dyDescent="0.25">
      <c r="A1423" s="24">
        <f t="shared" si="170"/>
        <v>2422</v>
      </c>
      <c r="B1423" s="24">
        <f t="shared" si="170"/>
        <v>2422</v>
      </c>
      <c r="C1423" s="475" t="s">
        <v>1887</v>
      </c>
      <c r="D1423" t="s">
        <v>222</v>
      </c>
      <c r="E1423" s="476">
        <v>3</v>
      </c>
      <c r="F1423" s="470">
        <v>12</v>
      </c>
      <c r="G1423">
        <v>1</v>
      </c>
      <c r="H1423">
        <v>1</v>
      </c>
      <c r="I1423" s="471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1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7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4" t="s">
        <v>23</v>
      </c>
    </row>
    <row r="1424" spans="1:27" ht="15" hidden="1" x14ac:dyDescent="0.25">
      <c r="A1424" s="24">
        <f t="shared" si="170"/>
        <v>2423</v>
      </c>
      <c r="B1424" s="24">
        <f t="shared" si="170"/>
        <v>2423</v>
      </c>
      <c r="C1424" s="475" t="s">
        <v>1888</v>
      </c>
      <c r="D1424" t="s">
        <v>222</v>
      </c>
      <c r="E1424" s="476">
        <v>3</v>
      </c>
      <c r="F1424" s="470">
        <v>0</v>
      </c>
      <c r="G1424">
        <v>1</v>
      </c>
      <c r="H1424">
        <v>1</v>
      </c>
      <c r="I1424" s="471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1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7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4" t="s">
        <v>23</v>
      </c>
    </row>
    <row r="1425" spans="1:27" ht="15" hidden="1" x14ac:dyDescent="0.25">
      <c r="A1425" s="24">
        <f t="shared" si="170"/>
        <v>2424</v>
      </c>
      <c r="B1425" s="24">
        <f t="shared" si="170"/>
        <v>2424</v>
      </c>
      <c r="C1425" s="475" t="s">
        <v>1889</v>
      </c>
      <c r="D1425" t="s">
        <v>219</v>
      </c>
      <c r="E1425" s="476">
        <v>2</v>
      </c>
      <c r="F1425" s="470">
        <v>165</v>
      </c>
      <c r="G1425">
        <v>1</v>
      </c>
      <c r="H1425">
        <v>1</v>
      </c>
      <c r="I1425" s="471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1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7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4" t="s">
        <v>23</v>
      </c>
    </row>
    <row r="1426" spans="1:27" ht="15" hidden="1" x14ac:dyDescent="0.25">
      <c r="A1426" s="24">
        <f t="shared" si="170"/>
        <v>2425</v>
      </c>
      <c r="B1426" s="24">
        <f t="shared" si="170"/>
        <v>2425</v>
      </c>
      <c r="C1426" s="475" t="s">
        <v>1890</v>
      </c>
      <c r="D1426" t="s">
        <v>219</v>
      </c>
      <c r="E1426" s="476">
        <v>2</v>
      </c>
      <c r="F1426" s="470">
        <v>0</v>
      </c>
      <c r="G1426">
        <v>1</v>
      </c>
      <c r="H1426">
        <v>1</v>
      </c>
      <c r="I1426" s="471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1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7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4" t="s">
        <v>23</v>
      </c>
    </row>
    <row r="1427" spans="1:27" ht="15" hidden="1" x14ac:dyDescent="0.25">
      <c r="A1427" s="24">
        <f t="shared" si="170"/>
        <v>2426</v>
      </c>
      <c r="B1427" s="24">
        <f t="shared" si="170"/>
        <v>2426</v>
      </c>
      <c r="C1427" s="475" t="s">
        <v>1891</v>
      </c>
      <c r="D1427" t="s">
        <v>219</v>
      </c>
      <c r="E1427" s="476">
        <v>2</v>
      </c>
      <c r="F1427" s="470">
        <v>165</v>
      </c>
      <c r="G1427">
        <v>1</v>
      </c>
      <c r="H1427">
        <v>1</v>
      </c>
      <c r="I1427" s="471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1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7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4" t="s">
        <v>23</v>
      </c>
    </row>
    <row r="1428" spans="1:27" ht="15" hidden="1" x14ac:dyDescent="0.25">
      <c r="A1428" s="24">
        <f t="shared" si="170"/>
        <v>2427</v>
      </c>
      <c r="B1428" s="24">
        <f t="shared" si="170"/>
        <v>2427</v>
      </c>
      <c r="C1428" s="475" t="s">
        <v>1892</v>
      </c>
      <c r="D1428" t="s">
        <v>219</v>
      </c>
      <c r="E1428" s="476">
        <v>2</v>
      </c>
      <c r="F1428" s="470">
        <v>0</v>
      </c>
      <c r="G1428">
        <v>1</v>
      </c>
      <c r="H1428">
        <v>1</v>
      </c>
      <c r="I1428" s="471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1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7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4" t="s">
        <v>23</v>
      </c>
    </row>
    <row r="1429" spans="1:27" ht="15" hidden="1" x14ac:dyDescent="0.25">
      <c r="A1429" s="24">
        <f t="shared" si="170"/>
        <v>2428</v>
      </c>
      <c r="B1429" s="24">
        <f t="shared" si="170"/>
        <v>2428</v>
      </c>
      <c r="C1429" s="475" t="s">
        <v>1893</v>
      </c>
      <c r="D1429" t="s">
        <v>216</v>
      </c>
      <c r="E1429" s="476">
        <v>1</v>
      </c>
      <c r="F1429" s="470">
        <v>25</v>
      </c>
      <c r="G1429">
        <v>1</v>
      </c>
      <c r="H1429">
        <v>1</v>
      </c>
      <c r="I1429" s="471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1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7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4" t="s">
        <v>23</v>
      </c>
    </row>
    <row r="1430" spans="1:27" ht="15" hidden="1" x14ac:dyDescent="0.25">
      <c r="A1430" s="24">
        <f t="shared" si="170"/>
        <v>2429</v>
      </c>
      <c r="B1430" s="24">
        <f t="shared" si="170"/>
        <v>2429</v>
      </c>
      <c r="C1430" s="475" t="s">
        <v>1894</v>
      </c>
      <c r="D1430" t="s">
        <v>222</v>
      </c>
      <c r="E1430" s="476">
        <v>3</v>
      </c>
      <c r="F1430" s="470">
        <v>12</v>
      </c>
      <c r="G1430">
        <v>1</v>
      </c>
      <c r="H1430">
        <v>1</v>
      </c>
      <c r="I1430" s="471">
        <f t="shared" si="168"/>
        <v>0.47039166666666665</v>
      </c>
      <c r="J1430" s="472">
        <v>0.36503333333333332</v>
      </c>
      <c r="K1430" s="472">
        <v>0.44336666666666663</v>
      </c>
      <c r="L1430" s="472">
        <v>0.58906666666666663</v>
      </c>
      <c r="M1430" s="472">
        <v>0.48410000000000003</v>
      </c>
      <c r="N1430" s="471">
        <f t="shared" si="169"/>
        <v>0.47039166666666665</v>
      </c>
      <c r="O1430" s="472">
        <v>0.36503333333333332</v>
      </c>
      <c r="P1430" s="472">
        <v>0.44336666666666663</v>
      </c>
      <c r="Q1430" s="472">
        <v>0.58906666666666663</v>
      </c>
      <c r="R1430" s="472">
        <v>0.48410000000000003</v>
      </c>
      <c r="S1430" s="153">
        <v>0.01</v>
      </c>
      <c r="T1430" s="153">
        <v>0.02</v>
      </c>
      <c r="U1430" s="477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4" t="s">
        <v>24</v>
      </c>
    </row>
    <row r="1431" spans="1:27" ht="15" hidden="1" x14ac:dyDescent="0.25">
      <c r="A1431" s="24">
        <f t="shared" si="170"/>
        <v>2430</v>
      </c>
      <c r="B1431" s="24">
        <f t="shared" si="170"/>
        <v>2430</v>
      </c>
      <c r="C1431" s="475" t="s">
        <v>1895</v>
      </c>
      <c r="D1431" t="s">
        <v>222</v>
      </c>
      <c r="E1431" s="476">
        <v>3</v>
      </c>
      <c r="F1431" s="470">
        <v>6</v>
      </c>
      <c r="G1431">
        <v>1</v>
      </c>
      <c r="H1431">
        <v>1</v>
      </c>
      <c r="I1431" s="471">
        <f t="shared" si="168"/>
        <v>0.47039166666666665</v>
      </c>
      <c r="J1431" s="472">
        <v>0.36503333333333332</v>
      </c>
      <c r="K1431" s="472">
        <v>0.44336666666666663</v>
      </c>
      <c r="L1431" s="472">
        <v>0.58906666666666663</v>
      </c>
      <c r="M1431" s="472">
        <v>0.48410000000000003</v>
      </c>
      <c r="N1431" s="471">
        <f t="shared" si="169"/>
        <v>0.47039166666666665</v>
      </c>
      <c r="O1431" s="472">
        <v>0.36503333333333332</v>
      </c>
      <c r="P1431" s="472">
        <v>0.44336666666666663</v>
      </c>
      <c r="Q1431" s="472">
        <v>0.58906666666666663</v>
      </c>
      <c r="R1431" s="472">
        <v>0.48410000000000003</v>
      </c>
      <c r="S1431" s="153">
        <v>0.01</v>
      </c>
      <c r="T1431" s="153">
        <v>0.02</v>
      </c>
      <c r="U1431" s="477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4" t="s">
        <v>24</v>
      </c>
    </row>
    <row r="1432" spans="1:27" ht="15" hidden="1" x14ac:dyDescent="0.25">
      <c r="A1432" s="24">
        <f t="shared" si="170"/>
        <v>2431</v>
      </c>
      <c r="B1432" s="24">
        <f t="shared" si="170"/>
        <v>2431</v>
      </c>
      <c r="C1432" s="475" t="s">
        <v>1896</v>
      </c>
      <c r="D1432" t="s">
        <v>216</v>
      </c>
      <c r="E1432" s="476">
        <v>1</v>
      </c>
      <c r="F1432" s="470">
        <v>0</v>
      </c>
      <c r="G1432">
        <v>1</v>
      </c>
      <c r="H1432">
        <v>1</v>
      </c>
      <c r="I1432" s="471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1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7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4" t="s">
        <v>23</v>
      </c>
    </row>
    <row r="1433" spans="1:27" ht="15" hidden="1" x14ac:dyDescent="0.25">
      <c r="A1433" s="24">
        <f t="shared" si="170"/>
        <v>2432</v>
      </c>
      <c r="B1433" s="24">
        <f t="shared" si="170"/>
        <v>2432</v>
      </c>
      <c r="C1433" s="475" t="s">
        <v>1897</v>
      </c>
      <c r="D1433" t="s">
        <v>216</v>
      </c>
      <c r="E1433" s="476">
        <v>1</v>
      </c>
      <c r="F1433" s="470">
        <v>3.724137931034484</v>
      </c>
      <c r="G1433">
        <v>1</v>
      </c>
      <c r="H1433">
        <v>1</v>
      </c>
      <c r="I1433" s="471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1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7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4" t="s">
        <v>23</v>
      </c>
    </row>
    <row r="1434" spans="1:27" ht="15" hidden="1" x14ac:dyDescent="0.25">
      <c r="A1434" s="24">
        <f t="shared" si="170"/>
        <v>2433</v>
      </c>
      <c r="B1434" s="24">
        <f t="shared" si="170"/>
        <v>2433</v>
      </c>
      <c r="C1434" s="475" t="s">
        <v>1898</v>
      </c>
      <c r="D1434" t="s">
        <v>216</v>
      </c>
      <c r="E1434" s="476">
        <v>1</v>
      </c>
      <c r="F1434" s="470">
        <v>14.275862068965516</v>
      </c>
      <c r="G1434">
        <v>1</v>
      </c>
      <c r="H1434">
        <v>1</v>
      </c>
      <c r="I1434" s="471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1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7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4" t="s">
        <v>23</v>
      </c>
    </row>
    <row r="1435" spans="1:27" ht="15" hidden="1" x14ac:dyDescent="0.25">
      <c r="A1435" s="24">
        <f t="shared" si="170"/>
        <v>2434</v>
      </c>
      <c r="B1435" s="24">
        <f t="shared" si="170"/>
        <v>2434</v>
      </c>
      <c r="C1435" s="475" t="s">
        <v>1899</v>
      </c>
      <c r="D1435" t="s">
        <v>216</v>
      </c>
      <c r="E1435" s="476">
        <v>1</v>
      </c>
      <c r="F1435" s="470">
        <v>10</v>
      </c>
      <c r="G1435">
        <v>1</v>
      </c>
      <c r="H1435">
        <v>1</v>
      </c>
      <c r="I1435" s="471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1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7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4" t="s">
        <v>23</v>
      </c>
    </row>
    <row r="1436" spans="1:27" ht="15" hidden="1" x14ac:dyDescent="0.25">
      <c r="A1436" s="24">
        <f t="shared" ref="A1436:B1455" si="172">1000+ROW()-1</f>
        <v>2435</v>
      </c>
      <c r="B1436" s="24">
        <f t="shared" si="172"/>
        <v>2435</v>
      </c>
      <c r="C1436" s="475" t="s">
        <v>1900</v>
      </c>
      <c r="D1436" t="s">
        <v>216</v>
      </c>
      <c r="E1436" s="476">
        <v>1</v>
      </c>
      <c r="F1436" s="470">
        <v>0</v>
      </c>
      <c r="G1436">
        <v>1</v>
      </c>
      <c r="H1436">
        <v>1</v>
      </c>
      <c r="I1436" s="471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1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7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4" t="s">
        <v>23</v>
      </c>
    </row>
    <row r="1437" spans="1:27" ht="15" hidden="1" x14ac:dyDescent="0.25">
      <c r="A1437" s="24">
        <f t="shared" si="172"/>
        <v>2436</v>
      </c>
      <c r="B1437" s="24">
        <f t="shared" si="172"/>
        <v>2436</v>
      </c>
      <c r="C1437" s="475" t="s">
        <v>1901</v>
      </c>
      <c r="D1437" t="s">
        <v>216</v>
      </c>
      <c r="E1437" s="476">
        <v>1</v>
      </c>
      <c r="F1437" s="470">
        <v>14</v>
      </c>
      <c r="G1437">
        <v>1</v>
      </c>
      <c r="H1437">
        <v>1</v>
      </c>
      <c r="I1437" s="471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1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7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4" t="s">
        <v>23</v>
      </c>
    </row>
    <row r="1438" spans="1:27" ht="15" hidden="1" x14ac:dyDescent="0.25">
      <c r="A1438" s="24">
        <f t="shared" si="172"/>
        <v>2437</v>
      </c>
      <c r="B1438" s="24">
        <f t="shared" si="172"/>
        <v>2437</v>
      </c>
      <c r="C1438" s="475" t="s">
        <v>1902</v>
      </c>
      <c r="D1438" t="s">
        <v>216</v>
      </c>
      <c r="E1438" s="476">
        <v>1</v>
      </c>
      <c r="F1438" s="470">
        <v>0</v>
      </c>
      <c r="G1438">
        <v>1</v>
      </c>
      <c r="H1438">
        <v>1</v>
      </c>
      <c r="I1438" s="471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1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7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4" t="s">
        <v>23</v>
      </c>
    </row>
    <row r="1439" spans="1:27" ht="15" hidden="1" x14ac:dyDescent="0.25">
      <c r="A1439" s="24">
        <f t="shared" si="172"/>
        <v>2438</v>
      </c>
      <c r="B1439" s="24">
        <f t="shared" si="172"/>
        <v>2438</v>
      </c>
      <c r="C1439" s="475" t="s">
        <v>1903</v>
      </c>
      <c r="D1439" t="s">
        <v>216</v>
      </c>
      <c r="E1439" s="476">
        <v>1</v>
      </c>
      <c r="F1439" s="470">
        <v>18</v>
      </c>
      <c r="G1439">
        <v>1</v>
      </c>
      <c r="H1439">
        <v>1</v>
      </c>
      <c r="I1439" s="471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1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7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4" t="s">
        <v>23</v>
      </c>
    </row>
    <row r="1440" spans="1:27" ht="15" hidden="1" x14ac:dyDescent="0.25">
      <c r="A1440" s="24">
        <f t="shared" si="172"/>
        <v>2439</v>
      </c>
      <c r="B1440" s="24">
        <f t="shared" si="172"/>
        <v>2439</v>
      </c>
      <c r="C1440" s="475" t="s">
        <v>1904</v>
      </c>
      <c r="D1440" t="s">
        <v>216</v>
      </c>
      <c r="E1440" s="476">
        <v>1</v>
      </c>
      <c r="F1440" s="470">
        <v>0</v>
      </c>
      <c r="G1440">
        <v>1</v>
      </c>
      <c r="H1440">
        <v>1</v>
      </c>
      <c r="I1440" s="471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1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7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4" t="s">
        <v>23</v>
      </c>
    </row>
    <row r="1441" spans="1:27" ht="15" hidden="1" x14ac:dyDescent="0.25">
      <c r="A1441" s="24">
        <f t="shared" si="172"/>
        <v>2440</v>
      </c>
      <c r="B1441" s="24">
        <f t="shared" si="172"/>
        <v>2440</v>
      </c>
      <c r="C1441" s="475" t="s">
        <v>1905</v>
      </c>
      <c r="D1441" t="s">
        <v>216</v>
      </c>
      <c r="E1441" s="476">
        <v>1</v>
      </c>
      <c r="F1441" s="470">
        <v>23.84615384615385</v>
      </c>
      <c r="G1441">
        <v>1</v>
      </c>
      <c r="H1441">
        <v>1</v>
      </c>
      <c r="I1441" s="471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1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7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4" t="s">
        <v>23</v>
      </c>
    </row>
    <row r="1442" spans="1:27" ht="15" hidden="1" x14ac:dyDescent="0.25">
      <c r="A1442" s="24">
        <f t="shared" si="172"/>
        <v>2441</v>
      </c>
      <c r="B1442" s="24">
        <f t="shared" si="172"/>
        <v>2441</v>
      </c>
      <c r="C1442" s="475" t="s">
        <v>1906</v>
      </c>
      <c r="D1442" t="s">
        <v>216</v>
      </c>
      <c r="E1442" s="476">
        <v>1</v>
      </c>
      <c r="F1442" s="470">
        <v>21.15384615384615</v>
      </c>
      <c r="G1442">
        <v>1</v>
      </c>
      <c r="H1442">
        <v>1</v>
      </c>
      <c r="I1442" s="471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1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7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4" t="s">
        <v>23</v>
      </c>
    </row>
    <row r="1443" spans="1:27" ht="15" hidden="1" x14ac:dyDescent="0.25">
      <c r="A1443" s="24">
        <f t="shared" si="172"/>
        <v>2442</v>
      </c>
      <c r="B1443" s="24">
        <f t="shared" si="172"/>
        <v>2442</v>
      </c>
      <c r="C1443" s="475" t="s">
        <v>1907</v>
      </c>
      <c r="D1443" t="s">
        <v>216</v>
      </c>
      <c r="E1443" s="476">
        <v>1</v>
      </c>
      <c r="F1443" s="470">
        <v>23.84615384615385</v>
      </c>
      <c r="G1443">
        <v>1</v>
      </c>
      <c r="H1443">
        <v>1</v>
      </c>
      <c r="I1443" s="471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1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7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4" t="s">
        <v>23</v>
      </c>
    </row>
    <row r="1444" spans="1:27" ht="15" hidden="1" x14ac:dyDescent="0.25">
      <c r="A1444" s="24">
        <f t="shared" si="172"/>
        <v>2443</v>
      </c>
      <c r="B1444" s="24">
        <f t="shared" si="172"/>
        <v>2443</v>
      </c>
      <c r="C1444" s="475" t="s">
        <v>1908</v>
      </c>
      <c r="D1444" t="s">
        <v>216</v>
      </c>
      <c r="E1444" s="476">
        <v>1</v>
      </c>
      <c r="F1444" s="470">
        <v>21.15384615384615</v>
      </c>
      <c r="G1444">
        <v>1</v>
      </c>
      <c r="H1444">
        <v>1</v>
      </c>
      <c r="I1444" s="471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1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7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4" t="s">
        <v>23</v>
      </c>
    </row>
    <row r="1445" spans="1:27" ht="15" hidden="1" x14ac:dyDescent="0.25">
      <c r="A1445" s="24">
        <f t="shared" si="172"/>
        <v>2444</v>
      </c>
      <c r="B1445" s="24">
        <f t="shared" si="172"/>
        <v>2444</v>
      </c>
      <c r="C1445" s="475" t="s">
        <v>1909</v>
      </c>
      <c r="D1445" t="s">
        <v>225</v>
      </c>
      <c r="E1445" s="476">
        <v>6</v>
      </c>
      <c r="F1445" s="470">
        <v>12</v>
      </c>
      <c r="G1445">
        <v>1</v>
      </c>
      <c r="H1445">
        <v>1</v>
      </c>
      <c r="I1445" s="471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1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7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4" t="s">
        <v>23</v>
      </c>
    </row>
    <row r="1446" spans="1:27" ht="15" hidden="1" x14ac:dyDescent="0.25">
      <c r="A1446" s="24">
        <f t="shared" si="172"/>
        <v>2445</v>
      </c>
      <c r="B1446" s="24">
        <f t="shared" si="172"/>
        <v>2445</v>
      </c>
      <c r="C1446" s="475" t="s">
        <v>1910</v>
      </c>
      <c r="D1446" t="s">
        <v>225</v>
      </c>
      <c r="E1446" s="476">
        <v>6</v>
      </c>
      <c r="F1446" s="470">
        <v>0</v>
      </c>
      <c r="G1446">
        <v>1</v>
      </c>
      <c r="H1446">
        <v>1</v>
      </c>
      <c r="I1446" s="471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1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7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4" t="s">
        <v>23</v>
      </c>
    </row>
    <row r="1447" spans="1:27" ht="15" hidden="1" x14ac:dyDescent="0.25">
      <c r="A1447" s="24">
        <f t="shared" si="172"/>
        <v>2446</v>
      </c>
      <c r="B1447" s="24">
        <f t="shared" si="172"/>
        <v>2446</v>
      </c>
      <c r="C1447" s="475" t="s">
        <v>1911</v>
      </c>
      <c r="D1447" t="s">
        <v>225</v>
      </c>
      <c r="E1447" s="476">
        <v>6</v>
      </c>
      <c r="F1447" s="470">
        <v>12</v>
      </c>
      <c r="G1447">
        <v>1</v>
      </c>
      <c r="H1447">
        <v>1</v>
      </c>
      <c r="I1447" s="471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1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7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4" t="s">
        <v>23</v>
      </c>
    </row>
    <row r="1448" spans="1:27" ht="15" hidden="1" x14ac:dyDescent="0.25">
      <c r="A1448" s="24">
        <f t="shared" si="172"/>
        <v>2447</v>
      </c>
      <c r="B1448" s="24">
        <f t="shared" si="172"/>
        <v>2447</v>
      </c>
      <c r="C1448" s="475" t="s">
        <v>1912</v>
      </c>
      <c r="D1448" t="s">
        <v>225</v>
      </c>
      <c r="E1448" s="476">
        <v>6</v>
      </c>
      <c r="F1448" s="470">
        <v>0</v>
      </c>
      <c r="G1448">
        <v>1</v>
      </c>
      <c r="H1448">
        <v>1</v>
      </c>
      <c r="I1448" s="471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1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7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4" t="s">
        <v>23</v>
      </c>
    </row>
    <row r="1449" spans="1:27" ht="15" hidden="1" x14ac:dyDescent="0.25">
      <c r="A1449" s="24">
        <f t="shared" si="172"/>
        <v>2448</v>
      </c>
      <c r="B1449" s="24">
        <f t="shared" si="172"/>
        <v>2448</v>
      </c>
      <c r="C1449" s="475" t="s">
        <v>1913</v>
      </c>
      <c r="D1449" t="s">
        <v>216</v>
      </c>
      <c r="E1449" s="476">
        <v>1</v>
      </c>
      <c r="F1449" s="470">
        <v>0.32467532467532512</v>
      </c>
      <c r="G1449">
        <v>1</v>
      </c>
      <c r="H1449">
        <v>1</v>
      </c>
      <c r="I1449" s="471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1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7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4" t="s">
        <v>23</v>
      </c>
    </row>
    <row r="1450" spans="1:27" ht="15" hidden="1" x14ac:dyDescent="0.25">
      <c r="A1450" s="24">
        <f t="shared" si="172"/>
        <v>2449</v>
      </c>
      <c r="B1450" s="24">
        <f t="shared" si="172"/>
        <v>2449</v>
      </c>
      <c r="C1450" s="475" t="s">
        <v>1914</v>
      </c>
      <c r="D1450" t="s">
        <v>216</v>
      </c>
      <c r="E1450" s="476">
        <v>1</v>
      </c>
      <c r="F1450" s="470">
        <v>24.675324675324674</v>
      </c>
      <c r="G1450">
        <v>1</v>
      </c>
      <c r="H1450">
        <v>1</v>
      </c>
      <c r="I1450" s="471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1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7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4" t="s">
        <v>23</v>
      </c>
    </row>
    <row r="1451" spans="1:27" ht="15" hidden="1" x14ac:dyDescent="0.25">
      <c r="A1451" s="24">
        <f t="shared" si="172"/>
        <v>2450</v>
      </c>
      <c r="B1451" s="24">
        <f t="shared" si="172"/>
        <v>2450</v>
      </c>
      <c r="C1451" s="475" t="s">
        <v>1915</v>
      </c>
      <c r="D1451" t="s">
        <v>216</v>
      </c>
      <c r="E1451" s="476">
        <v>1</v>
      </c>
      <c r="F1451" s="470">
        <v>0.38961038961039018</v>
      </c>
      <c r="G1451">
        <v>1</v>
      </c>
      <c r="H1451">
        <v>1</v>
      </c>
      <c r="I1451" s="471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1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7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4" t="s">
        <v>23</v>
      </c>
    </row>
    <row r="1452" spans="1:27" ht="15" hidden="1" x14ac:dyDescent="0.25">
      <c r="A1452" s="24">
        <f t="shared" si="172"/>
        <v>2451</v>
      </c>
      <c r="B1452" s="24">
        <f t="shared" si="172"/>
        <v>2451</v>
      </c>
      <c r="C1452" s="475" t="s">
        <v>1916</v>
      </c>
      <c r="D1452" t="s">
        <v>216</v>
      </c>
      <c r="E1452" s="476">
        <v>1</v>
      </c>
      <c r="F1452" s="470">
        <v>29.61038961038961</v>
      </c>
      <c r="G1452">
        <v>1</v>
      </c>
      <c r="H1452">
        <v>1</v>
      </c>
      <c r="I1452" s="471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1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7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4" t="s">
        <v>23</v>
      </c>
    </row>
    <row r="1453" spans="1:27" ht="15" hidden="1" x14ac:dyDescent="0.25">
      <c r="A1453" s="24">
        <f t="shared" si="172"/>
        <v>2452</v>
      </c>
      <c r="B1453" s="24">
        <f t="shared" si="172"/>
        <v>2452</v>
      </c>
      <c r="C1453" s="475" t="s">
        <v>1917</v>
      </c>
      <c r="D1453" t="s">
        <v>216</v>
      </c>
      <c r="E1453" s="476">
        <v>1</v>
      </c>
      <c r="F1453" s="470">
        <v>41.4</v>
      </c>
      <c r="G1453">
        <v>1</v>
      </c>
      <c r="H1453">
        <v>1</v>
      </c>
      <c r="I1453" s="471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1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7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4" t="s">
        <v>23</v>
      </c>
    </row>
    <row r="1454" spans="1:27" ht="15" hidden="1" x14ac:dyDescent="0.25">
      <c r="A1454" s="24">
        <f t="shared" si="172"/>
        <v>2453</v>
      </c>
      <c r="B1454" s="24">
        <f t="shared" si="172"/>
        <v>2453</v>
      </c>
      <c r="C1454" s="475" t="s">
        <v>1918</v>
      </c>
      <c r="D1454" t="s">
        <v>216</v>
      </c>
      <c r="E1454" s="476">
        <v>1</v>
      </c>
      <c r="F1454" s="470">
        <v>0</v>
      </c>
      <c r="G1454">
        <v>1</v>
      </c>
      <c r="H1454">
        <v>1</v>
      </c>
      <c r="I1454" s="471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1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7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4" t="s">
        <v>23</v>
      </c>
    </row>
    <row r="1455" spans="1:27" ht="15" hidden="1" x14ac:dyDescent="0.25">
      <c r="A1455" s="24">
        <f t="shared" si="172"/>
        <v>2454</v>
      </c>
      <c r="B1455" s="24">
        <f t="shared" si="172"/>
        <v>2454</v>
      </c>
      <c r="C1455" s="475" t="s">
        <v>1919</v>
      </c>
      <c r="D1455" t="s">
        <v>222</v>
      </c>
      <c r="E1455" s="476">
        <v>3</v>
      </c>
      <c r="F1455" s="470">
        <v>10</v>
      </c>
      <c r="G1455">
        <v>1</v>
      </c>
      <c r="H1455">
        <v>1</v>
      </c>
      <c r="I1455" s="471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1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7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4" t="s">
        <v>23</v>
      </c>
    </row>
    <row r="1456" spans="1:27" ht="15" hidden="1" x14ac:dyDescent="0.25">
      <c r="A1456" s="24">
        <f t="shared" ref="A1456:B1468" si="173">1000+ROW()-1</f>
        <v>2455</v>
      </c>
      <c r="B1456" s="24">
        <f t="shared" si="173"/>
        <v>2455</v>
      </c>
      <c r="C1456" s="475" t="s">
        <v>1920</v>
      </c>
      <c r="D1456" t="s">
        <v>222</v>
      </c>
      <c r="E1456" s="476">
        <v>3</v>
      </c>
      <c r="F1456" s="470">
        <v>0</v>
      </c>
      <c r="G1456">
        <v>1</v>
      </c>
      <c r="H1456">
        <v>1</v>
      </c>
      <c r="I1456" s="471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1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7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4" t="s">
        <v>23</v>
      </c>
    </row>
    <row r="1457" spans="1:27" ht="15" hidden="1" x14ac:dyDescent="0.25">
      <c r="A1457" s="24">
        <f t="shared" si="173"/>
        <v>2456</v>
      </c>
      <c r="B1457" s="24">
        <f t="shared" si="173"/>
        <v>2456</v>
      </c>
      <c r="C1457" s="475" t="s">
        <v>1921</v>
      </c>
      <c r="D1457" t="s">
        <v>222</v>
      </c>
      <c r="E1457" s="476">
        <v>3</v>
      </c>
      <c r="F1457" s="470">
        <v>6</v>
      </c>
      <c r="G1457">
        <v>1</v>
      </c>
      <c r="H1457">
        <v>1</v>
      </c>
      <c r="I1457" s="471">
        <f t="shared" si="168"/>
        <v>0.47039166666666665</v>
      </c>
      <c r="J1457" s="472">
        <v>0.36503333333333332</v>
      </c>
      <c r="K1457" s="472">
        <v>0.44336666666666663</v>
      </c>
      <c r="L1457" s="472">
        <v>0.58906666666666663</v>
      </c>
      <c r="M1457" s="472">
        <v>0.48410000000000003</v>
      </c>
      <c r="N1457" s="471">
        <f t="shared" si="169"/>
        <v>0.47039166666666665</v>
      </c>
      <c r="O1457" s="472">
        <v>0.36503333333333332</v>
      </c>
      <c r="P1457" s="472">
        <v>0.44336666666666663</v>
      </c>
      <c r="Q1457" s="472">
        <v>0.58906666666666663</v>
      </c>
      <c r="R1457" s="472">
        <v>0.48410000000000003</v>
      </c>
      <c r="S1457" s="153">
        <v>0.01</v>
      </c>
      <c r="T1457" s="153">
        <v>0.02</v>
      </c>
      <c r="U1457" s="477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4" t="s">
        <v>24</v>
      </c>
    </row>
    <row r="1458" spans="1:27" ht="15" hidden="1" x14ac:dyDescent="0.25">
      <c r="A1458" s="24">
        <f t="shared" si="173"/>
        <v>2457</v>
      </c>
      <c r="B1458" s="24">
        <f t="shared" si="173"/>
        <v>2457</v>
      </c>
      <c r="C1458" s="475" t="s">
        <v>1922</v>
      </c>
      <c r="D1458" t="s">
        <v>222</v>
      </c>
      <c r="E1458" s="476">
        <v>3</v>
      </c>
      <c r="F1458" s="470">
        <v>24</v>
      </c>
      <c r="G1458">
        <v>1</v>
      </c>
      <c r="H1458">
        <v>1</v>
      </c>
      <c r="I1458" s="471">
        <f t="shared" si="168"/>
        <v>0.47039166666666665</v>
      </c>
      <c r="J1458" s="472">
        <v>0.36503333333333332</v>
      </c>
      <c r="K1458" s="472">
        <v>0.44336666666666663</v>
      </c>
      <c r="L1458" s="472">
        <v>0.58906666666666663</v>
      </c>
      <c r="M1458" s="472">
        <v>0.48410000000000003</v>
      </c>
      <c r="N1458" s="471">
        <f t="shared" si="169"/>
        <v>0.47039166666666665</v>
      </c>
      <c r="O1458" s="472">
        <v>0.36503333333333332</v>
      </c>
      <c r="P1458" s="472">
        <v>0.44336666666666663</v>
      </c>
      <c r="Q1458" s="472">
        <v>0.58906666666666663</v>
      </c>
      <c r="R1458" s="472">
        <v>0.48410000000000003</v>
      </c>
      <c r="S1458" s="153">
        <v>0.01</v>
      </c>
      <c r="T1458" s="153">
        <v>0.02</v>
      </c>
      <c r="U1458" s="477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4" t="s">
        <v>24</v>
      </c>
    </row>
    <row r="1459" spans="1:27" ht="15" hidden="1" x14ac:dyDescent="0.25">
      <c r="A1459" s="24">
        <f t="shared" si="173"/>
        <v>2458</v>
      </c>
      <c r="B1459" s="24">
        <f t="shared" si="173"/>
        <v>2458</v>
      </c>
      <c r="C1459" s="475" t="s">
        <v>1923</v>
      </c>
      <c r="D1459" t="s">
        <v>216</v>
      </c>
      <c r="E1459" s="476">
        <v>1</v>
      </c>
      <c r="F1459" s="470">
        <v>4.2779999999999996</v>
      </c>
      <c r="G1459">
        <v>1</v>
      </c>
      <c r="H1459">
        <v>1</v>
      </c>
      <c r="I1459" s="471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1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7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4" t="s">
        <v>23</v>
      </c>
    </row>
    <row r="1460" spans="1:27" ht="15" hidden="1" x14ac:dyDescent="0.25">
      <c r="A1460" s="24">
        <f t="shared" si="173"/>
        <v>2459</v>
      </c>
      <c r="B1460" s="24">
        <f t="shared" si="173"/>
        <v>2459</v>
      </c>
      <c r="C1460" s="475" t="s">
        <v>1924</v>
      </c>
      <c r="D1460" t="s">
        <v>216</v>
      </c>
      <c r="E1460" s="476">
        <v>1</v>
      </c>
      <c r="F1460" s="470">
        <v>0</v>
      </c>
      <c r="G1460">
        <v>1</v>
      </c>
      <c r="H1460">
        <v>1</v>
      </c>
      <c r="I1460" s="471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1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7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4" t="s">
        <v>23</v>
      </c>
    </row>
    <row r="1461" spans="1:27" ht="15" hidden="1" x14ac:dyDescent="0.25">
      <c r="A1461" s="24">
        <f t="shared" si="173"/>
        <v>2460</v>
      </c>
      <c r="B1461" s="24">
        <f t="shared" si="173"/>
        <v>2460</v>
      </c>
      <c r="C1461" s="475" t="s">
        <v>1925</v>
      </c>
      <c r="D1461" t="s">
        <v>216</v>
      </c>
      <c r="E1461" s="476">
        <v>1</v>
      </c>
      <c r="F1461" s="470">
        <v>29.547000000000001</v>
      </c>
      <c r="G1461">
        <v>1</v>
      </c>
      <c r="H1461">
        <v>1</v>
      </c>
      <c r="I1461" s="471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1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7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4" t="s">
        <v>23</v>
      </c>
    </row>
    <row r="1462" spans="1:27" ht="15" hidden="1" x14ac:dyDescent="0.25">
      <c r="A1462" s="24">
        <f t="shared" si="173"/>
        <v>2461</v>
      </c>
      <c r="B1462" s="24">
        <f t="shared" si="173"/>
        <v>2461</v>
      </c>
      <c r="C1462" s="475" t="s">
        <v>1926</v>
      </c>
      <c r="D1462" t="s">
        <v>216</v>
      </c>
      <c r="E1462" s="476">
        <v>1</v>
      </c>
      <c r="F1462" s="470">
        <v>0</v>
      </c>
      <c r="G1462">
        <v>1</v>
      </c>
      <c r="H1462">
        <v>1</v>
      </c>
      <c r="I1462" s="471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1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7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4" t="s">
        <v>23</v>
      </c>
    </row>
    <row r="1463" spans="1:27" ht="15" hidden="1" x14ac:dyDescent="0.25">
      <c r="A1463" s="24">
        <f t="shared" si="173"/>
        <v>2462</v>
      </c>
      <c r="B1463" s="24">
        <f t="shared" si="173"/>
        <v>2462</v>
      </c>
      <c r="C1463" s="475" t="s">
        <v>1927</v>
      </c>
      <c r="D1463" t="s">
        <v>216</v>
      </c>
      <c r="E1463" s="476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7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4" t="s">
        <v>23</v>
      </c>
    </row>
    <row r="1464" spans="1:27" ht="15" hidden="1" x14ac:dyDescent="0.25">
      <c r="A1464" s="24">
        <f t="shared" si="173"/>
        <v>2463</v>
      </c>
      <c r="B1464" s="24">
        <f t="shared" si="173"/>
        <v>2463</v>
      </c>
      <c r="C1464" s="475" t="s">
        <v>1928</v>
      </c>
      <c r="D1464" t="s">
        <v>216</v>
      </c>
      <c r="E1464" s="476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7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4" t="s">
        <v>23</v>
      </c>
    </row>
    <row r="1465" spans="1:27" ht="15" hidden="1" x14ac:dyDescent="0.25">
      <c r="A1465" s="24">
        <f t="shared" si="173"/>
        <v>2464</v>
      </c>
      <c r="B1465" s="24">
        <f t="shared" si="173"/>
        <v>2464</v>
      </c>
      <c r="C1465" s="475" t="s">
        <v>1929</v>
      </c>
      <c r="D1465" t="s">
        <v>219</v>
      </c>
      <c r="E1465" s="476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7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4" t="s">
        <v>23</v>
      </c>
    </row>
    <row r="1466" spans="1:27" ht="15" hidden="1" x14ac:dyDescent="0.25">
      <c r="A1466" s="24">
        <f t="shared" si="173"/>
        <v>2465</v>
      </c>
      <c r="B1466" s="24">
        <f t="shared" si="173"/>
        <v>2465</v>
      </c>
      <c r="C1466" s="475" t="s">
        <v>1930</v>
      </c>
      <c r="D1466" t="s">
        <v>216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7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4" t="s">
        <v>23</v>
      </c>
    </row>
    <row r="1467" spans="1:27" ht="15" hidden="1" x14ac:dyDescent="0.25">
      <c r="A1467" s="24">
        <f t="shared" si="173"/>
        <v>2466</v>
      </c>
      <c r="B1467" s="24">
        <f t="shared" si="173"/>
        <v>2466</v>
      </c>
      <c r="C1467" s="475" t="s">
        <v>1931</v>
      </c>
      <c r="D1467" t="s">
        <v>224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7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4" t="s">
        <v>23</v>
      </c>
    </row>
    <row r="1468" spans="1:27" ht="15" hidden="1" x14ac:dyDescent="0.25">
      <c r="A1468" s="24">
        <f t="shared" si="173"/>
        <v>2467</v>
      </c>
      <c r="B1468" s="24">
        <f t="shared" si="173"/>
        <v>2467</v>
      </c>
      <c r="C1468" s="475" t="s">
        <v>1932</v>
      </c>
      <c r="D1468" t="s">
        <v>222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7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4" t="s">
        <v>23</v>
      </c>
    </row>
    <row r="1469" spans="1:27" ht="15" hidden="1" x14ac:dyDescent="0.25">
      <c r="A1469">
        <v>10001</v>
      </c>
      <c r="B1469">
        <v>10001</v>
      </c>
      <c r="C1469" s="475" t="s">
        <v>1085</v>
      </c>
      <c r="D1469" t="s">
        <v>222</v>
      </c>
      <c r="E1469" s="476">
        <v>3</v>
      </c>
      <c r="F1469" s="470">
        <v>10</v>
      </c>
      <c r="G1469">
        <v>1</v>
      </c>
      <c r="H1469">
        <v>1</v>
      </c>
      <c r="I1469" s="471">
        <v>0.47039166666666665</v>
      </c>
      <c r="J1469" s="472">
        <v>0.36503333333333332</v>
      </c>
      <c r="K1469" s="472">
        <v>0.44336666666666663</v>
      </c>
      <c r="L1469" s="472">
        <v>0.58906666666666663</v>
      </c>
      <c r="M1469" s="472">
        <v>0.48410000000000003</v>
      </c>
      <c r="N1469" s="471">
        <v>0.47039166666666665</v>
      </c>
      <c r="O1469" s="472">
        <v>0.36503333333333332</v>
      </c>
      <c r="P1469" s="472">
        <v>0.44336666666666663</v>
      </c>
      <c r="Q1469" s="472">
        <v>0.58906666666666663</v>
      </c>
      <c r="R1469" s="472">
        <v>0.48410000000000003</v>
      </c>
      <c r="S1469" s="153">
        <v>0.01</v>
      </c>
      <c r="T1469" s="153">
        <v>0.02</v>
      </c>
      <c r="U1469" s="477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4" t="s">
        <v>24</v>
      </c>
    </row>
    <row r="1470" spans="1:27" ht="15" hidden="1" x14ac:dyDescent="0.25">
      <c r="A1470">
        <v>10002</v>
      </c>
      <c r="B1470">
        <v>10002</v>
      </c>
      <c r="C1470" s="475" t="s">
        <v>1091</v>
      </c>
      <c r="D1470" t="s">
        <v>222</v>
      </c>
      <c r="E1470" s="476">
        <v>3</v>
      </c>
      <c r="F1470" s="470">
        <v>30</v>
      </c>
      <c r="G1470">
        <v>1</v>
      </c>
      <c r="H1470">
        <v>1</v>
      </c>
      <c r="I1470" s="471">
        <v>0.47039166666666665</v>
      </c>
      <c r="J1470" s="472">
        <v>0.36503333333333332</v>
      </c>
      <c r="K1470" s="472">
        <v>0.44336666666666663</v>
      </c>
      <c r="L1470" s="472">
        <v>0.58906666666666663</v>
      </c>
      <c r="M1470" s="472">
        <v>0.48410000000000003</v>
      </c>
      <c r="N1470" s="471">
        <v>0.47039166666666665</v>
      </c>
      <c r="O1470" s="472">
        <v>0.36503333333333332</v>
      </c>
      <c r="P1470" s="472">
        <v>0.44336666666666663</v>
      </c>
      <c r="Q1470" s="472">
        <v>0.58906666666666663</v>
      </c>
      <c r="R1470" s="472">
        <v>0.48410000000000003</v>
      </c>
      <c r="S1470" s="153">
        <v>0.01</v>
      </c>
      <c r="T1470" s="153">
        <v>0.02</v>
      </c>
      <c r="U1470" s="477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4" t="s">
        <v>24</v>
      </c>
    </row>
    <row r="1471" spans="1:27" ht="15" hidden="1" x14ac:dyDescent="0.25">
      <c r="A1471">
        <v>10003</v>
      </c>
      <c r="B1471">
        <v>10003</v>
      </c>
      <c r="C1471" s="475" t="s">
        <v>1933</v>
      </c>
      <c r="D1471" s="605" t="s">
        <v>1934</v>
      </c>
      <c r="E1471" s="476">
        <v>3</v>
      </c>
      <c r="F1471" s="470">
        <v>30</v>
      </c>
      <c r="G1471">
        <v>1</v>
      </c>
      <c r="H1471">
        <v>1</v>
      </c>
      <c r="I1471" s="471">
        <v>0.47039166666666665</v>
      </c>
      <c r="J1471" s="472">
        <v>0.36503333333333332</v>
      </c>
      <c r="K1471" s="472">
        <v>0.44336666666666663</v>
      </c>
      <c r="L1471" s="472">
        <v>0.58906666666666663</v>
      </c>
      <c r="M1471" s="472">
        <v>0.48410000000000003</v>
      </c>
      <c r="N1471" s="471">
        <v>0.47039166666666665</v>
      </c>
      <c r="O1471" s="472">
        <v>0.36503333333333332</v>
      </c>
      <c r="P1471" s="472">
        <v>0.44336666666666663</v>
      </c>
      <c r="Q1471" s="472">
        <v>0.58906666666666663</v>
      </c>
      <c r="R1471" s="472">
        <v>0.48410000000000003</v>
      </c>
      <c r="S1471" s="153">
        <v>0.01</v>
      </c>
      <c r="T1471" s="153">
        <v>0.02</v>
      </c>
      <c r="U1471" s="477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4" t="s">
        <v>24</v>
      </c>
    </row>
    <row r="1472" spans="1:27" ht="15" hidden="1" x14ac:dyDescent="0.25">
      <c r="A1472">
        <v>10004</v>
      </c>
      <c r="B1472">
        <v>10004</v>
      </c>
      <c r="C1472" s="475" t="s">
        <v>1935</v>
      </c>
      <c r="D1472" s="605" t="s">
        <v>1934</v>
      </c>
      <c r="E1472" s="476">
        <v>3</v>
      </c>
      <c r="F1472" s="470">
        <v>30</v>
      </c>
      <c r="G1472">
        <v>1</v>
      </c>
      <c r="H1472">
        <v>1</v>
      </c>
      <c r="I1472" s="471">
        <v>0.47039166666666665</v>
      </c>
      <c r="J1472" s="472">
        <v>0.36503333333333332</v>
      </c>
      <c r="K1472" s="472">
        <v>0.44336666666666663</v>
      </c>
      <c r="L1472" s="472">
        <v>0.58906666666666663</v>
      </c>
      <c r="M1472" s="472">
        <v>0.48410000000000003</v>
      </c>
      <c r="N1472" s="471">
        <v>0.47039166666666665</v>
      </c>
      <c r="O1472" s="472">
        <v>0.36503333333333332</v>
      </c>
      <c r="P1472" s="472">
        <v>0.44336666666666663</v>
      </c>
      <c r="Q1472" s="472">
        <v>0.58906666666666663</v>
      </c>
      <c r="R1472" s="472">
        <v>0.48410000000000003</v>
      </c>
      <c r="S1472" s="153">
        <v>0.01</v>
      </c>
      <c r="T1472" s="153">
        <v>0.02</v>
      </c>
      <c r="U1472" s="477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4" t="s">
        <v>24</v>
      </c>
    </row>
    <row r="1473" spans="1:27" ht="15" hidden="1" x14ac:dyDescent="0.25">
      <c r="A1473">
        <v>10005</v>
      </c>
      <c r="B1473">
        <v>10005</v>
      </c>
      <c r="C1473" s="475" t="s">
        <v>1936</v>
      </c>
      <c r="D1473" s="605" t="s">
        <v>1934</v>
      </c>
      <c r="E1473" s="476">
        <v>3</v>
      </c>
      <c r="F1473" s="470">
        <v>30</v>
      </c>
      <c r="G1473">
        <v>1</v>
      </c>
      <c r="H1473">
        <v>1</v>
      </c>
      <c r="I1473" s="471">
        <v>0.47039166666666665</v>
      </c>
      <c r="J1473" s="472">
        <v>0.36503333333333332</v>
      </c>
      <c r="K1473" s="472">
        <v>0.44336666666666663</v>
      </c>
      <c r="L1473" s="472">
        <v>0.58906666666666663</v>
      </c>
      <c r="M1473" s="472">
        <v>0.48410000000000003</v>
      </c>
      <c r="N1473" s="471">
        <v>0.47039166666666665</v>
      </c>
      <c r="O1473" s="472">
        <v>0.36503333333333332</v>
      </c>
      <c r="P1473" s="472">
        <v>0.44336666666666663</v>
      </c>
      <c r="Q1473" s="472">
        <v>0.58906666666666663</v>
      </c>
      <c r="R1473" s="472">
        <v>0.48410000000000003</v>
      </c>
      <c r="S1473" s="153">
        <v>0.01</v>
      </c>
      <c r="T1473" s="153">
        <v>0.02</v>
      </c>
      <c r="U1473" s="477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4" t="s">
        <v>24</v>
      </c>
    </row>
    <row r="1474" spans="1:27" ht="15" hidden="1" x14ac:dyDescent="0.25">
      <c r="A1474">
        <v>10006</v>
      </c>
      <c r="B1474">
        <v>10006</v>
      </c>
      <c r="C1474" s="475" t="s">
        <v>1937</v>
      </c>
      <c r="D1474" s="605" t="s">
        <v>1934</v>
      </c>
      <c r="E1474" s="476">
        <v>3</v>
      </c>
      <c r="F1474" s="154">
        <v>30</v>
      </c>
      <c r="G1474">
        <v>1</v>
      </c>
      <c r="H1474">
        <v>1</v>
      </c>
      <c r="I1474" s="471">
        <v>0.47039166666666665</v>
      </c>
      <c r="J1474" s="472">
        <v>0.36503333333333332</v>
      </c>
      <c r="K1474" s="472">
        <v>0.44336666666666663</v>
      </c>
      <c r="L1474" s="472">
        <v>0.58906666666666663</v>
      </c>
      <c r="M1474" s="472">
        <v>0.48410000000000003</v>
      </c>
      <c r="N1474" s="471">
        <v>0.47039166666666665</v>
      </c>
      <c r="O1474" s="472">
        <v>0.36503333333333332</v>
      </c>
      <c r="P1474" s="472">
        <v>0.44336666666666663</v>
      </c>
      <c r="Q1474" s="472">
        <v>0.58906666666666663</v>
      </c>
      <c r="R1474" s="472">
        <v>0.48410000000000003</v>
      </c>
      <c r="S1474" s="153">
        <v>0.01</v>
      </c>
      <c r="T1474" s="153">
        <v>0.02</v>
      </c>
      <c r="U1474" s="477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4" t="s">
        <v>24</v>
      </c>
    </row>
    <row r="1475" spans="1:27" ht="15" hidden="1" x14ac:dyDescent="0.25">
      <c r="A1475">
        <v>10007</v>
      </c>
      <c r="B1475">
        <v>10007</v>
      </c>
      <c r="C1475" s="475" t="s">
        <v>1938</v>
      </c>
      <c r="D1475" s="605" t="s">
        <v>1934</v>
      </c>
      <c r="E1475" s="476">
        <v>3</v>
      </c>
      <c r="F1475" s="470">
        <v>30</v>
      </c>
      <c r="G1475">
        <v>1</v>
      </c>
      <c r="H1475">
        <v>1</v>
      </c>
      <c r="I1475" s="471">
        <v>0.47039166666666665</v>
      </c>
      <c r="J1475" s="472">
        <v>0.36503333333333332</v>
      </c>
      <c r="K1475" s="472">
        <v>0.44336666666666663</v>
      </c>
      <c r="L1475" s="472">
        <v>0.58906666666666663</v>
      </c>
      <c r="M1475" s="472">
        <v>0.48410000000000003</v>
      </c>
      <c r="N1475" s="471">
        <v>0.47039166666666665</v>
      </c>
      <c r="O1475" s="472">
        <v>0.36503333333333332</v>
      </c>
      <c r="P1475" s="472">
        <v>0.44336666666666663</v>
      </c>
      <c r="Q1475" s="472">
        <v>0.58906666666666663</v>
      </c>
      <c r="R1475" s="472">
        <v>0.48410000000000003</v>
      </c>
      <c r="S1475" s="153">
        <v>0.01</v>
      </c>
      <c r="T1475" s="153">
        <v>0.02</v>
      </c>
      <c r="U1475" s="477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4" t="s">
        <v>24</v>
      </c>
    </row>
    <row r="1476" spans="1:27" ht="15" hidden="1" x14ac:dyDescent="0.25">
      <c r="A1476">
        <v>10008</v>
      </c>
      <c r="B1476">
        <v>10008</v>
      </c>
      <c r="C1476" s="475" t="s">
        <v>1939</v>
      </c>
      <c r="D1476" s="605" t="s">
        <v>1934</v>
      </c>
      <c r="E1476" s="476">
        <v>3</v>
      </c>
      <c r="F1476" s="470">
        <v>30</v>
      </c>
      <c r="G1476">
        <v>1</v>
      </c>
      <c r="H1476">
        <v>1</v>
      </c>
      <c r="I1476" s="471">
        <v>0.47039166666666665</v>
      </c>
      <c r="J1476" s="472">
        <v>0.36503333333333332</v>
      </c>
      <c r="K1476" s="472">
        <v>0.44336666666666663</v>
      </c>
      <c r="L1476" s="472">
        <v>0.58906666666666663</v>
      </c>
      <c r="M1476" s="472">
        <v>0.48410000000000003</v>
      </c>
      <c r="N1476" s="471">
        <v>0.47039166666666665</v>
      </c>
      <c r="O1476" s="472">
        <v>0.36503333333333332</v>
      </c>
      <c r="P1476" s="472">
        <v>0.44336666666666663</v>
      </c>
      <c r="Q1476" s="472">
        <v>0.58906666666666663</v>
      </c>
      <c r="R1476" s="472">
        <v>0.48410000000000003</v>
      </c>
      <c r="S1476" s="153">
        <v>0.01</v>
      </c>
      <c r="T1476" s="153">
        <v>0.02</v>
      </c>
      <c r="U1476" s="477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4" t="s">
        <v>24</v>
      </c>
    </row>
    <row r="1477" spans="1:27" ht="15" hidden="1" x14ac:dyDescent="0.25">
      <c r="A1477">
        <v>10009</v>
      </c>
      <c r="B1477">
        <v>10009</v>
      </c>
      <c r="C1477" s="475" t="s">
        <v>1516</v>
      </c>
      <c r="D1477" s="605" t="s">
        <v>1934</v>
      </c>
      <c r="E1477" s="476">
        <v>3</v>
      </c>
      <c r="F1477" s="470">
        <v>28</v>
      </c>
      <c r="G1477">
        <v>1</v>
      </c>
      <c r="H1477">
        <v>1</v>
      </c>
      <c r="I1477" s="471">
        <v>0.47039166666666665</v>
      </c>
      <c r="J1477" s="472">
        <v>0.36503333333333332</v>
      </c>
      <c r="K1477" s="472">
        <v>0.44336666666666663</v>
      </c>
      <c r="L1477" s="472">
        <v>0.58906666666666663</v>
      </c>
      <c r="M1477" s="472">
        <v>0.48410000000000003</v>
      </c>
      <c r="N1477" s="471">
        <v>0.47039166666666665</v>
      </c>
      <c r="O1477" s="472">
        <v>0.36503333333333332</v>
      </c>
      <c r="P1477" s="472">
        <v>0.44336666666666663</v>
      </c>
      <c r="Q1477" s="472">
        <v>0.58906666666666663</v>
      </c>
      <c r="R1477" s="472">
        <v>0.48410000000000003</v>
      </c>
      <c r="S1477" s="153">
        <v>0.01</v>
      </c>
      <c r="T1477" s="153">
        <v>0.02</v>
      </c>
      <c r="U1477" s="477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4" t="s">
        <v>24</v>
      </c>
    </row>
    <row r="1478" spans="1:27" ht="15" hidden="1" x14ac:dyDescent="0.25">
      <c r="A1478">
        <v>10010</v>
      </c>
      <c r="B1478">
        <v>10010</v>
      </c>
      <c r="C1478" s="475" t="s">
        <v>1517</v>
      </c>
      <c r="D1478" s="605" t="s">
        <v>1934</v>
      </c>
      <c r="E1478" s="476">
        <v>3</v>
      </c>
      <c r="F1478" s="470">
        <v>28</v>
      </c>
      <c r="G1478">
        <v>1</v>
      </c>
      <c r="H1478">
        <v>1</v>
      </c>
      <c r="I1478" s="471">
        <v>0.47039166666666665</v>
      </c>
      <c r="J1478" s="472">
        <v>0.36503333333333332</v>
      </c>
      <c r="K1478" s="472">
        <v>0.44336666666666663</v>
      </c>
      <c r="L1478" s="472">
        <v>0.58906666666666663</v>
      </c>
      <c r="M1478" s="472">
        <v>0.48410000000000003</v>
      </c>
      <c r="N1478" s="471">
        <v>0.47039166666666665</v>
      </c>
      <c r="O1478" s="472">
        <v>0.36503333333333332</v>
      </c>
      <c r="P1478" s="472">
        <v>0.44336666666666663</v>
      </c>
      <c r="Q1478" s="472">
        <v>0.58906666666666663</v>
      </c>
      <c r="R1478" s="472">
        <v>0.48410000000000003</v>
      </c>
      <c r="S1478" s="153">
        <v>0.01</v>
      </c>
      <c r="T1478" s="153">
        <v>0.02</v>
      </c>
      <c r="U1478" s="477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4" t="s">
        <v>24</v>
      </c>
    </row>
    <row r="1479" spans="1:27" ht="15" hidden="1" x14ac:dyDescent="0.25">
      <c r="A1479">
        <v>10011</v>
      </c>
      <c r="B1479">
        <v>10011</v>
      </c>
      <c r="C1479" s="475" t="s">
        <v>1085</v>
      </c>
      <c r="D1479" s="605" t="s">
        <v>1934</v>
      </c>
      <c r="E1479" s="476">
        <v>3</v>
      </c>
      <c r="F1479" s="154">
        <v>4</v>
      </c>
      <c r="G1479">
        <v>1</v>
      </c>
      <c r="H1479">
        <v>1</v>
      </c>
      <c r="I1479" s="471">
        <v>0.47039166666666665</v>
      </c>
      <c r="J1479" s="472">
        <v>0.36503333333333332</v>
      </c>
      <c r="K1479" s="472">
        <v>0.44336666666666663</v>
      </c>
      <c r="L1479" s="472">
        <v>0.58906666666666663</v>
      </c>
      <c r="M1479" s="472">
        <v>0.48410000000000003</v>
      </c>
      <c r="N1479" s="471">
        <v>0.47039166666666665</v>
      </c>
      <c r="O1479" s="472">
        <v>0.36503333333333332</v>
      </c>
      <c r="P1479" s="472">
        <v>0.44336666666666663</v>
      </c>
      <c r="Q1479" s="472">
        <v>0.58906666666666663</v>
      </c>
      <c r="R1479" s="472">
        <v>0.48410000000000003</v>
      </c>
      <c r="S1479" s="153">
        <v>0.01</v>
      </c>
      <c r="T1479" s="153">
        <v>0.02</v>
      </c>
      <c r="U1479" s="477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4" t="s">
        <v>24</v>
      </c>
    </row>
    <row r="1480" spans="1:27" ht="15" hidden="1" x14ac:dyDescent="0.25">
      <c r="A1480">
        <v>10012</v>
      </c>
      <c r="B1480">
        <v>10012</v>
      </c>
      <c r="C1480" s="475" t="s">
        <v>1940</v>
      </c>
      <c r="D1480" s="605" t="s">
        <v>1934</v>
      </c>
      <c r="E1480" s="476">
        <v>3</v>
      </c>
      <c r="F1480" s="470">
        <v>6</v>
      </c>
      <c r="G1480">
        <v>1</v>
      </c>
      <c r="H1480">
        <v>1</v>
      </c>
      <c r="I1480" s="471">
        <v>0.47039166666666665</v>
      </c>
      <c r="J1480" s="472">
        <v>0.36503333333333332</v>
      </c>
      <c r="K1480" s="472">
        <v>0.44336666666666663</v>
      </c>
      <c r="L1480" s="472">
        <v>0.58906666666666663</v>
      </c>
      <c r="M1480" s="472">
        <v>0.48410000000000003</v>
      </c>
      <c r="N1480" s="471">
        <v>0.47039166666666665</v>
      </c>
      <c r="O1480" s="472">
        <v>0.36503333333333332</v>
      </c>
      <c r="P1480" s="472">
        <v>0.44336666666666663</v>
      </c>
      <c r="Q1480" s="472">
        <v>0.58906666666666663</v>
      </c>
      <c r="R1480" s="472">
        <v>0.48410000000000003</v>
      </c>
      <c r="S1480" s="153">
        <v>0.01</v>
      </c>
      <c r="T1480" s="153">
        <v>0.02</v>
      </c>
      <c r="U1480" s="477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4" t="s">
        <v>24</v>
      </c>
    </row>
    <row r="1481" spans="1:27" ht="15" hidden="1" x14ac:dyDescent="0.25">
      <c r="A1481">
        <v>10013</v>
      </c>
      <c r="B1481">
        <v>10013</v>
      </c>
      <c r="C1481" s="475" t="s">
        <v>1941</v>
      </c>
      <c r="D1481" s="605" t="s">
        <v>1934</v>
      </c>
      <c r="E1481" s="476">
        <v>3</v>
      </c>
      <c r="F1481" s="470">
        <v>9</v>
      </c>
      <c r="G1481">
        <v>1</v>
      </c>
      <c r="H1481">
        <v>1</v>
      </c>
      <c r="I1481" s="471">
        <v>0.47039166666666665</v>
      </c>
      <c r="J1481" s="472">
        <v>0.36503333333333332</v>
      </c>
      <c r="K1481" s="472">
        <v>0.44336666666666663</v>
      </c>
      <c r="L1481" s="472">
        <v>0.58906666666666663</v>
      </c>
      <c r="M1481" s="472">
        <v>0.48410000000000003</v>
      </c>
      <c r="N1481" s="471">
        <v>0.47039166666666665</v>
      </c>
      <c r="O1481" s="472">
        <v>0.36503333333333332</v>
      </c>
      <c r="P1481" s="472">
        <v>0.44336666666666663</v>
      </c>
      <c r="Q1481" s="472">
        <v>0.58906666666666663</v>
      </c>
      <c r="R1481" s="472">
        <v>0.48410000000000003</v>
      </c>
      <c r="S1481" s="153">
        <v>0.01</v>
      </c>
      <c r="T1481" s="153">
        <v>0.02</v>
      </c>
      <c r="U1481" s="477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4" t="s">
        <v>24</v>
      </c>
    </row>
    <row r="1482" spans="1:27" ht="15" hidden="1" x14ac:dyDescent="0.25">
      <c r="A1482">
        <v>10014</v>
      </c>
      <c r="B1482">
        <v>10014</v>
      </c>
      <c r="C1482" s="475" t="s">
        <v>1942</v>
      </c>
      <c r="D1482" s="605" t="s">
        <v>1934</v>
      </c>
      <c r="E1482" s="476">
        <v>3</v>
      </c>
      <c r="F1482" s="470">
        <v>9</v>
      </c>
      <c r="G1482">
        <v>1</v>
      </c>
      <c r="H1482">
        <v>1</v>
      </c>
      <c r="I1482" s="471">
        <v>0.47039166666666665</v>
      </c>
      <c r="J1482" s="472">
        <v>0.36503333333333332</v>
      </c>
      <c r="K1482" s="472">
        <v>0.44336666666666663</v>
      </c>
      <c r="L1482" s="472">
        <v>0.58906666666666663</v>
      </c>
      <c r="M1482" s="472">
        <v>0.48410000000000003</v>
      </c>
      <c r="N1482" s="471">
        <v>0.47039166666666665</v>
      </c>
      <c r="O1482" s="472">
        <v>0.36503333333333332</v>
      </c>
      <c r="P1482" s="472">
        <v>0.44336666666666663</v>
      </c>
      <c r="Q1482" s="472">
        <v>0.58906666666666663</v>
      </c>
      <c r="R1482" s="472">
        <v>0.48410000000000003</v>
      </c>
      <c r="S1482" s="153">
        <v>0.01</v>
      </c>
      <c r="T1482" s="153">
        <v>0.02</v>
      </c>
      <c r="U1482" s="477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4" t="s">
        <v>24</v>
      </c>
    </row>
    <row r="1483" spans="1:27" ht="15" hidden="1" x14ac:dyDescent="0.25">
      <c r="A1483">
        <v>10015</v>
      </c>
      <c r="B1483">
        <v>10015</v>
      </c>
      <c r="C1483" s="475" t="s">
        <v>1943</v>
      </c>
      <c r="D1483" s="605" t="s">
        <v>1934</v>
      </c>
      <c r="E1483" s="476">
        <v>3</v>
      </c>
      <c r="F1483" s="470">
        <v>30</v>
      </c>
      <c r="G1483">
        <v>1</v>
      </c>
      <c r="H1483">
        <v>1</v>
      </c>
      <c r="I1483" s="471">
        <v>0.47039166666666665</v>
      </c>
      <c r="J1483" s="472">
        <v>0.36503333333333332</v>
      </c>
      <c r="K1483" s="472">
        <v>0.44336666666666663</v>
      </c>
      <c r="L1483" s="472">
        <v>0.58906666666666663</v>
      </c>
      <c r="M1483" s="472">
        <v>0.48410000000000003</v>
      </c>
      <c r="N1483" s="471">
        <v>0.47039166666666665</v>
      </c>
      <c r="O1483" s="472">
        <v>0.36503333333333332</v>
      </c>
      <c r="P1483" s="472">
        <v>0.44336666666666663</v>
      </c>
      <c r="Q1483" s="472">
        <v>0.58906666666666663</v>
      </c>
      <c r="R1483" s="472">
        <v>0.48410000000000003</v>
      </c>
      <c r="S1483" s="153">
        <v>0.01</v>
      </c>
      <c r="T1483" s="153">
        <v>0.02</v>
      </c>
      <c r="U1483" s="477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4" t="s">
        <v>24</v>
      </c>
    </row>
    <row r="1484" spans="1:27" ht="15" hidden="1" x14ac:dyDescent="0.25">
      <c r="A1484">
        <v>10016</v>
      </c>
      <c r="B1484">
        <v>10016</v>
      </c>
      <c r="C1484" s="475" t="s">
        <v>1944</v>
      </c>
      <c r="D1484" s="605" t="s">
        <v>1934</v>
      </c>
      <c r="E1484" s="476">
        <v>3</v>
      </c>
      <c r="F1484" s="154">
        <v>30</v>
      </c>
      <c r="G1484">
        <v>1</v>
      </c>
      <c r="H1484">
        <v>1</v>
      </c>
      <c r="I1484" s="471">
        <v>0.47039166666666665</v>
      </c>
      <c r="J1484" s="472">
        <v>0.36503333333333332</v>
      </c>
      <c r="K1484" s="472">
        <v>0.44336666666666663</v>
      </c>
      <c r="L1484" s="472">
        <v>0.58906666666666663</v>
      </c>
      <c r="M1484" s="472">
        <v>0.48410000000000003</v>
      </c>
      <c r="N1484" s="471">
        <v>0.47039166666666665</v>
      </c>
      <c r="O1484" s="472">
        <v>0.36503333333333332</v>
      </c>
      <c r="P1484" s="472">
        <v>0.44336666666666663</v>
      </c>
      <c r="Q1484" s="472">
        <v>0.58906666666666663</v>
      </c>
      <c r="R1484" s="472">
        <v>0.48410000000000003</v>
      </c>
      <c r="S1484" s="153">
        <v>0.01</v>
      </c>
      <c r="T1484" s="153">
        <v>0.02</v>
      </c>
      <c r="U1484" s="477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4" t="s">
        <v>24</v>
      </c>
    </row>
    <row r="1485" spans="1:27" ht="15" hidden="1" x14ac:dyDescent="0.25">
      <c r="A1485">
        <v>10017</v>
      </c>
      <c r="B1485">
        <v>10017</v>
      </c>
      <c r="C1485" s="475" t="s">
        <v>1334</v>
      </c>
      <c r="D1485" s="605" t="s">
        <v>1934</v>
      </c>
      <c r="E1485" s="476">
        <v>3</v>
      </c>
      <c r="F1485" s="470">
        <v>23</v>
      </c>
      <c r="G1485">
        <v>1</v>
      </c>
      <c r="H1485">
        <v>1</v>
      </c>
      <c r="I1485" s="471">
        <v>0.47039166666666665</v>
      </c>
      <c r="J1485" s="472">
        <v>0.36503333333333332</v>
      </c>
      <c r="K1485" s="472">
        <v>0.44336666666666663</v>
      </c>
      <c r="L1485" s="472">
        <v>0.58906666666666663</v>
      </c>
      <c r="M1485" s="472">
        <v>0.48410000000000003</v>
      </c>
      <c r="N1485" s="471">
        <v>0.47039166666666665</v>
      </c>
      <c r="O1485" s="472">
        <v>0.36503333333333332</v>
      </c>
      <c r="P1485" s="472">
        <v>0.44336666666666663</v>
      </c>
      <c r="Q1485" s="472">
        <v>0.58906666666666663</v>
      </c>
      <c r="R1485" s="472">
        <v>0.48410000000000003</v>
      </c>
      <c r="S1485" s="153">
        <v>0.01</v>
      </c>
      <c r="T1485" s="153">
        <v>0.02</v>
      </c>
      <c r="U1485" s="477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4" t="s">
        <v>24</v>
      </c>
    </row>
    <row r="1486" spans="1:27" ht="15" hidden="1" x14ac:dyDescent="0.25">
      <c r="A1486">
        <v>10018</v>
      </c>
      <c r="B1486">
        <v>10018</v>
      </c>
      <c r="C1486" s="475" t="s">
        <v>1335</v>
      </c>
      <c r="D1486" s="605" t="s">
        <v>1934</v>
      </c>
      <c r="E1486" s="476">
        <v>3</v>
      </c>
      <c r="F1486" s="470">
        <v>21</v>
      </c>
      <c r="G1486">
        <v>1</v>
      </c>
      <c r="H1486">
        <v>1</v>
      </c>
      <c r="I1486" s="471">
        <v>0.47039166666666665</v>
      </c>
      <c r="J1486" s="472">
        <v>0.36503333333333332</v>
      </c>
      <c r="K1486" s="472">
        <v>0.44336666666666663</v>
      </c>
      <c r="L1486" s="472">
        <v>0.58906666666666663</v>
      </c>
      <c r="M1486" s="472">
        <v>0.48410000000000003</v>
      </c>
      <c r="N1486" s="471">
        <v>0.47039166666666665</v>
      </c>
      <c r="O1486" s="472">
        <v>0.36503333333333332</v>
      </c>
      <c r="P1486" s="472">
        <v>0.44336666666666663</v>
      </c>
      <c r="Q1486" s="472">
        <v>0.58906666666666663</v>
      </c>
      <c r="R1486" s="472">
        <v>0.48410000000000003</v>
      </c>
      <c r="S1486" s="153">
        <v>0.01</v>
      </c>
      <c r="T1486" s="153">
        <v>0.02</v>
      </c>
      <c r="U1486" s="477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4" t="s">
        <v>24</v>
      </c>
    </row>
    <row r="1487" spans="1:27" ht="15" hidden="1" x14ac:dyDescent="0.25">
      <c r="A1487">
        <v>10019</v>
      </c>
      <c r="B1487">
        <v>10019</v>
      </c>
      <c r="C1487" s="475" t="s">
        <v>1355</v>
      </c>
      <c r="D1487" s="605" t="s">
        <v>1934</v>
      </c>
      <c r="E1487" s="476">
        <v>3</v>
      </c>
      <c r="F1487" s="470">
        <v>27</v>
      </c>
      <c r="G1487">
        <v>1</v>
      </c>
      <c r="H1487">
        <v>1</v>
      </c>
      <c r="I1487" s="471">
        <v>0.47039166666666665</v>
      </c>
      <c r="J1487" s="472">
        <v>0.36503333333333332</v>
      </c>
      <c r="K1487" s="472">
        <v>0.44336666666666663</v>
      </c>
      <c r="L1487" s="472">
        <v>0.58906666666666663</v>
      </c>
      <c r="M1487" s="472">
        <v>0.48410000000000003</v>
      </c>
      <c r="N1487" s="471">
        <v>0.47039166666666665</v>
      </c>
      <c r="O1487" s="472">
        <v>0.36503333333333332</v>
      </c>
      <c r="P1487" s="472">
        <v>0.44336666666666663</v>
      </c>
      <c r="Q1487" s="472">
        <v>0.58906666666666663</v>
      </c>
      <c r="R1487" s="472">
        <v>0.48410000000000003</v>
      </c>
      <c r="S1487" s="153">
        <v>0.01</v>
      </c>
      <c r="T1487" s="153">
        <v>0.02</v>
      </c>
      <c r="U1487" s="477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4" t="s">
        <v>24</v>
      </c>
    </row>
    <row r="1488" spans="1:27" ht="15" hidden="1" x14ac:dyDescent="0.25">
      <c r="A1488">
        <v>10020</v>
      </c>
      <c r="B1488">
        <v>10020</v>
      </c>
      <c r="C1488" s="475" t="s">
        <v>1356</v>
      </c>
      <c r="D1488" s="605" t="s">
        <v>1934</v>
      </c>
      <c r="E1488" s="476">
        <v>3</v>
      </c>
      <c r="F1488" s="470">
        <v>27</v>
      </c>
      <c r="G1488">
        <v>1</v>
      </c>
      <c r="H1488">
        <v>1</v>
      </c>
      <c r="I1488" s="471">
        <v>0.47039166666666665</v>
      </c>
      <c r="J1488" s="472">
        <v>0.36503333333333332</v>
      </c>
      <c r="K1488" s="472">
        <v>0.44336666666666663</v>
      </c>
      <c r="L1488" s="472">
        <v>0.58906666666666663</v>
      </c>
      <c r="M1488" s="472">
        <v>0.48410000000000003</v>
      </c>
      <c r="N1488" s="471">
        <v>0.47039166666666665</v>
      </c>
      <c r="O1488" s="472">
        <v>0.36503333333333332</v>
      </c>
      <c r="P1488" s="472">
        <v>0.44336666666666663</v>
      </c>
      <c r="Q1488" s="472">
        <v>0.58906666666666663</v>
      </c>
      <c r="R1488" s="472">
        <v>0.48410000000000003</v>
      </c>
      <c r="S1488" s="153">
        <v>0.01</v>
      </c>
      <c r="T1488" s="153">
        <v>0.02</v>
      </c>
      <c r="U1488" s="477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4" t="s">
        <v>24</v>
      </c>
    </row>
    <row r="1489" spans="1:27" ht="15" hidden="1" x14ac:dyDescent="0.25">
      <c r="A1489">
        <v>10021</v>
      </c>
      <c r="B1489">
        <v>10021</v>
      </c>
      <c r="C1489" s="475" t="s">
        <v>1945</v>
      </c>
      <c r="D1489" s="605" t="s">
        <v>1934</v>
      </c>
      <c r="E1489" s="476">
        <v>3</v>
      </c>
      <c r="F1489" s="154">
        <v>21</v>
      </c>
      <c r="G1489">
        <v>1</v>
      </c>
      <c r="H1489">
        <v>1</v>
      </c>
      <c r="I1489" s="471">
        <v>0.47039166666666665</v>
      </c>
      <c r="J1489" s="472">
        <v>0.36503333333333332</v>
      </c>
      <c r="K1489" s="472">
        <v>0.44336666666666663</v>
      </c>
      <c r="L1489" s="472">
        <v>0.58906666666666663</v>
      </c>
      <c r="M1489" s="472">
        <v>0.48410000000000003</v>
      </c>
      <c r="N1489" s="471">
        <v>0.47039166666666665</v>
      </c>
      <c r="O1489" s="472">
        <v>0.36503333333333332</v>
      </c>
      <c r="P1489" s="472">
        <v>0.44336666666666663</v>
      </c>
      <c r="Q1489" s="472">
        <v>0.58906666666666663</v>
      </c>
      <c r="R1489" s="472">
        <v>0.48410000000000003</v>
      </c>
      <c r="S1489" s="153">
        <v>0.01</v>
      </c>
      <c r="T1489" s="153">
        <v>0.02</v>
      </c>
      <c r="U1489" s="477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4" t="s">
        <v>24</v>
      </c>
    </row>
    <row r="1490" spans="1:27" ht="15" hidden="1" x14ac:dyDescent="0.25">
      <c r="A1490">
        <v>10022</v>
      </c>
      <c r="B1490">
        <v>10022</v>
      </c>
      <c r="C1490" s="475" t="s">
        <v>1946</v>
      </c>
      <c r="D1490" s="605" t="s">
        <v>1934</v>
      </c>
      <c r="E1490" s="476">
        <v>3</v>
      </c>
      <c r="F1490" s="470">
        <v>21</v>
      </c>
      <c r="G1490">
        <v>1</v>
      </c>
      <c r="H1490">
        <v>1</v>
      </c>
      <c r="I1490" s="471">
        <v>0.47039166666666665</v>
      </c>
      <c r="J1490" s="472">
        <v>0.36503333333333332</v>
      </c>
      <c r="K1490" s="472">
        <v>0.44336666666666663</v>
      </c>
      <c r="L1490" s="472">
        <v>0.58906666666666663</v>
      </c>
      <c r="M1490" s="472">
        <v>0.48410000000000003</v>
      </c>
      <c r="N1490" s="471">
        <v>0.47039166666666665</v>
      </c>
      <c r="O1490" s="472">
        <v>0.36503333333333332</v>
      </c>
      <c r="P1490" s="472">
        <v>0.44336666666666663</v>
      </c>
      <c r="Q1490" s="472">
        <v>0.58906666666666663</v>
      </c>
      <c r="R1490" s="472">
        <v>0.48410000000000003</v>
      </c>
      <c r="S1490" s="153">
        <v>0.01</v>
      </c>
      <c r="T1490" s="153">
        <v>0.02</v>
      </c>
      <c r="U1490" s="477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4" t="s">
        <v>24</v>
      </c>
    </row>
    <row r="1491" spans="1:27" ht="15" hidden="1" x14ac:dyDescent="0.25">
      <c r="A1491">
        <v>10023</v>
      </c>
      <c r="B1491">
        <v>10023</v>
      </c>
      <c r="C1491" s="475" t="s">
        <v>1947</v>
      </c>
      <c r="D1491" s="605" t="s">
        <v>1934</v>
      </c>
      <c r="E1491" s="476">
        <v>3</v>
      </c>
      <c r="F1491" s="470">
        <v>21</v>
      </c>
      <c r="G1491">
        <v>1</v>
      </c>
      <c r="H1491">
        <v>1</v>
      </c>
      <c r="I1491" s="471">
        <v>0.47039166666666665</v>
      </c>
      <c r="J1491" s="472">
        <v>0.36503333333333332</v>
      </c>
      <c r="K1491" s="472">
        <v>0.44336666666666663</v>
      </c>
      <c r="L1491" s="472">
        <v>0.58906666666666663</v>
      </c>
      <c r="M1491" s="472">
        <v>0.48410000000000003</v>
      </c>
      <c r="N1491" s="471">
        <v>0.47039166666666665</v>
      </c>
      <c r="O1491" s="472">
        <v>0.36503333333333332</v>
      </c>
      <c r="P1491" s="472">
        <v>0.44336666666666663</v>
      </c>
      <c r="Q1491" s="472">
        <v>0.58906666666666663</v>
      </c>
      <c r="R1491" s="472">
        <v>0.48410000000000003</v>
      </c>
      <c r="S1491" s="153">
        <v>0.01</v>
      </c>
      <c r="T1491" s="153">
        <v>0.02</v>
      </c>
      <c r="U1491" s="477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4" t="s">
        <v>24</v>
      </c>
    </row>
    <row r="1492" spans="1:27" ht="15" hidden="1" x14ac:dyDescent="0.25">
      <c r="A1492">
        <v>10024</v>
      </c>
      <c r="B1492">
        <v>10024</v>
      </c>
      <c r="C1492" s="475" t="s">
        <v>1654</v>
      </c>
      <c r="D1492" s="605" t="s">
        <v>1934</v>
      </c>
      <c r="E1492" s="476">
        <v>3</v>
      </c>
      <c r="F1492" s="470">
        <v>27</v>
      </c>
      <c r="G1492">
        <v>1</v>
      </c>
      <c r="H1492">
        <v>1</v>
      </c>
      <c r="I1492" s="471">
        <v>0.47039166666666665</v>
      </c>
      <c r="J1492" s="472">
        <v>0.36503333333333332</v>
      </c>
      <c r="K1492" s="472">
        <v>0.44336666666666663</v>
      </c>
      <c r="L1492" s="472">
        <v>0.58906666666666663</v>
      </c>
      <c r="M1492" s="472">
        <v>0.48410000000000003</v>
      </c>
      <c r="N1492" s="471">
        <v>0.47039166666666665</v>
      </c>
      <c r="O1492" s="472">
        <v>0.36503333333333332</v>
      </c>
      <c r="P1492" s="472">
        <v>0.44336666666666663</v>
      </c>
      <c r="Q1492" s="472">
        <v>0.58906666666666663</v>
      </c>
      <c r="R1492" s="472">
        <v>0.48410000000000003</v>
      </c>
      <c r="S1492" s="153">
        <v>0.01</v>
      </c>
      <c r="T1492" s="153">
        <v>0.02</v>
      </c>
      <c r="U1492" s="477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4" t="s">
        <v>24</v>
      </c>
    </row>
    <row r="1493" spans="1:27" ht="15" hidden="1" x14ac:dyDescent="0.25">
      <c r="A1493">
        <v>10025</v>
      </c>
      <c r="B1493">
        <v>10025</v>
      </c>
      <c r="C1493" s="475" t="s">
        <v>1074</v>
      </c>
      <c r="D1493" s="605" t="s">
        <v>1934</v>
      </c>
      <c r="E1493" s="476">
        <v>3</v>
      </c>
      <c r="F1493" s="470">
        <v>3</v>
      </c>
      <c r="G1493">
        <v>1</v>
      </c>
      <c r="H1493">
        <v>1</v>
      </c>
      <c r="I1493" s="471">
        <v>0.47039166666666665</v>
      </c>
      <c r="J1493" s="472">
        <v>0.36503333333333332</v>
      </c>
      <c r="K1493" s="472">
        <v>0.44336666666666663</v>
      </c>
      <c r="L1493" s="472">
        <v>0.58906666666666663</v>
      </c>
      <c r="M1493" s="472">
        <v>0.48410000000000003</v>
      </c>
      <c r="N1493" s="471">
        <v>0.47039166666666665</v>
      </c>
      <c r="O1493" s="472">
        <v>0.36503333333333332</v>
      </c>
      <c r="P1493" s="472">
        <v>0.44336666666666663</v>
      </c>
      <c r="Q1493" s="472">
        <v>0.58906666666666663</v>
      </c>
      <c r="R1493" s="472">
        <v>0.48410000000000003</v>
      </c>
      <c r="S1493" s="153">
        <v>0.01</v>
      </c>
      <c r="T1493" s="153">
        <v>0.02</v>
      </c>
      <c r="U1493" s="477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4" t="s">
        <v>24</v>
      </c>
    </row>
    <row r="1494" spans="1:27" ht="15" hidden="1" x14ac:dyDescent="0.25">
      <c r="A1494">
        <v>10026</v>
      </c>
      <c r="B1494">
        <v>10026</v>
      </c>
      <c r="C1494" s="475" t="s">
        <v>1948</v>
      </c>
      <c r="D1494" s="605" t="s">
        <v>1934</v>
      </c>
      <c r="E1494" s="476">
        <v>3</v>
      </c>
      <c r="F1494" s="154">
        <v>21</v>
      </c>
      <c r="G1494">
        <v>1</v>
      </c>
      <c r="H1494">
        <v>1</v>
      </c>
      <c r="I1494" s="471">
        <v>0.47039166666666665</v>
      </c>
      <c r="J1494" s="472">
        <v>0.36503333333333332</v>
      </c>
      <c r="K1494" s="472">
        <v>0.44336666666666663</v>
      </c>
      <c r="L1494" s="472">
        <v>0.58906666666666663</v>
      </c>
      <c r="M1494" s="472">
        <v>0.48410000000000003</v>
      </c>
      <c r="N1494" s="471">
        <v>0.47039166666666665</v>
      </c>
      <c r="O1494" s="472">
        <v>0.36503333333333332</v>
      </c>
      <c r="P1494" s="472">
        <v>0.44336666666666663</v>
      </c>
      <c r="Q1494" s="472">
        <v>0.58906666666666663</v>
      </c>
      <c r="R1494" s="472">
        <v>0.48410000000000003</v>
      </c>
      <c r="S1494" s="153">
        <v>0.01</v>
      </c>
      <c r="T1494" s="153">
        <v>0.02</v>
      </c>
      <c r="U1494" s="477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4" t="s">
        <v>24</v>
      </c>
    </row>
    <row r="1495" spans="1:27" ht="15" hidden="1" x14ac:dyDescent="0.25">
      <c r="A1495">
        <v>10027</v>
      </c>
      <c r="B1495">
        <v>10027</v>
      </c>
      <c r="C1495" s="475" t="s">
        <v>1075</v>
      </c>
      <c r="D1495" s="605" t="s">
        <v>1934</v>
      </c>
      <c r="E1495" s="476">
        <v>3</v>
      </c>
      <c r="F1495" s="470">
        <v>16</v>
      </c>
      <c r="G1495">
        <v>1</v>
      </c>
      <c r="H1495">
        <v>1</v>
      </c>
      <c r="I1495" s="471">
        <v>0.47039166666666665</v>
      </c>
      <c r="J1495" s="472">
        <v>0.36503333333333332</v>
      </c>
      <c r="K1495" s="472">
        <v>0.44336666666666663</v>
      </c>
      <c r="L1495" s="472">
        <v>0.58906666666666663</v>
      </c>
      <c r="M1495" s="472">
        <v>0.48410000000000003</v>
      </c>
      <c r="N1495" s="471">
        <v>0.47039166666666665</v>
      </c>
      <c r="O1495" s="472">
        <v>0.36503333333333332</v>
      </c>
      <c r="P1495" s="472">
        <v>0.44336666666666663</v>
      </c>
      <c r="Q1495" s="472">
        <v>0.58906666666666663</v>
      </c>
      <c r="R1495" s="472">
        <v>0.48410000000000003</v>
      </c>
      <c r="S1495" s="153">
        <v>0.01</v>
      </c>
      <c r="T1495" s="153">
        <v>0.02</v>
      </c>
      <c r="U1495" s="477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4" t="s">
        <v>24</v>
      </c>
    </row>
    <row r="1496" spans="1:27" ht="15" hidden="1" x14ac:dyDescent="0.25">
      <c r="A1496">
        <v>10028</v>
      </c>
      <c r="B1496">
        <v>10028</v>
      </c>
      <c r="C1496" s="475" t="s">
        <v>1084</v>
      </c>
      <c r="D1496" s="605" t="s">
        <v>1934</v>
      </c>
      <c r="E1496" s="476">
        <v>3</v>
      </c>
      <c r="F1496" s="470">
        <v>8</v>
      </c>
      <c r="G1496">
        <v>1</v>
      </c>
      <c r="H1496">
        <v>1</v>
      </c>
      <c r="I1496" s="471">
        <v>0.47039166666666665</v>
      </c>
      <c r="J1496" s="472">
        <v>0.36503333333333332</v>
      </c>
      <c r="K1496" s="472">
        <v>0.44336666666666663</v>
      </c>
      <c r="L1496" s="472">
        <v>0.58906666666666663</v>
      </c>
      <c r="M1496" s="472">
        <v>0.48410000000000003</v>
      </c>
      <c r="N1496" s="471">
        <v>0.47039166666666665</v>
      </c>
      <c r="O1496" s="472">
        <v>0.36503333333333332</v>
      </c>
      <c r="P1496" s="472">
        <v>0.44336666666666663</v>
      </c>
      <c r="Q1496" s="472">
        <v>0.58906666666666663</v>
      </c>
      <c r="R1496" s="472">
        <v>0.48410000000000003</v>
      </c>
      <c r="S1496" s="153">
        <v>0.01</v>
      </c>
      <c r="T1496" s="153">
        <v>0.02</v>
      </c>
      <c r="U1496" s="477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4" t="s">
        <v>24</v>
      </c>
    </row>
    <row r="1497" spans="1:27" ht="15" hidden="1" x14ac:dyDescent="0.25">
      <c r="A1497">
        <v>10029</v>
      </c>
      <c r="B1497">
        <v>10029</v>
      </c>
      <c r="C1497" s="475" t="s">
        <v>1949</v>
      </c>
      <c r="D1497" s="605" t="s">
        <v>1934</v>
      </c>
      <c r="E1497" s="476">
        <v>3</v>
      </c>
      <c r="F1497" s="470">
        <v>9</v>
      </c>
      <c r="G1497">
        <v>1</v>
      </c>
      <c r="H1497">
        <v>1</v>
      </c>
      <c r="I1497" s="471">
        <v>0.47039166666666665</v>
      </c>
      <c r="J1497" s="472">
        <v>0.36503333333333332</v>
      </c>
      <c r="K1497" s="472">
        <v>0.44336666666666663</v>
      </c>
      <c r="L1497" s="472">
        <v>0.58906666666666663</v>
      </c>
      <c r="M1497" s="472">
        <v>0.48410000000000003</v>
      </c>
      <c r="N1497" s="471">
        <v>0.47039166666666665</v>
      </c>
      <c r="O1497" s="472">
        <v>0.36503333333333332</v>
      </c>
      <c r="P1497" s="472">
        <v>0.44336666666666663</v>
      </c>
      <c r="Q1497" s="472">
        <v>0.58906666666666663</v>
      </c>
      <c r="R1497" s="472">
        <v>0.48410000000000003</v>
      </c>
      <c r="S1497" s="153">
        <v>0.01</v>
      </c>
      <c r="T1497" s="153">
        <v>0.02</v>
      </c>
      <c r="U1497" s="477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4" t="s">
        <v>24</v>
      </c>
    </row>
    <row r="1498" spans="1:27" ht="15" hidden="1" x14ac:dyDescent="0.25">
      <c r="A1498">
        <v>10030</v>
      </c>
      <c r="B1498">
        <v>10030</v>
      </c>
      <c r="C1498" s="475" t="s">
        <v>1950</v>
      </c>
      <c r="D1498" s="605" t="s">
        <v>1934</v>
      </c>
      <c r="E1498" s="476">
        <v>3</v>
      </c>
      <c r="F1498" s="470">
        <v>9</v>
      </c>
      <c r="G1498">
        <v>1</v>
      </c>
      <c r="H1498">
        <v>1</v>
      </c>
      <c r="I1498" s="471">
        <v>0.47039166666666665</v>
      </c>
      <c r="J1498" s="472">
        <v>0.36503333333333332</v>
      </c>
      <c r="K1498" s="472">
        <v>0.44336666666666663</v>
      </c>
      <c r="L1498" s="472">
        <v>0.58906666666666663</v>
      </c>
      <c r="M1498" s="472">
        <v>0.48410000000000003</v>
      </c>
      <c r="N1498" s="471">
        <v>0.47039166666666665</v>
      </c>
      <c r="O1498" s="472">
        <v>0.36503333333333332</v>
      </c>
      <c r="P1498" s="472">
        <v>0.44336666666666663</v>
      </c>
      <c r="Q1498" s="472">
        <v>0.58906666666666663</v>
      </c>
      <c r="R1498" s="472">
        <v>0.48410000000000003</v>
      </c>
      <c r="S1498" s="153">
        <v>0.01</v>
      </c>
      <c r="T1498" s="153">
        <v>0.02</v>
      </c>
      <c r="U1498" s="477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4" t="s">
        <v>24</v>
      </c>
    </row>
    <row r="1499" spans="1:27" ht="15" hidden="1" x14ac:dyDescent="0.25">
      <c r="A1499">
        <v>10031</v>
      </c>
      <c r="B1499">
        <v>10031</v>
      </c>
      <c r="C1499" s="475" t="s">
        <v>1951</v>
      </c>
      <c r="D1499" s="605" t="s">
        <v>1934</v>
      </c>
      <c r="E1499" s="476">
        <v>3</v>
      </c>
      <c r="F1499" s="154">
        <v>9</v>
      </c>
      <c r="G1499">
        <v>1</v>
      </c>
      <c r="H1499">
        <v>1</v>
      </c>
      <c r="I1499" s="471">
        <v>0.47039166666666665</v>
      </c>
      <c r="J1499" s="472">
        <v>0.36503333333333332</v>
      </c>
      <c r="K1499" s="472">
        <v>0.44336666666666663</v>
      </c>
      <c r="L1499" s="472">
        <v>0.58906666666666663</v>
      </c>
      <c r="M1499" s="472">
        <v>0.48410000000000003</v>
      </c>
      <c r="N1499" s="471">
        <v>0.47039166666666665</v>
      </c>
      <c r="O1499" s="472">
        <v>0.36503333333333332</v>
      </c>
      <c r="P1499" s="472">
        <v>0.44336666666666663</v>
      </c>
      <c r="Q1499" s="472">
        <v>0.58906666666666663</v>
      </c>
      <c r="R1499" s="472">
        <v>0.48410000000000003</v>
      </c>
      <c r="S1499" s="153">
        <v>0.01</v>
      </c>
      <c r="T1499" s="153">
        <v>0.02</v>
      </c>
      <c r="U1499" s="477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4" t="s">
        <v>24</v>
      </c>
    </row>
    <row r="1500" spans="1:27" ht="15" hidden="1" x14ac:dyDescent="0.25">
      <c r="A1500">
        <v>10032</v>
      </c>
      <c r="B1500">
        <v>10032</v>
      </c>
      <c r="C1500" s="475" t="s">
        <v>1952</v>
      </c>
      <c r="D1500" s="605" t="s">
        <v>1934</v>
      </c>
      <c r="E1500" s="476">
        <v>3</v>
      </c>
      <c r="F1500" s="470">
        <v>9</v>
      </c>
      <c r="G1500">
        <v>1</v>
      </c>
      <c r="H1500">
        <v>1</v>
      </c>
      <c r="I1500" s="471">
        <v>0.47039166666666665</v>
      </c>
      <c r="J1500" s="472">
        <v>0.36503333333333332</v>
      </c>
      <c r="K1500" s="472">
        <v>0.44336666666666663</v>
      </c>
      <c r="L1500" s="472">
        <v>0.58906666666666663</v>
      </c>
      <c r="M1500" s="472">
        <v>0.48410000000000003</v>
      </c>
      <c r="N1500" s="471">
        <v>0.47039166666666665</v>
      </c>
      <c r="O1500" s="472">
        <v>0.36503333333333332</v>
      </c>
      <c r="P1500" s="472">
        <v>0.44336666666666663</v>
      </c>
      <c r="Q1500" s="472">
        <v>0.58906666666666663</v>
      </c>
      <c r="R1500" s="472">
        <v>0.48410000000000003</v>
      </c>
      <c r="S1500" s="153">
        <v>0.01</v>
      </c>
      <c r="T1500" s="153">
        <v>0.02</v>
      </c>
      <c r="U1500" s="477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4" t="s">
        <v>24</v>
      </c>
    </row>
    <row r="1501" spans="1:27" ht="15" hidden="1" x14ac:dyDescent="0.25">
      <c r="A1501">
        <v>10033</v>
      </c>
      <c r="B1501">
        <v>10033</v>
      </c>
      <c r="C1501" s="475" t="s">
        <v>1953</v>
      </c>
      <c r="D1501" s="605" t="s">
        <v>1934</v>
      </c>
      <c r="E1501" s="476">
        <v>3</v>
      </c>
      <c r="F1501" s="470">
        <v>9</v>
      </c>
      <c r="G1501">
        <v>1</v>
      </c>
      <c r="H1501">
        <v>1</v>
      </c>
      <c r="I1501" s="471">
        <v>0.47039166666666665</v>
      </c>
      <c r="J1501" s="472">
        <v>0.36503333333333332</v>
      </c>
      <c r="K1501" s="472">
        <v>0.44336666666666663</v>
      </c>
      <c r="L1501" s="472">
        <v>0.58906666666666663</v>
      </c>
      <c r="M1501" s="472">
        <v>0.48410000000000003</v>
      </c>
      <c r="N1501" s="471">
        <v>0.47039166666666665</v>
      </c>
      <c r="O1501" s="472">
        <v>0.36503333333333332</v>
      </c>
      <c r="P1501" s="472">
        <v>0.44336666666666663</v>
      </c>
      <c r="Q1501" s="472">
        <v>0.58906666666666663</v>
      </c>
      <c r="R1501" s="472">
        <v>0.48410000000000003</v>
      </c>
      <c r="S1501" s="153">
        <v>0.01</v>
      </c>
      <c r="T1501" s="153">
        <v>0.02</v>
      </c>
      <c r="U1501" s="477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4" t="s">
        <v>24</v>
      </c>
    </row>
    <row r="1502" spans="1:27" ht="15" hidden="1" x14ac:dyDescent="0.25">
      <c r="A1502">
        <v>10034</v>
      </c>
      <c r="B1502">
        <v>10034</v>
      </c>
      <c r="C1502" s="475" t="s">
        <v>1954</v>
      </c>
      <c r="D1502" s="605" t="s">
        <v>1934</v>
      </c>
      <c r="E1502" s="476">
        <v>3</v>
      </c>
      <c r="F1502" s="470">
        <v>9</v>
      </c>
      <c r="G1502">
        <v>1</v>
      </c>
      <c r="H1502">
        <v>1</v>
      </c>
      <c r="I1502" s="471">
        <v>0.47039166666666665</v>
      </c>
      <c r="J1502" s="472">
        <v>0.36503333333333332</v>
      </c>
      <c r="K1502" s="472">
        <v>0.44336666666666663</v>
      </c>
      <c r="L1502" s="472">
        <v>0.58906666666666663</v>
      </c>
      <c r="M1502" s="472">
        <v>0.48410000000000003</v>
      </c>
      <c r="N1502" s="471">
        <v>0.47039166666666665</v>
      </c>
      <c r="O1502" s="472">
        <v>0.36503333333333332</v>
      </c>
      <c r="P1502" s="472">
        <v>0.44336666666666663</v>
      </c>
      <c r="Q1502" s="472">
        <v>0.58906666666666663</v>
      </c>
      <c r="R1502" s="472">
        <v>0.48410000000000003</v>
      </c>
      <c r="S1502" s="153">
        <v>0.01</v>
      </c>
      <c r="T1502" s="153">
        <v>0.02</v>
      </c>
      <c r="U1502" s="477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4" t="s">
        <v>24</v>
      </c>
    </row>
    <row r="1503" spans="1:27" ht="15" hidden="1" x14ac:dyDescent="0.25">
      <c r="A1503">
        <v>10035</v>
      </c>
      <c r="B1503">
        <v>10035</v>
      </c>
      <c r="C1503" s="475" t="s">
        <v>1955</v>
      </c>
      <c r="D1503" s="605" t="s">
        <v>1934</v>
      </c>
      <c r="E1503" s="476">
        <v>3</v>
      </c>
      <c r="F1503" s="470">
        <v>9</v>
      </c>
      <c r="G1503">
        <v>1</v>
      </c>
      <c r="H1503">
        <v>1</v>
      </c>
      <c r="I1503" s="471">
        <v>0.47039166666666665</v>
      </c>
      <c r="J1503" s="472">
        <v>0.36503333333333332</v>
      </c>
      <c r="K1503" s="472">
        <v>0.44336666666666663</v>
      </c>
      <c r="L1503" s="472">
        <v>0.58906666666666663</v>
      </c>
      <c r="M1503" s="472">
        <v>0.48410000000000003</v>
      </c>
      <c r="N1503" s="471">
        <v>0.47039166666666665</v>
      </c>
      <c r="O1503" s="472">
        <v>0.36503333333333332</v>
      </c>
      <c r="P1503" s="472">
        <v>0.44336666666666663</v>
      </c>
      <c r="Q1503" s="472">
        <v>0.58906666666666663</v>
      </c>
      <c r="R1503" s="472">
        <v>0.48410000000000003</v>
      </c>
      <c r="S1503" s="153">
        <v>0.01</v>
      </c>
      <c r="T1503" s="153">
        <v>0.02</v>
      </c>
      <c r="U1503" s="477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4" t="s">
        <v>24</v>
      </c>
    </row>
    <row r="1504" spans="1:27" ht="15" hidden="1" x14ac:dyDescent="0.25">
      <c r="A1504">
        <v>10036</v>
      </c>
      <c r="B1504">
        <v>10036</v>
      </c>
      <c r="C1504" s="475" t="s">
        <v>1956</v>
      </c>
      <c r="D1504" s="605" t="s">
        <v>1934</v>
      </c>
      <c r="E1504" s="476">
        <v>3</v>
      </c>
      <c r="F1504" s="154">
        <v>9</v>
      </c>
      <c r="G1504">
        <v>1</v>
      </c>
      <c r="H1504">
        <v>1</v>
      </c>
      <c r="I1504" s="471">
        <v>0.47039166666666665</v>
      </c>
      <c r="J1504" s="472">
        <v>0.36503333333333332</v>
      </c>
      <c r="K1504" s="472">
        <v>0.44336666666666663</v>
      </c>
      <c r="L1504" s="472">
        <v>0.58906666666666663</v>
      </c>
      <c r="M1504" s="472">
        <v>0.48410000000000003</v>
      </c>
      <c r="N1504" s="471">
        <v>0.47039166666666665</v>
      </c>
      <c r="O1504" s="472">
        <v>0.36503333333333332</v>
      </c>
      <c r="P1504" s="472">
        <v>0.44336666666666663</v>
      </c>
      <c r="Q1504" s="472">
        <v>0.58906666666666663</v>
      </c>
      <c r="R1504" s="472">
        <v>0.48410000000000003</v>
      </c>
      <c r="S1504" s="153">
        <v>0.01</v>
      </c>
      <c r="T1504" s="153">
        <v>0.02</v>
      </c>
      <c r="U1504" s="477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4" t="s">
        <v>24</v>
      </c>
    </row>
    <row r="1505" spans="1:27" ht="15" hidden="1" x14ac:dyDescent="0.25">
      <c r="A1505">
        <v>10037</v>
      </c>
      <c r="B1505">
        <v>10037</v>
      </c>
      <c r="C1505" s="475" t="s">
        <v>1957</v>
      </c>
      <c r="D1505" s="605" t="s">
        <v>1934</v>
      </c>
      <c r="E1505" s="476">
        <v>3</v>
      </c>
      <c r="F1505" s="470">
        <v>9</v>
      </c>
      <c r="G1505">
        <v>1</v>
      </c>
      <c r="H1505">
        <v>1</v>
      </c>
      <c r="I1505" s="471">
        <v>0.47039166666666665</v>
      </c>
      <c r="J1505" s="472">
        <v>0.36503333333333332</v>
      </c>
      <c r="K1505" s="472">
        <v>0.44336666666666663</v>
      </c>
      <c r="L1505" s="472">
        <v>0.58906666666666663</v>
      </c>
      <c r="M1505" s="472">
        <v>0.48410000000000003</v>
      </c>
      <c r="N1505" s="471">
        <v>0.47039166666666665</v>
      </c>
      <c r="O1505" s="472">
        <v>0.36503333333333332</v>
      </c>
      <c r="P1505" s="472">
        <v>0.44336666666666663</v>
      </c>
      <c r="Q1505" s="472">
        <v>0.58906666666666663</v>
      </c>
      <c r="R1505" s="472">
        <v>0.48410000000000003</v>
      </c>
      <c r="S1505" s="153">
        <v>0.01</v>
      </c>
      <c r="T1505" s="153">
        <v>0.02</v>
      </c>
      <c r="U1505" s="477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4" t="s">
        <v>24</v>
      </c>
    </row>
    <row r="1506" spans="1:27" ht="15" hidden="1" x14ac:dyDescent="0.25">
      <c r="A1506">
        <v>10038</v>
      </c>
      <c r="B1506">
        <v>10038</v>
      </c>
      <c r="C1506" s="475" t="s">
        <v>1958</v>
      </c>
      <c r="D1506" s="605" t="s">
        <v>1934</v>
      </c>
      <c r="E1506" s="476">
        <v>3</v>
      </c>
      <c r="F1506" s="470">
        <v>9</v>
      </c>
      <c r="G1506">
        <v>1</v>
      </c>
      <c r="H1506">
        <v>1</v>
      </c>
      <c r="I1506" s="471">
        <v>0.47039166666666665</v>
      </c>
      <c r="J1506" s="472">
        <v>0.36503333333333332</v>
      </c>
      <c r="K1506" s="472">
        <v>0.44336666666666663</v>
      </c>
      <c r="L1506" s="472">
        <v>0.58906666666666663</v>
      </c>
      <c r="M1506" s="472">
        <v>0.48410000000000003</v>
      </c>
      <c r="N1506" s="471">
        <v>0.47039166666666665</v>
      </c>
      <c r="O1506" s="472">
        <v>0.36503333333333332</v>
      </c>
      <c r="P1506" s="472">
        <v>0.44336666666666663</v>
      </c>
      <c r="Q1506" s="472">
        <v>0.58906666666666663</v>
      </c>
      <c r="R1506" s="472">
        <v>0.48410000000000003</v>
      </c>
      <c r="S1506" s="153">
        <v>0.01</v>
      </c>
      <c r="T1506" s="153">
        <v>0.02</v>
      </c>
      <c r="U1506" s="477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4" t="s">
        <v>24</v>
      </c>
    </row>
    <row r="1507" spans="1:27" ht="15" hidden="1" x14ac:dyDescent="0.25">
      <c r="A1507">
        <v>10039</v>
      </c>
      <c r="B1507">
        <v>10039</v>
      </c>
      <c r="C1507" s="475" t="s">
        <v>1959</v>
      </c>
      <c r="D1507" s="605" t="s">
        <v>1934</v>
      </c>
      <c r="E1507" s="476">
        <v>3</v>
      </c>
      <c r="F1507" s="470">
        <v>9</v>
      </c>
      <c r="G1507">
        <v>1</v>
      </c>
      <c r="H1507">
        <v>1</v>
      </c>
      <c r="I1507" s="471">
        <v>0.47039166666666665</v>
      </c>
      <c r="J1507" s="472">
        <v>0.36503333333333332</v>
      </c>
      <c r="K1507" s="472">
        <v>0.44336666666666663</v>
      </c>
      <c r="L1507" s="472">
        <v>0.58906666666666663</v>
      </c>
      <c r="M1507" s="472">
        <v>0.48410000000000003</v>
      </c>
      <c r="N1507" s="471">
        <v>0.47039166666666665</v>
      </c>
      <c r="O1507" s="472">
        <v>0.36503333333333332</v>
      </c>
      <c r="P1507" s="472">
        <v>0.44336666666666663</v>
      </c>
      <c r="Q1507" s="472">
        <v>0.58906666666666663</v>
      </c>
      <c r="R1507" s="472">
        <v>0.48410000000000003</v>
      </c>
      <c r="S1507" s="153">
        <v>0.01</v>
      </c>
      <c r="T1507" s="153">
        <v>0.02</v>
      </c>
      <c r="U1507" s="477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4" t="s">
        <v>24</v>
      </c>
    </row>
    <row r="1508" spans="1:27" ht="15" hidden="1" x14ac:dyDescent="0.25">
      <c r="A1508">
        <v>10040</v>
      </c>
      <c r="B1508">
        <v>10040</v>
      </c>
      <c r="C1508" s="475" t="s">
        <v>1960</v>
      </c>
      <c r="D1508" s="605" t="s">
        <v>1934</v>
      </c>
      <c r="E1508" s="476">
        <v>3</v>
      </c>
      <c r="F1508" s="470">
        <v>9</v>
      </c>
      <c r="G1508">
        <v>1</v>
      </c>
      <c r="H1508">
        <v>1</v>
      </c>
      <c r="I1508" s="471">
        <v>0.47039166666666665</v>
      </c>
      <c r="J1508" s="472">
        <v>0.36503333333333332</v>
      </c>
      <c r="K1508" s="472">
        <v>0.44336666666666663</v>
      </c>
      <c r="L1508" s="472">
        <v>0.58906666666666663</v>
      </c>
      <c r="M1508" s="472">
        <v>0.48410000000000003</v>
      </c>
      <c r="N1508" s="471">
        <v>0.47039166666666665</v>
      </c>
      <c r="O1508" s="472">
        <v>0.36503333333333332</v>
      </c>
      <c r="P1508" s="472">
        <v>0.44336666666666663</v>
      </c>
      <c r="Q1508" s="472">
        <v>0.58906666666666663</v>
      </c>
      <c r="R1508" s="472">
        <v>0.48410000000000003</v>
      </c>
      <c r="S1508" s="153">
        <v>0.01</v>
      </c>
      <c r="T1508" s="153">
        <v>0.02</v>
      </c>
      <c r="U1508" s="477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4" t="s">
        <v>24</v>
      </c>
    </row>
    <row r="1509" spans="1:27" ht="15" hidden="1" x14ac:dyDescent="0.25">
      <c r="A1509">
        <v>10041</v>
      </c>
      <c r="B1509">
        <v>10041</v>
      </c>
      <c r="C1509" s="475" t="s">
        <v>1961</v>
      </c>
      <c r="D1509" s="605" t="s">
        <v>1934</v>
      </c>
      <c r="E1509" s="476">
        <v>3</v>
      </c>
      <c r="F1509" s="154">
        <v>9</v>
      </c>
      <c r="G1509">
        <v>1</v>
      </c>
      <c r="H1509">
        <v>1</v>
      </c>
      <c r="I1509" s="471">
        <v>0.47039166666666665</v>
      </c>
      <c r="J1509" s="472">
        <v>0.36503333333333332</v>
      </c>
      <c r="K1509" s="472">
        <v>0.44336666666666663</v>
      </c>
      <c r="L1509" s="472">
        <v>0.58906666666666663</v>
      </c>
      <c r="M1509" s="472">
        <v>0.48410000000000003</v>
      </c>
      <c r="N1509" s="471">
        <v>0.47039166666666665</v>
      </c>
      <c r="O1509" s="472">
        <v>0.36503333333333332</v>
      </c>
      <c r="P1509" s="472">
        <v>0.44336666666666663</v>
      </c>
      <c r="Q1509" s="472">
        <v>0.58906666666666663</v>
      </c>
      <c r="R1509" s="472">
        <v>0.48410000000000003</v>
      </c>
      <c r="S1509" s="153">
        <v>0.01</v>
      </c>
      <c r="T1509" s="153">
        <v>0.02</v>
      </c>
      <c r="U1509" s="477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4" t="s">
        <v>24</v>
      </c>
    </row>
    <row r="1510" spans="1:27" ht="15" hidden="1" x14ac:dyDescent="0.25">
      <c r="A1510">
        <v>10042</v>
      </c>
      <c r="B1510">
        <v>10042</v>
      </c>
      <c r="C1510" s="475" t="s">
        <v>1962</v>
      </c>
      <c r="D1510" s="605" t="s">
        <v>1934</v>
      </c>
      <c r="E1510" s="476">
        <v>3</v>
      </c>
      <c r="F1510" s="470">
        <v>9</v>
      </c>
      <c r="G1510">
        <v>1</v>
      </c>
      <c r="H1510">
        <v>1</v>
      </c>
      <c r="I1510" s="471">
        <v>0.47039166666666665</v>
      </c>
      <c r="J1510" s="472">
        <v>0.36503333333333332</v>
      </c>
      <c r="K1510" s="472">
        <v>0.44336666666666663</v>
      </c>
      <c r="L1510" s="472">
        <v>0.58906666666666663</v>
      </c>
      <c r="M1510" s="472">
        <v>0.48410000000000003</v>
      </c>
      <c r="N1510" s="471">
        <v>0.47039166666666665</v>
      </c>
      <c r="O1510" s="472">
        <v>0.36503333333333332</v>
      </c>
      <c r="P1510" s="472">
        <v>0.44336666666666663</v>
      </c>
      <c r="Q1510" s="472">
        <v>0.58906666666666663</v>
      </c>
      <c r="R1510" s="472">
        <v>0.48410000000000003</v>
      </c>
      <c r="S1510" s="153">
        <v>0.01</v>
      </c>
      <c r="T1510" s="153">
        <v>0.02</v>
      </c>
      <c r="U1510" s="477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4" t="s">
        <v>24</v>
      </c>
    </row>
    <row r="1511" spans="1:27" ht="15" hidden="1" x14ac:dyDescent="0.25">
      <c r="A1511">
        <v>10043</v>
      </c>
      <c r="B1511">
        <v>10043</v>
      </c>
      <c r="C1511" s="475" t="s">
        <v>1963</v>
      </c>
      <c r="D1511" s="605" t="s">
        <v>1934</v>
      </c>
      <c r="E1511" s="476">
        <v>3</v>
      </c>
      <c r="F1511" s="470">
        <v>9</v>
      </c>
      <c r="G1511">
        <v>1</v>
      </c>
      <c r="H1511">
        <v>1</v>
      </c>
      <c r="I1511" s="471">
        <v>0.47039166666666665</v>
      </c>
      <c r="J1511" s="472">
        <v>0.36503333333333332</v>
      </c>
      <c r="K1511" s="472">
        <v>0.44336666666666663</v>
      </c>
      <c r="L1511" s="472">
        <v>0.58906666666666663</v>
      </c>
      <c r="M1511" s="472">
        <v>0.48410000000000003</v>
      </c>
      <c r="N1511" s="471">
        <v>0.47039166666666665</v>
      </c>
      <c r="O1511" s="472">
        <v>0.36503333333333332</v>
      </c>
      <c r="P1511" s="472">
        <v>0.44336666666666663</v>
      </c>
      <c r="Q1511" s="472">
        <v>0.58906666666666663</v>
      </c>
      <c r="R1511" s="472">
        <v>0.48410000000000003</v>
      </c>
      <c r="S1511" s="153">
        <v>0.01</v>
      </c>
      <c r="T1511" s="153">
        <v>0.02</v>
      </c>
      <c r="U1511" s="477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4" t="s">
        <v>24</v>
      </c>
    </row>
    <row r="1512" spans="1:27" ht="15" hidden="1" x14ac:dyDescent="0.25">
      <c r="A1512">
        <v>10044</v>
      </c>
      <c r="B1512">
        <v>10044</v>
      </c>
      <c r="C1512" s="475" t="s">
        <v>1964</v>
      </c>
      <c r="D1512" s="605" t="s">
        <v>1934</v>
      </c>
      <c r="E1512" s="476">
        <v>3</v>
      </c>
      <c r="F1512" s="470">
        <v>9</v>
      </c>
      <c r="G1512">
        <v>1</v>
      </c>
      <c r="H1512">
        <v>1</v>
      </c>
      <c r="I1512" s="471">
        <v>0.47039166666666665</v>
      </c>
      <c r="J1512" s="472">
        <v>0.36503333333333332</v>
      </c>
      <c r="K1512" s="472">
        <v>0.44336666666666663</v>
      </c>
      <c r="L1512" s="472">
        <v>0.58906666666666663</v>
      </c>
      <c r="M1512" s="472">
        <v>0.48410000000000003</v>
      </c>
      <c r="N1512" s="471">
        <v>0.47039166666666665</v>
      </c>
      <c r="O1512" s="472">
        <v>0.36503333333333332</v>
      </c>
      <c r="P1512" s="472">
        <v>0.44336666666666663</v>
      </c>
      <c r="Q1512" s="472">
        <v>0.58906666666666663</v>
      </c>
      <c r="R1512" s="472">
        <v>0.48410000000000003</v>
      </c>
      <c r="S1512" s="153">
        <v>0.01</v>
      </c>
      <c r="T1512" s="153">
        <v>0.02</v>
      </c>
      <c r="U1512" s="477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4" t="s">
        <v>24</v>
      </c>
    </row>
    <row r="1513" spans="1:27" ht="15" hidden="1" x14ac:dyDescent="0.25">
      <c r="A1513">
        <v>10045</v>
      </c>
      <c r="B1513">
        <v>10045</v>
      </c>
      <c r="C1513" s="475" t="s">
        <v>1965</v>
      </c>
      <c r="D1513" s="605" t="s">
        <v>1934</v>
      </c>
      <c r="E1513" s="476">
        <v>3</v>
      </c>
      <c r="F1513" s="470">
        <v>30</v>
      </c>
      <c r="G1513">
        <v>1</v>
      </c>
      <c r="H1513">
        <v>1</v>
      </c>
      <c r="I1513" s="471">
        <v>0.47039166666666665</v>
      </c>
      <c r="J1513" s="472">
        <v>0.36503333333333332</v>
      </c>
      <c r="K1513" s="472">
        <v>0.44336666666666663</v>
      </c>
      <c r="L1513" s="472">
        <v>0.58906666666666663</v>
      </c>
      <c r="M1513" s="472">
        <v>0.48410000000000003</v>
      </c>
      <c r="N1513" s="471">
        <v>0.47039166666666665</v>
      </c>
      <c r="O1513" s="472">
        <v>0.36503333333333332</v>
      </c>
      <c r="P1513" s="472">
        <v>0.44336666666666663</v>
      </c>
      <c r="Q1513" s="472">
        <v>0.58906666666666663</v>
      </c>
      <c r="R1513" s="472">
        <v>0.48410000000000003</v>
      </c>
      <c r="S1513" s="153">
        <v>0.01</v>
      </c>
      <c r="T1513" s="153">
        <v>0.02</v>
      </c>
      <c r="U1513" s="477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4" t="s">
        <v>24</v>
      </c>
    </row>
    <row r="1514" spans="1:27" ht="15" hidden="1" x14ac:dyDescent="0.25">
      <c r="A1514">
        <v>10046</v>
      </c>
      <c r="B1514">
        <v>10046</v>
      </c>
      <c r="C1514" s="475" t="s">
        <v>1349</v>
      </c>
      <c r="D1514" s="605" t="s">
        <v>1934</v>
      </c>
      <c r="E1514" s="476">
        <v>3</v>
      </c>
      <c r="F1514" s="154">
        <v>21</v>
      </c>
      <c r="G1514">
        <v>1</v>
      </c>
      <c r="H1514">
        <v>1</v>
      </c>
      <c r="I1514" s="471">
        <v>0.47039166666666665</v>
      </c>
      <c r="J1514" s="472">
        <v>0.36503333333333332</v>
      </c>
      <c r="K1514" s="472">
        <v>0.44336666666666663</v>
      </c>
      <c r="L1514" s="472">
        <v>0.58906666666666663</v>
      </c>
      <c r="M1514" s="472">
        <v>0.48410000000000003</v>
      </c>
      <c r="N1514" s="471">
        <v>0.47039166666666665</v>
      </c>
      <c r="O1514" s="472">
        <v>0.36503333333333332</v>
      </c>
      <c r="P1514" s="472">
        <v>0.44336666666666663</v>
      </c>
      <c r="Q1514" s="472">
        <v>0.58906666666666663</v>
      </c>
      <c r="R1514" s="472">
        <v>0.48410000000000003</v>
      </c>
      <c r="S1514" s="153">
        <v>0.01</v>
      </c>
      <c r="T1514" s="153">
        <v>0.02</v>
      </c>
      <c r="U1514" s="477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4" t="s">
        <v>24</v>
      </c>
    </row>
    <row r="1515" spans="1:27" ht="15" hidden="1" x14ac:dyDescent="0.25">
      <c r="A1515">
        <v>10047</v>
      </c>
      <c r="B1515">
        <v>10047</v>
      </c>
      <c r="C1515" s="475" t="s">
        <v>1390</v>
      </c>
      <c r="D1515" s="605" t="s">
        <v>1934</v>
      </c>
      <c r="E1515" s="476">
        <v>3</v>
      </c>
      <c r="F1515" s="470">
        <v>9</v>
      </c>
      <c r="G1515">
        <v>1</v>
      </c>
      <c r="H1515">
        <v>1</v>
      </c>
      <c r="I1515" s="471">
        <v>0.47039166666666665</v>
      </c>
      <c r="J1515" s="472">
        <v>0.36503333333333332</v>
      </c>
      <c r="K1515" s="472">
        <v>0.44336666666666663</v>
      </c>
      <c r="L1515" s="472">
        <v>0.58906666666666663</v>
      </c>
      <c r="M1515" s="472">
        <v>0.48410000000000003</v>
      </c>
      <c r="N1515" s="471">
        <v>0.47039166666666665</v>
      </c>
      <c r="O1515" s="472">
        <v>0.36503333333333332</v>
      </c>
      <c r="P1515" s="472">
        <v>0.44336666666666663</v>
      </c>
      <c r="Q1515" s="472">
        <v>0.58906666666666663</v>
      </c>
      <c r="R1515" s="472">
        <v>0.48410000000000003</v>
      </c>
      <c r="S1515" s="153">
        <v>0.01</v>
      </c>
      <c r="T1515" s="153">
        <v>0.02</v>
      </c>
      <c r="U1515" s="477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4" t="s">
        <v>24</v>
      </c>
    </row>
    <row r="1516" spans="1:27" ht="15" hidden="1" x14ac:dyDescent="0.25">
      <c r="A1516">
        <v>10048</v>
      </c>
      <c r="B1516">
        <v>10048</v>
      </c>
      <c r="C1516" s="475" t="s">
        <v>1391</v>
      </c>
      <c r="D1516" s="605" t="s">
        <v>1934</v>
      </c>
      <c r="E1516" s="476">
        <v>3</v>
      </c>
      <c r="F1516" s="470">
        <v>21</v>
      </c>
      <c r="G1516">
        <v>1</v>
      </c>
      <c r="H1516">
        <v>1</v>
      </c>
      <c r="I1516" s="471">
        <v>0.47039166666666665</v>
      </c>
      <c r="J1516" s="472">
        <v>0.36503333333333332</v>
      </c>
      <c r="K1516" s="472">
        <v>0.44336666666666663</v>
      </c>
      <c r="L1516" s="472">
        <v>0.58906666666666663</v>
      </c>
      <c r="M1516" s="472">
        <v>0.48410000000000003</v>
      </c>
      <c r="N1516" s="471">
        <v>0.47039166666666665</v>
      </c>
      <c r="O1516" s="472">
        <v>0.36503333333333332</v>
      </c>
      <c r="P1516" s="472">
        <v>0.44336666666666663</v>
      </c>
      <c r="Q1516" s="472">
        <v>0.58906666666666663</v>
      </c>
      <c r="R1516" s="472">
        <v>0.48410000000000003</v>
      </c>
      <c r="S1516" s="153">
        <v>0.01</v>
      </c>
      <c r="T1516" s="153">
        <v>0.02</v>
      </c>
      <c r="U1516" s="477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4" t="s">
        <v>24</v>
      </c>
    </row>
    <row r="1517" spans="1:27" ht="15" hidden="1" x14ac:dyDescent="0.25">
      <c r="A1517">
        <v>10049</v>
      </c>
      <c r="B1517">
        <v>10049</v>
      </c>
      <c r="C1517" s="475" t="s">
        <v>1966</v>
      </c>
      <c r="D1517" s="605" t="s">
        <v>1934</v>
      </c>
      <c r="E1517" s="476">
        <v>3</v>
      </c>
      <c r="F1517" s="470">
        <v>23</v>
      </c>
      <c r="G1517">
        <v>1</v>
      </c>
      <c r="H1517">
        <v>1</v>
      </c>
      <c r="I1517" s="471">
        <v>0.47039166666666665</v>
      </c>
      <c r="J1517" s="472">
        <v>0.36503333333333332</v>
      </c>
      <c r="K1517" s="472">
        <v>0.44336666666666663</v>
      </c>
      <c r="L1517" s="472">
        <v>0.58906666666666663</v>
      </c>
      <c r="M1517" s="472">
        <v>0.48410000000000003</v>
      </c>
      <c r="N1517" s="471">
        <v>0.47039166666666665</v>
      </c>
      <c r="O1517" s="472">
        <v>0.36503333333333332</v>
      </c>
      <c r="P1517" s="472">
        <v>0.44336666666666663</v>
      </c>
      <c r="Q1517" s="472">
        <v>0.58906666666666663</v>
      </c>
      <c r="R1517" s="472">
        <v>0.48410000000000003</v>
      </c>
      <c r="S1517" s="153">
        <v>0.01</v>
      </c>
      <c r="T1517" s="153">
        <v>0.02</v>
      </c>
      <c r="U1517" s="477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4" t="s">
        <v>24</v>
      </c>
    </row>
    <row r="1518" spans="1:27" ht="15" hidden="1" x14ac:dyDescent="0.25">
      <c r="A1518">
        <v>10050</v>
      </c>
      <c r="B1518">
        <v>10050</v>
      </c>
      <c r="C1518" s="475" t="s">
        <v>1967</v>
      </c>
      <c r="D1518" s="605" t="s">
        <v>1934</v>
      </c>
      <c r="E1518" s="476">
        <v>3</v>
      </c>
      <c r="F1518" s="470">
        <v>23</v>
      </c>
      <c r="G1518">
        <v>1</v>
      </c>
      <c r="H1518">
        <v>1</v>
      </c>
      <c r="I1518" s="471">
        <v>0.47039166666666665</v>
      </c>
      <c r="J1518" s="472">
        <v>0.36503333333333332</v>
      </c>
      <c r="K1518" s="472">
        <v>0.44336666666666663</v>
      </c>
      <c r="L1518" s="472">
        <v>0.58906666666666663</v>
      </c>
      <c r="M1518" s="472">
        <v>0.48410000000000003</v>
      </c>
      <c r="N1518" s="471">
        <v>0.47039166666666665</v>
      </c>
      <c r="O1518" s="472">
        <v>0.36503333333333332</v>
      </c>
      <c r="P1518" s="472">
        <v>0.44336666666666663</v>
      </c>
      <c r="Q1518" s="472">
        <v>0.58906666666666663</v>
      </c>
      <c r="R1518" s="472">
        <v>0.48410000000000003</v>
      </c>
      <c r="S1518" s="153">
        <v>0.01</v>
      </c>
      <c r="T1518" s="153">
        <v>0.02</v>
      </c>
      <c r="U1518" s="477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4" t="s">
        <v>24</v>
      </c>
    </row>
    <row r="1519" spans="1:27" ht="15" hidden="1" x14ac:dyDescent="0.25">
      <c r="A1519">
        <v>10051</v>
      </c>
      <c r="B1519">
        <v>10051</v>
      </c>
      <c r="C1519" s="475" t="s">
        <v>1514</v>
      </c>
      <c r="D1519" s="605" t="s">
        <v>1934</v>
      </c>
      <c r="E1519" s="476">
        <v>3</v>
      </c>
      <c r="F1519" s="154">
        <v>28</v>
      </c>
      <c r="G1519">
        <v>1</v>
      </c>
      <c r="H1519">
        <v>1</v>
      </c>
      <c r="I1519" s="471">
        <v>0.47039166666666665</v>
      </c>
      <c r="J1519" s="472">
        <v>0.36503333333333332</v>
      </c>
      <c r="K1519" s="472">
        <v>0.44336666666666663</v>
      </c>
      <c r="L1519" s="472">
        <v>0.58906666666666663</v>
      </c>
      <c r="M1519" s="472">
        <v>0.48410000000000003</v>
      </c>
      <c r="N1519" s="471">
        <v>0.47039166666666665</v>
      </c>
      <c r="O1519" s="472">
        <v>0.36503333333333332</v>
      </c>
      <c r="P1519" s="472">
        <v>0.44336666666666663</v>
      </c>
      <c r="Q1519" s="472">
        <v>0.58906666666666663</v>
      </c>
      <c r="R1519" s="472">
        <v>0.48410000000000003</v>
      </c>
      <c r="S1519" s="153">
        <v>0.01</v>
      </c>
      <c r="T1519" s="153">
        <v>0.02</v>
      </c>
      <c r="U1519" s="477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4" t="s">
        <v>24</v>
      </c>
    </row>
    <row r="1520" spans="1:27" ht="15" hidden="1" x14ac:dyDescent="0.25">
      <c r="A1520">
        <v>10052</v>
      </c>
      <c r="B1520">
        <v>10052</v>
      </c>
      <c r="C1520" s="475" t="s">
        <v>1536</v>
      </c>
      <c r="D1520" s="605" t="s">
        <v>1934</v>
      </c>
      <c r="E1520" s="476">
        <v>3</v>
      </c>
      <c r="F1520" s="470">
        <v>22</v>
      </c>
      <c r="G1520">
        <v>1</v>
      </c>
      <c r="H1520">
        <v>1</v>
      </c>
      <c r="I1520" s="471">
        <v>0.47039166666666665</v>
      </c>
      <c r="J1520" s="472">
        <v>0.36503333333333332</v>
      </c>
      <c r="K1520" s="472">
        <v>0.44336666666666663</v>
      </c>
      <c r="L1520" s="472">
        <v>0.58906666666666663</v>
      </c>
      <c r="M1520" s="472">
        <v>0.48410000000000003</v>
      </c>
      <c r="N1520" s="471">
        <v>0.47039166666666665</v>
      </c>
      <c r="O1520" s="472">
        <v>0.36503333333333332</v>
      </c>
      <c r="P1520" s="472">
        <v>0.44336666666666663</v>
      </c>
      <c r="Q1520" s="472">
        <v>0.58906666666666663</v>
      </c>
      <c r="R1520" s="472">
        <v>0.48410000000000003</v>
      </c>
      <c r="S1520" s="153">
        <v>0.01</v>
      </c>
      <c r="T1520" s="153">
        <v>0.02</v>
      </c>
      <c r="U1520" s="477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4" t="s">
        <v>24</v>
      </c>
    </row>
    <row r="1521" spans="1:27" ht="15" hidden="1" x14ac:dyDescent="0.25">
      <c r="A1521">
        <v>10053</v>
      </c>
      <c r="B1521">
        <v>10053</v>
      </c>
      <c r="C1521" s="475" t="s">
        <v>1537</v>
      </c>
      <c r="D1521" s="605" t="s">
        <v>1934</v>
      </c>
      <c r="E1521" s="476">
        <v>3</v>
      </c>
      <c r="F1521" s="470">
        <v>15</v>
      </c>
      <c r="G1521">
        <v>1</v>
      </c>
      <c r="H1521">
        <v>1</v>
      </c>
      <c r="I1521" s="471">
        <v>0.47039166666666665</v>
      </c>
      <c r="J1521" s="472">
        <v>0.36503333333333332</v>
      </c>
      <c r="K1521" s="472">
        <v>0.44336666666666663</v>
      </c>
      <c r="L1521" s="472">
        <v>0.58906666666666663</v>
      </c>
      <c r="M1521" s="472">
        <v>0.48410000000000003</v>
      </c>
      <c r="N1521" s="471">
        <v>0.47039166666666665</v>
      </c>
      <c r="O1521" s="472">
        <v>0.36503333333333332</v>
      </c>
      <c r="P1521" s="472">
        <v>0.44336666666666663</v>
      </c>
      <c r="Q1521" s="472">
        <v>0.58906666666666663</v>
      </c>
      <c r="R1521" s="472">
        <v>0.48410000000000003</v>
      </c>
      <c r="S1521" s="153">
        <v>0.01</v>
      </c>
      <c r="T1521" s="153">
        <v>0.02</v>
      </c>
      <c r="U1521" s="477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4" t="s">
        <v>24</v>
      </c>
    </row>
    <row r="1522" spans="1:27" ht="15" hidden="1" x14ac:dyDescent="0.25">
      <c r="A1522">
        <v>10054</v>
      </c>
      <c r="B1522">
        <v>10054</v>
      </c>
      <c r="C1522" s="475" t="s">
        <v>1605</v>
      </c>
      <c r="D1522" s="605" t="s">
        <v>1934</v>
      </c>
      <c r="E1522" s="476">
        <v>3</v>
      </c>
      <c r="F1522" s="470">
        <v>5</v>
      </c>
      <c r="G1522">
        <v>1</v>
      </c>
      <c r="H1522">
        <v>1</v>
      </c>
      <c r="I1522" s="471">
        <v>0.47039166666666665</v>
      </c>
      <c r="J1522" s="472">
        <v>0.36503333333333332</v>
      </c>
      <c r="K1522" s="472">
        <v>0.44336666666666663</v>
      </c>
      <c r="L1522" s="472">
        <v>0.58906666666666663</v>
      </c>
      <c r="M1522" s="472">
        <v>0.48410000000000003</v>
      </c>
      <c r="N1522" s="471">
        <v>0.47039166666666665</v>
      </c>
      <c r="O1522" s="472">
        <v>0.36503333333333332</v>
      </c>
      <c r="P1522" s="472">
        <v>0.44336666666666663</v>
      </c>
      <c r="Q1522" s="472">
        <v>0.58906666666666663</v>
      </c>
      <c r="R1522" s="472">
        <v>0.48410000000000003</v>
      </c>
      <c r="S1522" s="153">
        <v>0.01</v>
      </c>
      <c r="T1522" s="153">
        <v>0.02</v>
      </c>
      <c r="U1522" s="477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4" t="s">
        <v>24</v>
      </c>
    </row>
    <row r="1523" spans="1:27" ht="15" hidden="1" x14ac:dyDescent="0.25">
      <c r="A1523">
        <v>10055</v>
      </c>
      <c r="B1523">
        <v>10055</v>
      </c>
      <c r="C1523" s="475" t="s">
        <v>1968</v>
      </c>
      <c r="D1523" s="605" t="s">
        <v>1934</v>
      </c>
      <c r="E1523" s="476">
        <v>3</v>
      </c>
      <c r="F1523" s="470">
        <v>18</v>
      </c>
      <c r="G1523">
        <v>1</v>
      </c>
      <c r="H1523">
        <v>1</v>
      </c>
      <c r="I1523" s="471">
        <v>0.47039166666666665</v>
      </c>
      <c r="J1523" s="472">
        <v>0.36503333333333332</v>
      </c>
      <c r="K1523" s="472">
        <v>0.44336666666666663</v>
      </c>
      <c r="L1523" s="472">
        <v>0.58906666666666663</v>
      </c>
      <c r="M1523" s="472">
        <v>0.48410000000000003</v>
      </c>
      <c r="N1523" s="471">
        <v>0.47039166666666665</v>
      </c>
      <c r="O1523" s="472">
        <v>0.36503333333333332</v>
      </c>
      <c r="P1523" s="472">
        <v>0.44336666666666663</v>
      </c>
      <c r="Q1523" s="472">
        <v>0.58906666666666663</v>
      </c>
      <c r="R1523" s="472">
        <v>0.48410000000000003</v>
      </c>
      <c r="S1523" s="153">
        <v>0.01</v>
      </c>
      <c r="T1523" s="153">
        <v>0.02</v>
      </c>
      <c r="U1523" s="477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4" t="s">
        <v>24</v>
      </c>
    </row>
    <row r="1524" spans="1:27" ht="15" hidden="1" x14ac:dyDescent="0.25">
      <c r="A1524">
        <v>10056</v>
      </c>
      <c r="B1524">
        <v>10056</v>
      </c>
      <c r="C1524" s="475" t="s">
        <v>1419</v>
      </c>
      <c r="D1524" s="605" t="s">
        <v>1934</v>
      </c>
      <c r="E1524" s="476">
        <v>3</v>
      </c>
      <c r="F1524" s="154">
        <v>14</v>
      </c>
      <c r="G1524">
        <v>1</v>
      </c>
      <c r="H1524">
        <v>1</v>
      </c>
      <c r="I1524" s="471">
        <v>0.47039166666666665</v>
      </c>
      <c r="J1524" s="472">
        <v>0.36503333333333332</v>
      </c>
      <c r="K1524" s="472">
        <v>0.44336666666666663</v>
      </c>
      <c r="L1524" s="472">
        <v>0.58906666666666663</v>
      </c>
      <c r="M1524" s="472">
        <v>0.48410000000000003</v>
      </c>
      <c r="N1524" s="471">
        <v>0.47039166666666665</v>
      </c>
      <c r="O1524" s="472">
        <v>0.36503333333333332</v>
      </c>
      <c r="P1524" s="472">
        <v>0.44336666666666663</v>
      </c>
      <c r="Q1524" s="472">
        <v>0.58906666666666663</v>
      </c>
      <c r="R1524" s="472">
        <v>0.48410000000000003</v>
      </c>
      <c r="S1524" s="153">
        <v>0.01</v>
      </c>
      <c r="T1524" s="153">
        <v>0.02</v>
      </c>
      <c r="U1524" s="477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4" t="s">
        <v>24</v>
      </c>
    </row>
    <row r="1525" spans="1:27" ht="15" hidden="1" x14ac:dyDescent="0.25">
      <c r="A1525">
        <v>10057</v>
      </c>
      <c r="B1525">
        <v>10057</v>
      </c>
      <c r="C1525" s="475" t="s">
        <v>1461</v>
      </c>
      <c r="D1525" s="605" t="s">
        <v>1934</v>
      </c>
      <c r="E1525" s="476">
        <v>3</v>
      </c>
      <c r="F1525" s="470">
        <v>11</v>
      </c>
      <c r="G1525">
        <v>1</v>
      </c>
      <c r="H1525">
        <v>1</v>
      </c>
      <c r="I1525" s="471">
        <v>0.47039166666666665</v>
      </c>
      <c r="J1525" s="472">
        <v>0.36503333333333332</v>
      </c>
      <c r="K1525" s="472">
        <v>0.44336666666666663</v>
      </c>
      <c r="L1525" s="472">
        <v>0.58906666666666663</v>
      </c>
      <c r="M1525" s="472">
        <v>0.48410000000000003</v>
      </c>
      <c r="N1525" s="471">
        <v>0.47039166666666665</v>
      </c>
      <c r="O1525" s="472">
        <v>0.36503333333333332</v>
      </c>
      <c r="P1525" s="472">
        <v>0.44336666666666663</v>
      </c>
      <c r="Q1525" s="472">
        <v>0.58906666666666663</v>
      </c>
      <c r="R1525" s="472">
        <v>0.48410000000000003</v>
      </c>
      <c r="S1525" s="153">
        <v>0.01</v>
      </c>
      <c r="T1525" s="153">
        <v>0.02</v>
      </c>
      <c r="U1525" s="477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4" t="s">
        <v>24</v>
      </c>
    </row>
    <row r="1526" spans="1:27" ht="15" hidden="1" x14ac:dyDescent="0.25">
      <c r="A1526">
        <v>10058</v>
      </c>
      <c r="B1526">
        <v>10058</v>
      </c>
      <c r="C1526" s="475" t="s">
        <v>1540</v>
      </c>
      <c r="D1526" s="605" t="s">
        <v>1934</v>
      </c>
      <c r="E1526" s="476">
        <v>3</v>
      </c>
      <c r="F1526" s="470">
        <v>8</v>
      </c>
      <c r="G1526">
        <v>1</v>
      </c>
      <c r="H1526">
        <v>1</v>
      </c>
      <c r="I1526" s="471">
        <v>0.47039166666666665</v>
      </c>
      <c r="J1526" s="472">
        <v>0.36503333333333332</v>
      </c>
      <c r="K1526" s="472">
        <v>0.44336666666666663</v>
      </c>
      <c r="L1526" s="472">
        <v>0.58906666666666663</v>
      </c>
      <c r="M1526" s="472">
        <v>0.48410000000000003</v>
      </c>
      <c r="N1526" s="471">
        <v>0.47039166666666665</v>
      </c>
      <c r="O1526" s="472">
        <v>0.36503333333333332</v>
      </c>
      <c r="P1526" s="472">
        <v>0.44336666666666663</v>
      </c>
      <c r="Q1526" s="472">
        <v>0.58906666666666663</v>
      </c>
      <c r="R1526" s="472">
        <v>0.48410000000000003</v>
      </c>
      <c r="S1526" s="153">
        <v>0.01</v>
      </c>
      <c r="T1526" s="153">
        <v>0.02</v>
      </c>
      <c r="U1526" s="477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4" t="s">
        <v>24</v>
      </c>
    </row>
    <row r="1527" spans="1:27" ht="15" hidden="1" x14ac:dyDescent="0.25">
      <c r="A1527">
        <v>10059</v>
      </c>
      <c r="B1527">
        <v>10059</v>
      </c>
      <c r="C1527" s="475" t="s">
        <v>1969</v>
      </c>
      <c r="D1527" s="605" t="s">
        <v>1934</v>
      </c>
      <c r="E1527" s="476">
        <v>3</v>
      </c>
      <c r="F1527" s="470">
        <v>8</v>
      </c>
      <c r="G1527">
        <v>1</v>
      </c>
      <c r="H1527">
        <v>1</v>
      </c>
      <c r="I1527" s="471">
        <v>0.47039166666666665</v>
      </c>
      <c r="J1527" s="472">
        <v>0.36503333333333332</v>
      </c>
      <c r="K1527" s="472">
        <v>0.44336666666666663</v>
      </c>
      <c r="L1527" s="472">
        <v>0.58906666666666663</v>
      </c>
      <c r="M1527" s="472">
        <v>0.48410000000000003</v>
      </c>
      <c r="N1527" s="471">
        <v>0.47039166666666665</v>
      </c>
      <c r="O1527" s="472">
        <v>0.36503333333333332</v>
      </c>
      <c r="P1527" s="472">
        <v>0.44336666666666663</v>
      </c>
      <c r="Q1527" s="472">
        <v>0.58906666666666663</v>
      </c>
      <c r="R1527" s="472">
        <v>0.48410000000000003</v>
      </c>
      <c r="S1527" s="153">
        <v>0.01</v>
      </c>
      <c r="T1527" s="153">
        <v>0.02</v>
      </c>
      <c r="U1527" s="477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4" t="s">
        <v>24</v>
      </c>
    </row>
    <row r="1528" spans="1:27" ht="15" hidden="1" x14ac:dyDescent="0.25">
      <c r="A1528">
        <v>10060</v>
      </c>
      <c r="B1528">
        <v>10060</v>
      </c>
      <c r="C1528" s="475" t="s">
        <v>1970</v>
      </c>
      <c r="D1528" s="605" t="s">
        <v>1934</v>
      </c>
      <c r="E1528" s="476">
        <v>3</v>
      </c>
      <c r="F1528" s="470">
        <v>9</v>
      </c>
      <c r="G1528">
        <v>1</v>
      </c>
      <c r="H1528">
        <v>1</v>
      </c>
      <c r="I1528" s="471">
        <v>0.47039166666666665</v>
      </c>
      <c r="J1528" s="472">
        <v>0.36503333333333332</v>
      </c>
      <c r="K1528" s="472">
        <v>0.44336666666666663</v>
      </c>
      <c r="L1528" s="472">
        <v>0.58906666666666663</v>
      </c>
      <c r="M1528" s="472">
        <v>0.48410000000000003</v>
      </c>
      <c r="N1528" s="471">
        <v>0.47039166666666665</v>
      </c>
      <c r="O1528" s="472">
        <v>0.36503333333333332</v>
      </c>
      <c r="P1528" s="472">
        <v>0.44336666666666663</v>
      </c>
      <c r="Q1528" s="472">
        <v>0.58906666666666663</v>
      </c>
      <c r="R1528" s="472">
        <v>0.48410000000000003</v>
      </c>
      <c r="S1528" s="153">
        <v>0.01</v>
      </c>
      <c r="T1528" s="153">
        <v>0.02</v>
      </c>
      <c r="U1528" s="477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4" t="s">
        <v>24</v>
      </c>
    </row>
    <row r="1529" spans="1:27" ht="15" hidden="1" x14ac:dyDescent="0.25">
      <c r="A1529">
        <v>10061</v>
      </c>
      <c r="B1529">
        <v>10061</v>
      </c>
      <c r="C1529" s="475" t="s">
        <v>1433</v>
      </c>
      <c r="D1529" s="605" t="s">
        <v>1934</v>
      </c>
      <c r="E1529" s="476">
        <v>3</v>
      </c>
      <c r="F1529" s="154">
        <v>10</v>
      </c>
      <c r="G1529">
        <v>1</v>
      </c>
      <c r="H1529">
        <v>1</v>
      </c>
      <c r="I1529" s="471">
        <v>0.47039166666666665</v>
      </c>
      <c r="J1529" s="472">
        <v>0.36503333333333332</v>
      </c>
      <c r="K1529" s="472">
        <v>0.44336666666666663</v>
      </c>
      <c r="L1529" s="472">
        <v>0.58906666666666663</v>
      </c>
      <c r="M1529" s="472">
        <v>0.48410000000000003</v>
      </c>
      <c r="N1529" s="471">
        <v>0.47039166666666665</v>
      </c>
      <c r="O1529" s="472">
        <v>0.36503333333333332</v>
      </c>
      <c r="P1529" s="472">
        <v>0.44336666666666663</v>
      </c>
      <c r="Q1529" s="472">
        <v>0.58906666666666663</v>
      </c>
      <c r="R1529" s="472">
        <v>0.48410000000000003</v>
      </c>
      <c r="S1529" s="153">
        <v>0.01</v>
      </c>
      <c r="T1529" s="153">
        <v>0.02</v>
      </c>
      <c r="U1529" s="477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4" t="s">
        <v>24</v>
      </c>
    </row>
    <row r="1530" spans="1:27" ht="15" hidden="1" x14ac:dyDescent="0.25">
      <c r="A1530">
        <v>10062</v>
      </c>
      <c r="B1530">
        <v>10062</v>
      </c>
      <c r="C1530" s="475" t="s">
        <v>1971</v>
      </c>
      <c r="D1530" s="605" t="s">
        <v>1934</v>
      </c>
      <c r="E1530" s="476">
        <v>3</v>
      </c>
      <c r="F1530" s="470">
        <v>15</v>
      </c>
      <c r="G1530">
        <v>1</v>
      </c>
      <c r="H1530">
        <v>1</v>
      </c>
      <c r="I1530" s="471">
        <v>0.47039166666666665</v>
      </c>
      <c r="J1530" s="472">
        <v>0.36503333333333332</v>
      </c>
      <c r="K1530" s="472">
        <v>0.44336666666666663</v>
      </c>
      <c r="L1530" s="472">
        <v>0.58906666666666663</v>
      </c>
      <c r="M1530" s="472">
        <v>0.48410000000000003</v>
      </c>
      <c r="N1530" s="471">
        <v>0.47039166666666665</v>
      </c>
      <c r="O1530" s="472">
        <v>0.36503333333333332</v>
      </c>
      <c r="P1530" s="472">
        <v>0.44336666666666663</v>
      </c>
      <c r="Q1530" s="472">
        <v>0.58906666666666663</v>
      </c>
      <c r="R1530" s="472">
        <v>0.48410000000000003</v>
      </c>
      <c r="S1530" s="153">
        <v>0.01</v>
      </c>
      <c r="T1530" s="153">
        <v>0.02</v>
      </c>
      <c r="U1530" s="477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4" t="s">
        <v>24</v>
      </c>
    </row>
    <row r="1531" spans="1:27" ht="15" hidden="1" x14ac:dyDescent="0.25">
      <c r="A1531">
        <v>10063</v>
      </c>
      <c r="B1531">
        <v>10063</v>
      </c>
      <c r="C1531" s="475" t="s">
        <v>1972</v>
      </c>
      <c r="D1531" s="605" t="s">
        <v>1934</v>
      </c>
      <c r="E1531" s="476">
        <v>3</v>
      </c>
      <c r="F1531" s="470">
        <v>9</v>
      </c>
      <c r="G1531">
        <v>1</v>
      </c>
      <c r="H1531">
        <v>1</v>
      </c>
      <c r="I1531" s="471">
        <v>0.47039166666666665</v>
      </c>
      <c r="J1531" s="472">
        <v>0.36503333333333332</v>
      </c>
      <c r="K1531" s="472">
        <v>0.44336666666666663</v>
      </c>
      <c r="L1531" s="472">
        <v>0.58906666666666663</v>
      </c>
      <c r="M1531" s="472">
        <v>0.48410000000000003</v>
      </c>
      <c r="N1531" s="471">
        <v>0.47039166666666665</v>
      </c>
      <c r="O1531" s="472">
        <v>0.36503333333333332</v>
      </c>
      <c r="P1531" s="472">
        <v>0.44336666666666663</v>
      </c>
      <c r="Q1531" s="472">
        <v>0.58906666666666663</v>
      </c>
      <c r="R1531" s="472">
        <v>0.48410000000000003</v>
      </c>
      <c r="S1531" s="153">
        <v>0.01</v>
      </c>
      <c r="T1531" s="153">
        <v>0.02</v>
      </c>
      <c r="U1531" s="477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4" t="s">
        <v>24</v>
      </c>
    </row>
    <row r="1532" spans="1:27" ht="15" hidden="1" x14ac:dyDescent="0.25">
      <c r="A1532">
        <v>10064</v>
      </c>
      <c r="B1532">
        <v>10064</v>
      </c>
      <c r="C1532" s="475" t="s">
        <v>1973</v>
      </c>
      <c r="D1532" s="605" t="s">
        <v>1934</v>
      </c>
      <c r="E1532" s="476">
        <v>3</v>
      </c>
      <c r="F1532" s="470">
        <v>9</v>
      </c>
      <c r="G1532">
        <v>1</v>
      </c>
      <c r="H1532">
        <v>1</v>
      </c>
      <c r="I1532" s="471">
        <v>0.47039166666666665</v>
      </c>
      <c r="J1532" s="472">
        <v>0.36503333333333332</v>
      </c>
      <c r="K1532" s="472">
        <v>0.44336666666666663</v>
      </c>
      <c r="L1532" s="472">
        <v>0.58906666666666663</v>
      </c>
      <c r="M1532" s="472">
        <v>0.48410000000000003</v>
      </c>
      <c r="N1532" s="471">
        <v>0.47039166666666665</v>
      </c>
      <c r="O1532" s="472">
        <v>0.36503333333333332</v>
      </c>
      <c r="P1532" s="472">
        <v>0.44336666666666663</v>
      </c>
      <c r="Q1532" s="472">
        <v>0.58906666666666663</v>
      </c>
      <c r="R1532" s="472">
        <v>0.48410000000000003</v>
      </c>
      <c r="S1532" s="153">
        <v>0.01</v>
      </c>
      <c r="T1532" s="153">
        <v>0.02</v>
      </c>
      <c r="U1532" s="477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4" t="s">
        <v>24</v>
      </c>
    </row>
    <row r="1533" spans="1:27" ht="15" hidden="1" x14ac:dyDescent="0.25">
      <c r="A1533">
        <v>10065</v>
      </c>
      <c r="B1533">
        <v>10065</v>
      </c>
      <c r="C1533" s="475" t="s">
        <v>1974</v>
      </c>
      <c r="D1533" s="605" t="s">
        <v>1934</v>
      </c>
      <c r="E1533" s="476">
        <v>3</v>
      </c>
      <c r="F1533" s="470">
        <v>9</v>
      </c>
      <c r="G1533">
        <v>1</v>
      </c>
      <c r="H1533">
        <v>1</v>
      </c>
      <c r="I1533" s="471">
        <v>0.47039166666666665</v>
      </c>
      <c r="J1533" s="472">
        <v>0.36503333333333332</v>
      </c>
      <c r="K1533" s="472">
        <v>0.44336666666666663</v>
      </c>
      <c r="L1533" s="472">
        <v>0.58906666666666663</v>
      </c>
      <c r="M1533" s="472">
        <v>0.48410000000000003</v>
      </c>
      <c r="N1533" s="471">
        <v>0.47039166666666665</v>
      </c>
      <c r="O1533" s="472">
        <v>0.36503333333333332</v>
      </c>
      <c r="P1533" s="472">
        <v>0.44336666666666663</v>
      </c>
      <c r="Q1533" s="472">
        <v>0.58906666666666663</v>
      </c>
      <c r="R1533" s="472">
        <v>0.48410000000000003</v>
      </c>
      <c r="S1533" s="153">
        <v>0.01</v>
      </c>
      <c r="T1533" s="153">
        <v>0.02</v>
      </c>
      <c r="U1533" s="477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4" t="s">
        <v>24</v>
      </c>
    </row>
    <row r="1534" spans="1:27" ht="15" hidden="1" x14ac:dyDescent="0.25">
      <c r="A1534">
        <v>10066</v>
      </c>
      <c r="B1534">
        <v>10066</v>
      </c>
      <c r="C1534" s="475" t="s">
        <v>1975</v>
      </c>
      <c r="D1534" s="605" t="s">
        <v>1934</v>
      </c>
      <c r="E1534" s="476">
        <v>3</v>
      </c>
      <c r="F1534" s="154">
        <v>11</v>
      </c>
      <c r="G1534">
        <v>1</v>
      </c>
      <c r="H1534">
        <v>1</v>
      </c>
      <c r="I1534" s="471">
        <v>0.47039166666666665</v>
      </c>
      <c r="J1534" s="472">
        <v>0.36503333333333332</v>
      </c>
      <c r="K1534" s="472">
        <v>0.44336666666666663</v>
      </c>
      <c r="L1534" s="472">
        <v>0.58906666666666663</v>
      </c>
      <c r="M1534" s="472">
        <v>0.48410000000000003</v>
      </c>
      <c r="N1534" s="471">
        <v>0.47039166666666665</v>
      </c>
      <c r="O1534" s="472">
        <v>0.36503333333333332</v>
      </c>
      <c r="P1534" s="472">
        <v>0.44336666666666663</v>
      </c>
      <c r="Q1534" s="472">
        <v>0.58906666666666663</v>
      </c>
      <c r="R1534" s="472">
        <v>0.48410000000000003</v>
      </c>
      <c r="S1534" s="153">
        <v>0.01</v>
      </c>
      <c r="T1534" s="153">
        <v>0.02</v>
      </c>
      <c r="U1534" s="477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4" t="s">
        <v>24</v>
      </c>
    </row>
    <row r="1535" spans="1:27" ht="15" hidden="1" x14ac:dyDescent="0.25">
      <c r="A1535">
        <v>10067</v>
      </c>
      <c r="B1535">
        <v>10067</v>
      </c>
      <c r="C1535" s="475" t="s">
        <v>1976</v>
      </c>
      <c r="D1535" s="605" t="s">
        <v>1934</v>
      </c>
      <c r="E1535" s="476">
        <v>3</v>
      </c>
      <c r="F1535" s="470">
        <v>15</v>
      </c>
      <c r="G1535">
        <v>1</v>
      </c>
      <c r="H1535">
        <v>1</v>
      </c>
      <c r="I1535" s="471">
        <v>0.47039166666666665</v>
      </c>
      <c r="J1535" s="472">
        <v>0.36503333333333332</v>
      </c>
      <c r="K1535" s="472">
        <v>0.44336666666666663</v>
      </c>
      <c r="L1535" s="472">
        <v>0.58906666666666663</v>
      </c>
      <c r="M1535" s="472">
        <v>0.48410000000000003</v>
      </c>
      <c r="N1535" s="471">
        <v>0.47039166666666665</v>
      </c>
      <c r="O1535" s="472">
        <v>0.36503333333333332</v>
      </c>
      <c r="P1535" s="472">
        <v>0.44336666666666663</v>
      </c>
      <c r="Q1535" s="472">
        <v>0.58906666666666663</v>
      </c>
      <c r="R1535" s="472">
        <v>0.48410000000000003</v>
      </c>
      <c r="S1535" s="153">
        <v>0.01</v>
      </c>
      <c r="T1535" s="153">
        <v>0.02</v>
      </c>
      <c r="U1535" s="477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4" t="s">
        <v>24</v>
      </c>
    </row>
    <row r="1536" spans="1:27" ht="15" hidden="1" x14ac:dyDescent="0.25">
      <c r="A1536">
        <v>10068</v>
      </c>
      <c r="B1536">
        <v>10068</v>
      </c>
      <c r="C1536" s="475" t="s">
        <v>1077</v>
      </c>
      <c r="D1536" s="605" t="s">
        <v>1934</v>
      </c>
      <c r="E1536" s="476">
        <v>3</v>
      </c>
      <c r="F1536" s="470">
        <v>6</v>
      </c>
      <c r="G1536">
        <v>1</v>
      </c>
      <c r="H1536">
        <v>1</v>
      </c>
      <c r="I1536" s="471">
        <v>0.47039166666666665</v>
      </c>
      <c r="J1536" s="472">
        <v>0.36503333333333332</v>
      </c>
      <c r="K1536" s="472">
        <v>0.44336666666666663</v>
      </c>
      <c r="L1536" s="472">
        <v>0.58906666666666663</v>
      </c>
      <c r="M1536" s="472">
        <v>0.48410000000000003</v>
      </c>
      <c r="N1536" s="471">
        <v>0.47039166666666665</v>
      </c>
      <c r="O1536" s="472">
        <v>0.36503333333333332</v>
      </c>
      <c r="P1536" s="472">
        <v>0.44336666666666663</v>
      </c>
      <c r="Q1536" s="472">
        <v>0.58906666666666663</v>
      </c>
      <c r="R1536" s="472">
        <v>0.48410000000000003</v>
      </c>
      <c r="S1536" s="153">
        <v>0.01</v>
      </c>
      <c r="T1536" s="153">
        <v>0.02</v>
      </c>
      <c r="U1536" s="477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4" t="s">
        <v>24</v>
      </c>
    </row>
    <row r="1537" spans="1:27" ht="15" hidden="1" x14ac:dyDescent="0.25">
      <c r="A1537">
        <v>10069</v>
      </c>
      <c r="B1537">
        <v>10069</v>
      </c>
      <c r="C1537" s="475" t="s">
        <v>1082</v>
      </c>
      <c r="D1537" s="605" t="s">
        <v>1934</v>
      </c>
      <c r="E1537" s="476">
        <v>3</v>
      </c>
      <c r="F1537" s="470">
        <v>10</v>
      </c>
      <c r="G1537">
        <v>1</v>
      </c>
      <c r="H1537">
        <v>1</v>
      </c>
      <c r="I1537" s="471">
        <v>0.47039166666666665</v>
      </c>
      <c r="J1537" s="472">
        <v>0.36503333333333332</v>
      </c>
      <c r="K1537" s="472">
        <v>0.44336666666666663</v>
      </c>
      <c r="L1537" s="472">
        <v>0.58906666666666663</v>
      </c>
      <c r="M1537" s="472">
        <v>0.48410000000000003</v>
      </c>
      <c r="N1537" s="471">
        <v>0.47039166666666665</v>
      </c>
      <c r="O1537" s="472">
        <v>0.36503333333333332</v>
      </c>
      <c r="P1537" s="472">
        <v>0.44336666666666663</v>
      </c>
      <c r="Q1537" s="472">
        <v>0.58906666666666663</v>
      </c>
      <c r="R1537" s="472">
        <v>0.48410000000000003</v>
      </c>
      <c r="S1537" s="153">
        <v>0.01</v>
      </c>
      <c r="T1537" s="153">
        <v>0.02</v>
      </c>
      <c r="U1537" s="477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4" t="s">
        <v>24</v>
      </c>
    </row>
    <row r="1538" spans="1:27" ht="15" hidden="1" x14ac:dyDescent="0.25">
      <c r="A1538">
        <v>10070</v>
      </c>
      <c r="B1538">
        <v>10070</v>
      </c>
      <c r="C1538" s="475" t="s">
        <v>1242</v>
      </c>
      <c r="D1538" s="605" t="s">
        <v>1934</v>
      </c>
      <c r="E1538" s="476">
        <v>3</v>
      </c>
      <c r="F1538" s="470">
        <v>10</v>
      </c>
      <c r="G1538">
        <v>1</v>
      </c>
      <c r="H1538">
        <v>1</v>
      </c>
      <c r="I1538" s="471">
        <v>0.47039166666666665</v>
      </c>
      <c r="J1538" s="472">
        <v>0.36503333333333332</v>
      </c>
      <c r="K1538" s="472">
        <v>0.44336666666666663</v>
      </c>
      <c r="L1538" s="472">
        <v>0.58906666666666663</v>
      </c>
      <c r="M1538" s="472">
        <v>0.48410000000000003</v>
      </c>
      <c r="N1538" s="471">
        <v>0.47039166666666665</v>
      </c>
      <c r="O1538" s="472">
        <v>0.36503333333333332</v>
      </c>
      <c r="P1538" s="472">
        <v>0.44336666666666663</v>
      </c>
      <c r="Q1538" s="472">
        <v>0.58906666666666663</v>
      </c>
      <c r="R1538" s="472">
        <v>0.48410000000000003</v>
      </c>
      <c r="S1538" s="153">
        <v>0.01</v>
      </c>
      <c r="T1538" s="153">
        <v>0.02</v>
      </c>
      <c r="U1538" s="477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4" t="s">
        <v>24</v>
      </c>
    </row>
    <row r="1539" spans="1:27" ht="15" hidden="1" x14ac:dyDescent="0.25">
      <c r="A1539">
        <v>10071</v>
      </c>
      <c r="B1539">
        <v>10071</v>
      </c>
      <c r="C1539" s="475" t="s">
        <v>1245</v>
      </c>
      <c r="D1539" s="605" t="s">
        <v>1934</v>
      </c>
      <c r="E1539" s="476">
        <v>3</v>
      </c>
      <c r="F1539" s="154">
        <v>10</v>
      </c>
      <c r="G1539">
        <v>1</v>
      </c>
      <c r="H1539">
        <v>1</v>
      </c>
      <c r="I1539" s="471">
        <v>0.47039166666666665</v>
      </c>
      <c r="J1539" s="472">
        <v>0.36503333333333332</v>
      </c>
      <c r="K1539" s="472">
        <v>0.44336666666666663</v>
      </c>
      <c r="L1539" s="472">
        <v>0.58906666666666663</v>
      </c>
      <c r="M1539" s="472">
        <v>0.48410000000000003</v>
      </c>
      <c r="N1539" s="471">
        <v>0.47039166666666665</v>
      </c>
      <c r="O1539" s="472">
        <v>0.36503333333333332</v>
      </c>
      <c r="P1539" s="472">
        <v>0.44336666666666663</v>
      </c>
      <c r="Q1539" s="472">
        <v>0.58906666666666663</v>
      </c>
      <c r="R1539" s="472">
        <v>0.48410000000000003</v>
      </c>
      <c r="S1539" s="153">
        <v>0.01</v>
      </c>
      <c r="T1539" s="153">
        <v>0.02</v>
      </c>
      <c r="U1539" s="477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4" t="s">
        <v>24</v>
      </c>
    </row>
    <row r="1540" spans="1:27" ht="15" hidden="1" x14ac:dyDescent="0.25">
      <c r="A1540">
        <v>10072</v>
      </c>
      <c r="B1540">
        <v>10072</v>
      </c>
      <c r="C1540" s="475" t="s">
        <v>1293</v>
      </c>
      <c r="D1540" s="605" t="s">
        <v>1934</v>
      </c>
      <c r="E1540" s="476">
        <v>3</v>
      </c>
      <c r="F1540" s="470">
        <v>10</v>
      </c>
      <c r="G1540">
        <v>1</v>
      </c>
      <c r="H1540">
        <v>1</v>
      </c>
      <c r="I1540" s="471">
        <v>0.47039166666666665</v>
      </c>
      <c r="J1540" s="472">
        <v>0.36503333333333332</v>
      </c>
      <c r="K1540" s="472">
        <v>0.44336666666666663</v>
      </c>
      <c r="L1540" s="472">
        <v>0.58906666666666663</v>
      </c>
      <c r="M1540" s="472">
        <v>0.48410000000000003</v>
      </c>
      <c r="N1540" s="471">
        <v>0.47039166666666665</v>
      </c>
      <c r="O1540" s="472">
        <v>0.36503333333333332</v>
      </c>
      <c r="P1540" s="472">
        <v>0.44336666666666663</v>
      </c>
      <c r="Q1540" s="472">
        <v>0.58906666666666663</v>
      </c>
      <c r="R1540" s="472">
        <v>0.48410000000000003</v>
      </c>
      <c r="S1540" s="153">
        <v>0.01</v>
      </c>
      <c r="T1540" s="153">
        <v>0.02</v>
      </c>
      <c r="U1540" s="477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4" t="s">
        <v>24</v>
      </c>
    </row>
    <row r="1541" spans="1:27" ht="15" hidden="1" x14ac:dyDescent="0.25">
      <c r="A1541">
        <v>10073</v>
      </c>
      <c r="B1541">
        <v>10073</v>
      </c>
      <c r="C1541" s="475" t="s">
        <v>1302</v>
      </c>
      <c r="D1541" s="605" t="s">
        <v>1934</v>
      </c>
      <c r="E1541" s="476">
        <v>3</v>
      </c>
      <c r="F1541" s="470">
        <v>16</v>
      </c>
      <c r="G1541">
        <v>1</v>
      </c>
      <c r="H1541">
        <v>1</v>
      </c>
      <c r="I1541" s="471">
        <v>0.47039166666666665</v>
      </c>
      <c r="J1541" s="472">
        <v>0.36503333333333332</v>
      </c>
      <c r="K1541" s="472">
        <v>0.44336666666666663</v>
      </c>
      <c r="L1541" s="472">
        <v>0.58906666666666663</v>
      </c>
      <c r="M1541" s="472">
        <v>0.48410000000000003</v>
      </c>
      <c r="N1541" s="471">
        <v>0.47039166666666665</v>
      </c>
      <c r="O1541" s="472">
        <v>0.36503333333333332</v>
      </c>
      <c r="P1541" s="472">
        <v>0.44336666666666663</v>
      </c>
      <c r="Q1541" s="472">
        <v>0.58906666666666663</v>
      </c>
      <c r="R1541" s="472">
        <v>0.48410000000000003</v>
      </c>
      <c r="S1541" s="153">
        <v>0.01</v>
      </c>
      <c r="T1541" s="153">
        <v>0.02</v>
      </c>
      <c r="U1541" s="477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4" t="s">
        <v>24</v>
      </c>
    </row>
    <row r="1542" spans="1:27" ht="15" hidden="1" x14ac:dyDescent="0.25">
      <c r="A1542">
        <v>10074</v>
      </c>
      <c r="B1542">
        <v>10074</v>
      </c>
      <c r="C1542" s="475" t="s">
        <v>1305</v>
      </c>
      <c r="D1542" s="605" t="s">
        <v>1934</v>
      </c>
      <c r="E1542" s="476">
        <v>3</v>
      </c>
      <c r="F1542" s="470">
        <v>10</v>
      </c>
      <c r="G1542">
        <v>1</v>
      </c>
      <c r="H1542">
        <v>1</v>
      </c>
      <c r="I1542" s="471">
        <v>0.47039166666666665</v>
      </c>
      <c r="J1542" s="472">
        <v>0.36503333333333332</v>
      </c>
      <c r="K1542" s="472">
        <v>0.44336666666666663</v>
      </c>
      <c r="L1542" s="472">
        <v>0.58906666666666663</v>
      </c>
      <c r="M1542" s="472">
        <v>0.48410000000000003</v>
      </c>
      <c r="N1542" s="471">
        <v>0.47039166666666665</v>
      </c>
      <c r="O1542" s="472">
        <v>0.36503333333333332</v>
      </c>
      <c r="P1542" s="472">
        <v>0.44336666666666663</v>
      </c>
      <c r="Q1542" s="472">
        <v>0.58906666666666663</v>
      </c>
      <c r="R1542" s="472">
        <v>0.48410000000000003</v>
      </c>
      <c r="S1542" s="153">
        <v>0.01</v>
      </c>
      <c r="T1542" s="153">
        <v>0.02</v>
      </c>
      <c r="U1542" s="477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4" t="s">
        <v>24</v>
      </c>
    </row>
    <row r="1543" spans="1:27" ht="15" hidden="1" x14ac:dyDescent="0.25">
      <c r="A1543">
        <v>10075</v>
      </c>
      <c r="B1543">
        <v>10075</v>
      </c>
      <c r="C1543" s="475" t="s">
        <v>1446</v>
      </c>
      <c r="D1543" s="605" t="s">
        <v>1934</v>
      </c>
      <c r="E1543" s="476">
        <v>3</v>
      </c>
      <c r="F1543" s="470">
        <v>20</v>
      </c>
      <c r="G1543">
        <v>1</v>
      </c>
      <c r="H1543">
        <v>1</v>
      </c>
      <c r="I1543" s="471">
        <v>0.47039166666666665</v>
      </c>
      <c r="J1543" s="472">
        <v>0.36503333333333332</v>
      </c>
      <c r="K1543" s="472">
        <v>0.44336666666666663</v>
      </c>
      <c r="L1543" s="472">
        <v>0.58906666666666663</v>
      </c>
      <c r="M1543" s="472">
        <v>0.48410000000000003</v>
      </c>
      <c r="N1543" s="471">
        <v>0.47039166666666665</v>
      </c>
      <c r="O1543" s="472">
        <v>0.36503333333333332</v>
      </c>
      <c r="P1543" s="472">
        <v>0.44336666666666663</v>
      </c>
      <c r="Q1543" s="472">
        <v>0.58906666666666663</v>
      </c>
      <c r="R1543" s="472">
        <v>0.48410000000000003</v>
      </c>
      <c r="S1543" s="153">
        <v>0.01</v>
      </c>
      <c r="T1543" s="153">
        <v>0.02</v>
      </c>
      <c r="U1543" s="477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4" t="s">
        <v>24</v>
      </c>
    </row>
    <row r="1544" spans="1:27" ht="15" hidden="1" x14ac:dyDescent="0.25">
      <c r="A1544">
        <v>10076</v>
      </c>
      <c r="B1544">
        <v>10076</v>
      </c>
      <c r="C1544" s="475" t="s">
        <v>1977</v>
      </c>
      <c r="D1544" s="605" t="s">
        <v>1934</v>
      </c>
      <c r="E1544" s="476">
        <v>3</v>
      </c>
      <c r="F1544" s="154">
        <v>24</v>
      </c>
      <c r="G1544">
        <v>1</v>
      </c>
      <c r="H1544">
        <v>1</v>
      </c>
      <c r="I1544" s="471">
        <v>0.47039166666666665</v>
      </c>
      <c r="J1544" s="472">
        <v>0.36503333333333332</v>
      </c>
      <c r="K1544" s="472">
        <v>0.44336666666666663</v>
      </c>
      <c r="L1544" s="472">
        <v>0.58906666666666663</v>
      </c>
      <c r="M1544" s="472">
        <v>0.48410000000000003</v>
      </c>
      <c r="N1544" s="471">
        <v>0.47039166666666665</v>
      </c>
      <c r="O1544" s="472">
        <v>0.36503333333333332</v>
      </c>
      <c r="P1544" s="472">
        <v>0.44336666666666663</v>
      </c>
      <c r="Q1544" s="472">
        <v>0.58906666666666663</v>
      </c>
      <c r="R1544" s="472">
        <v>0.48410000000000003</v>
      </c>
      <c r="S1544" s="153">
        <v>0.01</v>
      </c>
      <c r="T1544" s="153">
        <v>0.02</v>
      </c>
      <c r="U1544" s="477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4" t="s">
        <v>24</v>
      </c>
    </row>
    <row r="1545" spans="1:27" ht="15" hidden="1" x14ac:dyDescent="0.25">
      <c r="A1545">
        <v>10077</v>
      </c>
      <c r="B1545">
        <v>10077</v>
      </c>
      <c r="C1545" s="475" t="s">
        <v>1978</v>
      </c>
      <c r="D1545" s="605" t="s">
        <v>1934</v>
      </c>
      <c r="E1545" s="476">
        <v>3</v>
      </c>
      <c r="F1545" s="470">
        <v>3</v>
      </c>
      <c r="G1545">
        <v>1</v>
      </c>
      <c r="H1545">
        <v>1</v>
      </c>
      <c r="I1545" s="471">
        <v>0.47039166666666665</v>
      </c>
      <c r="J1545" s="472">
        <v>0.36503333333333332</v>
      </c>
      <c r="K1545" s="472">
        <v>0.44336666666666663</v>
      </c>
      <c r="L1545" s="472">
        <v>0.58906666666666663</v>
      </c>
      <c r="M1545" s="472">
        <v>0.48410000000000003</v>
      </c>
      <c r="N1545" s="471">
        <v>0.47039166666666665</v>
      </c>
      <c r="O1545" s="472">
        <v>0.36503333333333332</v>
      </c>
      <c r="P1545" s="472">
        <v>0.44336666666666663</v>
      </c>
      <c r="Q1545" s="472">
        <v>0.58906666666666663</v>
      </c>
      <c r="R1545" s="472">
        <v>0.48410000000000003</v>
      </c>
      <c r="S1545" s="153">
        <v>0.01</v>
      </c>
      <c r="T1545" s="153">
        <v>0.02</v>
      </c>
      <c r="U1545" s="477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4" t="s">
        <v>24</v>
      </c>
    </row>
    <row r="1546" spans="1:27" ht="15" hidden="1" x14ac:dyDescent="0.25">
      <c r="A1546">
        <v>10078</v>
      </c>
      <c r="B1546">
        <v>10078</v>
      </c>
      <c r="C1546" s="475" t="s">
        <v>1979</v>
      </c>
      <c r="D1546" s="605" t="s">
        <v>1934</v>
      </c>
      <c r="E1546" s="476">
        <v>3</v>
      </c>
      <c r="F1546" s="470">
        <v>14</v>
      </c>
      <c r="G1546">
        <v>1</v>
      </c>
      <c r="H1546">
        <v>1</v>
      </c>
      <c r="I1546" s="471">
        <v>0.47039166666666665</v>
      </c>
      <c r="J1546" s="472">
        <v>0.36503333333333332</v>
      </c>
      <c r="K1546" s="472">
        <v>0.44336666666666663</v>
      </c>
      <c r="L1546" s="472">
        <v>0.58906666666666663</v>
      </c>
      <c r="M1546" s="472">
        <v>0.48410000000000003</v>
      </c>
      <c r="N1546" s="471">
        <v>0.47039166666666665</v>
      </c>
      <c r="O1546" s="472">
        <v>0.36503333333333332</v>
      </c>
      <c r="P1546" s="472">
        <v>0.44336666666666663</v>
      </c>
      <c r="Q1546" s="472">
        <v>0.58906666666666663</v>
      </c>
      <c r="R1546" s="472">
        <v>0.48410000000000003</v>
      </c>
      <c r="S1546" s="153">
        <v>0.01</v>
      </c>
      <c r="T1546" s="153">
        <v>0.02</v>
      </c>
      <c r="U1546" s="477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4" t="s">
        <v>24</v>
      </c>
    </row>
    <row r="1547" spans="1:27" ht="15" hidden="1" x14ac:dyDescent="0.25">
      <c r="A1547">
        <v>10079</v>
      </c>
      <c r="B1547">
        <v>10079</v>
      </c>
      <c r="C1547" s="475" t="s">
        <v>1980</v>
      </c>
      <c r="D1547" s="605" t="s">
        <v>1934</v>
      </c>
      <c r="E1547" s="476">
        <v>3</v>
      </c>
      <c r="F1547" s="470">
        <v>19</v>
      </c>
      <c r="G1547">
        <v>1</v>
      </c>
      <c r="H1547">
        <v>1</v>
      </c>
      <c r="I1547" s="471">
        <v>0.47039166666666665</v>
      </c>
      <c r="J1547" s="472">
        <v>0.36503333333333332</v>
      </c>
      <c r="K1547" s="472">
        <v>0.44336666666666663</v>
      </c>
      <c r="L1547" s="472">
        <v>0.58906666666666663</v>
      </c>
      <c r="M1547" s="472">
        <v>0.48410000000000003</v>
      </c>
      <c r="N1547" s="471">
        <v>0.47039166666666665</v>
      </c>
      <c r="O1547" s="472">
        <v>0.36503333333333332</v>
      </c>
      <c r="P1547" s="472">
        <v>0.44336666666666663</v>
      </c>
      <c r="Q1547" s="472">
        <v>0.58906666666666663</v>
      </c>
      <c r="R1547" s="472">
        <v>0.48410000000000003</v>
      </c>
      <c r="S1547" s="153">
        <v>0.01</v>
      </c>
      <c r="T1547" s="153">
        <v>0.02</v>
      </c>
      <c r="U1547" s="477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4" t="s">
        <v>24</v>
      </c>
    </row>
    <row r="1548" spans="1:27" ht="15" hidden="1" x14ac:dyDescent="0.25">
      <c r="A1548">
        <v>10080</v>
      </c>
      <c r="B1548">
        <v>10080</v>
      </c>
      <c r="C1548" s="475" t="s">
        <v>1981</v>
      </c>
      <c r="D1548" s="605" t="s">
        <v>1934</v>
      </c>
      <c r="E1548" s="476">
        <v>3</v>
      </c>
      <c r="F1548" s="470">
        <v>25</v>
      </c>
      <c r="G1548">
        <v>1</v>
      </c>
      <c r="H1548">
        <v>1</v>
      </c>
      <c r="I1548" s="471">
        <v>0.47039166666666665</v>
      </c>
      <c r="J1548" s="472">
        <v>0.36503333333333332</v>
      </c>
      <c r="K1548" s="472">
        <v>0.44336666666666663</v>
      </c>
      <c r="L1548" s="472">
        <v>0.58906666666666663</v>
      </c>
      <c r="M1548" s="472">
        <v>0.48410000000000003</v>
      </c>
      <c r="N1548" s="471">
        <v>0.47039166666666665</v>
      </c>
      <c r="O1548" s="472">
        <v>0.36503333333333332</v>
      </c>
      <c r="P1548" s="472">
        <v>0.44336666666666663</v>
      </c>
      <c r="Q1548" s="472">
        <v>0.58906666666666663</v>
      </c>
      <c r="R1548" s="472">
        <v>0.48410000000000003</v>
      </c>
      <c r="S1548" s="153">
        <v>0.01</v>
      </c>
      <c r="T1548" s="153">
        <v>0.02</v>
      </c>
      <c r="U1548" s="477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4" t="s">
        <v>24</v>
      </c>
    </row>
    <row r="1549" spans="1:27" ht="15" hidden="1" x14ac:dyDescent="0.25">
      <c r="A1549">
        <v>10081</v>
      </c>
      <c r="B1549">
        <v>10081</v>
      </c>
      <c r="C1549" s="475" t="s">
        <v>1982</v>
      </c>
      <c r="D1549" s="605" t="s">
        <v>1934</v>
      </c>
      <c r="E1549" s="476">
        <v>3</v>
      </c>
      <c r="F1549" s="154">
        <v>23</v>
      </c>
      <c r="G1549">
        <v>1</v>
      </c>
      <c r="H1549">
        <v>1</v>
      </c>
      <c r="I1549" s="471">
        <v>0.47039166666666665</v>
      </c>
      <c r="J1549" s="472">
        <v>0.36503333333333332</v>
      </c>
      <c r="K1549" s="472">
        <v>0.44336666666666663</v>
      </c>
      <c r="L1549" s="472">
        <v>0.58906666666666663</v>
      </c>
      <c r="M1549" s="472">
        <v>0.48410000000000003</v>
      </c>
      <c r="N1549" s="471">
        <v>0.47039166666666665</v>
      </c>
      <c r="O1549" s="472">
        <v>0.36503333333333332</v>
      </c>
      <c r="P1549" s="472">
        <v>0.44336666666666663</v>
      </c>
      <c r="Q1549" s="472">
        <v>0.58906666666666663</v>
      </c>
      <c r="R1549" s="472">
        <v>0.48410000000000003</v>
      </c>
      <c r="S1549" s="153">
        <v>0.01</v>
      </c>
      <c r="T1549" s="153">
        <v>0.02</v>
      </c>
      <c r="U1549" s="477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4" t="s">
        <v>24</v>
      </c>
    </row>
    <row r="1550" spans="1:27" ht="15" hidden="1" x14ac:dyDescent="0.25">
      <c r="A1550">
        <v>10082</v>
      </c>
      <c r="B1550">
        <v>10082</v>
      </c>
      <c r="C1550" s="475" t="s">
        <v>1983</v>
      </c>
      <c r="D1550" s="605" t="s">
        <v>1934</v>
      </c>
      <c r="E1550" s="476">
        <v>3</v>
      </c>
      <c r="F1550" s="470">
        <v>24</v>
      </c>
      <c r="G1550">
        <v>1</v>
      </c>
      <c r="H1550">
        <v>1</v>
      </c>
      <c r="I1550" s="471">
        <v>0.47039166666666665</v>
      </c>
      <c r="J1550" s="472">
        <v>0.36503333333333332</v>
      </c>
      <c r="K1550" s="472">
        <v>0.44336666666666663</v>
      </c>
      <c r="L1550" s="472">
        <v>0.58906666666666663</v>
      </c>
      <c r="M1550" s="472">
        <v>0.48410000000000003</v>
      </c>
      <c r="N1550" s="471">
        <v>0.47039166666666665</v>
      </c>
      <c r="O1550" s="472">
        <v>0.36503333333333332</v>
      </c>
      <c r="P1550" s="472">
        <v>0.44336666666666663</v>
      </c>
      <c r="Q1550" s="472">
        <v>0.58906666666666663</v>
      </c>
      <c r="R1550" s="472">
        <v>0.48410000000000003</v>
      </c>
      <c r="S1550" s="153">
        <v>0.01</v>
      </c>
      <c r="T1550" s="153">
        <v>0.02</v>
      </c>
      <c r="U1550" s="477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4" t="s">
        <v>24</v>
      </c>
    </row>
    <row r="1551" spans="1:27" ht="15" hidden="1" x14ac:dyDescent="0.25">
      <c r="A1551">
        <v>10083</v>
      </c>
      <c r="B1551">
        <v>10083</v>
      </c>
      <c r="C1551" s="475" t="s">
        <v>1984</v>
      </c>
      <c r="D1551" s="605" t="s">
        <v>1934</v>
      </c>
      <c r="E1551" s="476">
        <v>3</v>
      </c>
      <c r="F1551" s="470">
        <v>28</v>
      </c>
      <c r="G1551">
        <v>1</v>
      </c>
      <c r="H1551">
        <v>1</v>
      </c>
      <c r="I1551" s="471">
        <v>0.47039166666666665</v>
      </c>
      <c r="J1551" s="472">
        <v>0.36503333333333332</v>
      </c>
      <c r="K1551" s="472">
        <v>0.44336666666666663</v>
      </c>
      <c r="L1551" s="472">
        <v>0.58906666666666663</v>
      </c>
      <c r="M1551" s="472">
        <v>0.48410000000000003</v>
      </c>
      <c r="N1551" s="471">
        <v>0.47039166666666665</v>
      </c>
      <c r="O1551" s="472">
        <v>0.36503333333333332</v>
      </c>
      <c r="P1551" s="472">
        <v>0.44336666666666663</v>
      </c>
      <c r="Q1551" s="472">
        <v>0.58906666666666663</v>
      </c>
      <c r="R1551" s="472">
        <v>0.48410000000000003</v>
      </c>
      <c r="S1551" s="153">
        <v>0.01</v>
      </c>
      <c r="T1551" s="153">
        <v>0.02</v>
      </c>
      <c r="U1551" s="477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4" t="s">
        <v>24</v>
      </c>
    </row>
    <row r="1552" spans="1:27" ht="15" hidden="1" x14ac:dyDescent="0.25">
      <c r="A1552">
        <v>10084</v>
      </c>
      <c r="B1552">
        <v>10084</v>
      </c>
      <c r="C1552" s="475" t="s">
        <v>1985</v>
      </c>
      <c r="D1552" s="606" t="s">
        <v>1934</v>
      </c>
      <c r="E1552" s="476">
        <v>3</v>
      </c>
      <c r="F1552" s="470">
        <v>22</v>
      </c>
      <c r="G1552">
        <v>1</v>
      </c>
      <c r="H1552">
        <v>1</v>
      </c>
      <c r="I1552" s="471">
        <v>0.47039166666666665</v>
      </c>
      <c r="J1552" s="472">
        <v>0.36503333333333332</v>
      </c>
      <c r="K1552" s="472">
        <v>0.44336666666666663</v>
      </c>
      <c r="L1552" s="472">
        <v>0.58906666666666663</v>
      </c>
      <c r="M1552" s="472">
        <v>0.48410000000000003</v>
      </c>
      <c r="N1552" s="471">
        <v>0.47039166666666665</v>
      </c>
      <c r="O1552" s="472">
        <v>0.36503333333333332</v>
      </c>
      <c r="P1552" s="472">
        <v>0.44336666666666663</v>
      </c>
      <c r="Q1552" s="472">
        <v>0.58906666666666663</v>
      </c>
      <c r="R1552" s="472">
        <v>0.48410000000000003</v>
      </c>
      <c r="S1552" s="153">
        <v>0.01</v>
      </c>
      <c r="T1552" s="153">
        <v>0.02</v>
      </c>
      <c r="U1552" s="477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4" t="s">
        <v>24</v>
      </c>
    </row>
    <row r="1553" spans="1:27" ht="15" hidden="1" x14ac:dyDescent="0.25">
      <c r="A1553">
        <v>10085</v>
      </c>
      <c r="B1553">
        <v>10085</v>
      </c>
      <c r="C1553" s="475" t="s">
        <v>1986</v>
      </c>
      <c r="D1553" s="606" t="s">
        <v>1934</v>
      </c>
      <c r="E1553" s="476">
        <v>3</v>
      </c>
      <c r="F1553" s="470">
        <v>2</v>
      </c>
      <c r="G1553">
        <v>1</v>
      </c>
      <c r="H1553">
        <v>1</v>
      </c>
      <c r="I1553" s="471">
        <v>0.47039166666666665</v>
      </c>
      <c r="J1553" s="472">
        <v>0.36503333333333332</v>
      </c>
      <c r="K1553" s="472">
        <v>0.44336666666666663</v>
      </c>
      <c r="L1553" s="472">
        <v>0.58906666666666663</v>
      </c>
      <c r="M1553" s="472">
        <v>0.48410000000000003</v>
      </c>
      <c r="N1553" s="471">
        <v>0.47039166666666665</v>
      </c>
      <c r="O1553" s="472">
        <v>0.36503333333333332</v>
      </c>
      <c r="P1553" s="472">
        <v>0.44336666666666663</v>
      </c>
      <c r="Q1553" s="472">
        <v>0.58906666666666663</v>
      </c>
      <c r="R1553" s="472">
        <v>0.48410000000000003</v>
      </c>
      <c r="S1553" s="153">
        <v>0.01</v>
      </c>
      <c r="T1553" s="153">
        <v>0.02</v>
      </c>
      <c r="U1553" s="477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4" t="s">
        <v>24</v>
      </c>
    </row>
    <row r="1554" spans="1:27" ht="15" hidden="1" x14ac:dyDescent="0.25">
      <c r="A1554">
        <v>10086</v>
      </c>
      <c r="B1554">
        <v>10086</v>
      </c>
      <c r="C1554" s="475" t="s">
        <v>1987</v>
      </c>
      <c r="D1554" s="606" t="s">
        <v>1934</v>
      </c>
      <c r="E1554" s="476">
        <v>3</v>
      </c>
      <c r="F1554" s="154">
        <v>3</v>
      </c>
      <c r="G1554">
        <v>1</v>
      </c>
      <c r="H1554">
        <v>1</v>
      </c>
      <c r="I1554" s="471">
        <v>0.47039166666666665</v>
      </c>
      <c r="J1554" s="472">
        <v>0.36503333333333332</v>
      </c>
      <c r="K1554" s="472">
        <v>0.44336666666666663</v>
      </c>
      <c r="L1554" s="472">
        <v>0.58906666666666663</v>
      </c>
      <c r="M1554" s="472">
        <v>0.48410000000000003</v>
      </c>
      <c r="N1554" s="471">
        <v>0.47039166666666665</v>
      </c>
      <c r="O1554" s="472">
        <v>0.36503333333333332</v>
      </c>
      <c r="P1554" s="472">
        <v>0.44336666666666663</v>
      </c>
      <c r="Q1554" s="472">
        <v>0.58906666666666663</v>
      </c>
      <c r="R1554" s="472">
        <v>0.48410000000000003</v>
      </c>
      <c r="S1554" s="153">
        <v>0.01</v>
      </c>
      <c r="T1554" s="153">
        <v>0.02</v>
      </c>
      <c r="U1554" s="477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4" t="s">
        <v>24</v>
      </c>
    </row>
    <row r="1555" spans="1:27" ht="15" hidden="1" x14ac:dyDescent="0.25">
      <c r="A1555">
        <v>10087</v>
      </c>
      <c r="B1555">
        <v>10087</v>
      </c>
      <c r="C1555" s="475" t="s">
        <v>1988</v>
      </c>
      <c r="D1555" s="606" t="s">
        <v>1934</v>
      </c>
      <c r="E1555" s="476">
        <v>3</v>
      </c>
      <c r="F1555" s="470">
        <v>2</v>
      </c>
      <c r="G1555">
        <v>1</v>
      </c>
      <c r="H1555">
        <v>1</v>
      </c>
      <c r="I1555" s="471">
        <v>0.47039166666666665</v>
      </c>
      <c r="J1555" s="472">
        <v>0.36503333333333332</v>
      </c>
      <c r="K1555" s="472">
        <v>0.44336666666666663</v>
      </c>
      <c r="L1555" s="472">
        <v>0.58906666666666663</v>
      </c>
      <c r="M1555" s="472">
        <v>0.48410000000000003</v>
      </c>
      <c r="N1555" s="471">
        <v>0.47039166666666665</v>
      </c>
      <c r="O1555" s="472">
        <v>0.36503333333333332</v>
      </c>
      <c r="P1555" s="472">
        <v>0.44336666666666663</v>
      </c>
      <c r="Q1555" s="472">
        <v>0.58906666666666663</v>
      </c>
      <c r="R1555" s="472">
        <v>0.48410000000000003</v>
      </c>
      <c r="S1555" s="153">
        <v>0.01</v>
      </c>
      <c r="T1555" s="153">
        <v>0.02</v>
      </c>
      <c r="U1555" s="477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4" t="s">
        <v>24</v>
      </c>
    </row>
    <row r="1556" spans="1:27" ht="15" hidden="1" x14ac:dyDescent="0.25">
      <c r="A1556">
        <v>10088</v>
      </c>
      <c r="B1556">
        <v>10088</v>
      </c>
      <c r="C1556" s="475" t="s">
        <v>1989</v>
      </c>
      <c r="D1556" s="606" t="s">
        <v>1934</v>
      </c>
      <c r="E1556" s="476">
        <v>3</v>
      </c>
      <c r="F1556" s="470">
        <v>3</v>
      </c>
      <c r="G1556">
        <v>1</v>
      </c>
      <c r="H1556">
        <v>1</v>
      </c>
      <c r="I1556" s="471">
        <v>0.47039166666666665</v>
      </c>
      <c r="J1556" s="472">
        <v>0.36503333333333332</v>
      </c>
      <c r="K1556" s="472">
        <v>0.44336666666666663</v>
      </c>
      <c r="L1556" s="472">
        <v>0.58906666666666663</v>
      </c>
      <c r="M1556" s="472">
        <v>0.48410000000000003</v>
      </c>
      <c r="N1556" s="471">
        <v>0.47039166666666665</v>
      </c>
      <c r="O1556" s="472">
        <v>0.36503333333333332</v>
      </c>
      <c r="P1556" s="472">
        <v>0.44336666666666663</v>
      </c>
      <c r="Q1556" s="472">
        <v>0.58906666666666663</v>
      </c>
      <c r="R1556" s="472">
        <v>0.48410000000000003</v>
      </c>
      <c r="S1556" s="153">
        <v>0.01</v>
      </c>
      <c r="T1556" s="153">
        <v>0.02</v>
      </c>
      <c r="U1556" s="477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4" t="s">
        <v>24</v>
      </c>
    </row>
    <row r="1557" spans="1:27" ht="15" hidden="1" x14ac:dyDescent="0.25">
      <c r="A1557">
        <v>10089</v>
      </c>
      <c r="B1557">
        <v>10089</v>
      </c>
      <c r="C1557" s="475" t="s">
        <v>1990</v>
      </c>
      <c r="D1557" s="606" t="s">
        <v>1934</v>
      </c>
      <c r="E1557" s="476">
        <v>3</v>
      </c>
      <c r="F1557" s="470">
        <v>3</v>
      </c>
      <c r="G1557">
        <v>1</v>
      </c>
      <c r="H1557">
        <v>1</v>
      </c>
      <c r="I1557" s="471">
        <v>0.47039166666666665</v>
      </c>
      <c r="J1557" s="472">
        <v>0.36503333333333332</v>
      </c>
      <c r="K1557" s="472">
        <v>0.44336666666666663</v>
      </c>
      <c r="L1557" s="472">
        <v>0.58906666666666663</v>
      </c>
      <c r="M1557" s="472">
        <v>0.48410000000000003</v>
      </c>
      <c r="N1557" s="471">
        <v>0.47039166666666665</v>
      </c>
      <c r="O1557" s="472">
        <v>0.36503333333333332</v>
      </c>
      <c r="P1557" s="472">
        <v>0.44336666666666663</v>
      </c>
      <c r="Q1557" s="472">
        <v>0.58906666666666663</v>
      </c>
      <c r="R1557" s="472">
        <v>0.48410000000000003</v>
      </c>
      <c r="S1557" s="153">
        <v>0.01</v>
      </c>
      <c r="T1557" s="153">
        <v>0.02</v>
      </c>
      <c r="U1557" s="477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4" t="s">
        <v>24</v>
      </c>
    </row>
    <row r="1558" spans="1:27" ht="15" hidden="1" x14ac:dyDescent="0.25">
      <c r="A1558">
        <v>10090</v>
      </c>
      <c r="B1558">
        <v>10090</v>
      </c>
      <c r="C1558" s="475" t="s">
        <v>1991</v>
      </c>
      <c r="D1558" s="606" t="s">
        <v>1934</v>
      </c>
      <c r="E1558" s="476">
        <v>3</v>
      </c>
      <c r="F1558" s="470">
        <v>3</v>
      </c>
      <c r="G1558">
        <v>1</v>
      </c>
      <c r="H1558">
        <v>1</v>
      </c>
      <c r="I1558" s="471">
        <v>0.47039166666666665</v>
      </c>
      <c r="J1558" s="472">
        <v>0.36503333333333332</v>
      </c>
      <c r="K1558" s="472">
        <v>0.44336666666666663</v>
      </c>
      <c r="L1558" s="472">
        <v>0.58906666666666663</v>
      </c>
      <c r="M1558" s="472">
        <v>0.48410000000000003</v>
      </c>
      <c r="N1558" s="471">
        <v>0.47039166666666665</v>
      </c>
      <c r="O1558" s="472">
        <v>0.36503333333333332</v>
      </c>
      <c r="P1558" s="472">
        <v>0.44336666666666663</v>
      </c>
      <c r="Q1558" s="472">
        <v>0.58906666666666663</v>
      </c>
      <c r="R1558" s="472">
        <v>0.48410000000000003</v>
      </c>
      <c r="S1558" s="153">
        <v>0.01</v>
      </c>
      <c r="T1558" s="153">
        <v>0.02</v>
      </c>
      <c r="U1558" s="477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4" t="s">
        <v>24</v>
      </c>
    </row>
    <row r="1559" spans="1:27" ht="15" hidden="1" x14ac:dyDescent="0.25">
      <c r="A1559">
        <v>10091</v>
      </c>
      <c r="B1559">
        <v>10091</v>
      </c>
      <c r="C1559" s="475" t="s">
        <v>1992</v>
      </c>
      <c r="D1559" s="606" t="s">
        <v>1934</v>
      </c>
      <c r="E1559" s="476">
        <v>3</v>
      </c>
      <c r="F1559" s="154">
        <v>3</v>
      </c>
      <c r="G1559">
        <v>1</v>
      </c>
      <c r="H1559">
        <v>1</v>
      </c>
      <c r="I1559" s="471">
        <v>0.47039166666666665</v>
      </c>
      <c r="J1559" s="472">
        <v>0.36503333333333332</v>
      </c>
      <c r="K1559" s="472">
        <v>0.44336666666666663</v>
      </c>
      <c r="L1559" s="472">
        <v>0.58906666666666663</v>
      </c>
      <c r="M1559" s="472">
        <v>0.48410000000000003</v>
      </c>
      <c r="N1559" s="471">
        <v>0.47039166666666665</v>
      </c>
      <c r="O1559" s="472">
        <v>0.36503333333333332</v>
      </c>
      <c r="P1559" s="472">
        <v>0.44336666666666663</v>
      </c>
      <c r="Q1559" s="472">
        <v>0.58906666666666663</v>
      </c>
      <c r="R1559" s="472">
        <v>0.48410000000000003</v>
      </c>
      <c r="S1559" s="153">
        <v>0.01</v>
      </c>
      <c r="T1559" s="153">
        <v>0.02</v>
      </c>
      <c r="U1559" s="477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4" t="s">
        <v>24</v>
      </c>
    </row>
    <row r="1560" spans="1:27" ht="15" hidden="1" x14ac:dyDescent="0.25">
      <c r="A1560">
        <v>10092</v>
      </c>
      <c r="B1560">
        <v>10092</v>
      </c>
      <c r="C1560" s="475" t="s">
        <v>1993</v>
      </c>
      <c r="D1560" s="606" t="s">
        <v>1934</v>
      </c>
      <c r="E1560" s="476">
        <v>3</v>
      </c>
      <c r="F1560" s="470">
        <v>3</v>
      </c>
      <c r="G1560">
        <v>1</v>
      </c>
      <c r="H1560">
        <v>1</v>
      </c>
      <c r="I1560" s="471">
        <v>0.47039166666666665</v>
      </c>
      <c r="J1560" s="472">
        <v>0.36503333333333332</v>
      </c>
      <c r="K1560" s="472">
        <v>0.44336666666666663</v>
      </c>
      <c r="L1560" s="472">
        <v>0.58906666666666663</v>
      </c>
      <c r="M1560" s="472">
        <v>0.48410000000000003</v>
      </c>
      <c r="N1560" s="471">
        <v>0.47039166666666665</v>
      </c>
      <c r="O1560" s="472">
        <v>0.36503333333333332</v>
      </c>
      <c r="P1560" s="472">
        <v>0.44336666666666663</v>
      </c>
      <c r="Q1560" s="472">
        <v>0.58906666666666663</v>
      </c>
      <c r="R1560" s="472">
        <v>0.48410000000000003</v>
      </c>
      <c r="S1560" s="153">
        <v>0.01</v>
      </c>
      <c r="T1560" s="153">
        <v>0.02</v>
      </c>
      <c r="U1560" s="477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4" t="s">
        <v>24</v>
      </c>
    </row>
    <row r="1561" spans="1:27" ht="15" hidden="1" x14ac:dyDescent="0.25">
      <c r="A1561">
        <v>10093</v>
      </c>
      <c r="B1561">
        <v>10093</v>
      </c>
      <c r="C1561" s="475" t="s">
        <v>1994</v>
      </c>
      <c r="D1561" s="606" t="s">
        <v>1934</v>
      </c>
      <c r="E1561" s="476">
        <v>3</v>
      </c>
      <c r="F1561" s="470">
        <v>3</v>
      </c>
      <c r="G1561">
        <v>1</v>
      </c>
      <c r="H1561">
        <v>1</v>
      </c>
      <c r="I1561" s="471">
        <v>0.47039166666666665</v>
      </c>
      <c r="J1561" s="472">
        <v>0.36503333333333332</v>
      </c>
      <c r="K1561" s="472">
        <v>0.44336666666666663</v>
      </c>
      <c r="L1561" s="472">
        <v>0.58906666666666663</v>
      </c>
      <c r="M1561" s="472">
        <v>0.48410000000000003</v>
      </c>
      <c r="N1561" s="471">
        <v>0.47039166666666665</v>
      </c>
      <c r="O1561" s="472">
        <v>0.36503333333333332</v>
      </c>
      <c r="P1561" s="472">
        <v>0.44336666666666663</v>
      </c>
      <c r="Q1561" s="472">
        <v>0.58906666666666663</v>
      </c>
      <c r="R1561" s="472">
        <v>0.48410000000000003</v>
      </c>
      <c r="S1561" s="153">
        <v>0.01</v>
      </c>
      <c r="T1561" s="153">
        <v>0.02</v>
      </c>
      <c r="U1561" s="477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4" t="s">
        <v>24</v>
      </c>
    </row>
    <row r="1562" spans="1:27" ht="15" hidden="1" x14ac:dyDescent="0.25">
      <c r="A1562">
        <v>10094</v>
      </c>
      <c r="B1562">
        <v>10094</v>
      </c>
      <c r="C1562" s="475" t="s">
        <v>1995</v>
      </c>
      <c r="D1562" s="607" t="s">
        <v>1934</v>
      </c>
      <c r="E1562" s="476">
        <v>3</v>
      </c>
      <c r="F1562" s="470">
        <v>3</v>
      </c>
      <c r="G1562">
        <v>1</v>
      </c>
      <c r="H1562">
        <v>1</v>
      </c>
      <c r="I1562" s="471">
        <v>0.47039166666666665</v>
      </c>
      <c r="J1562" s="472">
        <v>0.36503333333333332</v>
      </c>
      <c r="K1562" s="472">
        <v>0.44336666666666663</v>
      </c>
      <c r="L1562" s="472">
        <v>0.58906666666666663</v>
      </c>
      <c r="M1562" s="472">
        <v>0.48410000000000003</v>
      </c>
      <c r="N1562" s="471">
        <v>0.47039166666666665</v>
      </c>
      <c r="O1562" s="472">
        <v>0.36503333333333332</v>
      </c>
      <c r="P1562" s="472">
        <v>0.44336666666666663</v>
      </c>
      <c r="Q1562" s="472">
        <v>0.58906666666666663</v>
      </c>
      <c r="R1562" s="472">
        <v>0.48410000000000003</v>
      </c>
      <c r="S1562" s="153">
        <v>0.01</v>
      </c>
      <c r="T1562" s="153">
        <v>0.02</v>
      </c>
      <c r="U1562" s="477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4" t="s">
        <v>24</v>
      </c>
    </row>
    <row r="1563" spans="1:27" ht="15" hidden="1" x14ac:dyDescent="0.25">
      <c r="A1563">
        <v>10095</v>
      </c>
      <c r="B1563">
        <v>10095</v>
      </c>
      <c r="C1563" s="475" t="s">
        <v>1441</v>
      </c>
      <c r="D1563" s="606" t="s">
        <v>1934</v>
      </c>
      <c r="E1563" s="476">
        <v>3</v>
      </c>
      <c r="F1563" s="470">
        <v>19</v>
      </c>
      <c r="G1563">
        <v>1</v>
      </c>
      <c r="H1563">
        <v>1</v>
      </c>
      <c r="I1563" s="471">
        <v>0.47039166666666665</v>
      </c>
      <c r="J1563" s="472">
        <v>0.36503333333333332</v>
      </c>
      <c r="K1563" s="472">
        <v>0.44336666666666663</v>
      </c>
      <c r="L1563" s="472">
        <v>0.58906666666666663</v>
      </c>
      <c r="M1563" s="472">
        <v>0.48410000000000003</v>
      </c>
      <c r="N1563" s="471">
        <v>0.47039166666666665</v>
      </c>
      <c r="O1563" s="472">
        <v>0.36503333333333332</v>
      </c>
      <c r="P1563" s="472">
        <v>0.44336666666666663</v>
      </c>
      <c r="Q1563" s="472">
        <v>0.58906666666666663</v>
      </c>
      <c r="R1563" s="472">
        <v>0.48410000000000003</v>
      </c>
      <c r="S1563" s="153">
        <v>0.01</v>
      </c>
      <c r="T1563" s="153">
        <v>0.02</v>
      </c>
      <c r="U1563" s="477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4" t="s">
        <v>24</v>
      </c>
    </row>
    <row r="1564" spans="1:27" ht="15" hidden="1" x14ac:dyDescent="0.25">
      <c r="A1564">
        <v>10096</v>
      </c>
      <c r="B1564">
        <v>10096</v>
      </c>
      <c r="C1564" s="475" t="s">
        <v>1996</v>
      </c>
      <c r="D1564" s="606" t="s">
        <v>1934</v>
      </c>
      <c r="E1564" s="476">
        <v>3</v>
      </c>
      <c r="F1564" s="154">
        <v>2</v>
      </c>
      <c r="G1564">
        <v>1</v>
      </c>
      <c r="H1564">
        <v>1</v>
      </c>
      <c r="I1564" s="471">
        <v>0.47039166666666665</v>
      </c>
      <c r="J1564" s="472">
        <v>0.36503333333333332</v>
      </c>
      <c r="K1564" s="472">
        <v>0.44336666666666663</v>
      </c>
      <c r="L1564" s="472">
        <v>0.58906666666666663</v>
      </c>
      <c r="M1564" s="472">
        <v>0.48410000000000003</v>
      </c>
      <c r="N1564" s="471">
        <v>0.47039166666666665</v>
      </c>
      <c r="O1564" s="472">
        <v>0.36503333333333332</v>
      </c>
      <c r="P1564" s="472">
        <v>0.44336666666666663</v>
      </c>
      <c r="Q1564" s="472">
        <v>0.58906666666666663</v>
      </c>
      <c r="R1564" s="472">
        <v>0.48410000000000003</v>
      </c>
      <c r="S1564" s="153">
        <v>0.01</v>
      </c>
      <c r="T1564" s="153">
        <v>0.02</v>
      </c>
      <c r="U1564" s="477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4" t="s">
        <v>24</v>
      </c>
    </row>
    <row r="1565" spans="1:27" ht="15" hidden="1" x14ac:dyDescent="0.25">
      <c r="A1565">
        <v>10097</v>
      </c>
      <c r="B1565">
        <v>10097</v>
      </c>
      <c r="C1565" s="475" t="s">
        <v>1997</v>
      </c>
      <c r="D1565" s="606" t="s">
        <v>1934</v>
      </c>
      <c r="E1565" s="476">
        <v>3</v>
      </c>
      <c r="F1565" s="470">
        <v>3</v>
      </c>
      <c r="G1565">
        <v>1</v>
      </c>
      <c r="H1565">
        <v>1</v>
      </c>
      <c r="I1565" s="471">
        <v>0.47039166666666665</v>
      </c>
      <c r="J1565" s="472">
        <v>0.36503333333333332</v>
      </c>
      <c r="K1565" s="472">
        <v>0.44336666666666663</v>
      </c>
      <c r="L1565" s="472">
        <v>0.58906666666666663</v>
      </c>
      <c r="M1565" s="472">
        <v>0.48410000000000003</v>
      </c>
      <c r="N1565" s="471">
        <v>0.47039166666666665</v>
      </c>
      <c r="O1565" s="472">
        <v>0.36503333333333332</v>
      </c>
      <c r="P1565" s="472">
        <v>0.44336666666666663</v>
      </c>
      <c r="Q1565" s="472">
        <v>0.58906666666666663</v>
      </c>
      <c r="R1565" s="472">
        <v>0.48410000000000003</v>
      </c>
      <c r="S1565" s="153">
        <v>0.01</v>
      </c>
      <c r="T1565" s="153">
        <v>0.02</v>
      </c>
      <c r="U1565" s="477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4" t="s">
        <v>24</v>
      </c>
    </row>
    <row r="1566" spans="1:27" ht="15" hidden="1" x14ac:dyDescent="0.25">
      <c r="A1566">
        <v>10098</v>
      </c>
      <c r="B1566">
        <v>10098</v>
      </c>
      <c r="C1566" s="475" t="s">
        <v>1998</v>
      </c>
      <c r="D1566" s="606" t="s">
        <v>1934</v>
      </c>
      <c r="E1566" s="476">
        <v>3</v>
      </c>
      <c r="F1566" s="470">
        <v>3</v>
      </c>
      <c r="G1566">
        <v>1</v>
      </c>
      <c r="H1566">
        <v>1</v>
      </c>
      <c r="I1566" s="471">
        <v>0.47039166666666665</v>
      </c>
      <c r="J1566" s="472">
        <v>0.36503333333333332</v>
      </c>
      <c r="K1566" s="472">
        <v>0.44336666666666663</v>
      </c>
      <c r="L1566" s="472">
        <v>0.58906666666666663</v>
      </c>
      <c r="M1566" s="472">
        <v>0.48410000000000003</v>
      </c>
      <c r="N1566" s="471">
        <v>0.47039166666666665</v>
      </c>
      <c r="O1566" s="472">
        <v>0.36503333333333332</v>
      </c>
      <c r="P1566" s="472">
        <v>0.44336666666666663</v>
      </c>
      <c r="Q1566" s="472">
        <v>0.58906666666666663</v>
      </c>
      <c r="R1566" s="472">
        <v>0.48410000000000003</v>
      </c>
      <c r="S1566" s="153">
        <v>0.01</v>
      </c>
      <c r="T1566" s="153">
        <v>0.02</v>
      </c>
      <c r="U1566" s="477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4" t="s">
        <v>24</v>
      </c>
    </row>
    <row r="1567" spans="1:27" ht="15" hidden="1" x14ac:dyDescent="0.25">
      <c r="A1567">
        <v>10099</v>
      </c>
      <c r="B1567">
        <v>10099</v>
      </c>
      <c r="C1567" s="475" t="s">
        <v>1999</v>
      </c>
      <c r="D1567" s="606" t="s">
        <v>1934</v>
      </c>
      <c r="E1567" s="476">
        <v>3</v>
      </c>
      <c r="F1567" s="470">
        <v>3</v>
      </c>
      <c r="G1567">
        <v>1</v>
      </c>
      <c r="H1567">
        <v>1</v>
      </c>
      <c r="I1567" s="471">
        <v>0.47039166666666665</v>
      </c>
      <c r="J1567" s="472">
        <v>0.36503333333333332</v>
      </c>
      <c r="K1567" s="472">
        <v>0.44336666666666663</v>
      </c>
      <c r="L1567" s="472">
        <v>0.58906666666666663</v>
      </c>
      <c r="M1567" s="472">
        <v>0.48410000000000003</v>
      </c>
      <c r="N1567" s="471">
        <v>0.47039166666666665</v>
      </c>
      <c r="O1567" s="472">
        <v>0.36503333333333332</v>
      </c>
      <c r="P1567" s="472">
        <v>0.44336666666666663</v>
      </c>
      <c r="Q1567" s="472">
        <v>0.58906666666666663</v>
      </c>
      <c r="R1567" s="472">
        <v>0.48410000000000003</v>
      </c>
      <c r="S1567" s="153">
        <v>0.01</v>
      </c>
      <c r="T1567" s="153">
        <v>0.02</v>
      </c>
      <c r="U1567" s="477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4" t="s">
        <v>24</v>
      </c>
    </row>
    <row r="1568" spans="1:27" ht="15" hidden="1" x14ac:dyDescent="0.25">
      <c r="A1568">
        <v>10100</v>
      </c>
      <c r="B1568">
        <v>10100</v>
      </c>
      <c r="C1568" s="475" t="s">
        <v>2000</v>
      </c>
      <c r="D1568" s="606" t="s">
        <v>1934</v>
      </c>
      <c r="E1568" s="476">
        <v>3</v>
      </c>
      <c r="F1568" s="470">
        <v>5</v>
      </c>
      <c r="G1568">
        <v>1</v>
      </c>
      <c r="H1568">
        <v>1</v>
      </c>
      <c r="I1568" s="471">
        <v>0.47039166666666665</v>
      </c>
      <c r="J1568" s="472">
        <v>0.36503333333333332</v>
      </c>
      <c r="K1568" s="472">
        <v>0.44336666666666663</v>
      </c>
      <c r="L1568" s="472">
        <v>0.58906666666666663</v>
      </c>
      <c r="M1568" s="472">
        <v>0.48410000000000003</v>
      </c>
      <c r="N1568" s="471">
        <v>0.47039166666666665</v>
      </c>
      <c r="O1568" s="472">
        <v>0.36503333333333332</v>
      </c>
      <c r="P1568" s="472">
        <v>0.44336666666666663</v>
      </c>
      <c r="Q1568" s="472">
        <v>0.58906666666666663</v>
      </c>
      <c r="R1568" s="472">
        <v>0.48410000000000003</v>
      </c>
      <c r="S1568" s="153">
        <v>0.01</v>
      </c>
      <c r="T1568" s="153">
        <v>0.02</v>
      </c>
      <c r="U1568" s="477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4" t="s">
        <v>24</v>
      </c>
    </row>
    <row r="1569" spans="1:27" ht="15" hidden="1" x14ac:dyDescent="0.25">
      <c r="A1569">
        <v>10101</v>
      </c>
      <c r="B1569">
        <v>10101</v>
      </c>
      <c r="C1569" s="475" t="s">
        <v>2001</v>
      </c>
      <c r="D1569" s="606" t="s">
        <v>1934</v>
      </c>
      <c r="E1569" s="476">
        <v>3</v>
      </c>
      <c r="F1569" s="154">
        <v>3</v>
      </c>
      <c r="G1569">
        <v>1</v>
      </c>
      <c r="H1569">
        <v>1</v>
      </c>
      <c r="I1569" s="471">
        <v>0.47039166666666665</v>
      </c>
      <c r="J1569" s="472">
        <v>0.36503333333333332</v>
      </c>
      <c r="K1569" s="472">
        <v>0.44336666666666663</v>
      </c>
      <c r="L1569" s="472">
        <v>0.58906666666666663</v>
      </c>
      <c r="M1569" s="472">
        <v>0.48410000000000003</v>
      </c>
      <c r="N1569" s="471">
        <v>0.47039166666666665</v>
      </c>
      <c r="O1569" s="472">
        <v>0.36503333333333332</v>
      </c>
      <c r="P1569" s="472">
        <v>0.44336666666666663</v>
      </c>
      <c r="Q1569" s="472">
        <v>0.58906666666666663</v>
      </c>
      <c r="R1569" s="472">
        <v>0.48410000000000003</v>
      </c>
      <c r="S1569" s="153">
        <v>0.01</v>
      </c>
      <c r="T1569" s="153">
        <v>0.02</v>
      </c>
      <c r="U1569" s="477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4" t="s">
        <v>24</v>
      </c>
    </row>
    <row r="1570" spans="1:27" ht="15" hidden="1" x14ac:dyDescent="0.25">
      <c r="A1570">
        <v>10102</v>
      </c>
      <c r="B1570">
        <v>10102</v>
      </c>
      <c r="C1570" s="475" t="s">
        <v>2002</v>
      </c>
      <c r="D1570" s="606" t="s">
        <v>1934</v>
      </c>
      <c r="E1570" s="476">
        <v>3</v>
      </c>
      <c r="F1570" s="470">
        <v>3</v>
      </c>
      <c r="G1570">
        <v>1</v>
      </c>
      <c r="H1570">
        <v>1</v>
      </c>
      <c r="I1570" s="471">
        <v>0.47039166666666665</v>
      </c>
      <c r="J1570" s="472">
        <v>0.36503333333333332</v>
      </c>
      <c r="K1570" s="472">
        <v>0.44336666666666663</v>
      </c>
      <c r="L1570" s="472">
        <v>0.58906666666666663</v>
      </c>
      <c r="M1570" s="472">
        <v>0.48410000000000003</v>
      </c>
      <c r="N1570" s="471">
        <v>0.47039166666666665</v>
      </c>
      <c r="O1570" s="472">
        <v>0.36503333333333332</v>
      </c>
      <c r="P1570" s="472">
        <v>0.44336666666666663</v>
      </c>
      <c r="Q1570" s="472">
        <v>0.58906666666666663</v>
      </c>
      <c r="R1570" s="472">
        <v>0.48410000000000003</v>
      </c>
      <c r="S1570" s="153">
        <v>0.01</v>
      </c>
      <c r="T1570" s="153">
        <v>0.02</v>
      </c>
      <c r="U1570" s="477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4" t="s">
        <v>24</v>
      </c>
    </row>
    <row r="1571" spans="1:27" ht="15" hidden="1" x14ac:dyDescent="0.25">
      <c r="A1571">
        <v>10103</v>
      </c>
      <c r="B1571">
        <v>10103</v>
      </c>
      <c r="C1571" s="475" t="s">
        <v>2003</v>
      </c>
      <c r="D1571" s="606" t="s">
        <v>1934</v>
      </c>
      <c r="E1571" s="476">
        <v>3</v>
      </c>
      <c r="F1571" s="470">
        <v>3</v>
      </c>
      <c r="G1571">
        <v>1</v>
      </c>
      <c r="H1571">
        <v>1</v>
      </c>
      <c r="I1571" s="471">
        <v>0.47039166666666665</v>
      </c>
      <c r="J1571" s="472">
        <v>0.36503333333333332</v>
      </c>
      <c r="K1571" s="472">
        <v>0.44336666666666663</v>
      </c>
      <c r="L1571" s="472">
        <v>0.58906666666666663</v>
      </c>
      <c r="M1571" s="472">
        <v>0.48410000000000003</v>
      </c>
      <c r="N1571" s="471">
        <v>0.47039166666666665</v>
      </c>
      <c r="O1571" s="472">
        <v>0.36503333333333332</v>
      </c>
      <c r="P1571" s="472">
        <v>0.44336666666666663</v>
      </c>
      <c r="Q1571" s="472">
        <v>0.58906666666666663</v>
      </c>
      <c r="R1571" s="472">
        <v>0.48410000000000003</v>
      </c>
      <c r="S1571" s="153">
        <v>0.01</v>
      </c>
      <c r="T1571" s="153">
        <v>0.02</v>
      </c>
      <c r="U1571" s="477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4" t="s">
        <v>24</v>
      </c>
    </row>
    <row r="1572" spans="1:27" ht="15" hidden="1" x14ac:dyDescent="0.25">
      <c r="A1572">
        <v>10104</v>
      </c>
      <c r="B1572">
        <v>10104</v>
      </c>
      <c r="C1572" s="475" t="s">
        <v>2004</v>
      </c>
      <c r="D1572" s="606" t="s">
        <v>1934</v>
      </c>
      <c r="E1572" s="476">
        <v>3</v>
      </c>
      <c r="F1572" s="470">
        <v>3</v>
      </c>
      <c r="G1572">
        <v>1</v>
      </c>
      <c r="H1572">
        <v>1</v>
      </c>
      <c r="I1572" s="471">
        <v>0.47039166666666665</v>
      </c>
      <c r="J1572" s="472">
        <v>0.36503333333333332</v>
      </c>
      <c r="K1572" s="472">
        <v>0.44336666666666663</v>
      </c>
      <c r="L1572" s="472">
        <v>0.58906666666666663</v>
      </c>
      <c r="M1572" s="472">
        <v>0.48410000000000003</v>
      </c>
      <c r="N1572" s="471">
        <v>0.47039166666666665</v>
      </c>
      <c r="O1572" s="472">
        <v>0.36503333333333332</v>
      </c>
      <c r="P1572" s="472">
        <v>0.44336666666666663</v>
      </c>
      <c r="Q1572" s="472">
        <v>0.58906666666666663</v>
      </c>
      <c r="R1572" s="472">
        <v>0.48410000000000003</v>
      </c>
      <c r="S1572" s="153">
        <v>0.01</v>
      </c>
      <c r="T1572" s="153">
        <v>0.02</v>
      </c>
      <c r="U1572" s="477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4" t="s">
        <v>24</v>
      </c>
    </row>
    <row r="1573" spans="1:27" ht="15" hidden="1" x14ac:dyDescent="0.25">
      <c r="A1573">
        <v>10105</v>
      </c>
      <c r="B1573">
        <v>10105</v>
      </c>
      <c r="C1573" s="475" t="s">
        <v>2005</v>
      </c>
      <c r="D1573" s="606" t="s">
        <v>1934</v>
      </c>
      <c r="E1573" s="476">
        <v>3</v>
      </c>
      <c r="F1573" s="470">
        <v>3</v>
      </c>
      <c r="G1573">
        <v>1</v>
      </c>
      <c r="H1573">
        <v>1</v>
      </c>
      <c r="I1573" s="471">
        <v>0.47039166666666665</v>
      </c>
      <c r="J1573" s="472">
        <v>0.36503333333333332</v>
      </c>
      <c r="K1573" s="472">
        <v>0.44336666666666663</v>
      </c>
      <c r="L1573" s="472">
        <v>0.58906666666666663</v>
      </c>
      <c r="M1573" s="472">
        <v>0.48410000000000003</v>
      </c>
      <c r="N1573" s="471">
        <v>0.47039166666666665</v>
      </c>
      <c r="O1573" s="472">
        <v>0.36503333333333332</v>
      </c>
      <c r="P1573" s="472">
        <v>0.44336666666666663</v>
      </c>
      <c r="Q1573" s="472">
        <v>0.58906666666666663</v>
      </c>
      <c r="R1573" s="472">
        <v>0.48410000000000003</v>
      </c>
      <c r="S1573" s="153">
        <v>0.01</v>
      </c>
      <c r="T1573" s="153">
        <v>0.02</v>
      </c>
      <c r="U1573" s="477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4" t="s">
        <v>24</v>
      </c>
    </row>
    <row r="1574" spans="1:27" ht="15" hidden="1" x14ac:dyDescent="0.25">
      <c r="A1574">
        <v>10106</v>
      </c>
      <c r="B1574">
        <v>10106</v>
      </c>
      <c r="C1574" s="475" t="s">
        <v>2006</v>
      </c>
      <c r="D1574" s="606" t="s">
        <v>1934</v>
      </c>
      <c r="E1574" s="476">
        <v>3</v>
      </c>
      <c r="F1574" s="154">
        <v>3</v>
      </c>
      <c r="G1574">
        <v>1</v>
      </c>
      <c r="H1574">
        <v>1</v>
      </c>
      <c r="I1574" s="471">
        <v>0.47039166666666665</v>
      </c>
      <c r="J1574" s="472">
        <v>0.36503333333333332</v>
      </c>
      <c r="K1574" s="472">
        <v>0.44336666666666663</v>
      </c>
      <c r="L1574" s="472">
        <v>0.58906666666666663</v>
      </c>
      <c r="M1574" s="472">
        <v>0.48410000000000003</v>
      </c>
      <c r="N1574" s="471">
        <v>0.47039166666666665</v>
      </c>
      <c r="O1574" s="472">
        <v>0.36503333333333332</v>
      </c>
      <c r="P1574" s="472">
        <v>0.44336666666666663</v>
      </c>
      <c r="Q1574" s="472">
        <v>0.58906666666666663</v>
      </c>
      <c r="R1574" s="472">
        <v>0.48410000000000003</v>
      </c>
      <c r="S1574" s="153">
        <v>0.01</v>
      </c>
      <c r="T1574" s="153">
        <v>0.02</v>
      </c>
      <c r="U1574" s="477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4" t="s">
        <v>24</v>
      </c>
    </row>
    <row r="1575" spans="1:27" ht="15" hidden="1" x14ac:dyDescent="0.25">
      <c r="A1575">
        <v>10107</v>
      </c>
      <c r="B1575">
        <v>10107</v>
      </c>
      <c r="C1575" s="475" t="s">
        <v>2007</v>
      </c>
      <c r="D1575" s="606" t="s">
        <v>1934</v>
      </c>
      <c r="E1575" s="476">
        <v>3</v>
      </c>
      <c r="F1575" s="470">
        <v>3</v>
      </c>
      <c r="G1575">
        <v>1</v>
      </c>
      <c r="H1575">
        <v>1</v>
      </c>
      <c r="I1575" s="471">
        <v>0.47039166666666665</v>
      </c>
      <c r="J1575" s="472">
        <v>0.36503333333333332</v>
      </c>
      <c r="K1575" s="472">
        <v>0.44336666666666663</v>
      </c>
      <c r="L1575" s="472">
        <v>0.58906666666666663</v>
      </c>
      <c r="M1575" s="472">
        <v>0.48410000000000003</v>
      </c>
      <c r="N1575" s="471">
        <v>0.47039166666666665</v>
      </c>
      <c r="O1575" s="472">
        <v>0.36503333333333332</v>
      </c>
      <c r="P1575" s="472">
        <v>0.44336666666666663</v>
      </c>
      <c r="Q1575" s="472">
        <v>0.58906666666666663</v>
      </c>
      <c r="R1575" s="472">
        <v>0.48410000000000003</v>
      </c>
      <c r="S1575" s="153">
        <v>0.01</v>
      </c>
      <c r="T1575" s="153">
        <v>0.02</v>
      </c>
      <c r="U1575" s="477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4" t="s">
        <v>24</v>
      </c>
    </row>
    <row r="1576" spans="1:27" ht="15" hidden="1" x14ac:dyDescent="0.25">
      <c r="A1576">
        <v>10108</v>
      </c>
      <c r="B1576">
        <v>10108</v>
      </c>
      <c r="C1576" s="475" t="s">
        <v>2008</v>
      </c>
      <c r="D1576" s="606" t="s">
        <v>1934</v>
      </c>
      <c r="E1576" s="476">
        <v>3</v>
      </c>
      <c r="F1576" s="470">
        <v>3</v>
      </c>
      <c r="G1576">
        <v>1</v>
      </c>
      <c r="H1576">
        <v>1</v>
      </c>
      <c r="I1576" s="471">
        <v>0.47039166666666665</v>
      </c>
      <c r="J1576" s="472">
        <v>0.36503333333333332</v>
      </c>
      <c r="K1576" s="472">
        <v>0.44336666666666663</v>
      </c>
      <c r="L1576" s="472">
        <v>0.58906666666666663</v>
      </c>
      <c r="M1576" s="472">
        <v>0.48410000000000003</v>
      </c>
      <c r="N1576" s="471">
        <v>0.47039166666666665</v>
      </c>
      <c r="O1576" s="472">
        <v>0.36503333333333332</v>
      </c>
      <c r="P1576" s="472">
        <v>0.44336666666666663</v>
      </c>
      <c r="Q1576" s="472">
        <v>0.58906666666666663</v>
      </c>
      <c r="R1576" s="472">
        <v>0.48410000000000003</v>
      </c>
      <c r="S1576" s="153">
        <v>0.01</v>
      </c>
      <c r="T1576" s="153">
        <v>0.02</v>
      </c>
      <c r="U1576" s="477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4" t="s">
        <v>24</v>
      </c>
    </row>
    <row r="1577" spans="1:27" ht="15" hidden="1" x14ac:dyDescent="0.25">
      <c r="A1577">
        <v>10109</v>
      </c>
      <c r="B1577">
        <v>10109</v>
      </c>
      <c r="C1577" s="475" t="s">
        <v>2009</v>
      </c>
      <c r="D1577" s="606" t="s">
        <v>1934</v>
      </c>
      <c r="E1577" s="476">
        <v>3</v>
      </c>
      <c r="F1577" s="470">
        <v>3</v>
      </c>
      <c r="G1577">
        <v>1</v>
      </c>
      <c r="H1577">
        <v>1</v>
      </c>
      <c r="I1577" s="471">
        <v>0.47039166666666665</v>
      </c>
      <c r="J1577" s="472">
        <v>0.36503333333333332</v>
      </c>
      <c r="K1577" s="472">
        <v>0.44336666666666663</v>
      </c>
      <c r="L1577" s="472">
        <v>0.58906666666666663</v>
      </c>
      <c r="M1577" s="472">
        <v>0.48410000000000003</v>
      </c>
      <c r="N1577" s="471">
        <v>0.47039166666666665</v>
      </c>
      <c r="O1577" s="472">
        <v>0.36503333333333332</v>
      </c>
      <c r="P1577" s="472">
        <v>0.44336666666666663</v>
      </c>
      <c r="Q1577" s="472">
        <v>0.58906666666666663</v>
      </c>
      <c r="R1577" s="472">
        <v>0.48410000000000003</v>
      </c>
      <c r="S1577" s="153">
        <v>0.01</v>
      </c>
      <c r="T1577" s="153">
        <v>0.02</v>
      </c>
      <c r="U1577" s="477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4" t="s">
        <v>24</v>
      </c>
    </row>
    <row r="1578" spans="1:27" ht="15" hidden="1" x14ac:dyDescent="0.25">
      <c r="A1578">
        <v>10110</v>
      </c>
      <c r="B1578">
        <v>10110</v>
      </c>
      <c r="C1578" s="475" t="s">
        <v>2010</v>
      </c>
      <c r="D1578" s="606" t="s">
        <v>1934</v>
      </c>
      <c r="E1578" s="476">
        <v>3</v>
      </c>
      <c r="F1578" s="470">
        <v>3</v>
      </c>
      <c r="G1578">
        <v>1</v>
      </c>
      <c r="H1578">
        <v>1</v>
      </c>
      <c r="I1578" s="471">
        <v>0.47039166666666665</v>
      </c>
      <c r="J1578" s="472">
        <v>0.36503333333333332</v>
      </c>
      <c r="K1578" s="472">
        <v>0.44336666666666663</v>
      </c>
      <c r="L1578" s="472">
        <v>0.58906666666666663</v>
      </c>
      <c r="M1578" s="472">
        <v>0.48410000000000003</v>
      </c>
      <c r="N1578" s="471">
        <v>0.47039166666666665</v>
      </c>
      <c r="O1578" s="472">
        <v>0.36503333333333332</v>
      </c>
      <c r="P1578" s="472">
        <v>0.44336666666666663</v>
      </c>
      <c r="Q1578" s="472">
        <v>0.58906666666666663</v>
      </c>
      <c r="R1578" s="472">
        <v>0.48410000000000003</v>
      </c>
      <c r="S1578" s="153">
        <v>0.01</v>
      </c>
      <c r="T1578" s="153">
        <v>0.02</v>
      </c>
      <c r="U1578" s="477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4" t="s">
        <v>24</v>
      </c>
    </row>
    <row r="1579" spans="1:27" ht="15" hidden="1" x14ac:dyDescent="0.25">
      <c r="A1579">
        <v>10191</v>
      </c>
      <c r="B1579">
        <v>10191</v>
      </c>
      <c r="C1579" s="475" t="s">
        <v>1459</v>
      </c>
      <c r="D1579" s="605" t="s">
        <v>219</v>
      </c>
      <c r="E1579" s="476">
        <v>2</v>
      </c>
      <c r="F1579" s="154">
        <v>8</v>
      </c>
      <c r="G1579">
        <v>1</v>
      </c>
      <c r="H1579">
        <v>1</v>
      </c>
      <c r="I1579" s="471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1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7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4" t="s">
        <v>24</v>
      </c>
    </row>
    <row r="1580" spans="1:27" ht="15" hidden="1" x14ac:dyDescent="0.25">
      <c r="A1580">
        <v>10192</v>
      </c>
      <c r="B1580">
        <v>10192</v>
      </c>
      <c r="C1580" s="475" t="s">
        <v>1348</v>
      </c>
      <c r="D1580" s="605" t="s">
        <v>219</v>
      </c>
      <c r="E1580" s="476">
        <v>2</v>
      </c>
      <c r="F1580" s="470">
        <v>2</v>
      </c>
      <c r="G1580">
        <v>1</v>
      </c>
      <c r="H1580">
        <v>1</v>
      </c>
      <c r="I1580" s="471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1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7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4" t="s">
        <v>24</v>
      </c>
    </row>
    <row r="1581" spans="1:27" ht="15" hidden="1" x14ac:dyDescent="0.25">
      <c r="A1581">
        <v>10193</v>
      </c>
      <c r="B1581">
        <v>10193</v>
      </c>
      <c r="C1581" s="475" t="s">
        <v>2011</v>
      </c>
      <c r="D1581" s="605" t="s">
        <v>219</v>
      </c>
      <c r="E1581" s="476">
        <v>2</v>
      </c>
      <c r="F1581" s="470">
        <v>2</v>
      </c>
      <c r="G1581">
        <v>1</v>
      </c>
      <c r="H1581">
        <v>1</v>
      </c>
      <c r="I1581" s="471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1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7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4" t="s">
        <v>24</v>
      </c>
    </row>
    <row r="1582" spans="1:27" ht="15" hidden="1" x14ac:dyDescent="0.25">
      <c r="A1582">
        <v>10194</v>
      </c>
      <c r="B1582">
        <v>10194</v>
      </c>
      <c r="C1582" s="475" t="s">
        <v>2012</v>
      </c>
      <c r="D1582" s="605" t="s">
        <v>219</v>
      </c>
      <c r="E1582" s="476">
        <v>2</v>
      </c>
      <c r="F1582" s="470">
        <v>2</v>
      </c>
      <c r="G1582">
        <v>1</v>
      </c>
      <c r="H1582">
        <v>1</v>
      </c>
      <c r="I1582" s="471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1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7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4" t="s">
        <v>24</v>
      </c>
    </row>
    <row r="1583" spans="1:27" ht="15" hidden="1" x14ac:dyDescent="0.25">
      <c r="A1583">
        <v>10195</v>
      </c>
      <c r="B1583">
        <v>10195</v>
      </c>
      <c r="C1583" s="475" t="s">
        <v>2013</v>
      </c>
      <c r="D1583" s="605" t="s">
        <v>219</v>
      </c>
      <c r="E1583" s="476">
        <v>2</v>
      </c>
      <c r="F1583" s="470">
        <v>2</v>
      </c>
      <c r="G1583">
        <v>1</v>
      </c>
      <c r="H1583">
        <v>1</v>
      </c>
      <c r="I1583" s="471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1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7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4" t="s">
        <v>24</v>
      </c>
    </row>
    <row r="1584" spans="1:27" ht="15" hidden="1" x14ac:dyDescent="0.25">
      <c r="A1584">
        <v>10196</v>
      </c>
      <c r="B1584">
        <v>10196</v>
      </c>
      <c r="C1584" s="475" t="s">
        <v>2014</v>
      </c>
      <c r="D1584" s="605" t="s">
        <v>219</v>
      </c>
      <c r="E1584" s="476">
        <v>2</v>
      </c>
      <c r="F1584" s="154">
        <v>2</v>
      </c>
      <c r="G1584">
        <v>1</v>
      </c>
      <c r="H1584">
        <v>1</v>
      </c>
      <c r="I1584" s="471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1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7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4" t="s">
        <v>24</v>
      </c>
    </row>
    <row r="1585" spans="1:27" ht="15" hidden="1" x14ac:dyDescent="0.25">
      <c r="A1585">
        <v>10197</v>
      </c>
      <c r="B1585">
        <v>10197</v>
      </c>
      <c r="C1585" s="475" t="s">
        <v>2015</v>
      </c>
      <c r="D1585" s="605" t="s">
        <v>219</v>
      </c>
      <c r="E1585" s="476">
        <v>2</v>
      </c>
      <c r="F1585" s="470">
        <v>2</v>
      </c>
      <c r="G1585">
        <v>1</v>
      </c>
      <c r="H1585">
        <v>1</v>
      </c>
      <c r="I1585" s="471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1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7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4" t="s">
        <v>24</v>
      </c>
    </row>
    <row r="1586" spans="1:27" ht="15" hidden="1" x14ac:dyDescent="0.25">
      <c r="A1586">
        <v>10198</v>
      </c>
      <c r="B1586">
        <v>10198</v>
      </c>
      <c r="C1586" s="475" t="s">
        <v>2016</v>
      </c>
      <c r="D1586" s="605" t="s">
        <v>219</v>
      </c>
      <c r="E1586" s="476">
        <v>2</v>
      </c>
      <c r="F1586" s="470">
        <v>2</v>
      </c>
      <c r="G1586">
        <v>1</v>
      </c>
      <c r="H1586">
        <v>1</v>
      </c>
      <c r="I1586" s="471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1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7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4" t="s">
        <v>24</v>
      </c>
    </row>
    <row r="1587" spans="1:27" ht="15" hidden="1" x14ac:dyDescent="0.25">
      <c r="A1587">
        <v>10199</v>
      </c>
      <c r="B1587">
        <v>10199</v>
      </c>
      <c r="C1587" s="475" t="s">
        <v>2017</v>
      </c>
      <c r="D1587" s="605" t="s">
        <v>219</v>
      </c>
      <c r="E1587" s="476">
        <v>2</v>
      </c>
      <c r="F1587" s="470">
        <v>2</v>
      </c>
      <c r="G1587">
        <v>1</v>
      </c>
      <c r="H1587">
        <v>1</v>
      </c>
      <c r="I1587" s="471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1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7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4" t="s">
        <v>24</v>
      </c>
    </row>
    <row r="1588" spans="1:27" ht="15" hidden="1" x14ac:dyDescent="0.25">
      <c r="A1588">
        <v>10200</v>
      </c>
      <c r="B1588">
        <v>10200</v>
      </c>
      <c r="C1588" s="475" t="s">
        <v>2018</v>
      </c>
      <c r="D1588" s="605" t="s">
        <v>219</v>
      </c>
      <c r="E1588" s="476">
        <v>2</v>
      </c>
      <c r="F1588" s="470">
        <v>2</v>
      </c>
      <c r="G1588">
        <v>1</v>
      </c>
      <c r="H1588">
        <v>1</v>
      </c>
      <c r="I1588" s="471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1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7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4" t="s">
        <v>24</v>
      </c>
    </row>
    <row r="1589" spans="1:27" ht="15" hidden="1" x14ac:dyDescent="0.25">
      <c r="A1589">
        <v>10201</v>
      </c>
      <c r="B1589">
        <v>10201</v>
      </c>
      <c r="C1589" s="475" t="s">
        <v>2019</v>
      </c>
      <c r="D1589" s="605" t="s">
        <v>219</v>
      </c>
      <c r="E1589" s="476">
        <v>2</v>
      </c>
      <c r="F1589" s="154">
        <v>2</v>
      </c>
      <c r="G1589">
        <v>1</v>
      </c>
      <c r="H1589">
        <v>1</v>
      </c>
      <c r="I1589" s="471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1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7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4" t="s">
        <v>24</v>
      </c>
    </row>
    <row r="1590" spans="1:27" ht="15" hidden="1" x14ac:dyDescent="0.25">
      <c r="A1590">
        <v>10202</v>
      </c>
      <c r="B1590">
        <v>10202</v>
      </c>
      <c r="C1590" s="475" t="s">
        <v>2020</v>
      </c>
      <c r="D1590" t="s">
        <v>222</v>
      </c>
      <c r="E1590" s="476">
        <v>3</v>
      </c>
      <c r="F1590" s="470">
        <v>10.5</v>
      </c>
      <c r="G1590">
        <v>1</v>
      </c>
      <c r="H1590">
        <v>1</v>
      </c>
      <c r="I1590" s="471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1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7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4" t="s">
        <v>25</v>
      </c>
    </row>
    <row r="1591" spans="1:27" ht="15" hidden="1" x14ac:dyDescent="0.25">
      <c r="A1591">
        <v>10203</v>
      </c>
      <c r="B1591">
        <v>10203</v>
      </c>
      <c r="C1591" s="475" t="s">
        <v>1733</v>
      </c>
      <c r="D1591" t="s">
        <v>222</v>
      </c>
      <c r="E1591" s="476">
        <v>3</v>
      </c>
      <c r="F1591" s="470">
        <v>27</v>
      </c>
      <c r="G1591">
        <v>1</v>
      </c>
      <c r="H1591">
        <v>1</v>
      </c>
      <c r="I1591" s="471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1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7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4" t="s">
        <v>25</v>
      </c>
    </row>
    <row r="1592" spans="1:27" ht="15" hidden="1" x14ac:dyDescent="0.25">
      <c r="A1592">
        <v>10204</v>
      </c>
      <c r="B1592">
        <v>10204</v>
      </c>
      <c r="C1592" s="475" t="s">
        <v>1734</v>
      </c>
      <c r="D1592" t="s">
        <v>222</v>
      </c>
      <c r="E1592" s="476">
        <v>3</v>
      </c>
      <c r="F1592" s="470">
        <v>30</v>
      </c>
      <c r="G1592">
        <v>1</v>
      </c>
      <c r="H1592">
        <v>1</v>
      </c>
      <c r="I1592" s="471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1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7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4" t="s">
        <v>25</v>
      </c>
    </row>
    <row r="1593" spans="1:27" ht="15" hidden="1" x14ac:dyDescent="0.25">
      <c r="A1593">
        <v>10205</v>
      </c>
      <c r="B1593">
        <v>10205</v>
      </c>
      <c r="C1593" s="475" t="s">
        <v>1715</v>
      </c>
      <c r="D1593" t="s">
        <v>222</v>
      </c>
      <c r="E1593" s="476">
        <v>3</v>
      </c>
      <c r="F1593" s="470">
        <v>30</v>
      </c>
      <c r="G1593">
        <v>1</v>
      </c>
      <c r="H1593">
        <v>1</v>
      </c>
      <c r="I1593" s="471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1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7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4" t="s">
        <v>25</v>
      </c>
    </row>
    <row r="1594" spans="1:27" ht="15" hidden="1" x14ac:dyDescent="0.25">
      <c r="A1594">
        <v>10206</v>
      </c>
      <c r="B1594">
        <v>10206</v>
      </c>
      <c r="C1594" s="475" t="s">
        <v>1716</v>
      </c>
      <c r="D1594" t="s">
        <v>222</v>
      </c>
      <c r="E1594" s="476">
        <v>3</v>
      </c>
      <c r="F1594" s="154">
        <v>30</v>
      </c>
      <c r="G1594">
        <v>1</v>
      </c>
      <c r="H1594">
        <v>1</v>
      </c>
      <c r="I1594" s="471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1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7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4" t="s">
        <v>25</v>
      </c>
    </row>
    <row r="1595" spans="1:27" ht="15" hidden="1" x14ac:dyDescent="0.25">
      <c r="A1595">
        <v>10207</v>
      </c>
      <c r="B1595">
        <v>10207</v>
      </c>
      <c r="C1595" s="475" t="s">
        <v>1717</v>
      </c>
      <c r="D1595" t="s">
        <v>222</v>
      </c>
      <c r="E1595" s="476">
        <v>3</v>
      </c>
      <c r="F1595" s="470">
        <v>30</v>
      </c>
      <c r="G1595">
        <v>1</v>
      </c>
      <c r="H1595">
        <v>1</v>
      </c>
      <c r="I1595" s="471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1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7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4" t="s">
        <v>25</v>
      </c>
    </row>
    <row r="1596" spans="1:27" ht="15" hidden="1" x14ac:dyDescent="0.25">
      <c r="A1596">
        <v>10208</v>
      </c>
      <c r="B1596">
        <v>10208</v>
      </c>
      <c r="C1596" s="475" t="s">
        <v>1718</v>
      </c>
      <c r="D1596" t="s">
        <v>222</v>
      </c>
      <c r="E1596" s="476">
        <v>3</v>
      </c>
      <c r="F1596" s="470">
        <v>30</v>
      </c>
      <c r="G1596">
        <v>1</v>
      </c>
      <c r="H1596">
        <v>1</v>
      </c>
      <c r="I1596" s="471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1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7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4" t="s">
        <v>25</v>
      </c>
    </row>
    <row r="1597" spans="1:27" ht="15" hidden="1" x14ac:dyDescent="0.25">
      <c r="A1597">
        <v>10209</v>
      </c>
      <c r="B1597">
        <v>10209</v>
      </c>
      <c r="C1597" s="475" t="s">
        <v>2021</v>
      </c>
      <c r="D1597" t="s">
        <v>222</v>
      </c>
      <c r="E1597" s="476">
        <v>3</v>
      </c>
      <c r="F1597" s="470">
        <v>27</v>
      </c>
      <c r="G1597">
        <v>1</v>
      </c>
      <c r="H1597">
        <v>1</v>
      </c>
      <c r="I1597" s="471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1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7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4" t="s">
        <v>25</v>
      </c>
    </row>
    <row r="1598" spans="1:27" ht="15" hidden="1" x14ac:dyDescent="0.25">
      <c r="A1598">
        <v>10210</v>
      </c>
      <c r="B1598">
        <v>10210</v>
      </c>
      <c r="C1598" s="475" t="s">
        <v>2022</v>
      </c>
      <c r="D1598" t="s">
        <v>222</v>
      </c>
      <c r="E1598" s="476">
        <v>3</v>
      </c>
      <c r="F1598" s="470">
        <v>27</v>
      </c>
      <c r="G1598">
        <v>1</v>
      </c>
      <c r="H1598">
        <v>1</v>
      </c>
      <c r="I1598" s="471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1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7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4" t="s">
        <v>25</v>
      </c>
    </row>
    <row r="1599" spans="1:27" ht="15" hidden="1" x14ac:dyDescent="0.25">
      <c r="A1599">
        <v>10211</v>
      </c>
      <c r="B1599">
        <v>10211</v>
      </c>
      <c r="C1599" s="475" t="s">
        <v>2023</v>
      </c>
      <c r="D1599" t="s">
        <v>222</v>
      </c>
      <c r="E1599" s="476">
        <v>3</v>
      </c>
      <c r="F1599" s="154">
        <v>27</v>
      </c>
      <c r="G1599">
        <v>1</v>
      </c>
      <c r="H1599">
        <v>1</v>
      </c>
      <c r="I1599" s="471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1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7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4" t="s">
        <v>25</v>
      </c>
    </row>
    <row r="1600" spans="1:27" ht="15" hidden="1" x14ac:dyDescent="0.25">
      <c r="A1600">
        <v>10252</v>
      </c>
      <c r="B1600">
        <v>10252</v>
      </c>
      <c r="C1600" s="475" t="s">
        <v>1712</v>
      </c>
      <c r="D1600" t="s">
        <v>220</v>
      </c>
      <c r="E1600" s="476">
        <v>1</v>
      </c>
      <c r="F1600" s="470">
        <v>25</v>
      </c>
      <c r="G1600">
        <v>1</v>
      </c>
      <c r="H1600">
        <v>1</v>
      </c>
      <c r="I1600" s="471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1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7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4" t="s">
        <v>25</v>
      </c>
    </row>
    <row r="1601" spans="1:27" ht="15" hidden="1" x14ac:dyDescent="0.25">
      <c r="A1601">
        <v>10253</v>
      </c>
      <c r="B1601">
        <v>10253</v>
      </c>
      <c r="C1601" s="475" t="s">
        <v>1713</v>
      </c>
      <c r="D1601" t="s">
        <v>220</v>
      </c>
      <c r="E1601" s="476">
        <v>1</v>
      </c>
      <c r="F1601" s="470">
        <v>25</v>
      </c>
      <c r="G1601">
        <v>1</v>
      </c>
      <c r="H1601">
        <v>1</v>
      </c>
      <c r="I1601" s="471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1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7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4" t="s">
        <v>25</v>
      </c>
    </row>
    <row r="1602" spans="1:27" ht="15" hidden="1" x14ac:dyDescent="0.25">
      <c r="A1602">
        <v>10254</v>
      </c>
      <c r="B1602">
        <v>10254</v>
      </c>
      <c r="C1602" s="475" t="s">
        <v>1714</v>
      </c>
      <c r="D1602" t="s">
        <v>220</v>
      </c>
      <c r="E1602" s="476">
        <v>1</v>
      </c>
      <c r="F1602" s="470">
        <v>25</v>
      </c>
      <c r="G1602">
        <v>1</v>
      </c>
      <c r="H1602">
        <v>1</v>
      </c>
      <c r="I1602" s="471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1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7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4" t="s">
        <v>25</v>
      </c>
    </row>
    <row r="1603" spans="1:27" ht="15" hidden="1" x14ac:dyDescent="0.25">
      <c r="A1603">
        <v>10255</v>
      </c>
      <c r="B1603">
        <v>10255</v>
      </c>
      <c r="C1603" s="475" t="s">
        <v>1616</v>
      </c>
      <c r="D1603" t="s">
        <v>220</v>
      </c>
      <c r="E1603" s="476">
        <v>1</v>
      </c>
      <c r="F1603" s="470">
        <v>5</v>
      </c>
      <c r="G1603">
        <v>1</v>
      </c>
      <c r="H1603">
        <v>1</v>
      </c>
      <c r="I1603" s="471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1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7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4" t="s">
        <v>25</v>
      </c>
    </row>
    <row r="1604" spans="1:27" ht="15" hidden="1" x14ac:dyDescent="0.25">
      <c r="A1604">
        <v>10256</v>
      </c>
      <c r="B1604">
        <v>10256</v>
      </c>
      <c r="C1604" s="475" t="s">
        <v>2024</v>
      </c>
      <c r="D1604" t="s">
        <v>220</v>
      </c>
      <c r="E1604" s="476">
        <v>1</v>
      </c>
      <c r="F1604" s="154">
        <v>30</v>
      </c>
      <c r="G1604">
        <v>1</v>
      </c>
      <c r="H1604">
        <v>1</v>
      </c>
      <c r="I1604" s="471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1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7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4" t="s">
        <v>25</v>
      </c>
    </row>
    <row r="1605" spans="1:27" ht="15" hidden="1" x14ac:dyDescent="0.25">
      <c r="A1605">
        <v>10257</v>
      </c>
      <c r="B1605">
        <v>10257</v>
      </c>
      <c r="C1605" s="475" t="s">
        <v>2025</v>
      </c>
      <c r="D1605" t="s">
        <v>220</v>
      </c>
      <c r="E1605" s="476">
        <v>1</v>
      </c>
      <c r="F1605" s="470">
        <v>30</v>
      </c>
      <c r="G1605">
        <v>1</v>
      </c>
      <c r="H1605">
        <v>1</v>
      </c>
      <c r="I1605" s="471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1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7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4" t="s">
        <v>25</v>
      </c>
    </row>
    <row r="1606" spans="1:27" ht="15" hidden="1" x14ac:dyDescent="0.25">
      <c r="A1606">
        <v>10258</v>
      </c>
      <c r="B1606">
        <v>10258</v>
      </c>
      <c r="C1606" s="475" t="s">
        <v>2026</v>
      </c>
      <c r="D1606" t="s">
        <v>220</v>
      </c>
      <c r="E1606" s="476">
        <v>1</v>
      </c>
      <c r="F1606" s="470">
        <v>30</v>
      </c>
      <c r="G1606">
        <v>1</v>
      </c>
      <c r="H1606">
        <v>1</v>
      </c>
      <c r="I1606" s="471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1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7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4" t="s">
        <v>25</v>
      </c>
    </row>
    <row r="1607" spans="1:27" ht="15" hidden="1" x14ac:dyDescent="0.25">
      <c r="A1607">
        <v>10259</v>
      </c>
      <c r="B1607">
        <v>10259</v>
      </c>
      <c r="C1607" s="475" t="s">
        <v>1719</v>
      </c>
      <c r="D1607" t="s">
        <v>220</v>
      </c>
      <c r="E1607" s="476">
        <v>1</v>
      </c>
      <c r="F1607" s="470">
        <v>31</v>
      </c>
      <c r="G1607">
        <v>1</v>
      </c>
      <c r="H1607">
        <v>1</v>
      </c>
      <c r="I1607" s="471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1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7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4" t="s">
        <v>25</v>
      </c>
    </row>
    <row r="1608" spans="1:27" ht="15" hidden="1" x14ac:dyDescent="0.25">
      <c r="A1608">
        <v>10260</v>
      </c>
      <c r="B1608">
        <v>10260</v>
      </c>
      <c r="C1608" s="475" t="s">
        <v>1720</v>
      </c>
      <c r="D1608" t="s">
        <v>220</v>
      </c>
      <c r="E1608" s="476">
        <v>1</v>
      </c>
      <c r="F1608" s="470">
        <v>31</v>
      </c>
      <c r="G1608">
        <v>1</v>
      </c>
      <c r="H1608">
        <v>1</v>
      </c>
      <c r="I1608" s="471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1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7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4" t="s">
        <v>25</v>
      </c>
    </row>
  </sheetData>
  <autoFilter ref="A1:AB1608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/>
  <dimension ref="A1:AB162"/>
  <sheetViews>
    <sheetView zoomScale="85" zoomScaleNormal="85" workbookViewId="0">
      <pane xSplit="10" ySplit="1" topLeftCell="K121" activePane="bottomRight" state="frozen"/>
      <selection pane="topRight" activeCell="K1" sqref="K1"/>
      <selection pane="bottomLeft" activeCell="A2" sqref="A2"/>
      <selection pane="bottomRight" activeCell="J2" sqref="J2:J159"/>
    </sheetView>
  </sheetViews>
  <sheetFormatPr defaultColWidth="8.85546875" defaultRowHeight="12.75" x14ac:dyDescent="0.2"/>
  <cols>
    <col min="1" max="1" width="8.85546875" style="491"/>
    <col min="2" max="2" width="8.85546875" style="485"/>
    <col min="3" max="3" width="22.140625" customWidth="1"/>
    <col min="4" max="4" width="15.28515625" customWidth="1"/>
    <col min="5" max="7" width="9.140625" customWidth="1"/>
    <col min="8" max="8" width="9.140625" style="485" customWidth="1"/>
    <col min="9" max="9" width="15.5703125" style="485" customWidth="1"/>
    <col min="10" max="10" width="9" style="492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 x14ac:dyDescent="0.25">
      <c r="A1" s="10" t="s">
        <v>2027</v>
      </c>
      <c r="B1" s="11" t="s">
        <v>2028</v>
      </c>
      <c r="C1" s="11" t="s">
        <v>2029</v>
      </c>
      <c r="D1" s="2" t="s">
        <v>2030</v>
      </c>
      <c r="E1" s="2" t="s">
        <v>2031</v>
      </c>
      <c r="F1" s="2" t="s">
        <v>2032</v>
      </c>
      <c r="G1" s="2" t="s">
        <v>2033</v>
      </c>
      <c r="H1" s="2" t="s">
        <v>205</v>
      </c>
      <c r="I1" s="11" t="s">
        <v>206</v>
      </c>
      <c r="J1" s="490" t="s">
        <v>230</v>
      </c>
      <c r="K1" s="11" t="s">
        <v>245</v>
      </c>
      <c r="L1" s="11" t="s">
        <v>246</v>
      </c>
      <c r="M1" s="12" t="s">
        <v>2034</v>
      </c>
      <c r="N1" s="13" t="s">
        <v>2035</v>
      </c>
      <c r="O1" s="13" t="s">
        <v>2036</v>
      </c>
      <c r="P1" s="13" t="s">
        <v>2037</v>
      </c>
      <c r="Q1" s="13" t="s">
        <v>2038</v>
      </c>
      <c r="R1" s="12" t="s">
        <v>2039</v>
      </c>
      <c r="S1" s="13" t="s">
        <v>2040</v>
      </c>
      <c r="T1" s="13" t="s">
        <v>2041</v>
      </c>
      <c r="U1" s="13" t="s">
        <v>2042</v>
      </c>
      <c r="V1" s="13" t="s">
        <v>2043</v>
      </c>
      <c r="W1" s="14" t="s">
        <v>343</v>
      </c>
      <c r="X1" s="14" t="s">
        <v>344</v>
      </c>
      <c r="Y1" s="11" t="s">
        <v>269</v>
      </c>
      <c r="Z1" s="15" t="s">
        <v>203</v>
      </c>
      <c r="AA1" s="16" t="s">
        <v>345</v>
      </c>
      <c r="AB1" s="11" t="s">
        <v>108</v>
      </c>
    </row>
    <row r="2" spans="1:28" ht="13.5" thickTop="1" x14ac:dyDescent="0.2">
      <c r="A2" s="488">
        <v>1107</v>
      </c>
      <c r="B2" s="485">
        <v>99</v>
      </c>
      <c r="C2" s="156" t="s">
        <v>2044</v>
      </c>
      <c r="D2" s="156"/>
      <c r="E2" s="156"/>
      <c r="F2" s="156"/>
      <c r="G2" s="156"/>
      <c r="H2" s="485" t="s">
        <v>219</v>
      </c>
      <c r="I2" s="485">
        <v>2</v>
      </c>
      <c r="J2" s="492">
        <v>100</v>
      </c>
      <c r="K2" s="494">
        <v>1.6720000505447388E-2</v>
      </c>
      <c r="L2" s="494">
        <v>5.4029998779296873E-2</v>
      </c>
      <c r="M2" s="495">
        <f t="shared" ref="M2:M33" si="0">AVERAGE(N2:Q2)</f>
        <v>46.940461309523812</v>
      </c>
      <c r="N2" s="508">
        <v>31.793333333333333</v>
      </c>
      <c r="O2" s="508">
        <v>46.943928571428579</v>
      </c>
      <c r="P2" s="508">
        <v>66.346249999999998</v>
      </c>
      <c r="Q2" s="508">
        <v>42.678333333333335</v>
      </c>
      <c r="R2" s="496">
        <f t="shared" ref="R2:R33" si="1">AVERAGE(S2:V2)</f>
        <v>57.722009803921608</v>
      </c>
      <c r="S2" s="508">
        <v>42.307450980392161</v>
      </c>
      <c r="T2" s="508">
        <v>53.017411764705912</v>
      </c>
      <c r="U2" s="508">
        <v>77.396509803921646</v>
      </c>
      <c r="V2" s="508">
        <v>58.166666666666707</v>
      </c>
      <c r="W2" s="485">
        <v>1900</v>
      </c>
      <c r="X2" s="488">
        <v>2100</v>
      </c>
      <c r="Y2" s="156">
        <f>[2]constantes!$B$12</f>
        <v>0</v>
      </c>
      <c r="Z2" s="497">
        <v>318</v>
      </c>
      <c r="AA2" s="156"/>
      <c r="AB2" s="156"/>
    </row>
    <row r="3" spans="1:28" x14ac:dyDescent="0.2">
      <c r="A3" s="488">
        <v>1015</v>
      </c>
      <c r="B3" s="485">
        <v>18</v>
      </c>
      <c r="C3" s="156" t="s">
        <v>2045</v>
      </c>
      <c r="D3" s="156"/>
      <c r="E3" s="156"/>
      <c r="F3" s="156"/>
      <c r="G3" s="156"/>
      <c r="H3" s="485" t="s">
        <v>216</v>
      </c>
      <c r="I3" s="485">
        <v>1</v>
      </c>
      <c r="J3" s="630">
        <f>1396.2+23</f>
        <v>1419.2</v>
      </c>
      <c r="K3" s="494">
        <v>2.9170000553131105E-2</v>
      </c>
      <c r="L3" s="494">
        <v>0.12121999740600586</v>
      </c>
      <c r="M3" s="495">
        <f t="shared" si="0"/>
        <v>733.80441964285717</v>
      </c>
      <c r="N3" s="508">
        <v>901.85666666666657</v>
      </c>
      <c r="O3" s="508">
        <v>701.20386904761915</v>
      </c>
      <c r="P3" s="508">
        <v>658.13583333333327</v>
      </c>
      <c r="Q3" s="508">
        <v>674.02130952380958</v>
      </c>
      <c r="R3" s="496">
        <f t="shared" si="1"/>
        <v>840.34005882352938</v>
      </c>
      <c r="S3" s="508">
        <v>1099.5054901960782</v>
      </c>
      <c r="T3" s="508">
        <v>802.37062745098012</v>
      </c>
      <c r="U3" s="508">
        <v>706.91478431372559</v>
      </c>
      <c r="V3" s="508">
        <v>752.56933333333336</v>
      </c>
      <c r="W3" s="485">
        <v>1900</v>
      </c>
      <c r="X3" s="488">
        <v>2100</v>
      </c>
      <c r="Y3" s="156">
        <f>[2]constantes!$B$12</f>
        <v>0</v>
      </c>
      <c r="Z3" s="497">
        <v>318</v>
      </c>
      <c r="AA3" s="156"/>
      <c r="AB3" s="156"/>
    </row>
    <row r="4" spans="1:28" x14ac:dyDescent="0.2">
      <c r="A4" s="488">
        <v>1034</v>
      </c>
      <c r="B4" s="485">
        <v>47</v>
      </c>
      <c r="C4" s="156" t="s">
        <v>2046</v>
      </c>
      <c r="D4" s="156"/>
      <c r="E4" s="156"/>
      <c r="F4" s="156"/>
      <c r="G4" s="156"/>
      <c r="H4" s="485" t="s">
        <v>216</v>
      </c>
      <c r="I4" s="485">
        <v>1</v>
      </c>
      <c r="J4" s="492">
        <v>100.956</v>
      </c>
      <c r="K4" s="494">
        <v>1.6720000505447388E-2</v>
      </c>
      <c r="L4" s="494">
        <v>5.4029998779296873E-2</v>
      </c>
      <c r="M4" s="495">
        <f t="shared" si="0"/>
        <v>41.742767857142859</v>
      </c>
      <c r="N4" s="508">
        <v>37.665238095238095</v>
      </c>
      <c r="O4" s="508">
        <v>39.86785714285714</v>
      </c>
      <c r="P4" s="508">
        <v>49.612083333333338</v>
      </c>
      <c r="Q4" s="508">
        <v>39.825892857142854</v>
      </c>
      <c r="R4" s="496">
        <f t="shared" si="1"/>
        <v>59.559549019607829</v>
      </c>
      <c r="S4" s="508">
        <v>63.423999999999985</v>
      </c>
      <c r="T4" s="508">
        <v>56.401803921568614</v>
      </c>
      <c r="U4" s="508">
        <v>61.800313725490184</v>
      </c>
      <c r="V4" s="508">
        <v>56.612078431372538</v>
      </c>
      <c r="W4" s="485">
        <v>1900</v>
      </c>
      <c r="X4" s="488">
        <v>2100</v>
      </c>
      <c r="Y4" s="156">
        <f>[2]constantes!$B$12</f>
        <v>0</v>
      </c>
      <c r="Z4" s="497">
        <v>318</v>
      </c>
      <c r="AA4" s="156"/>
      <c r="AB4" s="156"/>
    </row>
    <row r="5" spans="1:28" x14ac:dyDescent="0.2">
      <c r="A5" s="488">
        <v>1013</v>
      </c>
      <c r="B5" s="485">
        <v>16</v>
      </c>
      <c r="C5" s="156" t="s">
        <v>2047</v>
      </c>
      <c r="D5" s="156"/>
      <c r="E5" s="156"/>
      <c r="F5" s="156"/>
      <c r="G5" s="156"/>
      <c r="H5" s="485" t="s">
        <v>216</v>
      </c>
      <c r="I5" s="485">
        <v>1</v>
      </c>
      <c r="J5" s="492">
        <v>32</v>
      </c>
      <c r="K5" s="494">
        <v>2.3329999446868897E-2</v>
      </c>
      <c r="L5" s="494">
        <v>6.8610000610351565E-2</v>
      </c>
      <c r="M5" s="495">
        <f t="shared" si="0"/>
        <v>15.082113095238096</v>
      </c>
      <c r="N5" s="508">
        <v>21.886190476190478</v>
      </c>
      <c r="O5" s="508">
        <v>14.699345238095241</v>
      </c>
      <c r="P5" s="508">
        <v>10.941666666666665</v>
      </c>
      <c r="Q5" s="508">
        <v>12.801250000000001</v>
      </c>
      <c r="R5" s="496">
        <f t="shared" si="1"/>
        <v>16.69801960784314</v>
      </c>
      <c r="S5" s="508">
        <v>23.720862745098046</v>
      </c>
      <c r="T5" s="508">
        <v>15.454745098039217</v>
      </c>
      <c r="U5" s="508">
        <v>12.104862745098039</v>
      </c>
      <c r="V5" s="508">
        <v>15.511607843137256</v>
      </c>
      <c r="W5" s="485">
        <v>1900</v>
      </c>
      <c r="X5" s="488">
        <v>2100</v>
      </c>
      <c r="Y5" s="156">
        <f>[2]constantes!$B$12</f>
        <v>0</v>
      </c>
      <c r="Z5" s="497">
        <v>318</v>
      </c>
      <c r="AA5" s="156"/>
      <c r="AB5" s="156"/>
    </row>
    <row r="6" spans="1:28" x14ac:dyDescent="0.2">
      <c r="A6" s="488">
        <v>1027</v>
      </c>
      <c r="B6" s="485">
        <v>38</v>
      </c>
      <c r="C6" s="156" t="s">
        <v>2048</v>
      </c>
      <c r="D6" s="156"/>
      <c r="E6" s="156"/>
      <c r="F6" s="156"/>
      <c r="G6" s="156"/>
      <c r="H6" s="485" t="s">
        <v>216</v>
      </c>
      <c r="I6" s="485">
        <v>1</v>
      </c>
      <c r="J6" s="492">
        <v>144</v>
      </c>
      <c r="K6" s="494">
        <v>1.6720000505447388E-2</v>
      </c>
      <c r="L6" s="494">
        <v>5.4029998779296873E-2</v>
      </c>
      <c r="M6" s="495">
        <f t="shared" si="0"/>
        <v>57.161175595238099</v>
      </c>
      <c r="N6" s="508">
        <v>87.292380952380952</v>
      </c>
      <c r="O6" s="508">
        <v>54.294761904761906</v>
      </c>
      <c r="P6" s="508">
        <v>42.142083333333339</v>
      </c>
      <c r="Q6" s="508">
        <v>44.915476190476191</v>
      </c>
      <c r="R6" s="496">
        <f t="shared" si="1"/>
        <v>69.845450980392172</v>
      </c>
      <c r="S6" s="508">
        <v>104.29780392156864</v>
      </c>
      <c r="T6" s="508">
        <v>61.93694117647059</v>
      </c>
      <c r="U6" s="508">
        <v>47.932470588235297</v>
      </c>
      <c r="V6" s="508">
        <v>65.214588235294116</v>
      </c>
      <c r="W6" s="485">
        <v>1900</v>
      </c>
      <c r="X6" s="488">
        <v>2100</v>
      </c>
      <c r="Y6" s="156">
        <f>[2]constantes!$B$12</f>
        <v>0</v>
      </c>
      <c r="Z6" s="497">
        <v>318</v>
      </c>
      <c r="AA6" s="156"/>
      <c r="AB6" s="156"/>
    </row>
    <row r="7" spans="1:28" x14ac:dyDescent="0.2">
      <c r="A7" s="488">
        <v>1058</v>
      </c>
      <c r="B7" s="485">
        <v>143</v>
      </c>
      <c r="C7" s="156" t="s">
        <v>2049</v>
      </c>
      <c r="D7" s="156"/>
      <c r="E7" s="156"/>
      <c r="F7" s="156"/>
      <c r="G7" s="156"/>
      <c r="H7" s="485" t="s">
        <v>220</v>
      </c>
      <c r="I7" s="485">
        <v>1</v>
      </c>
      <c r="J7" s="492">
        <v>330</v>
      </c>
      <c r="K7" s="494">
        <v>2.5329999923706055E-2</v>
      </c>
      <c r="L7" s="494">
        <v>8.0909996032714843E-2</v>
      </c>
      <c r="M7" s="495">
        <f t="shared" si="0"/>
        <v>183.47078869047618</v>
      </c>
      <c r="N7" s="508">
        <v>251.29285714285712</v>
      </c>
      <c r="O7" s="508">
        <v>169.17047619047619</v>
      </c>
      <c r="P7" s="508">
        <v>114.36083333333333</v>
      </c>
      <c r="Q7" s="508">
        <v>199.05898809523811</v>
      </c>
      <c r="R7" s="496">
        <f t="shared" si="1"/>
        <v>175.11081372549023</v>
      </c>
      <c r="S7" s="508">
        <v>252.39639215686282</v>
      </c>
      <c r="T7" s="508">
        <v>155.71352941176468</v>
      </c>
      <c r="U7" s="508">
        <v>96.971607843137278</v>
      </c>
      <c r="V7" s="508">
        <v>195.36172549019611</v>
      </c>
      <c r="W7" s="485">
        <v>1900</v>
      </c>
      <c r="X7" s="488">
        <v>2100</v>
      </c>
      <c r="Y7" s="156">
        <f>[2]constantes!$B$12</f>
        <v>0</v>
      </c>
      <c r="Z7" s="497">
        <v>318</v>
      </c>
      <c r="AA7" s="156"/>
      <c r="AB7" s="156"/>
    </row>
    <row r="8" spans="1:28" x14ac:dyDescent="0.2">
      <c r="A8" s="488">
        <v>1086</v>
      </c>
      <c r="B8" s="485">
        <v>312</v>
      </c>
      <c r="C8" s="156" t="s">
        <v>2050</v>
      </c>
      <c r="D8" s="156"/>
      <c r="E8" s="156"/>
      <c r="F8" s="156"/>
      <c r="G8" s="156"/>
      <c r="H8" s="488" t="s">
        <v>2051</v>
      </c>
      <c r="I8" s="487">
        <v>1</v>
      </c>
      <c r="J8" s="492">
        <v>90</v>
      </c>
      <c r="K8" s="494">
        <v>1.6720000505447388E-2</v>
      </c>
      <c r="L8" s="494">
        <v>5.4029998779296873E-2</v>
      </c>
      <c r="M8" s="495">
        <f t="shared" si="0"/>
        <v>52.538690476190474</v>
      </c>
      <c r="N8" s="508">
        <v>75.288571428571416</v>
      </c>
      <c r="O8" s="508">
        <v>50.311071428571431</v>
      </c>
      <c r="P8" s="508">
        <v>31.036249999999995</v>
      </c>
      <c r="Q8" s="508">
        <v>53.518869047619056</v>
      </c>
      <c r="R8" s="496">
        <f t="shared" si="1"/>
        <v>60.364196078431377</v>
      </c>
      <c r="S8" s="508">
        <v>83.18105882352944</v>
      </c>
      <c r="T8" s="508">
        <v>62.414666666666676</v>
      </c>
      <c r="U8" s="508">
        <v>36.991254901960794</v>
      </c>
      <c r="V8" s="508">
        <v>58.869803921568611</v>
      </c>
      <c r="W8" s="485">
        <v>1900</v>
      </c>
      <c r="X8" s="488">
        <v>2100</v>
      </c>
      <c r="Y8" s="156">
        <f>[2]constantes!$B$12</f>
        <v>0</v>
      </c>
      <c r="Z8" s="497">
        <v>318</v>
      </c>
      <c r="AA8" s="156"/>
      <c r="AB8" s="156"/>
    </row>
    <row r="9" spans="1:28" x14ac:dyDescent="0.2">
      <c r="A9" s="488">
        <v>1125</v>
      </c>
      <c r="B9" s="485">
        <v>190</v>
      </c>
      <c r="C9" s="156" t="s">
        <v>2052</v>
      </c>
      <c r="D9" s="156"/>
      <c r="E9" s="156"/>
      <c r="F9" s="156"/>
      <c r="G9" s="156"/>
      <c r="H9" s="485" t="s">
        <v>2053</v>
      </c>
      <c r="I9" s="485">
        <v>3</v>
      </c>
      <c r="J9" s="492">
        <v>237.3</v>
      </c>
      <c r="K9" s="494">
        <v>2.1579999923706055E-2</v>
      </c>
      <c r="L9" s="494">
        <v>6.9200000762939459E-2</v>
      </c>
      <c r="M9" s="495">
        <f t="shared" si="0"/>
        <v>117.89684523809524</v>
      </c>
      <c r="N9" s="508">
        <v>102.56904761904762</v>
      </c>
      <c r="O9" s="508">
        <v>130.03107142857141</v>
      </c>
      <c r="P9" s="508">
        <v>123.35958333333333</v>
      </c>
      <c r="Q9" s="508">
        <v>115.62767857142858</v>
      </c>
      <c r="R9" s="496">
        <f t="shared" si="1"/>
        <v>131.17458823529412</v>
      </c>
      <c r="S9" s="508">
        <v>158.93682352941173</v>
      </c>
      <c r="T9" s="508">
        <v>147.31972549019608</v>
      </c>
      <c r="U9" s="508">
        <v>111.48176470588237</v>
      </c>
      <c r="V9" s="508">
        <v>106.96003921568628</v>
      </c>
      <c r="W9" s="485">
        <v>1900</v>
      </c>
      <c r="X9" s="488">
        <v>2100</v>
      </c>
      <c r="Y9" s="156">
        <f>[2]constantes!$B$12</f>
        <v>0</v>
      </c>
      <c r="Z9" s="497">
        <v>318</v>
      </c>
      <c r="AA9" s="156"/>
      <c r="AB9" s="156"/>
    </row>
    <row r="10" spans="1:28" x14ac:dyDescent="0.2">
      <c r="A10" s="488">
        <v>1057</v>
      </c>
      <c r="B10" s="485">
        <v>141</v>
      </c>
      <c r="C10" s="156" t="s">
        <v>2054</v>
      </c>
      <c r="D10" s="156"/>
      <c r="E10" s="156"/>
      <c r="F10" s="156"/>
      <c r="G10" s="156"/>
      <c r="H10" s="485" t="s">
        <v>220</v>
      </c>
      <c r="I10" s="485">
        <v>1</v>
      </c>
      <c r="J10" s="492">
        <v>140</v>
      </c>
      <c r="K10" s="494">
        <v>1.6720000505447388E-2</v>
      </c>
      <c r="L10" s="494">
        <v>5.4029998779296873E-2</v>
      </c>
      <c r="M10" s="495">
        <f t="shared" si="0"/>
        <v>85.810848214285727</v>
      </c>
      <c r="N10" s="508">
        <v>111.38</v>
      </c>
      <c r="O10" s="508">
        <v>81.793869047619054</v>
      </c>
      <c r="P10" s="508">
        <v>59.747083333333329</v>
      </c>
      <c r="Q10" s="508">
        <v>90.322440476190479</v>
      </c>
      <c r="R10" s="496">
        <f t="shared" si="1"/>
        <v>80.791941176470573</v>
      </c>
      <c r="S10" s="508">
        <v>111.53121568627445</v>
      </c>
      <c r="T10" s="508">
        <v>74.253215686274515</v>
      </c>
      <c r="U10" s="508">
        <v>49.046901960784332</v>
      </c>
      <c r="V10" s="508">
        <v>88.336431372548972</v>
      </c>
      <c r="W10" s="485">
        <v>1900</v>
      </c>
      <c r="X10" s="488">
        <v>2100</v>
      </c>
      <c r="Y10" s="156">
        <f>[2]constantes!$B$12</f>
        <v>0</v>
      </c>
      <c r="Z10" s="497">
        <v>318</v>
      </c>
      <c r="AA10" s="156"/>
      <c r="AB10" s="156"/>
    </row>
    <row r="11" spans="1:28" x14ac:dyDescent="0.2">
      <c r="A11" s="487">
        <v>1017</v>
      </c>
      <c r="B11" s="486">
        <v>83</v>
      </c>
      <c r="C11" s="156" t="s">
        <v>2055</v>
      </c>
      <c r="D11" s="156"/>
      <c r="E11" s="156"/>
      <c r="F11" s="156"/>
      <c r="G11" s="156"/>
      <c r="H11" s="485" t="s">
        <v>221</v>
      </c>
      <c r="I11" s="485">
        <v>2</v>
      </c>
      <c r="J11" s="492">
        <v>350.19900000000001</v>
      </c>
      <c r="K11" s="494">
        <v>2.9170000000000001E-2</v>
      </c>
      <c r="L11" s="494">
        <v>0.12121999999999999</v>
      </c>
      <c r="M11" s="495">
        <f t="shared" si="0"/>
        <v>164.71312499999999</v>
      </c>
      <c r="N11" s="508">
        <v>122.77142857142856</v>
      </c>
      <c r="O11" s="508">
        <v>146.2319642857143</v>
      </c>
      <c r="P11" s="508">
        <v>188.07499999999996</v>
      </c>
      <c r="Q11" s="508">
        <v>201.77410714285713</v>
      </c>
      <c r="R11" s="496">
        <f t="shared" si="1"/>
        <v>187.48126470588235</v>
      </c>
      <c r="S11" s="508">
        <v>162.49588235294118</v>
      </c>
      <c r="T11" s="508">
        <v>170.14952941176469</v>
      </c>
      <c r="U11" s="508">
        <v>209.46129411764704</v>
      </c>
      <c r="V11" s="508">
        <v>207.8183529411765</v>
      </c>
      <c r="W11" s="485">
        <v>2019</v>
      </c>
      <c r="X11" s="488">
        <v>2100</v>
      </c>
      <c r="Y11" s="156">
        <f>[2]constantes!$B$12</f>
        <v>0</v>
      </c>
      <c r="Z11" s="497">
        <v>318</v>
      </c>
      <c r="AA11" s="156"/>
      <c r="AB11" s="156"/>
    </row>
    <row r="12" spans="1:28" x14ac:dyDescent="0.2">
      <c r="A12" s="488">
        <v>1132</v>
      </c>
      <c r="B12" s="485">
        <v>277</v>
      </c>
      <c r="C12" s="156" t="s">
        <v>2056</v>
      </c>
      <c r="D12" s="156"/>
      <c r="E12" s="156"/>
      <c r="F12" s="156"/>
      <c r="G12" s="156"/>
      <c r="H12" s="485" t="s">
        <v>224</v>
      </c>
      <c r="I12" s="485">
        <v>7</v>
      </c>
      <c r="J12" s="492">
        <v>249.75</v>
      </c>
      <c r="K12" s="494">
        <v>0.02</v>
      </c>
      <c r="L12" s="494">
        <v>0.05</v>
      </c>
      <c r="M12" s="495">
        <f t="shared" si="0"/>
        <v>126.00047619047618</v>
      </c>
      <c r="N12" s="508">
        <v>45.408095238095235</v>
      </c>
      <c r="O12" s="508">
        <v>194.40839285714284</v>
      </c>
      <c r="P12" s="508">
        <v>183.70583333333332</v>
      </c>
      <c r="Q12" s="508">
        <v>80.479583333333338</v>
      </c>
      <c r="R12" s="496">
        <f t="shared" si="1"/>
        <v>120.64750980392159</v>
      </c>
      <c r="S12" s="508">
        <v>88.182431372549033</v>
      </c>
      <c r="T12" s="508">
        <v>198.3980784313726</v>
      </c>
      <c r="U12" s="508">
        <v>136.01600000000002</v>
      </c>
      <c r="V12" s="508">
        <v>59.993529411764705</v>
      </c>
      <c r="W12" s="485">
        <v>1900</v>
      </c>
      <c r="X12" s="488">
        <v>2100</v>
      </c>
      <c r="Y12" s="156">
        <f>[2]constantes!$B$12</f>
        <v>0</v>
      </c>
      <c r="Z12" s="497">
        <v>318</v>
      </c>
      <c r="AA12" s="156"/>
      <c r="AB12" s="156"/>
    </row>
    <row r="13" spans="1:28" x14ac:dyDescent="0.2">
      <c r="A13" s="488">
        <v>1026</v>
      </c>
      <c r="B13" s="485">
        <v>37</v>
      </c>
      <c r="C13" s="156" t="s">
        <v>2057</v>
      </c>
      <c r="D13" s="156"/>
      <c r="E13" s="156"/>
      <c r="F13" s="156"/>
      <c r="G13" s="156"/>
      <c r="H13" s="485" t="s">
        <v>216</v>
      </c>
      <c r="I13" s="485">
        <v>1</v>
      </c>
      <c r="J13" s="492">
        <v>140</v>
      </c>
      <c r="K13" s="494">
        <v>1.6720000505447388E-2</v>
      </c>
      <c r="L13" s="494">
        <v>5.4029998779296873E-2</v>
      </c>
      <c r="M13" s="495">
        <f t="shared" si="0"/>
        <v>46.736889880952383</v>
      </c>
      <c r="N13" s="508">
        <v>71.941428571428574</v>
      </c>
      <c r="O13" s="508">
        <v>45.626845238095235</v>
      </c>
      <c r="P13" s="508">
        <v>35.938749999999992</v>
      </c>
      <c r="Q13" s="508">
        <v>33.440535714285716</v>
      </c>
      <c r="R13" s="496">
        <f t="shared" si="1"/>
        <v>64.284000000000006</v>
      </c>
      <c r="S13" s="508">
        <v>97.371764705882356</v>
      </c>
      <c r="T13" s="508">
        <v>57.437921568627452</v>
      </c>
      <c r="U13" s="508">
        <v>44.946313725490207</v>
      </c>
      <c r="V13" s="508">
        <v>57.380000000000017</v>
      </c>
      <c r="W13" s="485">
        <v>1900</v>
      </c>
      <c r="X13" s="488">
        <v>2100</v>
      </c>
      <c r="Y13" s="156">
        <f>[2]constantes!$B$12</f>
        <v>0</v>
      </c>
      <c r="Z13" s="497">
        <v>318</v>
      </c>
      <c r="AA13" s="156"/>
      <c r="AB13" s="156"/>
    </row>
    <row r="14" spans="1:28" x14ac:dyDescent="0.2">
      <c r="A14" s="488">
        <v>1097</v>
      </c>
      <c r="B14" s="485">
        <v>86</v>
      </c>
      <c r="C14" s="156" t="s">
        <v>2058</v>
      </c>
      <c r="D14" s="156"/>
      <c r="E14" s="156"/>
      <c r="F14" s="156"/>
      <c r="G14" s="156"/>
      <c r="H14" s="485" t="s">
        <v>2059</v>
      </c>
      <c r="I14" s="485">
        <v>2</v>
      </c>
      <c r="J14" s="492">
        <v>690</v>
      </c>
      <c r="K14" s="494">
        <v>2.9170000553131105E-2</v>
      </c>
      <c r="L14" s="494">
        <v>0.12121999740600586</v>
      </c>
      <c r="M14" s="495">
        <f t="shared" si="0"/>
        <v>334.698630952381</v>
      </c>
      <c r="N14" s="508">
        <v>126.03238095238095</v>
      </c>
      <c r="O14" s="508">
        <v>253.65821428571431</v>
      </c>
      <c r="P14" s="508">
        <v>564.65208333333339</v>
      </c>
      <c r="Q14" s="508">
        <v>394.45184523809525</v>
      </c>
      <c r="R14" s="496">
        <f t="shared" si="1"/>
        <v>353.08533333333332</v>
      </c>
      <c r="S14" s="508">
        <v>219.88078431372548</v>
      </c>
      <c r="T14" s="508">
        <v>296.14494117647064</v>
      </c>
      <c r="U14" s="508">
        <v>538.9970588235293</v>
      </c>
      <c r="V14" s="508">
        <v>357.31854901960781</v>
      </c>
      <c r="W14" s="485">
        <v>1900</v>
      </c>
      <c r="X14" s="488">
        <v>2100</v>
      </c>
      <c r="Y14" s="156">
        <f>[2]constantes!$B$12</f>
        <v>0</v>
      </c>
      <c r="Z14" s="497">
        <v>318</v>
      </c>
      <c r="AA14" s="156"/>
      <c r="AB14" s="156"/>
    </row>
    <row r="15" spans="1:28" x14ac:dyDescent="0.2">
      <c r="A15" s="488">
        <v>1143</v>
      </c>
      <c r="B15" s="485">
        <v>20</v>
      </c>
      <c r="C15" s="156" t="s">
        <v>2060</v>
      </c>
      <c r="D15" s="156" t="s">
        <v>2061</v>
      </c>
      <c r="E15" s="156"/>
      <c r="F15" s="156"/>
      <c r="G15" s="156"/>
      <c r="H15" s="488" t="s">
        <v>220</v>
      </c>
      <c r="I15" s="487">
        <v>1</v>
      </c>
      <c r="J15" s="492">
        <v>52.5</v>
      </c>
      <c r="K15" s="494">
        <v>1.6719999999999999E-2</v>
      </c>
      <c r="L15" s="494">
        <v>5.4030000000000002E-2</v>
      </c>
      <c r="M15" s="495">
        <f t="shared" si="0"/>
        <v>30.991160714285712</v>
      </c>
      <c r="N15" s="508">
        <v>40.139999999999993</v>
      </c>
      <c r="O15" s="508">
        <v>27.567321428571422</v>
      </c>
      <c r="P15" s="508">
        <v>24.425000000000001</v>
      </c>
      <c r="Q15" s="508">
        <v>31.832321428571429</v>
      </c>
      <c r="R15" s="496">
        <f t="shared" si="1"/>
        <v>30.271421568627446</v>
      </c>
      <c r="S15" s="508">
        <v>39.356039215686259</v>
      </c>
      <c r="T15" s="508">
        <v>29.565568627450983</v>
      </c>
      <c r="U15" s="508">
        <v>24.10003921568628</v>
      </c>
      <c r="V15" s="508">
        <v>28.064039215686268</v>
      </c>
      <c r="W15" s="485">
        <v>1900</v>
      </c>
      <c r="X15" s="488">
        <v>2100</v>
      </c>
      <c r="Y15" s="156">
        <f>[2]constantes!$B$12</f>
        <v>0</v>
      </c>
      <c r="Z15" s="497">
        <v>318</v>
      </c>
      <c r="AA15" s="156"/>
      <c r="AB15" s="156"/>
    </row>
    <row r="16" spans="1:28" x14ac:dyDescent="0.2">
      <c r="A16" s="488">
        <v>11451</v>
      </c>
      <c r="B16" s="485">
        <v>288</v>
      </c>
      <c r="C16" s="156" t="s">
        <v>2062</v>
      </c>
      <c r="D16" s="156" t="s">
        <v>2063</v>
      </c>
      <c r="E16" s="156"/>
      <c r="F16" s="156"/>
      <c r="G16" s="156"/>
      <c r="H16" s="488" t="s">
        <v>223</v>
      </c>
      <c r="I16" s="487">
        <v>4</v>
      </c>
      <c r="J16" s="492">
        <v>2780.0131578947367</v>
      </c>
      <c r="K16" s="494">
        <v>2.9170000000000001E-2</v>
      </c>
      <c r="L16" s="494">
        <v>0.05</v>
      </c>
      <c r="M16" s="495">
        <f t="shared" si="0"/>
        <v>1130.561850986842</v>
      </c>
      <c r="N16" s="508">
        <v>1913.4830565789473</v>
      </c>
      <c r="O16" s="508">
        <v>2083.0638592105261</v>
      </c>
      <c r="P16" s="508">
        <v>239.3591328947368</v>
      </c>
      <c r="Q16" s="508">
        <v>286.34135526315788</v>
      </c>
      <c r="R16" s="496">
        <f t="shared" si="1"/>
        <v>1119.5807990131577</v>
      </c>
      <c r="S16" s="508">
        <v>2015.2315381578946</v>
      </c>
      <c r="T16" s="508">
        <v>1916.8190723684208</v>
      </c>
      <c r="U16" s="508">
        <v>228.51708157894734</v>
      </c>
      <c r="V16" s="508">
        <v>317.75550394736837</v>
      </c>
      <c r="W16" s="485">
        <v>2019</v>
      </c>
      <c r="X16" s="488">
        <v>2100</v>
      </c>
      <c r="Y16" s="156">
        <f>[2]constantes!$B$12</f>
        <v>0</v>
      </c>
      <c r="Z16" s="497">
        <v>318</v>
      </c>
      <c r="AA16" s="156"/>
      <c r="AB16" s="156"/>
    </row>
    <row r="17" spans="1:28" x14ac:dyDescent="0.2">
      <c r="A17" s="488">
        <v>11452</v>
      </c>
      <c r="B17" s="485">
        <v>288</v>
      </c>
      <c r="C17" s="156" t="s">
        <v>2064</v>
      </c>
      <c r="D17" s="156" t="s">
        <v>2063</v>
      </c>
      <c r="E17" s="156"/>
      <c r="F17" s="156"/>
      <c r="G17" s="156"/>
      <c r="H17" s="488" t="s">
        <v>223</v>
      </c>
      <c r="I17" s="487">
        <v>4</v>
      </c>
      <c r="J17" s="492">
        <v>3531.9342105263158</v>
      </c>
      <c r="K17" s="494">
        <v>2.9170000000000001E-2</v>
      </c>
      <c r="L17" s="494">
        <v>0.05</v>
      </c>
      <c r="M17" s="495">
        <f t="shared" si="0"/>
        <v>1436.3493450657895</v>
      </c>
      <c r="N17" s="508">
        <v>2431.0303171052633</v>
      </c>
      <c r="O17" s="508">
        <v>2646.4783039473682</v>
      </c>
      <c r="P17" s="508">
        <v>304.09953552631578</v>
      </c>
      <c r="Q17" s="508">
        <v>363.78922368421053</v>
      </c>
      <c r="R17" s="496">
        <f t="shared" si="1"/>
        <v>1422.3982049342105</v>
      </c>
      <c r="S17" s="508">
        <v>2560.2991092105262</v>
      </c>
      <c r="T17" s="508">
        <v>2435.2686381578947</v>
      </c>
      <c r="U17" s="508">
        <v>290.32499210526316</v>
      </c>
      <c r="V17" s="508">
        <v>403.70008026315787</v>
      </c>
      <c r="W17" s="485">
        <v>2020</v>
      </c>
      <c r="X17" s="488">
        <v>2100</v>
      </c>
      <c r="Y17" s="156">
        <f>[2]constantes!$B$12</f>
        <v>0</v>
      </c>
      <c r="Z17" s="497">
        <v>318</v>
      </c>
      <c r="AA17" s="156"/>
      <c r="AB17" s="156"/>
    </row>
    <row r="18" spans="1:28" x14ac:dyDescent="0.2">
      <c r="A18" s="488">
        <v>11453</v>
      </c>
      <c r="B18" s="485">
        <v>288</v>
      </c>
      <c r="C18" s="156" t="s">
        <v>2065</v>
      </c>
      <c r="D18" s="156" t="s">
        <v>2063</v>
      </c>
      <c r="E18" s="156"/>
      <c r="F18" s="156"/>
      <c r="G18" s="156"/>
      <c r="H18" s="488" t="s">
        <v>223</v>
      </c>
      <c r="I18" s="487">
        <v>4</v>
      </c>
      <c r="J18" s="492">
        <v>3473.6842105263158</v>
      </c>
      <c r="K18" s="494">
        <v>2.9170000000000001E-2</v>
      </c>
      <c r="L18" s="494">
        <v>0.05</v>
      </c>
      <c r="M18" s="495">
        <f t="shared" si="0"/>
        <v>1412.6605263157894</v>
      </c>
      <c r="N18" s="508">
        <v>2390.9368421052632</v>
      </c>
      <c r="O18" s="508">
        <v>2602.8315789473681</v>
      </c>
      <c r="P18" s="508">
        <v>299.08421052631576</v>
      </c>
      <c r="Q18" s="508">
        <v>357.78947368421052</v>
      </c>
      <c r="R18" s="496">
        <f t="shared" si="1"/>
        <v>1398.9394736842105</v>
      </c>
      <c r="S18" s="508">
        <v>2518.0736842105262</v>
      </c>
      <c r="T18" s="508">
        <v>2395.1052631578946</v>
      </c>
      <c r="U18" s="508">
        <v>285.53684210526313</v>
      </c>
      <c r="V18" s="508">
        <v>397.04210526315791</v>
      </c>
      <c r="W18" s="485">
        <v>2018</v>
      </c>
      <c r="X18" s="488">
        <v>2100</v>
      </c>
      <c r="Y18" s="156">
        <f>[2]constantes!$B$12</f>
        <v>0</v>
      </c>
      <c r="Z18" s="497">
        <v>318</v>
      </c>
      <c r="AA18" s="156"/>
      <c r="AB18" s="156"/>
    </row>
    <row r="19" spans="1:28" x14ac:dyDescent="0.2">
      <c r="A19" s="488">
        <v>11454</v>
      </c>
      <c r="B19" s="485">
        <v>288</v>
      </c>
      <c r="C19" s="156" t="s">
        <v>2066</v>
      </c>
      <c r="D19" s="156" t="s">
        <v>2063</v>
      </c>
      <c r="E19" s="156"/>
      <c r="F19" s="156"/>
      <c r="G19" s="156"/>
      <c r="H19" s="488" t="s">
        <v>223</v>
      </c>
      <c r="I19" s="487">
        <v>4</v>
      </c>
      <c r="J19" s="492">
        <v>1447.3684210526317</v>
      </c>
      <c r="K19" s="494">
        <v>2.9170000000000001E-2</v>
      </c>
      <c r="L19" s="494">
        <v>0.05</v>
      </c>
      <c r="M19" s="495">
        <f t="shared" si="0"/>
        <v>588.60855263157896</v>
      </c>
      <c r="N19" s="508">
        <v>996.22368421052647</v>
      </c>
      <c r="O19" s="508">
        <v>1084.5131578947369</v>
      </c>
      <c r="P19" s="508">
        <v>124.61842105263158</v>
      </c>
      <c r="Q19" s="508">
        <v>149.07894736842104</v>
      </c>
      <c r="R19" s="496">
        <f t="shared" si="1"/>
        <v>582.89144736842115</v>
      </c>
      <c r="S19" s="508">
        <v>1049.1973684210527</v>
      </c>
      <c r="T19" s="508">
        <v>997.96052631578959</v>
      </c>
      <c r="U19" s="508">
        <v>118.97368421052632</v>
      </c>
      <c r="V19" s="508">
        <v>165.43421052631581</v>
      </c>
      <c r="W19" s="485">
        <v>2019</v>
      </c>
      <c r="X19" s="488">
        <v>2100</v>
      </c>
      <c r="Y19" s="156">
        <f>[2]constantes!$B$12</f>
        <v>0</v>
      </c>
      <c r="Z19" s="497">
        <v>318</v>
      </c>
      <c r="AA19" s="156"/>
      <c r="AB19" s="156"/>
    </row>
    <row r="20" spans="1:28" x14ac:dyDescent="0.2">
      <c r="A20" s="488">
        <v>1146</v>
      </c>
      <c r="B20" s="485">
        <v>204</v>
      </c>
      <c r="C20" s="156" t="s">
        <v>2067</v>
      </c>
      <c r="D20" s="156" t="s">
        <v>2068</v>
      </c>
      <c r="E20" s="156"/>
      <c r="F20" s="156"/>
      <c r="G20" s="156"/>
      <c r="H20" s="488" t="s">
        <v>2069</v>
      </c>
      <c r="I20" s="487">
        <v>7</v>
      </c>
      <c r="J20" s="492">
        <v>219</v>
      </c>
      <c r="K20" s="494">
        <v>2.9170000000000001E-2</v>
      </c>
      <c r="L20" s="494">
        <v>0.12121999999999999</v>
      </c>
      <c r="M20" s="495">
        <f t="shared" si="0"/>
        <v>124.42575892857144</v>
      </c>
      <c r="N20" s="508">
        <v>130.64857142857144</v>
      </c>
      <c r="O20" s="508">
        <v>200.16458333333335</v>
      </c>
      <c r="P20" s="508">
        <v>127.02791666666667</v>
      </c>
      <c r="Q20" s="508">
        <v>39.861964285714286</v>
      </c>
      <c r="R20" s="496">
        <f t="shared" si="1"/>
        <v>117.85719607843143</v>
      </c>
      <c r="S20" s="508">
        <v>131.40094117647061</v>
      </c>
      <c r="T20" s="508">
        <v>194.28596078431391</v>
      </c>
      <c r="U20" s="508">
        <v>112.53152941176468</v>
      </c>
      <c r="V20" s="508">
        <v>33.210352941176467</v>
      </c>
      <c r="W20" s="485">
        <v>2019</v>
      </c>
      <c r="X20" s="488">
        <v>2100</v>
      </c>
      <c r="Y20" s="156">
        <f>[2]constantes!$B$12</f>
        <v>0</v>
      </c>
      <c r="Z20" s="497">
        <v>318</v>
      </c>
      <c r="AA20" s="156"/>
      <c r="AB20" s="156"/>
    </row>
    <row r="21" spans="1:28" x14ac:dyDescent="0.2">
      <c r="A21" s="488">
        <v>1024</v>
      </c>
      <c r="B21" s="485">
        <v>32</v>
      </c>
      <c r="C21" s="156" t="s">
        <v>2070</v>
      </c>
      <c r="D21" s="156"/>
      <c r="E21" s="156"/>
      <c r="F21" s="156"/>
      <c r="G21" s="156"/>
      <c r="H21" s="485" t="s">
        <v>220</v>
      </c>
      <c r="I21" s="485">
        <v>1</v>
      </c>
      <c r="J21" s="492">
        <v>658</v>
      </c>
      <c r="K21" s="494">
        <v>2.311000108718872E-2</v>
      </c>
      <c r="L21" s="494">
        <v>7.3660001754760743E-2</v>
      </c>
      <c r="M21" s="495">
        <f t="shared" si="0"/>
        <v>401.57840773809528</v>
      </c>
      <c r="N21" s="508">
        <v>414.03428571428572</v>
      </c>
      <c r="O21" s="508">
        <v>335.12601190476192</v>
      </c>
      <c r="P21" s="508">
        <v>436.31625000000003</v>
      </c>
      <c r="Q21" s="508">
        <v>420.83708333333334</v>
      </c>
      <c r="R21" s="496">
        <f t="shared" si="1"/>
        <v>390.34098039215678</v>
      </c>
      <c r="S21" s="508">
        <v>419.15623529411749</v>
      </c>
      <c r="T21" s="508">
        <v>359.46858823529402</v>
      </c>
      <c r="U21" s="508">
        <v>411.93219607843139</v>
      </c>
      <c r="V21" s="508">
        <v>370.80690196078427</v>
      </c>
      <c r="W21" s="485">
        <v>1900</v>
      </c>
      <c r="X21" s="488">
        <v>2100</v>
      </c>
      <c r="Y21" s="156">
        <f>[2]constantes!$B$12</f>
        <v>0</v>
      </c>
      <c r="Z21" s="497">
        <v>318</v>
      </c>
      <c r="AA21" s="156"/>
      <c r="AB21" s="156"/>
    </row>
    <row r="22" spans="1:28" x14ac:dyDescent="0.2">
      <c r="A22" s="488">
        <v>1011</v>
      </c>
      <c r="B22" s="485">
        <v>14</v>
      </c>
      <c r="C22" s="156" t="s">
        <v>2071</v>
      </c>
      <c r="D22" s="156"/>
      <c r="E22" s="156"/>
      <c r="F22" s="156"/>
      <c r="G22" s="156"/>
      <c r="H22" s="485" t="s">
        <v>216</v>
      </c>
      <c r="I22" s="485">
        <v>1</v>
      </c>
      <c r="J22" s="492">
        <v>80.400000000000006</v>
      </c>
      <c r="K22" s="494">
        <v>1.6720000505447388E-2</v>
      </c>
      <c r="L22" s="494">
        <v>5.4029998779296873E-2</v>
      </c>
      <c r="M22" s="495">
        <f t="shared" si="0"/>
        <v>33.563095238095237</v>
      </c>
      <c r="N22" s="508">
        <v>41.650952380952383</v>
      </c>
      <c r="O22" s="508">
        <v>33.577083333333334</v>
      </c>
      <c r="P22" s="508">
        <v>31.127500000000001</v>
      </c>
      <c r="Q22" s="508">
        <v>27.896845238095239</v>
      </c>
      <c r="R22" s="496">
        <f t="shared" si="1"/>
        <v>39.372009803921571</v>
      </c>
      <c r="S22" s="508">
        <v>51.172784313725487</v>
      </c>
      <c r="T22" s="508">
        <v>37.715568627450992</v>
      </c>
      <c r="U22" s="508">
        <v>34.253568627450989</v>
      </c>
      <c r="V22" s="508">
        <v>34.346117647058819</v>
      </c>
      <c r="W22" s="485">
        <v>1900</v>
      </c>
      <c r="X22" s="488">
        <v>2100</v>
      </c>
      <c r="Y22" s="156">
        <f>[2]constantes!$B$12</f>
        <v>0</v>
      </c>
      <c r="Z22" s="497">
        <v>318</v>
      </c>
      <c r="AA22" s="156"/>
      <c r="AB22" s="156"/>
    </row>
    <row r="23" spans="1:28" x14ac:dyDescent="0.2">
      <c r="A23" s="488">
        <v>1085</v>
      </c>
      <c r="B23" s="485">
        <v>311</v>
      </c>
      <c r="C23" s="156" t="s">
        <v>2072</v>
      </c>
      <c r="D23" s="156"/>
      <c r="E23" s="156"/>
      <c r="F23" s="156"/>
      <c r="G23" s="156"/>
      <c r="H23" s="485" t="s">
        <v>2073</v>
      </c>
      <c r="I23" s="485">
        <v>1</v>
      </c>
      <c r="J23" s="492">
        <v>65</v>
      </c>
      <c r="K23" s="494">
        <v>1.6720000505447388E-2</v>
      </c>
      <c r="L23" s="494">
        <v>5.4029998779296873E-2</v>
      </c>
      <c r="M23" s="495">
        <f t="shared" si="0"/>
        <v>37.12065476190476</v>
      </c>
      <c r="N23" s="508">
        <v>53.077619047619045</v>
      </c>
      <c r="O23" s="508">
        <v>35.907321428571429</v>
      </c>
      <c r="P23" s="508">
        <v>22.116249999999997</v>
      </c>
      <c r="Q23" s="508">
        <v>37.381428571428572</v>
      </c>
      <c r="R23" s="496">
        <f t="shared" si="1"/>
        <v>43.393490196078446</v>
      </c>
      <c r="S23" s="508">
        <v>59.605254901960798</v>
      </c>
      <c r="T23" s="508">
        <v>45.109058823529416</v>
      </c>
      <c r="U23" s="508">
        <v>26.823450980392163</v>
      </c>
      <c r="V23" s="508">
        <v>42.036196078431388</v>
      </c>
      <c r="W23" s="485">
        <v>1900</v>
      </c>
      <c r="X23" s="488">
        <v>2100</v>
      </c>
      <c r="Y23" s="156">
        <f>[2]constantes!$B$12</f>
        <v>0</v>
      </c>
      <c r="Z23" s="497">
        <v>318</v>
      </c>
      <c r="AA23" s="156"/>
      <c r="AB23" s="156"/>
    </row>
    <row r="24" spans="1:28" x14ac:dyDescent="0.2">
      <c r="A24" s="488">
        <v>1001</v>
      </c>
      <c r="B24" s="485">
        <v>1</v>
      </c>
      <c r="C24" s="156" t="s">
        <v>2074</v>
      </c>
      <c r="D24" s="156"/>
      <c r="E24" s="156"/>
      <c r="F24" s="156"/>
      <c r="G24" s="156"/>
      <c r="H24" s="485" t="s">
        <v>220</v>
      </c>
      <c r="I24" s="485">
        <v>1</v>
      </c>
      <c r="J24" s="492">
        <v>46</v>
      </c>
      <c r="K24" s="494">
        <v>2.3329999446868897E-2</v>
      </c>
      <c r="L24" s="494">
        <v>6.8610000610351565E-2</v>
      </c>
      <c r="M24" s="495">
        <f t="shared" si="0"/>
        <v>21.597708333333333</v>
      </c>
      <c r="N24" s="508">
        <v>30.106190476190477</v>
      </c>
      <c r="O24" s="508">
        <v>20.480238095238096</v>
      </c>
      <c r="P24" s="508">
        <v>15.490416666666668</v>
      </c>
      <c r="Q24" s="508">
        <v>20.313988095238091</v>
      </c>
      <c r="R24" s="496">
        <f t="shared" si="1"/>
        <v>25.075676470588235</v>
      </c>
      <c r="S24" s="508">
        <v>35.537647058823531</v>
      </c>
      <c r="T24" s="508">
        <v>23.23960784313725</v>
      </c>
      <c r="U24" s="508">
        <v>18.394862745098038</v>
      </c>
      <c r="V24" s="508">
        <v>23.130588235294116</v>
      </c>
      <c r="W24" s="485">
        <v>1900</v>
      </c>
      <c r="X24" s="488">
        <v>2100</v>
      </c>
      <c r="Y24" s="156">
        <f>[2]constantes!$B$12</f>
        <v>0</v>
      </c>
      <c r="Z24" s="497">
        <v>318</v>
      </c>
      <c r="AA24" s="156"/>
      <c r="AB24" s="156"/>
    </row>
    <row r="25" spans="1:28" x14ac:dyDescent="0.2">
      <c r="A25" s="488">
        <v>1099</v>
      </c>
      <c r="B25" s="485">
        <v>90</v>
      </c>
      <c r="C25" s="156" t="s">
        <v>2075</v>
      </c>
      <c r="D25" s="156"/>
      <c r="E25" s="156"/>
      <c r="F25" s="156"/>
      <c r="G25" s="156"/>
      <c r="H25" s="485" t="s">
        <v>2059</v>
      </c>
      <c r="I25" s="485">
        <v>2</v>
      </c>
      <c r="J25" s="492">
        <v>879.99900000000002</v>
      </c>
      <c r="K25" s="494">
        <v>2.9170000553131105E-2</v>
      </c>
      <c r="L25" s="494">
        <v>0.12121999740600586</v>
      </c>
      <c r="M25" s="495">
        <f t="shared" si="0"/>
        <v>379.64790178571423</v>
      </c>
      <c r="N25" s="508">
        <v>271.52523809523808</v>
      </c>
      <c r="O25" s="508">
        <v>338.86119047619047</v>
      </c>
      <c r="P25" s="508">
        <v>465.86666666666662</v>
      </c>
      <c r="Q25" s="508">
        <v>442.3385119047619</v>
      </c>
      <c r="R25" s="496">
        <f t="shared" si="1"/>
        <v>431.03691176470602</v>
      </c>
      <c r="S25" s="508">
        <v>357.30780392156868</v>
      </c>
      <c r="T25" s="508">
        <v>375.21643137254904</v>
      </c>
      <c r="U25" s="508">
        <v>529.9680000000003</v>
      </c>
      <c r="V25" s="508">
        <v>461.65541176470606</v>
      </c>
      <c r="W25" s="485">
        <v>1900</v>
      </c>
      <c r="X25" s="488">
        <v>2100</v>
      </c>
      <c r="Y25" s="156">
        <f>[2]constantes!$B$12</f>
        <v>0</v>
      </c>
      <c r="Z25" s="497">
        <v>318</v>
      </c>
      <c r="AA25" s="156"/>
      <c r="AB25" s="156"/>
    </row>
    <row r="26" spans="1:28" x14ac:dyDescent="0.2">
      <c r="A26" s="488">
        <v>1073</v>
      </c>
      <c r="B26" s="485">
        <v>252</v>
      </c>
      <c r="C26" s="156" t="s">
        <v>2076</v>
      </c>
      <c r="D26" s="156"/>
      <c r="E26" s="156"/>
      <c r="F26" s="156"/>
      <c r="G26" s="156"/>
      <c r="H26" s="485" t="s">
        <v>2073</v>
      </c>
      <c r="I26" s="485">
        <v>1</v>
      </c>
      <c r="J26" s="492">
        <v>450</v>
      </c>
      <c r="K26" s="494">
        <v>2.5329999923706055E-2</v>
      </c>
      <c r="L26" s="494">
        <v>8.0909996032714843E-2</v>
      </c>
      <c r="M26" s="495">
        <f t="shared" si="0"/>
        <v>238.42513392857143</v>
      </c>
      <c r="N26" s="508">
        <v>148.6004761904762</v>
      </c>
      <c r="O26" s="508">
        <v>131.95904761904762</v>
      </c>
      <c r="P26" s="508">
        <v>363.26208333333335</v>
      </c>
      <c r="Q26" s="508">
        <v>309.87892857142856</v>
      </c>
      <c r="R26" s="496">
        <f t="shared" si="1"/>
        <v>272.31617647058818</v>
      </c>
      <c r="S26" s="508">
        <v>281.38411764705864</v>
      </c>
      <c r="T26" s="508">
        <v>233.03349019607836</v>
      </c>
      <c r="U26" s="508">
        <v>310.30200000000002</v>
      </c>
      <c r="V26" s="508">
        <v>264.54509803921565</v>
      </c>
      <c r="W26" s="485">
        <v>1900</v>
      </c>
      <c r="X26" s="488">
        <v>2100</v>
      </c>
      <c r="Y26" s="156">
        <f>[2]constantes!$B$12</f>
        <v>0</v>
      </c>
      <c r="Z26" s="497">
        <v>318</v>
      </c>
      <c r="AA26" s="156"/>
      <c r="AB26" s="156"/>
    </row>
    <row r="27" spans="1:28" x14ac:dyDescent="0.2">
      <c r="A27" s="488">
        <v>1056</v>
      </c>
      <c r="B27" s="485">
        <v>139</v>
      </c>
      <c r="C27" s="156" t="s">
        <v>2077</v>
      </c>
      <c r="D27" s="156"/>
      <c r="E27" s="156"/>
      <c r="F27" s="156"/>
      <c r="G27" s="156"/>
      <c r="H27" s="485" t="s">
        <v>220</v>
      </c>
      <c r="I27" s="485">
        <v>1</v>
      </c>
      <c r="J27" s="492">
        <v>140.10000000000002</v>
      </c>
      <c r="K27" s="494">
        <v>1.6720000505447388E-2</v>
      </c>
      <c r="L27" s="494">
        <v>5.4029998779296873E-2</v>
      </c>
      <c r="M27" s="495">
        <f t="shared" si="0"/>
        <v>67.185773809523809</v>
      </c>
      <c r="N27" s="508">
        <v>95.327619047619052</v>
      </c>
      <c r="O27" s="508">
        <v>64.333333333333329</v>
      </c>
      <c r="P27" s="508">
        <v>39.615833333333335</v>
      </c>
      <c r="Q27" s="508">
        <v>69.466309523809514</v>
      </c>
      <c r="R27" s="496">
        <f t="shared" si="1"/>
        <v>66.657941176470587</v>
      </c>
      <c r="S27" s="508">
        <v>97.387803921568619</v>
      </c>
      <c r="T27" s="508">
        <v>58.447058823529424</v>
      </c>
      <c r="U27" s="508">
        <v>39.739843137254894</v>
      </c>
      <c r="V27" s="508">
        <v>71.057058823529417</v>
      </c>
      <c r="W27" s="485">
        <v>1900</v>
      </c>
      <c r="X27" s="488">
        <v>2100</v>
      </c>
      <c r="Y27" s="156">
        <f>[2]constantes!$B$12</f>
        <v>0</v>
      </c>
      <c r="Z27" s="497">
        <v>318</v>
      </c>
      <c r="AA27" s="156"/>
      <c r="AB27" s="156"/>
    </row>
    <row r="28" spans="1:28" x14ac:dyDescent="0.2">
      <c r="A28" s="488">
        <v>1039</v>
      </c>
      <c r="B28" s="485">
        <v>52</v>
      </c>
      <c r="C28" s="156" t="s">
        <v>2078</v>
      </c>
      <c r="D28" s="156"/>
      <c r="E28" s="156"/>
      <c r="F28" s="156"/>
      <c r="G28" s="156"/>
      <c r="H28" s="485" t="s">
        <v>216</v>
      </c>
      <c r="I28" s="485">
        <v>1</v>
      </c>
      <c r="J28" s="492">
        <v>82.5</v>
      </c>
      <c r="K28" s="494">
        <v>2.3329999446868897E-2</v>
      </c>
      <c r="L28" s="494">
        <v>6.8610000610351565E-2</v>
      </c>
      <c r="M28" s="495">
        <f t="shared" si="0"/>
        <v>50.460982142857141</v>
      </c>
      <c r="N28" s="508">
        <v>42.83428571428572</v>
      </c>
      <c r="O28" s="508">
        <v>45.64696428571429</v>
      </c>
      <c r="P28" s="508">
        <v>61.825416666666662</v>
      </c>
      <c r="Q28" s="508">
        <v>51.537261904761898</v>
      </c>
      <c r="R28" s="496">
        <f t="shared" si="1"/>
        <v>59.196823529411773</v>
      </c>
      <c r="S28" s="508">
        <v>62.374431372549019</v>
      </c>
      <c r="T28" s="508">
        <v>55.232784313725489</v>
      </c>
      <c r="U28" s="508">
        <v>61.850705882352962</v>
      </c>
      <c r="V28" s="508">
        <v>57.32937254901961</v>
      </c>
      <c r="W28" s="485">
        <v>1900</v>
      </c>
      <c r="X28" s="488">
        <v>2100</v>
      </c>
      <c r="Y28" s="156">
        <f>[2]constantes!$B$12</f>
        <v>0</v>
      </c>
      <c r="Z28" s="497">
        <v>318</v>
      </c>
      <c r="AA28" s="156"/>
      <c r="AB28" s="156"/>
    </row>
    <row r="29" spans="1:28" x14ac:dyDescent="0.2">
      <c r="A29" s="488">
        <v>1038</v>
      </c>
      <c r="B29" s="485">
        <v>51</v>
      </c>
      <c r="C29" s="156" t="s">
        <v>2079</v>
      </c>
      <c r="D29" s="156"/>
      <c r="E29" s="156"/>
      <c r="F29" s="156"/>
      <c r="G29" s="156"/>
      <c r="H29" s="485" t="s">
        <v>216</v>
      </c>
      <c r="I29" s="485">
        <v>1</v>
      </c>
      <c r="J29" s="492">
        <v>72</v>
      </c>
      <c r="K29" s="494">
        <v>2.3329999446868897E-2</v>
      </c>
      <c r="L29" s="494">
        <v>6.8610000610351565E-2</v>
      </c>
      <c r="M29" s="495">
        <f t="shared" si="0"/>
        <v>41.128556547619048</v>
      </c>
      <c r="N29" s="508">
        <v>34.197142857142858</v>
      </c>
      <c r="O29" s="508">
        <v>37.085833333333333</v>
      </c>
      <c r="P29" s="508">
        <v>51.050416666666671</v>
      </c>
      <c r="Q29" s="508">
        <v>42.180833333333332</v>
      </c>
      <c r="R29" s="496">
        <f t="shared" si="1"/>
        <v>48.677617647058824</v>
      </c>
      <c r="S29" s="508">
        <v>51.316980392156864</v>
      </c>
      <c r="T29" s="508">
        <v>45.275882352941174</v>
      </c>
      <c r="U29" s="508">
        <v>51.064980392156862</v>
      </c>
      <c r="V29" s="508">
        <v>47.052627450980403</v>
      </c>
      <c r="W29" s="485">
        <v>1900</v>
      </c>
      <c r="X29" s="488">
        <v>2100</v>
      </c>
      <c r="Y29" s="156">
        <f>[2]constantes!$B$12</f>
        <v>0</v>
      </c>
      <c r="Z29" s="497">
        <v>318</v>
      </c>
      <c r="AA29" s="156"/>
      <c r="AB29" s="156"/>
    </row>
    <row r="30" spans="1:28" x14ac:dyDescent="0.2">
      <c r="A30" s="488">
        <v>1019</v>
      </c>
      <c r="B30" s="485">
        <v>27</v>
      </c>
      <c r="C30" s="156" t="s">
        <v>2080</v>
      </c>
      <c r="D30" s="156"/>
      <c r="E30" s="156"/>
      <c r="F30" s="156"/>
      <c r="G30" s="156"/>
      <c r="H30" s="485" t="s">
        <v>220</v>
      </c>
      <c r="I30" s="485">
        <v>1</v>
      </c>
      <c r="J30" s="492">
        <v>240</v>
      </c>
      <c r="K30" s="494">
        <v>2.5329999923706055E-2</v>
      </c>
      <c r="L30" s="494">
        <v>8.0909996032714843E-2</v>
      </c>
      <c r="M30" s="495">
        <f t="shared" si="0"/>
        <v>155.6828273809524</v>
      </c>
      <c r="N30" s="508">
        <v>142.76904761904765</v>
      </c>
      <c r="O30" s="508">
        <v>129.91988095238096</v>
      </c>
      <c r="P30" s="508">
        <v>182.38416666666669</v>
      </c>
      <c r="Q30" s="508">
        <v>167.65821428571428</v>
      </c>
      <c r="R30" s="496">
        <f t="shared" si="1"/>
        <v>151.65219607843136</v>
      </c>
      <c r="S30" s="508">
        <v>132.31721568627447</v>
      </c>
      <c r="T30" s="508">
        <v>135.39878431372549</v>
      </c>
      <c r="U30" s="508">
        <v>189.37839215686276</v>
      </c>
      <c r="V30" s="508">
        <v>149.51439215686275</v>
      </c>
      <c r="W30" s="485">
        <v>1900</v>
      </c>
      <c r="X30" s="488">
        <v>2100</v>
      </c>
      <c r="Y30" s="156">
        <f>[2]constantes!$B$12</f>
        <v>0</v>
      </c>
      <c r="Z30" s="497">
        <v>318</v>
      </c>
      <c r="AA30" s="156"/>
      <c r="AB30" s="156"/>
    </row>
    <row r="31" spans="1:28" x14ac:dyDescent="0.2">
      <c r="A31" s="488">
        <v>1020</v>
      </c>
      <c r="B31" s="485">
        <v>28</v>
      </c>
      <c r="C31" s="156" t="s">
        <v>2081</v>
      </c>
      <c r="D31" s="156"/>
      <c r="E31" s="156"/>
      <c r="F31" s="156"/>
      <c r="G31" s="156"/>
      <c r="H31" s="485" t="s">
        <v>220</v>
      </c>
      <c r="I31" s="485">
        <v>1</v>
      </c>
      <c r="J31" s="492">
        <v>210</v>
      </c>
      <c r="K31" s="494">
        <v>2.5329999923706055E-2</v>
      </c>
      <c r="L31" s="494">
        <v>8.0909996032714843E-2</v>
      </c>
      <c r="M31" s="495">
        <f t="shared" si="0"/>
        <v>132.71107142857142</v>
      </c>
      <c r="N31" s="508">
        <v>125.41095238095238</v>
      </c>
      <c r="O31" s="508">
        <v>110.62535714285714</v>
      </c>
      <c r="P31" s="508">
        <v>151.90875000000003</v>
      </c>
      <c r="Q31" s="508">
        <v>142.89922619047618</v>
      </c>
      <c r="R31" s="496">
        <f t="shared" si="1"/>
        <v>128.75527450980394</v>
      </c>
      <c r="S31" s="508">
        <v>116.22000000000001</v>
      </c>
      <c r="T31" s="508">
        <v>114.05788235294118</v>
      </c>
      <c r="U31" s="508">
        <v>156.65501960784312</v>
      </c>
      <c r="V31" s="508">
        <v>128.08819607843139</v>
      </c>
      <c r="W31" s="485">
        <v>1900</v>
      </c>
      <c r="X31" s="488">
        <v>2100</v>
      </c>
      <c r="Y31" s="156">
        <f>[2]constantes!$B$12</f>
        <v>0</v>
      </c>
      <c r="Z31" s="497">
        <v>318</v>
      </c>
      <c r="AA31" s="156"/>
      <c r="AB31" s="156"/>
    </row>
    <row r="32" spans="1:28" x14ac:dyDescent="0.2">
      <c r="A32" s="488">
        <v>1040</v>
      </c>
      <c r="B32" s="485">
        <v>61</v>
      </c>
      <c r="C32" s="156" t="s">
        <v>2082</v>
      </c>
      <c r="D32" s="156"/>
      <c r="E32" s="156"/>
      <c r="F32" s="156"/>
      <c r="G32" s="156"/>
      <c r="H32" s="485" t="s">
        <v>221</v>
      </c>
      <c r="I32" s="485">
        <v>1</v>
      </c>
      <c r="J32" s="492">
        <v>627</v>
      </c>
      <c r="K32" s="494">
        <v>2.5329999923706055E-2</v>
      </c>
      <c r="L32" s="494">
        <v>8.0909996032714843E-2</v>
      </c>
      <c r="M32" s="495">
        <f t="shared" si="0"/>
        <v>302.79383928571423</v>
      </c>
      <c r="N32" s="508">
        <v>229.98476190476188</v>
      </c>
      <c r="O32" s="508">
        <v>265.17565476190475</v>
      </c>
      <c r="P32" s="508">
        <v>405.02083333333331</v>
      </c>
      <c r="Q32" s="508">
        <v>310.9941071428571</v>
      </c>
      <c r="R32" s="496">
        <f t="shared" si="1"/>
        <v>392.42257843137259</v>
      </c>
      <c r="S32" s="508">
        <v>419.62211764705881</v>
      </c>
      <c r="T32" s="508">
        <v>354.65600000000001</v>
      </c>
      <c r="U32" s="508">
        <v>416.1217647058823</v>
      </c>
      <c r="V32" s="508">
        <v>379.29043137254911</v>
      </c>
      <c r="W32" s="485">
        <v>1900</v>
      </c>
      <c r="X32" s="488">
        <v>2100</v>
      </c>
      <c r="Y32" s="156">
        <f>[2]constantes!$B$12</f>
        <v>0</v>
      </c>
      <c r="Z32" s="497">
        <v>318</v>
      </c>
      <c r="AA32" s="156"/>
      <c r="AB32" s="156"/>
    </row>
    <row r="33" spans="1:28" x14ac:dyDescent="0.2">
      <c r="A33" s="488">
        <v>1105</v>
      </c>
      <c r="B33" s="485">
        <v>97</v>
      </c>
      <c r="C33" s="156" t="s">
        <v>2083</v>
      </c>
      <c r="D33" s="156"/>
      <c r="E33" s="156"/>
      <c r="F33" s="156"/>
      <c r="G33" s="156"/>
      <c r="H33" s="485" t="s">
        <v>219</v>
      </c>
      <c r="I33" s="485">
        <v>2</v>
      </c>
      <c r="J33" s="492">
        <v>129.999</v>
      </c>
      <c r="K33" s="494">
        <v>1.6720000505447388E-2</v>
      </c>
      <c r="L33" s="494">
        <v>5.4029998779296873E-2</v>
      </c>
      <c r="M33" s="495">
        <f t="shared" si="0"/>
        <v>62.472738095238093</v>
      </c>
      <c r="N33" s="508">
        <v>45.569047619047616</v>
      </c>
      <c r="O33" s="508">
        <v>62.171130952380942</v>
      </c>
      <c r="P33" s="508">
        <v>84.614583333333329</v>
      </c>
      <c r="Q33" s="508">
        <v>57.536190476190484</v>
      </c>
      <c r="R33" s="496">
        <f t="shared" si="1"/>
        <v>70.835823529411755</v>
      </c>
      <c r="S33" s="508">
        <v>54.311490196078431</v>
      </c>
      <c r="T33" s="508">
        <v>65.386745098039199</v>
      </c>
      <c r="U33" s="508">
        <v>93.646901960784291</v>
      </c>
      <c r="V33" s="508">
        <v>69.998156862745091</v>
      </c>
      <c r="W33" s="485">
        <v>1900</v>
      </c>
      <c r="X33" s="488">
        <v>2100</v>
      </c>
      <c r="Y33" s="156">
        <f>[2]constantes!$B$12</f>
        <v>0</v>
      </c>
      <c r="Z33" s="497">
        <v>318</v>
      </c>
      <c r="AA33" s="156"/>
      <c r="AB33" s="156"/>
    </row>
    <row r="34" spans="1:28" x14ac:dyDescent="0.2">
      <c r="A34" s="488">
        <v>1036</v>
      </c>
      <c r="B34" s="485">
        <v>49</v>
      </c>
      <c r="C34" s="156" t="s">
        <v>2084</v>
      </c>
      <c r="D34" s="156"/>
      <c r="E34" s="156"/>
      <c r="F34" s="156"/>
      <c r="G34" s="156"/>
      <c r="H34" s="485" t="s">
        <v>216</v>
      </c>
      <c r="I34" s="485">
        <v>1</v>
      </c>
      <c r="J34" s="492">
        <v>414</v>
      </c>
      <c r="K34" s="494">
        <v>2.5329999923706055E-2</v>
      </c>
      <c r="L34" s="494">
        <v>8.0909996032714843E-2</v>
      </c>
      <c r="M34" s="495">
        <f t="shared" ref="M34:M65" si="2">AVERAGE(N34:Q34)</f>
        <v>158.37821428571428</v>
      </c>
      <c r="N34" s="508">
        <v>98.924761904761908</v>
      </c>
      <c r="O34" s="508">
        <v>138.45565476190475</v>
      </c>
      <c r="P34" s="508">
        <v>224.96041666666667</v>
      </c>
      <c r="Q34" s="508">
        <v>171.17202380952384</v>
      </c>
      <c r="R34" s="496">
        <f t="shared" ref="R34:R65" si="3">AVERAGE(S34:V34)</f>
        <v>208.80174509803922</v>
      </c>
      <c r="S34" s="508">
        <v>226.16588235294122</v>
      </c>
      <c r="T34" s="508">
        <v>184.79039215686271</v>
      </c>
      <c r="U34" s="508">
        <v>226.54388235294118</v>
      </c>
      <c r="V34" s="508">
        <v>197.70682352941176</v>
      </c>
      <c r="W34" s="485">
        <v>1900</v>
      </c>
      <c r="X34" s="488">
        <v>2100</v>
      </c>
      <c r="Y34" s="156">
        <f>[2]constantes!$B$12</f>
        <v>0</v>
      </c>
      <c r="Z34" s="497">
        <v>318</v>
      </c>
      <c r="AA34" s="156"/>
      <c r="AB34" s="156"/>
    </row>
    <row r="35" spans="1:28" x14ac:dyDescent="0.2">
      <c r="A35" s="488">
        <v>1133</v>
      </c>
      <c r="B35" s="485">
        <v>280</v>
      </c>
      <c r="C35" s="156" t="s">
        <v>2085</v>
      </c>
      <c r="D35" s="156"/>
      <c r="E35" s="156"/>
      <c r="F35" s="156"/>
      <c r="G35" s="156"/>
      <c r="H35" s="488" t="s">
        <v>220</v>
      </c>
      <c r="I35" s="487">
        <v>7</v>
      </c>
      <c r="J35" s="492">
        <v>78</v>
      </c>
      <c r="K35" s="498">
        <v>2.3329999446868897E-2</v>
      </c>
      <c r="L35" s="498">
        <v>6.8610000610351565E-2</v>
      </c>
      <c r="M35" s="495">
        <f t="shared" si="2"/>
        <v>60.014360119047609</v>
      </c>
      <c r="N35" s="508">
        <v>60.44142857142856</v>
      </c>
      <c r="O35" s="508">
        <v>65.709999999999994</v>
      </c>
      <c r="P35" s="508">
        <v>65.474583333333328</v>
      </c>
      <c r="Q35" s="508">
        <v>48.431428571428569</v>
      </c>
      <c r="R35" s="496">
        <f t="shared" si="3"/>
        <v>58.523715686274521</v>
      </c>
      <c r="S35" s="508">
        <v>62.884313725490223</v>
      </c>
      <c r="T35" s="508">
        <v>65.710000000000022</v>
      </c>
      <c r="U35" s="508">
        <v>64.565803921568644</v>
      </c>
      <c r="V35" s="508">
        <v>40.934745098039201</v>
      </c>
      <c r="W35" s="485">
        <v>1900</v>
      </c>
      <c r="X35" s="488">
        <v>2100</v>
      </c>
      <c r="Y35" s="156">
        <f>[2]constantes!$B$12</f>
        <v>0</v>
      </c>
      <c r="Z35" s="497">
        <v>318</v>
      </c>
      <c r="AA35" s="156"/>
      <c r="AB35" s="156"/>
    </row>
    <row r="36" spans="1:28" x14ac:dyDescent="0.2">
      <c r="A36" s="487">
        <v>1065</v>
      </c>
      <c r="B36" s="486">
        <v>228</v>
      </c>
      <c r="C36" s="156" t="s">
        <v>2086</v>
      </c>
      <c r="D36" s="156"/>
      <c r="E36" s="156"/>
      <c r="F36" s="156"/>
      <c r="G36" s="156"/>
      <c r="H36" s="485" t="s">
        <v>228</v>
      </c>
      <c r="I36" s="485">
        <v>10</v>
      </c>
      <c r="J36" s="492">
        <v>307</v>
      </c>
      <c r="K36" s="494">
        <v>2.9170000000000001E-2</v>
      </c>
      <c r="L36" s="494">
        <v>0.12121999999999999</v>
      </c>
      <c r="M36" s="495">
        <f t="shared" si="2"/>
        <v>190.1559226190476</v>
      </c>
      <c r="N36" s="508">
        <v>256.19285714285712</v>
      </c>
      <c r="O36" s="508">
        <v>228.13029761904761</v>
      </c>
      <c r="P36" s="508">
        <v>111.95458333333333</v>
      </c>
      <c r="Q36" s="508">
        <v>164.34595238095238</v>
      </c>
      <c r="R36" s="496">
        <f t="shared" si="3"/>
        <v>183.84393137254895</v>
      </c>
      <c r="S36" s="508">
        <v>262.22184313725467</v>
      </c>
      <c r="T36" s="508">
        <v>213.3149803921568</v>
      </c>
      <c r="U36" s="508">
        <v>105.34529411764707</v>
      </c>
      <c r="V36" s="508">
        <v>154.49360784313726</v>
      </c>
      <c r="W36" s="485">
        <v>2020</v>
      </c>
      <c r="X36" s="488">
        <v>2100</v>
      </c>
      <c r="Y36" s="156">
        <f>[2]constantes!$B$12</f>
        <v>0</v>
      </c>
      <c r="Z36" s="497">
        <v>318</v>
      </c>
      <c r="AA36" s="156"/>
      <c r="AB36" s="156"/>
    </row>
    <row r="37" spans="1:28" x14ac:dyDescent="0.2">
      <c r="A37" s="488">
        <v>1122</v>
      </c>
      <c r="B37" s="485">
        <v>176</v>
      </c>
      <c r="C37" s="156" t="s">
        <v>2087</v>
      </c>
      <c r="D37" s="156"/>
      <c r="E37" s="156"/>
      <c r="F37" s="156"/>
      <c r="G37" s="156"/>
      <c r="H37" s="485" t="s">
        <v>222</v>
      </c>
      <c r="I37" s="485">
        <v>3</v>
      </c>
      <c r="J37" s="492">
        <v>4279.6000000000004</v>
      </c>
      <c r="K37" s="494">
        <v>2.8239998817443848E-2</v>
      </c>
      <c r="L37" s="494">
        <v>0.11154000282287597</v>
      </c>
      <c r="M37" s="495">
        <f t="shared" si="2"/>
        <v>1799.3961458333333</v>
      </c>
      <c r="N37" s="508">
        <v>1394.8185714285717</v>
      </c>
      <c r="O37" s="508">
        <v>1766.8432142857143</v>
      </c>
      <c r="P37" s="508">
        <v>2391.9625000000001</v>
      </c>
      <c r="Q37" s="508">
        <v>1643.9602976190474</v>
      </c>
      <c r="R37" s="496">
        <f t="shared" si="3"/>
        <v>1741.1362254901958</v>
      </c>
      <c r="S37" s="508">
        <v>1783.4683921568628</v>
      </c>
      <c r="T37" s="508">
        <v>1763.9440784313726</v>
      </c>
      <c r="U37" s="508">
        <v>1978.2165098039211</v>
      </c>
      <c r="V37" s="508">
        <v>1438.915921568627</v>
      </c>
      <c r="W37" s="485">
        <v>1900</v>
      </c>
      <c r="X37" s="488">
        <v>2100</v>
      </c>
      <c r="Y37" s="156">
        <f>[2]constantes!$B$12</f>
        <v>0</v>
      </c>
      <c r="Z37" s="497">
        <v>318</v>
      </c>
      <c r="AA37" s="156"/>
      <c r="AB37" s="156"/>
    </row>
    <row r="38" spans="1:28" x14ac:dyDescent="0.2">
      <c r="A38" s="488">
        <v>1022</v>
      </c>
      <c r="B38" s="485">
        <v>30</v>
      </c>
      <c r="C38" s="156" t="s">
        <v>2088</v>
      </c>
      <c r="D38" s="156"/>
      <c r="E38" s="156"/>
      <c r="F38" s="156"/>
      <c r="G38" s="156"/>
      <c r="H38" s="485" t="s">
        <v>2073</v>
      </c>
      <c r="I38" s="485">
        <v>1</v>
      </c>
      <c r="J38" s="492">
        <v>375</v>
      </c>
      <c r="K38" s="494">
        <v>2.5329999923706055E-2</v>
      </c>
      <c r="L38" s="494">
        <v>8.0909996032714843E-2</v>
      </c>
      <c r="M38" s="495">
        <f t="shared" si="2"/>
        <v>231.74208333333334</v>
      </c>
      <c r="N38" s="508">
        <v>309.83380952380952</v>
      </c>
      <c r="O38" s="508">
        <v>249.80321428571429</v>
      </c>
      <c r="P38" s="508">
        <v>157.37458333333333</v>
      </c>
      <c r="Q38" s="508">
        <v>209.95672619047619</v>
      </c>
      <c r="R38" s="496">
        <f t="shared" si="3"/>
        <v>232.28687254901953</v>
      </c>
      <c r="S38" s="508">
        <v>320.26337254901932</v>
      </c>
      <c r="T38" s="508">
        <v>252.32501960784302</v>
      </c>
      <c r="U38" s="508">
        <v>147.31078431372552</v>
      </c>
      <c r="V38" s="508">
        <v>209.24831372549019</v>
      </c>
      <c r="W38" s="485">
        <v>1900</v>
      </c>
      <c r="X38" s="488">
        <v>2100</v>
      </c>
      <c r="Y38" s="156">
        <f>[2]constantes!$B$12</f>
        <v>0</v>
      </c>
      <c r="Z38" s="497">
        <v>318</v>
      </c>
      <c r="AA38" s="156"/>
      <c r="AB38" s="156"/>
    </row>
    <row r="39" spans="1:28" x14ac:dyDescent="0.2">
      <c r="A39" s="488">
        <v>1068</v>
      </c>
      <c r="B39" s="485">
        <v>203</v>
      </c>
      <c r="C39" s="156" t="s">
        <v>2089</v>
      </c>
      <c r="D39" s="156"/>
      <c r="E39" s="156"/>
      <c r="F39" s="156"/>
      <c r="G39" s="156"/>
      <c r="H39" s="485" t="s">
        <v>2073</v>
      </c>
      <c r="I39" s="485">
        <v>1</v>
      </c>
      <c r="J39" s="492">
        <v>96.447000000000003</v>
      </c>
      <c r="K39" s="494">
        <v>1.6720000505447388E-2</v>
      </c>
      <c r="L39" s="494">
        <v>5.4029998779296873E-2</v>
      </c>
      <c r="M39" s="495">
        <f t="shared" si="2"/>
        <v>49.274062499999999</v>
      </c>
      <c r="N39" s="508">
        <v>70.628095238095241</v>
      </c>
      <c r="O39" s="508">
        <v>50.540059523809511</v>
      </c>
      <c r="P39" s="508">
        <v>30.647916666666671</v>
      </c>
      <c r="Q39" s="508">
        <v>45.280178571428571</v>
      </c>
      <c r="R39" s="496">
        <f t="shared" si="3"/>
        <v>51.514029411764696</v>
      </c>
      <c r="S39" s="508">
        <v>75.852901960784308</v>
      </c>
      <c r="T39" s="508">
        <v>54.182235294117639</v>
      </c>
      <c r="U39" s="508">
        <v>30.731843137254899</v>
      </c>
      <c r="V39" s="508">
        <v>45.289137254901966</v>
      </c>
      <c r="W39" s="485">
        <v>1900</v>
      </c>
      <c r="X39" s="488">
        <v>2100</v>
      </c>
      <c r="Y39" s="156">
        <f>[2]constantes!$B$12</f>
        <v>0</v>
      </c>
      <c r="Z39" s="497">
        <v>318</v>
      </c>
      <c r="AA39" s="156"/>
      <c r="AB39" s="156"/>
    </row>
    <row r="40" spans="1:28" x14ac:dyDescent="0.2">
      <c r="A40" s="488">
        <v>1021</v>
      </c>
      <c r="B40" s="485">
        <v>29</v>
      </c>
      <c r="C40" s="156" t="s">
        <v>2090</v>
      </c>
      <c r="D40" s="156"/>
      <c r="E40" s="156"/>
      <c r="F40" s="156"/>
      <c r="G40" s="156"/>
      <c r="H40" s="485" t="s">
        <v>2073</v>
      </c>
      <c r="I40" s="485">
        <v>1</v>
      </c>
      <c r="J40" s="492">
        <v>127</v>
      </c>
      <c r="K40" s="494">
        <v>2.5329999923706055E-2</v>
      </c>
      <c r="L40" s="494">
        <v>8.0909996032714843E-2</v>
      </c>
      <c r="M40" s="495">
        <f t="shared" si="2"/>
        <v>68.142767857142857</v>
      </c>
      <c r="N40" s="508">
        <v>97.827619047619052</v>
      </c>
      <c r="O40" s="508">
        <v>69.726845238095237</v>
      </c>
      <c r="P40" s="508">
        <v>41.863333333333337</v>
      </c>
      <c r="Q40" s="508">
        <v>63.153273809523817</v>
      </c>
      <c r="R40" s="496">
        <f t="shared" si="3"/>
        <v>70.077617647058858</v>
      </c>
      <c r="S40" s="508">
        <v>102.96811764705889</v>
      </c>
      <c r="T40" s="508">
        <v>73.938666666666691</v>
      </c>
      <c r="U40" s="508">
        <v>41.436823529411775</v>
      </c>
      <c r="V40" s="508">
        <v>61.966862745098048</v>
      </c>
      <c r="W40" s="485">
        <v>1900</v>
      </c>
      <c r="X40" s="488">
        <v>2100</v>
      </c>
      <c r="Y40" s="156">
        <f>[2]constantes!$B$12</f>
        <v>0</v>
      </c>
      <c r="Z40" s="497">
        <v>318</v>
      </c>
      <c r="AA40" s="156"/>
      <c r="AB40" s="156"/>
    </row>
    <row r="41" spans="1:28" x14ac:dyDescent="0.2">
      <c r="A41" s="488">
        <v>1127</v>
      </c>
      <c r="B41" s="485">
        <v>272</v>
      </c>
      <c r="C41" s="156" t="s">
        <v>2091</v>
      </c>
      <c r="D41" s="156"/>
      <c r="E41" s="156"/>
      <c r="F41" s="156"/>
      <c r="G41" s="156"/>
      <c r="H41" s="485" t="s">
        <v>223</v>
      </c>
      <c r="I41" s="485">
        <v>4</v>
      </c>
      <c r="J41" s="492">
        <v>42.8</v>
      </c>
      <c r="K41" s="494">
        <v>2.3329999446868897E-2</v>
      </c>
      <c r="L41" s="494">
        <v>6.8610000610351565E-2</v>
      </c>
      <c r="M41" s="495">
        <f t="shared" si="2"/>
        <v>29.682663690476197</v>
      </c>
      <c r="N41" s="508">
        <v>27.220476190476194</v>
      </c>
      <c r="O41" s="508">
        <v>37.676666666666669</v>
      </c>
      <c r="P41" s="508">
        <v>32.317916666666669</v>
      </c>
      <c r="Q41" s="508">
        <v>21.515595238095241</v>
      </c>
      <c r="R41" s="496">
        <f t="shared" si="3"/>
        <v>29.100960784313717</v>
      </c>
      <c r="S41" s="508">
        <v>30.548117647058813</v>
      </c>
      <c r="T41" s="508">
        <v>36.700313725490183</v>
      </c>
      <c r="U41" s="508">
        <v>28.856627450980387</v>
      </c>
      <c r="V41" s="508">
        <v>20.298784313725491</v>
      </c>
      <c r="W41" s="485">
        <v>1900</v>
      </c>
      <c r="X41" s="488">
        <v>2100</v>
      </c>
      <c r="Y41" s="156">
        <f>[2]constantes!$B$12</f>
        <v>0</v>
      </c>
      <c r="Z41" s="497">
        <v>318</v>
      </c>
      <c r="AA41" s="156"/>
      <c r="AB41" s="156"/>
    </row>
    <row r="42" spans="1:28" x14ac:dyDescent="0.2">
      <c r="A42" s="488">
        <v>1114</v>
      </c>
      <c r="B42" s="485">
        <v>114</v>
      </c>
      <c r="C42" s="156" t="s">
        <v>2092</v>
      </c>
      <c r="D42" s="156"/>
      <c r="E42" s="156"/>
      <c r="F42" s="156"/>
      <c r="G42" s="156"/>
      <c r="H42" s="485" t="s">
        <v>219</v>
      </c>
      <c r="I42" s="485">
        <v>2</v>
      </c>
      <c r="J42" s="492">
        <v>125</v>
      </c>
      <c r="K42" s="494">
        <v>2.5329999923706055E-2</v>
      </c>
      <c r="L42" s="494">
        <v>8.0909996032714843E-2</v>
      </c>
      <c r="M42" s="495">
        <f t="shared" si="2"/>
        <v>75.370282738095241</v>
      </c>
      <c r="N42" s="508">
        <v>45.570952380952377</v>
      </c>
      <c r="O42" s="508">
        <v>63.65505952380952</v>
      </c>
      <c r="P42" s="508">
        <v>103.50208333333335</v>
      </c>
      <c r="Q42" s="508">
        <v>88.753035714285716</v>
      </c>
      <c r="R42" s="496">
        <f t="shared" si="3"/>
        <v>80.833803921568631</v>
      </c>
      <c r="S42" s="508">
        <v>54.599490196078428</v>
      </c>
      <c r="T42" s="508">
        <v>73.797764705882358</v>
      </c>
      <c r="U42" s="508">
        <v>106.83945098039219</v>
      </c>
      <c r="V42" s="508">
        <v>88.098509803921573</v>
      </c>
      <c r="W42" s="485">
        <v>1900</v>
      </c>
      <c r="X42" s="488">
        <v>2100</v>
      </c>
      <c r="Y42" s="156">
        <f>[2]constantes!$B$12</f>
        <v>0</v>
      </c>
      <c r="Z42" s="497">
        <v>318</v>
      </c>
      <c r="AA42" s="156"/>
      <c r="AB42" s="156"/>
    </row>
    <row r="43" spans="1:28" x14ac:dyDescent="0.2">
      <c r="A43" s="488">
        <v>1084</v>
      </c>
      <c r="B43" s="485">
        <v>310</v>
      </c>
      <c r="C43" s="156" t="s">
        <v>2093</v>
      </c>
      <c r="D43" s="156"/>
      <c r="E43" s="156"/>
      <c r="F43" s="156"/>
      <c r="G43" s="156"/>
      <c r="H43" s="488" t="s">
        <v>220</v>
      </c>
      <c r="I43" s="487">
        <v>1</v>
      </c>
      <c r="J43" s="492">
        <v>261</v>
      </c>
      <c r="K43" s="498">
        <v>1.7450000047683715E-2</v>
      </c>
      <c r="L43" s="498">
        <v>5.5650000572204587E-2</v>
      </c>
      <c r="M43" s="495">
        <f t="shared" si="2"/>
        <v>160.98787202380953</v>
      </c>
      <c r="N43" s="508">
        <v>204.81190476190474</v>
      </c>
      <c r="O43" s="508">
        <v>220.58690476190478</v>
      </c>
      <c r="P43" s="508">
        <v>129.38</v>
      </c>
      <c r="Q43" s="508">
        <v>89.172678571428563</v>
      </c>
      <c r="R43" s="496">
        <f t="shared" si="3"/>
        <v>155.46006862745099</v>
      </c>
      <c r="S43" s="508">
        <v>233.57380392156861</v>
      </c>
      <c r="T43" s="508">
        <v>221.89113725490196</v>
      </c>
      <c r="U43" s="508">
        <v>85.898588235294099</v>
      </c>
      <c r="V43" s="508">
        <v>80.476745098039203</v>
      </c>
      <c r="W43" s="485">
        <v>1900</v>
      </c>
      <c r="X43" s="488">
        <v>2100</v>
      </c>
      <c r="Y43" s="156">
        <f>[2]constantes!$B$12</f>
        <v>0</v>
      </c>
      <c r="Z43" s="497">
        <v>318</v>
      </c>
      <c r="AA43" s="156"/>
      <c r="AB43" s="156"/>
    </row>
    <row r="44" spans="1:28" x14ac:dyDescent="0.2">
      <c r="A44" s="488">
        <v>1016</v>
      </c>
      <c r="B44" s="485">
        <v>24</v>
      </c>
      <c r="C44" s="156" t="s">
        <v>2094</v>
      </c>
      <c r="D44" s="156"/>
      <c r="E44" s="156"/>
      <c r="F44" s="156"/>
      <c r="G44" s="156"/>
      <c r="H44" s="485" t="s">
        <v>220</v>
      </c>
      <c r="I44" s="485">
        <v>1</v>
      </c>
      <c r="J44" s="492">
        <v>1192</v>
      </c>
      <c r="K44" s="494">
        <v>2.9170000553131105E-2</v>
      </c>
      <c r="L44" s="494">
        <v>0.12121999740600586</v>
      </c>
      <c r="M44" s="495">
        <f t="shared" si="2"/>
        <v>501.7702976190476</v>
      </c>
      <c r="N44" s="508">
        <v>448.7661904761905</v>
      </c>
      <c r="O44" s="508">
        <v>368.84083333333336</v>
      </c>
      <c r="P44" s="508">
        <v>657.43666666666661</v>
      </c>
      <c r="Q44" s="508">
        <v>532.03750000000002</v>
      </c>
      <c r="R44" s="496">
        <f t="shared" si="3"/>
        <v>482.35464705882356</v>
      </c>
      <c r="S44" s="508">
        <v>458.02878431372551</v>
      </c>
      <c r="T44" s="508">
        <v>396.80796078431376</v>
      </c>
      <c r="U44" s="508">
        <v>619.48486274509821</v>
      </c>
      <c r="V44" s="508">
        <v>455.09698039215692</v>
      </c>
      <c r="W44" s="485">
        <v>1900</v>
      </c>
      <c r="X44" s="488">
        <v>2100</v>
      </c>
      <c r="Y44" s="156">
        <f>[2]constantes!$B$12</f>
        <v>0</v>
      </c>
      <c r="Z44" s="497">
        <v>318</v>
      </c>
      <c r="AA44" s="156"/>
      <c r="AB44" s="156"/>
    </row>
    <row r="45" spans="1:28" x14ac:dyDescent="0.2">
      <c r="A45" s="488">
        <v>1081</v>
      </c>
      <c r="B45" s="485">
        <v>290</v>
      </c>
      <c r="C45" s="156" t="s">
        <v>2095</v>
      </c>
      <c r="D45" s="156"/>
      <c r="E45" s="156"/>
      <c r="F45" s="156"/>
      <c r="G45" s="156"/>
      <c r="H45" s="489" t="s">
        <v>2073</v>
      </c>
      <c r="I45" s="489">
        <v>1</v>
      </c>
      <c r="J45" s="492">
        <v>32.01</v>
      </c>
      <c r="K45" s="500">
        <v>2.3329999446868897E-2</v>
      </c>
      <c r="L45" s="500">
        <v>6.8610000610351565E-2</v>
      </c>
      <c r="M45" s="495">
        <f t="shared" si="2"/>
        <v>19.883080357142855</v>
      </c>
      <c r="N45" s="508">
        <v>24.101428571428571</v>
      </c>
      <c r="O45" s="508">
        <v>19.070416666666663</v>
      </c>
      <c r="P45" s="508">
        <v>16.596666666666664</v>
      </c>
      <c r="Q45" s="508">
        <v>19.763809523809524</v>
      </c>
      <c r="R45" s="496">
        <f t="shared" si="3"/>
        <v>23.849431372549017</v>
      </c>
      <c r="S45" s="508">
        <v>27.550823529411758</v>
      </c>
      <c r="T45" s="508">
        <v>24.132627450980394</v>
      </c>
      <c r="U45" s="508">
        <v>19.980745098039211</v>
      </c>
      <c r="V45" s="508">
        <v>23.733529411764707</v>
      </c>
      <c r="W45" s="485">
        <v>1900</v>
      </c>
      <c r="X45" s="488">
        <v>2100</v>
      </c>
      <c r="Y45" s="156">
        <f>[2]constantes!$B$12</f>
        <v>0</v>
      </c>
      <c r="Z45" s="497">
        <v>318</v>
      </c>
      <c r="AA45" s="156"/>
      <c r="AB45" s="156"/>
    </row>
    <row r="46" spans="1:28" x14ac:dyDescent="0.2">
      <c r="A46" s="488">
        <v>1006</v>
      </c>
      <c r="B46" s="485">
        <v>8</v>
      </c>
      <c r="C46" s="156" t="s">
        <v>2096</v>
      </c>
      <c r="D46" s="156"/>
      <c r="E46" s="156"/>
      <c r="F46" s="156"/>
      <c r="G46" s="156"/>
      <c r="H46" s="489" t="s">
        <v>216</v>
      </c>
      <c r="I46" s="489">
        <v>1</v>
      </c>
      <c r="J46" s="492">
        <v>1104</v>
      </c>
      <c r="K46" s="494">
        <v>2.5329999923706055E-2</v>
      </c>
      <c r="L46" s="494">
        <v>8.0909996032714843E-2</v>
      </c>
      <c r="M46" s="495">
        <f t="shared" si="2"/>
        <v>503.34605654761901</v>
      </c>
      <c r="N46" s="508">
        <v>603.63428571428574</v>
      </c>
      <c r="O46" s="508">
        <v>446.08732142857139</v>
      </c>
      <c r="P46" s="508">
        <v>478.38625000000002</v>
      </c>
      <c r="Q46" s="508">
        <v>485.27636904761903</v>
      </c>
      <c r="R46" s="496">
        <f t="shared" si="3"/>
        <v>531.53059803921553</v>
      </c>
      <c r="S46" s="508">
        <v>691.20772549019568</v>
      </c>
      <c r="T46" s="508">
        <v>464.47976470588225</v>
      </c>
      <c r="U46" s="508">
        <v>492.59678431372532</v>
      </c>
      <c r="V46" s="508">
        <v>477.83811764705888</v>
      </c>
      <c r="W46" s="485">
        <v>1900</v>
      </c>
      <c r="X46" s="488">
        <v>2100</v>
      </c>
      <c r="Y46" s="156">
        <f>[2]constantes!$B$12</f>
        <v>0</v>
      </c>
      <c r="Z46" s="497">
        <v>318</v>
      </c>
      <c r="AA46" s="156"/>
      <c r="AB46" s="156"/>
    </row>
    <row r="47" spans="1:28" x14ac:dyDescent="0.2">
      <c r="A47" s="488">
        <v>1126</v>
      </c>
      <c r="B47" s="485">
        <v>267</v>
      </c>
      <c r="C47" s="156" t="s">
        <v>2097</v>
      </c>
      <c r="D47" s="156"/>
      <c r="E47" s="156"/>
      <c r="F47" s="156"/>
      <c r="G47" s="156"/>
      <c r="H47" s="485" t="s">
        <v>217</v>
      </c>
      <c r="I47" s="485">
        <v>4</v>
      </c>
      <c r="J47" s="492">
        <v>1087</v>
      </c>
      <c r="K47" s="498">
        <v>2.5329999923706055E-2</v>
      </c>
      <c r="L47" s="498">
        <v>8.0909996032714843E-2</v>
      </c>
      <c r="M47" s="495">
        <f t="shared" si="2"/>
        <v>583.31889880952372</v>
      </c>
      <c r="N47" s="508">
        <v>780.21</v>
      </c>
      <c r="O47" s="508">
        <v>642.17553571428573</v>
      </c>
      <c r="P47" s="508">
        <v>391.00541666666669</v>
      </c>
      <c r="Q47" s="508">
        <v>519.88464285714281</v>
      </c>
      <c r="R47" s="496">
        <f t="shared" si="3"/>
        <v>606.4376666666667</v>
      </c>
      <c r="S47" s="508">
        <v>871.86819607843142</v>
      </c>
      <c r="T47" s="508">
        <v>684.08478431372532</v>
      </c>
      <c r="U47" s="508">
        <v>361.37701960784312</v>
      </c>
      <c r="V47" s="508">
        <v>508.42066666666665</v>
      </c>
      <c r="W47" s="485">
        <v>1900</v>
      </c>
      <c r="X47" s="488">
        <v>2100</v>
      </c>
      <c r="Y47" s="156">
        <f>[2]constantes!$B$12</f>
        <v>0</v>
      </c>
      <c r="Z47" s="497">
        <v>318</v>
      </c>
      <c r="AA47" s="156"/>
      <c r="AB47" s="156"/>
    </row>
    <row r="48" spans="1:28" x14ac:dyDescent="0.2">
      <c r="A48" s="488">
        <v>1012</v>
      </c>
      <c r="B48" s="485">
        <v>15</v>
      </c>
      <c r="C48" s="156" t="s">
        <v>2098</v>
      </c>
      <c r="D48" s="156"/>
      <c r="E48" s="156"/>
      <c r="F48" s="156"/>
      <c r="G48" s="156"/>
      <c r="H48" s="485" t="s">
        <v>216</v>
      </c>
      <c r="I48" s="485">
        <v>1</v>
      </c>
      <c r="J48" s="492">
        <v>108.8</v>
      </c>
      <c r="K48" s="494">
        <v>2.3329999446868897E-2</v>
      </c>
      <c r="L48" s="494">
        <v>6.8610000610351565E-2</v>
      </c>
      <c r="M48" s="495">
        <f t="shared" si="2"/>
        <v>50.010505952380946</v>
      </c>
      <c r="N48" s="508">
        <v>72.445238095238096</v>
      </c>
      <c r="O48" s="508">
        <v>48.819880952380949</v>
      </c>
      <c r="P48" s="508">
        <v>36.477916666666665</v>
      </c>
      <c r="Q48" s="508">
        <v>42.298988095238094</v>
      </c>
      <c r="R48" s="496">
        <f t="shared" si="3"/>
        <v>55.362098039215688</v>
      </c>
      <c r="S48" s="508">
        <v>78.362862745098028</v>
      </c>
      <c r="T48" s="508">
        <v>51.271411764705896</v>
      </c>
      <c r="U48" s="508">
        <v>40.384823529411769</v>
      </c>
      <c r="V48" s="508">
        <v>51.429294117647053</v>
      </c>
      <c r="W48" s="485">
        <v>1900</v>
      </c>
      <c r="X48" s="488">
        <v>2100</v>
      </c>
      <c r="Y48" s="156">
        <f>[2]constantes!$B$12</f>
        <v>0</v>
      </c>
      <c r="Z48" s="497">
        <v>318</v>
      </c>
      <c r="AA48" s="156"/>
      <c r="AB48" s="156"/>
    </row>
    <row r="49" spans="1:28" x14ac:dyDescent="0.2">
      <c r="A49" s="488">
        <v>1134</v>
      </c>
      <c r="B49" s="485">
        <v>284</v>
      </c>
      <c r="C49" s="156" t="s">
        <v>2099</v>
      </c>
      <c r="D49" s="156" t="s">
        <v>2100</v>
      </c>
      <c r="E49" s="156"/>
      <c r="F49" s="156"/>
      <c r="G49" s="156"/>
      <c r="H49" s="488" t="s">
        <v>2069</v>
      </c>
      <c r="I49" s="487">
        <v>4</v>
      </c>
      <c r="J49" s="492">
        <v>252</v>
      </c>
      <c r="K49" s="494">
        <v>2.5329999923706055E-2</v>
      </c>
      <c r="L49" s="494">
        <v>8.0909996032714843E-2</v>
      </c>
      <c r="M49" s="495">
        <f t="shared" si="2"/>
        <v>144.66671130952381</v>
      </c>
      <c r="N49" s="508">
        <v>151.97190476190477</v>
      </c>
      <c r="O49" s="508">
        <v>230.55250000000001</v>
      </c>
      <c r="P49" s="508">
        <v>148.85333333333332</v>
      </c>
      <c r="Q49" s="508">
        <v>47.289107142857141</v>
      </c>
      <c r="R49" s="496">
        <f t="shared" si="3"/>
        <v>137.33299019607844</v>
      </c>
      <c r="S49" s="508">
        <v>153.30992156862746</v>
      </c>
      <c r="T49" s="508">
        <v>224.17035294117647</v>
      </c>
      <c r="U49" s="508">
        <v>132.41435294117647</v>
      </c>
      <c r="V49" s="508">
        <v>39.437333333333335</v>
      </c>
      <c r="W49" s="485">
        <v>1900</v>
      </c>
      <c r="X49" s="488">
        <v>2100</v>
      </c>
      <c r="Y49" s="156">
        <f>[2]constantes!$B$12</f>
        <v>0</v>
      </c>
      <c r="Z49" s="497">
        <v>318</v>
      </c>
      <c r="AA49" s="156"/>
      <c r="AB49" s="156"/>
    </row>
    <row r="50" spans="1:28" x14ac:dyDescent="0.2">
      <c r="A50" s="488">
        <v>1052</v>
      </c>
      <c r="B50" s="485">
        <v>132</v>
      </c>
      <c r="C50" s="156" t="s">
        <v>2101</v>
      </c>
      <c r="D50" s="156"/>
      <c r="E50" s="156"/>
      <c r="F50" s="156"/>
      <c r="G50" s="156"/>
      <c r="H50" s="485" t="s">
        <v>352</v>
      </c>
      <c r="I50" s="485">
        <v>1</v>
      </c>
      <c r="J50" s="492">
        <v>131.988</v>
      </c>
      <c r="K50" s="494">
        <v>1.6720000505447388E-2</v>
      </c>
      <c r="L50" s="494">
        <v>5.4029998779296873E-2</v>
      </c>
      <c r="M50" s="495">
        <f t="shared" si="2"/>
        <v>68.081919642857144</v>
      </c>
      <c r="N50" s="508">
        <v>78.84142857142858</v>
      </c>
      <c r="O50" s="508">
        <v>66.060773809523809</v>
      </c>
      <c r="P50" s="508">
        <v>61.086666666666666</v>
      </c>
      <c r="Q50" s="508">
        <v>66.33880952380953</v>
      </c>
      <c r="R50" s="496">
        <f t="shared" si="3"/>
        <v>70.068509803921557</v>
      </c>
      <c r="S50" s="508">
        <v>100.11498039215684</v>
      </c>
      <c r="T50" s="508">
        <v>66.662588235294123</v>
      </c>
      <c r="U50" s="508">
        <v>45.255411764705876</v>
      </c>
      <c r="V50" s="508">
        <v>68.241058823529386</v>
      </c>
      <c r="W50" s="485">
        <v>1900</v>
      </c>
      <c r="X50" s="488">
        <v>2100</v>
      </c>
      <c r="Y50" s="156">
        <f>[2]constantes!$B$12</f>
        <v>0</v>
      </c>
      <c r="Z50" s="497">
        <v>318</v>
      </c>
      <c r="AA50" s="156"/>
      <c r="AB50" s="156"/>
    </row>
    <row r="51" spans="1:28" x14ac:dyDescent="0.2">
      <c r="A51" s="488">
        <v>1110</v>
      </c>
      <c r="B51" s="485">
        <v>103</v>
      </c>
      <c r="C51" s="156" t="s">
        <v>2102</v>
      </c>
      <c r="D51" s="156"/>
      <c r="E51" s="156"/>
      <c r="F51" s="156"/>
      <c r="G51" s="156"/>
      <c r="H51" s="485" t="s">
        <v>2059</v>
      </c>
      <c r="I51" s="485">
        <v>2</v>
      </c>
      <c r="J51" s="492">
        <v>855</v>
      </c>
      <c r="K51" s="494">
        <v>2.9170000553131105E-2</v>
      </c>
      <c r="L51" s="494">
        <v>0.12121999740600586</v>
      </c>
      <c r="M51" s="495">
        <f t="shared" si="2"/>
        <v>428.7702976190476</v>
      </c>
      <c r="N51" s="508">
        <v>241.41761904761904</v>
      </c>
      <c r="O51" s="508">
        <v>374.00785714285712</v>
      </c>
      <c r="P51" s="508">
        <v>594.96541666666667</v>
      </c>
      <c r="Q51" s="508">
        <v>504.69029761904761</v>
      </c>
      <c r="R51" s="496">
        <f t="shared" si="3"/>
        <v>458.5567843137253</v>
      </c>
      <c r="S51" s="508">
        <v>319.27054901960781</v>
      </c>
      <c r="T51" s="508">
        <v>404.69541176470597</v>
      </c>
      <c r="U51" s="508">
        <v>613.03807843137213</v>
      </c>
      <c r="V51" s="508">
        <v>497.22309803921536</v>
      </c>
      <c r="W51" s="485">
        <v>1900</v>
      </c>
      <c r="X51" s="488">
        <v>2100</v>
      </c>
      <c r="Y51" s="156">
        <f>[2]constantes!$B$12</f>
        <v>0</v>
      </c>
      <c r="Z51" s="497">
        <v>318</v>
      </c>
      <c r="AA51" s="156"/>
      <c r="AB51" s="156"/>
    </row>
    <row r="52" spans="1:28" x14ac:dyDescent="0.2">
      <c r="A52" s="488">
        <v>1087</v>
      </c>
      <c r="B52" s="485">
        <v>315</v>
      </c>
      <c r="C52" s="156" t="s">
        <v>2103</v>
      </c>
      <c r="D52" s="156"/>
      <c r="E52" s="156"/>
      <c r="F52" s="156"/>
      <c r="G52" s="156"/>
      <c r="H52" s="485" t="s">
        <v>2073</v>
      </c>
      <c r="I52" s="485">
        <v>1</v>
      </c>
      <c r="J52" s="492">
        <v>68.400000000000006</v>
      </c>
      <c r="K52" s="494">
        <v>1.6720000505447388E-2</v>
      </c>
      <c r="L52" s="494">
        <v>5.4029998779296873E-2</v>
      </c>
      <c r="M52" s="495">
        <f t="shared" si="2"/>
        <v>40.246309523809529</v>
      </c>
      <c r="N52" s="508">
        <v>58.018095238095235</v>
      </c>
      <c r="O52" s="508">
        <v>37.902678571428567</v>
      </c>
      <c r="P52" s="508">
        <v>23.429166666666671</v>
      </c>
      <c r="Q52" s="508">
        <v>41.63529761904762</v>
      </c>
      <c r="R52" s="496">
        <f t="shared" si="3"/>
        <v>45.151078431372547</v>
      </c>
      <c r="S52" s="508">
        <v>62.956352941176476</v>
      </c>
      <c r="T52" s="508">
        <v>46.135333333333335</v>
      </c>
      <c r="U52" s="508">
        <v>27.091254901960781</v>
      </c>
      <c r="V52" s="508">
        <v>44.421372549019601</v>
      </c>
      <c r="W52" s="485">
        <v>1900</v>
      </c>
      <c r="X52" s="488">
        <v>2100</v>
      </c>
      <c r="Y52" s="156">
        <f>[2]constantes!$B$12</f>
        <v>0</v>
      </c>
      <c r="Z52" s="497">
        <v>318</v>
      </c>
      <c r="AA52" s="156"/>
      <c r="AB52" s="156"/>
    </row>
    <row r="53" spans="1:28" x14ac:dyDescent="0.2">
      <c r="A53" s="488">
        <v>1091</v>
      </c>
      <c r="B53" s="485">
        <v>72</v>
      </c>
      <c r="C53" s="156" t="s">
        <v>2104</v>
      </c>
      <c r="D53" s="156"/>
      <c r="E53" s="156"/>
      <c r="F53" s="156"/>
      <c r="G53" s="156"/>
      <c r="H53" s="485" t="s">
        <v>221</v>
      </c>
      <c r="I53" s="485">
        <v>2</v>
      </c>
      <c r="J53" s="492">
        <v>120.16800000000001</v>
      </c>
      <c r="K53" s="494">
        <v>2.5329999923706055E-2</v>
      </c>
      <c r="L53" s="494">
        <v>8.0909996032714843E-2</v>
      </c>
      <c r="M53" s="495">
        <f t="shared" si="2"/>
        <v>66.8042261904762</v>
      </c>
      <c r="N53" s="508">
        <v>60.52571428571428</v>
      </c>
      <c r="O53" s="508">
        <v>66.188333333333333</v>
      </c>
      <c r="P53" s="508">
        <v>65.167500000000004</v>
      </c>
      <c r="Q53" s="508">
        <v>75.335357142857148</v>
      </c>
      <c r="R53" s="496">
        <f t="shared" si="3"/>
        <v>69.290568627450995</v>
      </c>
      <c r="S53" s="508">
        <v>64.217058823529413</v>
      </c>
      <c r="T53" s="508">
        <v>64.891725490196094</v>
      </c>
      <c r="U53" s="508">
        <v>71.664666666666676</v>
      </c>
      <c r="V53" s="508">
        <v>76.388823529411781</v>
      </c>
      <c r="W53" s="485">
        <v>1900</v>
      </c>
      <c r="X53" s="488">
        <v>2100</v>
      </c>
      <c r="Y53" s="156">
        <f>[2]constantes!$B$12</f>
        <v>0</v>
      </c>
      <c r="Z53" s="497">
        <v>318</v>
      </c>
      <c r="AA53" s="156"/>
      <c r="AB53" s="156"/>
    </row>
    <row r="54" spans="1:28" x14ac:dyDescent="0.2">
      <c r="A54" s="488">
        <v>1003</v>
      </c>
      <c r="B54" s="485">
        <v>4</v>
      </c>
      <c r="C54" s="156" t="s">
        <v>2105</v>
      </c>
      <c r="D54" s="156"/>
      <c r="E54" s="156"/>
      <c r="F54" s="156"/>
      <c r="G54" s="156"/>
      <c r="H54" s="485" t="s">
        <v>220</v>
      </c>
      <c r="I54" s="485">
        <v>1</v>
      </c>
      <c r="J54" s="492">
        <v>180</v>
      </c>
      <c r="K54" s="494">
        <v>2.5329999923706055E-2</v>
      </c>
      <c r="L54" s="494">
        <v>8.0909996032714843E-2</v>
      </c>
      <c r="M54" s="495">
        <f t="shared" si="2"/>
        <v>83.657485119047621</v>
      </c>
      <c r="N54" s="508">
        <v>125.07857142857142</v>
      </c>
      <c r="O54" s="508">
        <v>78.731904761904758</v>
      </c>
      <c r="P54" s="508">
        <v>48.531250000000007</v>
      </c>
      <c r="Q54" s="508">
        <v>82.28821428571429</v>
      </c>
      <c r="R54" s="496">
        <f t="shared" si="3"/>
        <v>94.242852941176466</v>
      </c>
      <c r="S54" s="508">
        <v>143.15050980392149</v>
      </c>
      <c r="T54" s="508">
        <v>83.487019607843152</v>
      </c>
      <c r="U54" s="508">
        <v>56.77145098039216</v>
      </c>
      <c r="V54" s="508">
        <v>93.562431372549028</v>
      </c>
      <c r="W54" s="485">
        <v>1900</v>
      </c>
      <c r="X54" s="488">
        <v>2100</v>
      </c>
      <c r="Y54" s="156">
        <f>[2]constantes!$B$12</f>
        <v>0</v>
      </c>
      <c r="Z54" s="497">
        <v>318</v>
      </c>
      <c r="AA54" s="156"/>
      <c r="AB54" s="156"/>
    </row>
    <row r="55" spans="1:28" x14ac:dyDescent="0.2">
      <c r="A55" s="488">
        <v>1046</v>
      </c>
      <c r="B55" s="485">
        <v>123</v>
      </c>
      <c r="C55" s="156" t="s">
        <v>2106</v>
      </c>
      <c r="D55" s="156"/>
      <c r="E55" s="156"/>
      <c r="F55" s="156"/>
      <c r="G55" s="156"/>
      <c r="H55" s="485" t="s">
        <v>352</v>
      </c>
      <c r="I55" s="485">
        <v>1</v>
      </c>
      <c r="J55" s="492">
        <v>222</v>
      </c>
      <c r="K55" s="494">
        <v>2.5329999923706055E-2</v>
      </c>
      <c r="L55" s="494">
        <v>8.0909996032714843E-2</v>
      </c>
      <c r="M55" s="495">
        <f t="shared" si="2"/>
        <v>102.84572916666666</v>
      </c>
      <c r="N55" s="508">
        <v>133.99857142857141</v>
      </c>
      <c r="O55" s="508">
        <v>100.34833333333331</v>
      </c>
      <c r="P55" s="508">
        <v>81.717083333333335</v>
      </c>
      <c r="Q55" s="508">
        <v>95.318928571428572</v>
      </c>
      <c r="R55" s="496">
        <f t="shared" si="3"/>
        <v>111.35822549019606</v>
      </c>
      <c r="S55" s="508">
        <v>157.7685490196078</v>
      </c>
      <c r="T55" s="508">
        <v>100.79988235294115</v>
      </c>
      <c r="U55" s="508">
        <v>83.808039215686293</v>
      </c>
      <c r="V55" s="508">
        <v>103.05643137254903</v>
      </c>
      <c r="W55" s="485">
        <v>1900</v>
      </c>
      <c r="X55" s="488">
        <v>2100</v>
      </c>
      <c r="Y55" s="156">
        <f>[2]constantes!$B$12</f>
        <v>0</v>
      </c>
      <c r="Z55" s="497">
        <v>318</v>
      </c>
      <c r="AA55" s="156"/>
      <c r="AB55" s="156"/>
    </row>
    <row r="56" spans="1:28" x14ac:dyDescent="0.2">
      <c r="A56" s="488">
        <v>1004</v>
      </c>
      <c r="B56" s="485">
        <v>6</v>
      </c>
      <c r="C56" s="156" t="s">
        <v>2107</v>
      </c>
      <c r="D56" s="156"/>
      <c r="E56" s="156"/>
      <c r="F56" s="156"/>
      <c r="G56" s="156"/>
      <c r="H56" s="485" t="s">
        <v>220</v>
      </c>
      <c r="I56" s="485">
        <v>1</v>
      </c>
      <c r="J56" s="492">
        <v>1312</v>
      </c>
      <c r="K56" s="494">
        <v>2.5329999923706055E-2</v>
      </c>
      <c r="L56" s="494">
        <v>8.0909996032714843E-2</v>
      </c>
      <c r="M56" s="495">
        <f t="shared" si="2"/>
        <v>591.66244047619045</v>
      </c>
      <c r="N56" s="508">
        <v>694.7061904761905</v>
      </c>
      <c r="O56" s="508">
        <v>527.24755952380951</v>
      </c>
      <c r="P56" s="508">
        <v>566.65583333333336</v>
      </c>
      <c r="Q56" s="508">
        <v>578.04017857142856</v>
      </c>
      <c r="R56" s="496">
        <f t="shared" si="3"/>
        <v>640.22281372549048</v>
      </c>
      <c r="S56" s="508">
        <v>756.89203921568696</v>
      </c>
      <c r="T56" s="508">
        <v>571.4466666666666</v>
      </c>
      <c r="U56" s="508">
        <v>628.59654901960801</v>
      </c>
      <c r="V56" s="508">
        <v>603.95600000000002</v>
      </c>
      <c r="W56" s="485">
        <v>1900</v>
      </c>
      <c r="X56" s="488">
        <v>2100</v>
      </c>
      <c r="Y56" s="156">
        <f>[2]constantes!$B$12</f>
        <v>0</v>
      </c>
      <c r="Z56" s="497">
        <v>318</v>
      </c>
      <c r="AA56" s="156"/>
      <c r="AB56" s="156"/>
    </row>
    <row r="57" spans="1:28" x14ac:dyDescent="0.2">
      <c r="A57" s="488">
        <v>1092</v>
      </c>
      <c r="B57" s="485">
        <v>74</v>
      </c>
      <c r="C57" s="156" t="s">
        <v>2108</v>
      </c>
      <c r="D57" s="156"/>
      <c r="E57" s="156"/>
      <c r="F57" s="156"/>
      <c r="G57" s="156"/>
      <c r="H57" s="485" t="s">
        <v>221</v>
      </c>
      <c r="I57" s="485">
        <v>2</v>
      </c>
      <c r="J57" s="492">
        <v>1676</v>
      </c>
      <c r="K57" s="494">
        <v>2.9170000553131105E-2</v>
      </c>
      <c r="L57" s="494">
        <v>0.12121999740600586</v>
      </c>
      <c r="M57" s="495">
        <f t="shared" si="2"/>
        <v>592.94242559523809</v>
      </c>
      <c r="N57" s="508">
        <v>478.66190476190474</v>
      </c>
      <c r="O57" s="508">
        <v>524.28505952380954</v>
      </c>
      <c r="P57" s="508">
        <v>680.58208333333334</v>
      </c>
      <c r="Q57" s="508">
        <v>688.24065476190481</v>
      </c>
      <c r="R57" s="496">
        <f t="shared" si="3"/>
        <v>712.11798039215694</v>
      </c>
      <c r="S57" s="508">
        <v>649.47325490196079</v>
      </c>
      <c r="T57" s="508">
        <v>622.00113725490189</v>
      </c>
      <c r="U57" s="508">
        <v>808.67105882352962</v>
      </c>
      <c r="V57" s="508">
        <v>768.32647058823534</v>
      </c>
      <c r="W57" s="485">
        <v>1900</v>
      </c>
      <c r="X57" s="488">
        <v>2100</v>
      </c>
      <c r="Y57" s="156">
        <f>[2]constantes!$B$12</f>
        <v>0</v>
      </c>
      <c r="Z57" s="497">
        <v>318</v>
      </c>
      <c r="AA57" s="156"/>
      <c r="AB57" s="156"/>
    </row>
    <row r="58" spans="1:28" x14ac:dyDescent="0.2">
      <c r="A58" s="488">
        <v>1115</v>
      </c>
      <c r="B58" s="485">
        <v>115</v>
      </c>
      <c r="C58" s="156" t="s">
        <v>2109</v>
      </c>
      <c r="D58" s="156"/>
      <c r="E58" s="156"/>
      <c r="F58" s="156"/>
      <c r="G58" s="156"/>
      <c r="H58" s="485" t="s">
        <v>221</v>
      </c>
      <c r="I58" s="485">
        <v>2</v>
      </c>
      <c r="J58" s="492">
        <v>260</v>
      </c>
      <c r="K58" s="494">
        <v>2.5329999923706055E-2</v>
      </c>
      <c r="L58" s="494">
        <v>8.0909996032714843E-2</v>
      </c>
      <c r="M58" s="495">
        <f t="shared" si="2"/>
        <v>99.57034226190477</v>
      </c>
      <c r="N58" s="508">
        <v>83.800952380952381</v>
      </c>
      <c r="O58" s="508">
        <v>84.466130952380965</v>
      </c>
      <c r="P58" s="508">
        <v>124.98541666666669</v>
      </c>
      <c r="Q58" s="508">
        <v>105.02886904761904</v>
      </c>
      <c r="R58" s="496">
        <f t="shared" si="3"/>
        <v>119.22089215686275</v>
      </c>
      <c r="S58" s="508">
        <v>122.80474509803923</v>
      </c>
      <c r="T58" s="508">
        <v>103.43176470588236</v>
      </c>
      <c r="U58" s="508">
        <v>135.3038039215686</v>
      </c>
      <c r="V58" s="508">
        <v>115.34325490196079</v>
      </c>
      <c r="W58" s="485">
        <v>1900</v>
      </c>
      <c r="X58" s="488">
        <v>2100</v>
      </c>
      <c r="Y58" s="156">
        <f>[2]constantes!$B$12</f>
        <v>0</v>
      </c>
      <c r="Z58" s="497">
        <v>318</v>
      </c>
      <c r="AA58" s="156"/>
      <c r="AB58" s="156"/>
    </row>
    <row r="59" spans="1:28" x14ac:dyDescent="0.2">
      <c r="A59" s="488">
        <v>1135</v>
      </c>
      <c r="B59" s="485">
        <v>89</v>
      </c>
      <c r="C59" s="156" t="s">
        <v>2110</v>
      </c>
      <c r="D59" s="156" t="s">
        <v>2111</v>
      </c>
      <c r="E59" s="156"/>
      <c r="F59" s="156"/>
      <c r="G59" s="156"/>
      <c r="H59" s="488" t="s">
        <v>2059</v>
      </c>
      <c r="I59" s="488">
        <v>2</v>
      </c>
      <c r="J59" s="492">
        <v>189</v>
      </c>
      <c r="K59" s="494">
        <v>2.5329999923706055E-2</v>
      </c>
      <c r="L59" s="494">
        <v>8.0909996032714843E-2</v>
      </c>
      <c r="M59" s="495">
        <f t="shared" si="2"/>
        <v>77.833467261904758</v>
      </c>
      <c r="N59" s="508">
        <v>58.21857142857143</v>
      </c>
      <c r="O59" s="508">
        <v>69.580952380952382</v>
      </c>
      <c r="P59" s="508">
        <v>94.987499999999997</v>
      </c>
      <c r="Q59" s="508">
        <v>88.54684523809523</v>
      </c>
      <c r="R59" s="496">
        <f t="shared" si="3"/>
        <v>90.359754901960756</v>
      </c>
      <c r="S59" s="508">
        <v>76.395960784313715</v>
      </c>
      <c r="T59" s="508">
        <v>78.385254901960778</v>
      </c>
      <c r="U59" s="508">
        <v>110.47439215686269</v>
      </c>
      <c r="V59" s="508">
        <v>96.183411764705852</v>
      </c>
      <c r="W59" s="485">
        <v>1900</v>
      </c>
      <c r="X59" s="488">
        <v>2100</v>
      </c>
      <c r="Y59" s="156">
        <f>[2]constantes!$B$12</f>
        <v>0</v>
      </c>
      <c r="Z59" s="497">
        <v>318</v>
      </c>
      <c r="AA59" s="156"/>
      <c r="AB59" s="156"/>
    </row>
    <row r="60" spans="1:28" x14ac:dyDescent="0.2">
      <c r="A60" s="488">
        <v>1067</v>
      </c>
      <c r="B60" s="485">
        <v>196</v>
      </c>
      <c r="C60" s="156" t="s">
        <v>2112</v>
      </c>
      <c r="D60" s="156"/>
      <c r="E60" s="156"/>
      <c r="F60" s="156"/>
      <c r="G60" s="156"/>
      <c r="H60" s="485" t="s">
        <v>228</v>
      </c>
      <c r="I60" s="485">
        <v>1</v>
      </c>
      <c r="J60" s="492">
        <v>120</v>
      </c>
      <c r="K60" s="494">
        <v>1.6720000505447388E-2</v>
      </c>
      <c r="L60" s="494">
        <v>5.4029998779296873E-2</v>
      </c>
      <c r="M60" s="495">
        <f t="shared" si="2"/>
        <v>42.40159226190476</v>
      </c>
      <c r="N60" s="508">
        <v>48.706190476190478</v>
      </c>
      <c r="O60" s="508">
        <v>43.818750000000001</v>
      </c>
      <c r="P60" s="508">
        <v>37.961666666666666</v>
      </c>
      <c r="Q60" s="508">
        <v>39.119761904761901</v>
      </c>
      <c r="R60" s="496">
        <f t="shared" si="3"/>
        <v>42.486999999999995</v>
      </c>
      <c r="S60" s="508">
        <v>48.329176470588216</v>
      </c>
      <c r="T60" s="508">
        <v>43.831333333333355</v>
      </c>
      <c r="U60" s="508">
        <v>37.685411764705876</v>
      </c>
      <c r="V60" s="508">
        <v>40.102078431372554</v>
      </c>
      <c r="W60" s="485">
        <v>1900</v>
      </c>
      <c r="X60" s="488">
        <v>2100</v>
      </c>
      <c r="Y60" s="156">
        <f>[2]constantes!$B$12</f>
        <v>0</v>
      </c>
      <c r="Z60" s="497">
        <v>318</v>
      </c>
      <c r="AA60" s="156"/>
      <c r="AB60" s="156"/>
    </row>
    <row r="61" spans="1:28" x14ac:dyDescent="0.2">
      <c r="A61" s="488">
        <v>1064</v>
      </c>
      <c r="B61" s="485">
        <v>192</v>
      </c>
      <c r="C61" s="156" t="s">
        <v>2113</v>
      </c>
      <c r="D61" s="156"/>
      <c r="E61" s="156"/>
      <c r="F61" s="156"/>
      <c r="G61" s="156"/>
      <c r="H61" s="485" t="s">
        <v>220</v>
      </c>
      <c r="I61" s="485">
        <v>1</v>
      </c>
      <c r="J61" s="492">
        <v>140</v>
      </c>
      <c r="K61" s="494">
        <v>1.6720000505447388E-2</v>
      </c>
      <c r="L61" s="494">
        <v>5.4029998779296873E-2</v>
      </c>
      <c r="M61" s="495">
        <f t="shared" si="2"/>
        <v>68.338601190476183</v>
      </c>
      <c r="N61" s="508">
        <v>90.583809523809521</v>
      </c>
      <c r="O61" s="508">
        <v>65.921785714285718</v>
      </c>
      <c r="P61" s="508">
        <v>44.951249999999995</v>
      </c>
      <c r="Q61" s="508">
        <v>71.897559523809505</v>
      </c>
      <c r="R61" s="496">
        <f t="shared" si="3"/>
        <v>65.975411764705882</v>
      </c>
      <c r="S61" s="508">
        <v>93.003529411764688</v>
      </c>
      <c r="T61" s="508">
        <v>58.993490196078447</v>
      </c>
      <c r="U61" s="508">
        <v>38.700823529411785</v>
      </c>
      <c r="V61" s="508">
        <v>73.203803921568621</v>
      </c>
      <c r="W61" s="485">
        <v>1900</v>
      </c>
      <c r="X61" s="488">
        <v>2100</v>
      </c>
      <c r="Y61" s="156">
        <f>[2]constantes!$B$12</f>
        <v>0</v>
      </c>
      <c r="Z61" s="497">
        <v>318</v>
      </c>
      <c r="AA61" s="156"/>
      <c r="AB61" s="156"/>
    </row>
    <row r="62" spans="1:28" x14ac:dyDescent="0.2">
      <c r="A62" s="488">
        <v>1043</v>
      </c>
      <c r="B62" s="485">
        <v>119</v>
      </c>
      <c r="C62" s="156" t="s">
        <v>2114</v>
      </c>
      <c r="D62" s="156"/>
      <c r="E62" s="156"/>
      <c r="F62" s="156"/>
      <c r="G62" s="156"/>
      <c r="H62" s="485" t="s">
        <v>216</v>
      </c>
      <c r="I62" s="485">
        <v>1</v>
      </c>
      <c r="J62" s="492">
        <v>889</v>
      </c>
      <c r="K62" s="494">
        <v>2.4600000381469728E-2</v>
      </c>
      <c r="L62" s="494">
        <v>7.8639998435974121E-2</v>
      </c>
      <c r="M62" s="495">
        <f t="shared" si="2"/>
        <v>104.91242559523809</v>
      </c>
      <c r="N62" s="508">
        <v>59.709523809523809</v>
      </c>
      <c r="O62" s="508">
        <v>49.835000000000001</v>
      </c>
      <c r="P62" s="508">
        <v>181.98958333333334</v>
      </c>
      <c r="Q62" s="508">
        <v>128.11559523809521</v>
      </c>
      <c r="R62" s="496">
        <f t="shared" si="3"/>
        <v>129.35938235294117</v>
      </c>
      <c r="S62" s="508">
        <v>89.392980392156872</v>
      </c>
      <c r="T62" s="508">
        <v>74.437607843137243</v>
      </c>
      <c r="U62" s="508">
        <v>211.25803921568627</v>
      </c>
      <c r="V62" s="508">
        <v>142.34890196078433</v>
      </c>
      <c r="W62" s="485">
        <v>1900</v>
      </c>
      <c r="X62" s="488">
        <v>2100</v>
      </c>
      <c r="Y62" s="156">
        <f>[2]constantes!$B$12</f>
        <v>0</v>
      </c>
      <c r="Z62" s="497">
        <v>318</v>
      </c>
      <c r="AA62" s="156"/>
      <c r="AB62" s="156"/>
    </row>
    <row r="63" spans="1:28" x14ac:dyDescent="0.2">
      <c r="A63" s="488">
        <v>1028</v>
      </c>
      <c r="B63" s="485">
        <v>39</v>
      </c>
      <c r="C63" s="156" t="s">
        <v>2115</v>
      </c>
      <c r="D63" s="156"/>
      <c r="E63" s="156"/>
      <c r="F63" s="156"/>
      <c r="G63" s="156"/>
      <c r="H63" s="485" t="s">
        <v>216</v>
      </c>
      <c r="I63" s="485">
        <v>1</v>
      </c>
      <c r="J63" s="492">
        <v>131.39999999999998</v>
      </c>
      <c r="K63" s="494">
        <v>1.6720000505447388E-2</v>
      </c>
      <c r="L63" s="494">
        <v>5.4029998779296873E-2</v>
      </c>
      <c r="M63" s="495">
        <f t="shared" si="2"/>
        <v>64.232306547619046</v>
      </c>
      <c r="N63" s="508">
        <v>93.167619047619041</v>
      </c>
      <c r="O63" s="508">
        <v>61.345714285714287</v>
      </c>
      <c r="P63" s="508">
        <v>47.901666666666671</v>
      </c>
      <c r="Q63" s="508">
        <v>54.514226190476194</v>
      </c>
      <c r="R63" s="496">
        <f t="shared" si="3"/>
        <v>74.658068627450987</v>
      </c>
      <c r="S63" s="508">
        <v>103.56333333333339</v>
      </c>
      <c r="T63" s="508">
        <v>68.881411764705888</v>
      </c>
      <c r="U63" s="508">
        <v>53.503372549019595</v>
      </c>
      <c r="V63" s="508">
        <v>72.684156862745098</v>
      </c>
      <c r="W63" s="485">
        <v>1900</v>
      </c>
      <c r="X63" s="488">
        <v>2100</v>
      </c>
      <c r="Y63" s="156">
        <f>[2]constantes!$B$12</f>
        <v>0</v>
      </c>
      <c r="Z63" s="497">
        <v>318</v>
      </c>
      <c r="AA63" s="156"/>
      <c r="AB63" s="156"/>
    </row>
    <row r="64" spans="1:28" x14ac:dyDescent="0.2">
      <c r="A64" s="488">
        <v>1008</v>
      </c>
      <c r="B64" s="485">
        <v>10</v>
      </c>
      <c r="C64" s="156" t="s">
        <v>2116</v>
      </c>
      <c r="D64" s="156"/>
      <c r="E64" s="156"/>
      <c r="F64" s="156"/>
      <c r="G64" s="156"/>
      <c r="H64" s="485" t="s">
        <v>220</v>
      </c>
      <c r="I64" s="485">
        <v>1</v>
      </c>
      <c r="J64" s="492">
        <v>210</v>
      </c>
      <c r="K64" s="494">
        <v>1.6720000505447388E-2</v>
      </c>
      <c r="L64" s="494">
        <v>5.4029998779296873E-2</v>
      </c>
      <c r="M64" s="495">
        <f t="shared" si="2"/>
        <v>136.6638988095238</v>
      </c>
      <c r="N64" s="508">
        <v>157.04238095238097</v>
      </c>
      <c r="O64" s="508">
        <v>121.72047619047619</v>
      </c>
      <c r="P64" s="508">
        <v>132.62833333333333</v>
      </c>
      <c r="Q64" s="508">
        <v>135.26440476190476</v>
      </c>
      <c r="R64" s="496">
        <f t="shared" si="3"/>
        <v>140.13155882352942</v>
      </c>
      <c r="S64" s="508">
        <v>165.39062745098053</v>
      </c>
      <c r="T64" s="508">
        <v>127.56172549019607</v>
      </c>
      <c r="U64" s="508">
        <v>136.36094117647056</v>
      </c>
      <c r="V64" s="508">
        <v>131.21294117647057</v>
      </c>
      <c r="W64" s="485">
        <v>1900</v>
      </c>
      <c r="X64" s="488">
        <v>2100</v>
      </c>
      <c r="Y64" s="156">
        <f>[2]constantes!$B$12</f>
        <v>0</v>
      </c>
      <c r="Z64" s="497">
        <v>318</v>
      </c>
      <c r="AA64" s="156"/>
      <c r="AB64" s="156"/>
    </row>
    <row r="65" spans="1:28" x14ac:dyDescent="0.2">
      <c r="A65" s="488">
        <v>1050</v>
      </c>
      <c r="B65" s="485">
        <v>130</v>
      </c>
      <c r="C65" s="156" t="s">
        <v>2117</v>
      </c>
      <c r="D65" s="156"/>
      <c r="E65" s="156"/>
      <c r="F65" s="156"/>
      <c r="G65" s="156"/>
      <c r="H65" s="485" t="s">
        <v>220</v>
      </c>
      <c r="I65" s="485">
        <v>1</v>
      </c>
      <c r="J65" s="492">
        <v>187.16900000000001</v>
      </c>
      <c r="K65" s="494">
        <v>1.8650000095367433E-2</v>
      </c>
      <c r="L65" s="494">
        <v>5.828999996185303E-2</v>
      </c>
      <c r="M65" s="495">
        <f t="shared" si="2"/>
        <v>90.094806547619058</v>
      </c>
      <c r="N65" s="508">
        <v>130.19619047619048</v>
      </c>
      <c r="O65" s="508">
        <v>93.065773809523819</v>
      </c>
      <c r="P65" s="508">
        <v>51.419583333333343</v>
      </c>
      <c r="Q65" s="508">
        <v>85.697678571428568</v>
      </c>
      <c r="R65" s="496">
        <f t="shared" si="3"/>
        <v>97.70416666666668</v>
      </c>
      <c r="S65" s="508">
        <v>148.79294117647069</v>
      </c>
      <c r="T65" s="508">
        <v>93.850274509803924</v>
      </c>
      <c r="U65" s="508">
        <v>53.707019607843137</v>
      </c>
      <c r="V65" s="508">
        <v>94.466431372548982</v>
      </c>
      <c r="W65" s="485">
        <v>1900</v>
      </c>
      <c r="X65" s="488">
        <v>2100</v>
      </c>
      <c r="Y65" s="156">
        <f>[2]constantes!$B$12</f>
        <v>0</v>
      </c>
      <c r="Z65" s="497">
        <v>318</v>
      </c>
      <c r="AA65" s="156"/>
      <c r="AB65" s="156"/>
    </row>
    <row r="66" spans="1:28" x14ac:dyDescent="0.2">
      <c r="A66" s="488">
        <v>1031</v>
      </c>
      <c r="B66" s="485">
        <v>44</v>
      </c>
      <c r="C66" s="156" t="s">
        <v>2118</v>
      </c>
      <c r="D66" s="156"/>
      <c r="E66" s="156"/>
      <c r="F66" s="156"/>
      <c r="G66" s="156"/>
      <c r="H66" s="485" t="s">
        <v>216</v>
      </c>
      <c r="I66" s="485">
        <v>1</v>
      </c>
      <c r="J66" s="492">
        <v>4251.5</v>
      </c>
      <c r="K66" s="494">
        <v>2.5329999923706055E-2</v>
      </c>
      <c r="L66" s="494">
        <v>8.0909996032714843E-2</v>
      </c>
      <c r="M66" s="495">
        <f t="shared" ref="M66:M97" si="4">AVERAGE(N66:Q66)</f>
        <v>1843.0313839285714</v>
      </c>
      <c r="N66" s="508">
        <v>2238.5819047619048</v>
      </c>
      <c r="O66" s="508">
        <v>1665.718988095238</v>
      </c>
      <c r="P66" s="508">
        <v>1728.0112499999998</v>
      </c>
      <c r="Q66" s="508">
        <v>1739.8133928571431</v>
      </c>
      <c r="R66" s="496">
        <f t="shared" ref="R66:R97" si="5">AVERAGE(S66:V66)</f>
        <v>2168.7701176470587</v>
      </c>
      <c r="S66" s="508">
        <v>2945.0959999999991</v>
      </c>
      <c r="T66" s="508">
        <v>2039.1219607843141</v>
      </c>
      <c r="U66" s="508">
        <v>1778.6177254901961</v>
      </c>
      <c r="V66" s="508">
        <v>1912.2447843137252</v>
      </c>
      <c r="W66" s="485">
        <v>1900</v>
      </c>
      <c r="X66" s="488">
        <v>2100</v>
      </c>
      <c r="Y66" s="156">
        <f>[2]constantes!$B$12</f>
        <v>0</v>
      </c>
      <c r="Z66" s="497">
        <v>318</v>
      </c>
      <c r="AA66" s="156"/>
      <c r="AB66" s="156"/>
    </row>
    <row r="67" spans="1:28" x14ac:dyDescent="0.2">
      <c r="A67" s="488">
        <v>1060</v>
      </c>
      <c r="B67" s="485">
        <v>148</v>
      </c>
      <c r="C67" s="156" t="s">
        <v>2119</v>
      </c>
      <c r="D67" s="156"/>
      <c r="E67" s="156"/>
      <c r="F67" s="156"/>
      <c r="G67" s="156"/>
      <c r="H67" s="485" t="s">
        <v>220</v>
      </c>
      <c r="I67" s="485">
        <v>1</v>
      </c>
      <c r="J67" s="492">
        <v>399</v>
      </c>
      <c r="K67" s="494">
        <v>2.5329999923706055E-2</v>
      </c>
      <c r="L67" s="494">
        <v>8.0909996032714843E-2</v>
      </c>
      <c r="M67" s="495">
        <f t="shared" si="4"/>
        <v>187.38827380952381</v>
      </c>
      <c r="N67" s="508">
        <v>76.592857142857142</v>
      </c>
      <c r="O67" s="508">
        <v>90.218214285714282</v>
      </c>
      <c r="P67" s="508">
        <v>322.70458333333335</v>
      </c>
      <c r="Q67" s="508">
        <v>260.03744047619051</v>
      </c>
      <c r="R67" s="496">
        <f t="shared" si="5"/>
        <v>179.64358823529415</v>
      </c>
      <c r="S67" s="508">
        <v>159.69827450980401</v>
      </c>
      <c r="T67" s="508">
        <v>106.99803921568629</v>
      </c>
      <c r="U67" s="508">
        <v>248.80411764705886</v>
      </c>
      <c r="V67" s="508">
        <v>203.07392156862741</v>
      </c>
      <c r="W67" s="485">
        <v>1900</v>
      </c>
      <c r="X67" s="488">
        <v>2100</v>
      </c>
      <c r="Y67" s="156">
        <f>[2]constantes!$B$12</f>
        <v>0</v>
      </c>
      <c r="Z67" s="497">
        <v>318</v>
      </c>
      <c r="AA67" s="156"/>
      <c r="AB67" s="156"/>
    </row>
    <row r="68" spans="1:28" ht="12" customHeight="1" x14ac:dyDescent="0.2">
      <c r="A68" s="488">
        <v>1101</v>
      </c>
      <c r="B68" s="485">
        <v>92</v>
      </c>
      <c r="C68" s="156" t="s">
        <v>2120</v>
      </c>
      <c r="D68" s="156"/>
      <c r="E68" s="156"/>
      <c r="F68" s="156"/>
      <c r="G68" s="156"/>
      <c r="H68" s="485" t="s">
        <v>219</v>
      </c>
      <c r="I68" s="485">
        <v>2</v>
      </c>
      <c r="J68" s="492">
        <v>1450</v>
      </c>
      <c r="K68" s="494">
        <v>2.9170000553131105E-2</v>
      </c>
      <c r="L68" s="494">
        <v>0.12121999740600586</v>
      </c>
      <c r="M68" s="495">
        <f t="shared" si="4"/>
        <v>746.6543154761905</v>
      </c>
      <c r="N68" s="508">
        <v>442.48</v>
      </c>
      <c r="O68" s="508">
        <v>656.75928571428562</v>
      </c>
      <c r="P68" s="508">
        <v>1026.8970833333333</v>
      </c>
      <c r="Q68" s="508">
        <v>860.48089285714286</v>
      </c>
      <c r="R68" s="496">
        <f t="shared" si="5"/>
        <v>796.0990392156865</v>
      </c>
      <c r="S68" s="508">
        <v>582.39788235294134</v>
      </c>
      <c r="T68" s="508">
        <v>704.5930196078433</v>
      </c>
      <c r="U68" s="508">
        <v>1049.5474509803923</v>
      </c>
      <c r="V68" s="508">
        <v>847.85780392156903</v>
      </c>
      <c r="W68" s="485">
        <v>1900</v>
      </c>
      <c r="X68" s="488">
        <v>2100</v>
      </c>
      <c r="Y68" s="156">
        <f>[2]constantes!$B$12</f>
        <v>0</v>
      </c>
      <c r="Z68" s="497">
        <v>318</v>
      </c>
      <c r="AA68" s="156"/>
      <c r="AB68" s="156"/>
    </row>
    <row r="69" spans="1:28" x14ac:dyDescent="0.2">
      <c r="A69" s="488">
        <v>1129</v>
      </c>
      <c r="B69" s="485">
        <v>66</v>
      </c>
      <c r="C69" s="156" t="s">
        <v>2121</v>
      </c>
      <c r="D69" s="156"/>
      <c r="E69" s="156"/>
      <c r="F69" s="156"/>
      <c r="G69" s="156"/>
      <c r="H69" s="485" t="s">
        <v>221</v>
      </c>
      <c r="I69" s="485">
        <v>5</v>
      </c>
      <c r="J69" s="492">
        <v>14000</v>
      </c>
      <c r="K69" s="494">
        <v>0.06</v>
      </c>
      <c r="L69" s="494">
        <v>0.1</v>
      </c>
      <c r="M69" s="495">
        <f t="shared" si="4"/>
        <v>7280.4463244047629</v>
      </c>
      <c r="N69" s="508">
        <v>7801.7042857142869</v>
      </c>
      <c r="O69" s="508">
        <v>7273.9891666666663</v>
      </c>
      <c r="P69" s="508">
        <v>6993.1337500000009</v>
      </c>
      <c r="Q69" s="508">
        <v>7052.9580952380957</v>
      </c>
      <c r="R69" s="496">
        <f t="shared" si="5"/>
        <v>9272.0776078431372</v>
      </c>
      <c r="S69" s="508">
        <v>10522.452980392156</v>
      </c>
      <c r="T69" s="508">
        <v>9132.3163529411777</v>
      </c>
      <c r="U69" s="508">
        <v>8432.1894901960823</v>
      </c>
      <c r="V69" s="508">
        <v>9001.3516078431367</v>
      </c>
      <c r="W69" s="485">
        <v>1900</v>
      </c>
      <c r="X69" s="488">
        <v>2100</v>
      </c>
      <c r="Y69" s="156">
        <f>[2]constantes!$B$12</f>
        <v>0</v>
      </c>
      <c r="Z69" s="497">
        <v>318</v>
      </c>
      <c r="AA69" s="156"/>
      <c r="AB69" s="156"/>
    </row>
    <row r="70" spans="1:28" x14ac:dyDescent="0.2">
      <c r="A70" s="487">
        <v>1111</v>
      </c>
      <c r="B70" s="486">
        <v>186</v>
      </c>
      <c r="C70" s="156" t="s">
        <v>2122</v>
      </c>
      <c r="D70" s="156"/>
      <c r="E70" s="156"/>
      <c r="F70" s="156"/>
      <c r="G70" s="156"/>
      <c r="H70" s="485" t="s">
        <v>352</v>
      </c>
      <c r="I70" s="485">
        <v>1</v>
      </c>
      <c r="J70" s="492">
        <v>150</v>
      </c>
      <c r="K70" s="494">
        <v>2.5329999923706055E-2</v>
      </c>
      <c r="L70" s="494">
        <v>8.0909996032714843E-2</v>
      </c>
      <c r="M70" s="495">
        <f t="shared" si="4"/>
        <v>84.04050595238094</v>
      </c>
      <c r="N70" s="508">
        <v>119.0590476190476</v>
      </c>
      <c r="O70" s="508">
        <v>87.951130952380936</v>
      </c>
      <c r="P70" s="508">
        <v>44.603750000000012</v>
      </c>
      <c r="Q70" s="508">
        <v>84.548095238095229</v>
      </c>
      <c r="R70" s="496">
        <f t="shared" si="5"/>
        <v>89.741617647058732</v>
      </c>
      <c r="S70" s="508">
        <v>131.16631372549</v>
      </c>
      <c r="T70" s="508">
        <v>89.784588235294066</v>
      </c>
      <c r="U70" s="508">
        <v>47.079137254901951</v>
      </c>
      <c r="V70" s="508">
        <v>90.936431372548967</v>
      </c>
      <c r="W70" s="485">
        <v>2019</v>
      </c>
      <c r="X70" s="488">
        <v>2100</v>
      </c>
      <c r="Y70" s="156">
        <f>[2]constantes!$B$12</f>
        <v>0</v>
      </c>
      <c r="Z70" s="497">
        <v>318</v>
      </c>
      <c r="AA70" s="156"/>
      <c r="AB70" s="156"/>
    </row>
    <row r="71" spans="1:28" x14ac:dyDescent="0.2">
      <c r="A71" s="488">
        <v>1121</v>
      </c>
      <c r="B71" s="485">
        <v>172</v>
      </c>
      <c r="C71" s="156" t="s">
        <v>2123</v>
      </c>
      <c r="D71" s="156"/>
      <c r="E71" s="156"/>
      <c r="F71" s="156"/>
      <c r="G71" s="156"/>
      <c r="H71" s="485" t="s">
        <v>222</v>
      </c>
      <c r="I71" s="485">
        <v>3</v>
      </c>
      <c r="J71" s="492">
        <v>1479.6</v>
      </c>
      <c r="K71" s="494">
        <v>2.9170000553131105E-2</v>
      </c>
      <c r="L71" s="494">
        <v>0.12121999740600586</v>
      </c>
      <c r="M71" s="495">
        <f t="shared" si="4"/>
        <v>793.76535714285706</v>
      </c>
      <c r="N71" s="508">
        <v>620.69285714285718</v>
      </c>
      <c r="O71" s="508">
        <v>779.79988095238093</v>
      </c>
      <c r="P71" s="508">
        <v>1055.2020833333333</v>
      </c>
      <c r="Q71" s="508">
        <v>719.36660714285711</v>
      </c>
      <c r="R71" s="496">
        <f t="shared" si="5"/>
        <v>762.64038235294129</v>
      </c>
      <c r="S71" s="508">
        <v>773.10937254901967</v>
      </c>
      <c r="T71" s="508">
        <v>772.52733333333356</v>
      </c>
      <c r="U71" s="508">
        <v>872.92399999999998</v>
      </c>
      <c r="V71" s="508">
        <v>632.00082352941183</v>
      </c>
      <c r="W71" s="485">
        <v>1900</v>
      </c>
      <c r="X71" s="488">
        <v>2100</v>
      </c>
      <c r="Y71" s="156">
        <f>[2]constantes!$B$12</f>
        <v>0</v>
      </c>
      <c r="Z71" s="497">
        <v>318</v>
      </c>
      <c r="AA71" s="156"/>
      <c r="AB71" s="156"/>
    </row>
    <row r="72" spans="1:28" x14ac:dyDescent="0.2">
      <c r="A72" s="488">
        <v>1118</v>
      </c>
      <c r="B72" s="485">
        <v>154</v>
      </c>
      <c r="C72" s="156" t="s">
        <v>2124</v>
      </c>
      <c r="D72" s="156"/>
      <c r="E72" s="156"/>
      <c r="F72" s="156"/>
      <c r="G72" s="156"/>
      <c r="H72" s="485" t="s">
        <v>222</v>
      </c>
      <c r="I72" s="485">
        <v>3</v>
      </c>
      <c r="J72" s="492">
        <v>462.01099999999997</v>
      </c>
      <c r="K72" s="494">
        <v>2.5329999923706055E-2</v>
      </c>
      <c r="L72" s="494">
        <v>8.0909996032714843E-2</v>
      </c>
      <c r="M72" s="495">
        <f t="shared" si="4"/>
        <v>221.18915178571427</v>
      </c>
      <c r="N72" s="508">
        <v>165.08190476190478</v>
      </c>
      <c r="O72" s="508">
        <v>129.52940476190477</v>
      </c>
      <c r="P72" s="508">
        <v>273.34625</v>
      </c>
      <c r="Q72" s="508">
        <v>316.7990476190476</v>
      </c>
      <c r="R72" s="496">
        <f t="shared" si="5"/>
        <v>218.25328431372549</v>
      </c>
      <c r="S72" s="508">
        <v>258.30792156862748</v>
      </c>
      <c r="T72" s="508">
        <v>143.39145098039219</v>
      </c>
      <c r="U72" s="508">
        <v>210.1883921568627</v>
      </c>
      <c r="V72" s="508">
        <v>261.12537254901957</v>
      </c>
      <c r="W72" s="485">
        <v>1900</v>
      </c>
      <c r="X72" s="488">
        <v>2100</v>
      </c>
      <c r="Y72" s="156">
        <f>[2]constantes!$B$12</f>
        <v>0</v>
      </c>
      <c r="Z72" s="497">
        <v>318</v>
      </c>
      <c r="AA72" s="156"/>
      <c r="AB72" s="156"/>
    </row>
    <row r="73" spans="1:28" x14ac:dyDescent="0.2">
      <c r="A73" s="488">
        <v>1113</v>
      </c>
      <c r="B73" s="485">
        <v>113</v>
      </c>
      <c r="C73" s="156" t="s">
        <v>2125</v>
      </c>
      <c r="D73" s="156"/>
      <c r="E73" s="156"/>
      <c r="F73" s="156"/>
      <c r="G73" s="156"/>
      <c r="H73" s="485" t="s">
        <v>219</v>
      </c>
      <c r="I73" s="485">
        <v>2</v>
      </c>
      <c r="J73" s="492">
        <v>500</v>
      </c>
      <c r="K73" s="494">
        <v>2.5329999923706055E-2</v>
      </c>
      <c r="L73" s="494">
        <v>8.0909996032714843E-2</v>
      </c>
      <c r="M73" s="495">
        <f t="shared" si="4"/>
        <v>168.99575892857141</v>
      </c>
      <c r="N73" s="508">
        <v>72.90523809523809</v>
      </c>
      <c r="O73" s="508">
        <v>125.88380952380953</v>
      </c>
      <c r="P73" s="508">
        <v>246.80541666666667</v>
      </c>
      <c r="Q73" s="508">
        <v>230.3885714285714</v>
      </c>
      <c r="R73" s="496">
        <f t="shared" si="5"/>
        <v>197.61921568627452</v>
      </c>
      <c r="S73" s="508">
        <v>110.74776470588233</v>
      </c>
      <c r="T73" s="508">
        <v>174.69552941176471</v>
      </c>
      <c r="U73" s="508">
        <v>279.75007843137251</v>
      </c>
      <c r="V73" s="508">
        <v>225.28349019607847</v>
      </c>
      <c r="W73" s="485">
        <v>1900</v>
      </c>
      <c r="X73" s="488">
        <v>2100</v>
      </c>
      <c r="Y73" s="156">
        <f>[2]constantes!$B$12</f>
        <v>0</v>
      </c>
      <c r="Z73" s="497">
        <v>318</v>
      </c>
      <c r="AA73" s="156"/>
      <c r="AB73" s="156"/>
    </row>
    <row r="74" spans="1:28" x14ac:dyDescent="0.2">
      <c r="A74" s="488">
        <v>1082</v>
      </c>
      <c r="B74" s="485">
        <v>304</v>
      </c>
      <c r="C74" s="156" t="s">
        <v>2126</v>
      </c>
      <c r="D74" s="156"/>
      <c r="E74" s="156"/>
      <c r="F74" s="156"/>
      <c r="G74" s="156"/>
      <c r="H74" s="485" t="s">
        <v>228</v>
      </c>
      <c r="I74" s="485">
        <v>1</v>
      </c>
      <c r="J74" s="492">
        <v>60.8</v>
      </c>
      <c r="K74" s="494">
        <v>1.6720000505447388E-2</v>
      </c>
      <c r="L74" s="494">
        <v>5.4029998779296873E-2</v>
      </c>
      <c r="M74" s="495">
        <f t="shared" si="4"/>
        <v>42.424285714285709</v>
      </c>
      <c r="N74" s="508">
        <v>52.587142857142844</v>
      </c>
      <c r="O74" s="508">
        <v>44.648095238095237</v>
      </c>
      <c r="P74" s="508">
        <v>33.511249999999997</v>
      </c>
      <c r="Q74" s="508">
        <v>38.950654761904758</v>
      </c>
      <c r="R74" s="496">
        <f t="shared" si="5"/>
        <v>44.951637254901932</v>
      </c>
      <c r="S74" s="508">
        <v>52.044431372548956</v>
      </c>
      <c r="T74" s="508">
        <v>46.759450980392124</v>
      </c>
      <c r="U74" s="508">
        <v>36.607882352941182</v>
      </c>
      <c r="V74" s="508">
        <v>44.394784313725459</v>
      </c>
      <c r="W74" s="485">
        <v>1900</v>
      </c>
      <c r="X74" s="488">
        <v>2100</v>
      </c>
      <c r="Y74" s="156">
        <f>[2]constantes!$B$12</f>
        <v>0</v>
      </c>
      <c r="Z74" s="497">
        <v>318</v>
      </c>
      <c r="AA74" s="156"/>
      <c r="AB74" s="156"/>
    </row>
    <row r="75" spans="1:28" x14ac:dyDescent="0.2">
      <c r="A75" s="488">
        <v>1083</v>
      </c>
      <c r="B75" s="485">
        <v>305</v>
      </c>
      <c r="C75" s="156" t="s">
        <v>2127</v>
      </c>
      <c r="D75" s="156"/>
      <c r="E75" s="156"/>
      <c r="F75" s="156"/>
      <c r="G75" s="156"/>
      <c r="H75" s="485" t="s">
        <v>228</v>
      </c>
      <c r="I75" s="485">
        <v>1</v>
      </c>
      <c r="J75" s="492">
        <v>96.57</v>
      </c>
      <c r="K75" s="494">
        <v>1.6720000505447388E-2</v>
      </c>
      <c r="L75" s="494">
        <v>5.4029998779296873E-2</v>
      </c>
      <c r="M75" s="495">
        <f t="shared" si="4"/>
        <v>67.484241071428556</v>
      </c>
      <c r="N75" s="508">
        <v>81.013333333333321</v>
      </c>
      <c r="O75" s="508">
        <v>70.814345238095214</v>
      </c>
      <c r="P75" s="508">
        <v>54.776666666666664</v>
      </c>
      <c r="Q75" s="508">
        <v>63.33261904761904</v>
      </c>
      <c r="R75" s="496">
        <f t="shared" si="5"/>
        <v>71.020362745098012</v>
      </c>
      <c r="S75" s="508">
        <v>80.224941176470523</v>
      </c>
      <c r="T75" s="508">
        <v>73.68815686274506</v>
      </c>
      <c r="U75" s="508">
        <v>59.662117647058835</v>
      </c>
      <c r="V75" s="508">
        <v>70.506235294117616</v>
      </c>
      <c r="W75" s="485">
        <v>1900</v>
      </c>
      <c r="X75" s="488">
        <v>2100</v>
      </c>
      <c r="Y75" s="156">
        <f>[2]constantes!$B$12</f>
        <v>0</v>
      </c>
      <c r="Z75" s="497">
        <v>318</v>
      </c>
      <c r="AA75" s="156"/>
      <c r="AB75" s="156"/>
    </row>
    <row r="76" spans="1:28" x14ac:dyDescent="0.2">
      <c r="A76" s="488">
        <v>1023</v>
      </c>
      <c r="B76" s="485">
        <v>31</v>
      </c>
      <c r="C76" s="156" t="s">
        <v>2128</v>
      </c>
      <c r="D76" s="156"/>
      <c r="E76" s="156"/>
      <c r="F76" s="156"/>
      <c r="G76" s="156"/>
      <c r="H76" s="485" t="s">
        <v>220</v>
      </c>
      <c r="I76" s="485">
        <v>1</v>
      </c>
      <c r="J76" s="492">
        <v>2082</v>
      </c>
      <c r="K76" s="494">
        <v>2.9170000553131105E-2</v>
      </c>
      <c r="L76" s="494">
        <v>0.12121999740600586</v>
      </c>
      <c r="M76" s="495">
        <f t="shared" si="4"/>
        <v>924.32473214285721</v>
      </c>
      <c r="N76" s="508">
        <v>924.60523809523818</v>
      </c>
      <c r="O76" s="508">
        <v>781.07095238095235</v>
      </c>
      <c r="P76" s="508">
        <v>1057.6483333333333</v>
      </c>
      <c r="Q76" s="508">
        <v>933.97440476190479</v>
      </c>
      <c r="R76" s="496">
        <f t="shared" si="5"/>
        <v>989.05003921568618</v>
      </c>
      <c r="S76" s="508">
        <v>1114.7019215686275</v>
      </c>
      <c r="T76" s="508">
        <v>911.8830588235295</v>
      </c>
      <c r="U76" s="508">
        <v>1040.9975294117646</v>
      </c>
      <c r="V76" s="508">
        <v>888.61764705882354</v>
      </c>
      <c r="W76" s="485">
        <v>1900</v>
      </c>
      <c r="X76" s="488">
        <v>2100</v>
      </c>
      <c r="Y76" s="156">
        <f>[2]constantes!$B$12</f>
        <v>0</v>
      </c>
      <c r="Z76" s="497">
        <v>318</v>
      </c>
      <c r="AA76" s="156"/>
      <c r="AB76" s="156"/>
    </row>
    <row r="77" spans="1:28" x14ac:dyDescent="0.2">
      <c r="A77" s="488">
        <v>1002</v>
      </c>
      <c r="B77" s="485">
        <v>2</v>
      </c>
      <c r="C77" s="156" t="s">
        <v>2129</v>
      </c>
      <c r="D77" s="156"/>
      <c r="E77" s="156"/>
      <c r="F77" s="156"/>
      <c r="G77" s="156"/>
      <c r="H77" s="485" t="s">
        <v>220</v>
      </c>
      <c r="I77" s="485">
        <v>1</v>
      </c>
      <c r="J77" s="492">
        <v>52</v>
      </c>
      <c r="K77" s="494">
        <v>2.3329999446868897E-2</v>
      </c>
      <c r="L77" s="494">
        <v>6.8610000610351565E-2</v>
      </c>
      <c r="M77" s="495">
        <f t="shared" si="4"/>
        <v>28.731562500000003</v>
      </c>
      <c r="N77" s="508">
        <v>39.73952380952381</v>
      </c>
      <c r="O77" s="508">
        <v>25.451964285714286</v>
      </c>
      <c r="P77" s="508">
        <v>20.248750000000001</v>
      </c>
      <c r="Q77" s="508">
        <v>29.486011904761909</v>
      </c>
      <c r="R77" s="496">
        <f t="shared" si="5"/>
        <v>29.84742156862746</v>
      </c>
      <c r="S77" s="508">
        <v>42.097647058823561</v>
      </c>
      <c r="T77" s="508">
        <v>26.271254901960791</v>
      </c>
      <c r="U77" s="508">
        <v>21.703098039215689</v>
      </c>
      <c r="V77" s="508">
        <v>29.3176862745098</v>
      </c>
      <c r="W77" s="485">
        <v>1900</v>
      </c>
      <c r="X77" s="488">
        <v>2100</v>
      </c>
      <c r="Y77" s="156">
        <f>[2]constantes!$B$12</f>
        <v>0</v>
      </c>
      <c r="Z77" s="497">
        <v>318</v>
      </c>
      <c r="AA77" s="156"/>
      <c r="AB77" s="156"/>
    </row>
    <row r="78" spans="1:28" x14ac:dyDescent="0.2">
      <c r="A78" s="488">
        <v>1112</v>
      </c>
      <c r="B78" s="485">
        <v>112</v>
      </c>
      <c r="C78" s="156" t="s">
        <v>2130</v>
      </c>
      <c r="D78" s="156"/>
      <c r="E78" s="156"/>
      <c r="F78" s="156"/>
      <c r="G78" s="156"/>
      <c r="H78" s="485" t="s">
        <v>219</v>
      </c>
      <c r="I78" s="485">
        <v>2</v>
      </c>
      <c r="J78" s="492">
        <v>180</v>
      </c>
      <c r="K78" s="494">
        <v>1.6720000505447388E-2</v>
      </c>
      <c r="L78" s="494">
        <v>5.4029998779296873E-2</v>
      </c>
      <c r="M78" s="495">
        <f t="shared" si="4"/>
        <v>109.23788690476189</v>
      </c>
      <c r="N78" s="508">
        <v>52.136666666666663</v>
      </c>
      <c r="O78" s="508">
        <v>75.590595238095247</v>
      </c>
      <c r="P78" s="508">
        <v>165.42833333333331</v>
      </c>
      <c r="Q78" s="508">
        <v>143.7959523809524</v>
      </c>
      <c r="R78" s="496">
        <f t="shared" si="5"/>
        <v>120.25260784313716</v>
      </c>
      <c r="S78" s="508">
        <v>79.822784313725492</v>
      </c>
      <c r="T78" s="508">
        <v>104.9407450980392</v>
      </c>
      <c r="U78" s="508">
        <v>162.92560784313699</v>
      </c>
      <c r="V78" s="508">
        <v>133.32129411764694</v>
      </c>
      <c r="W78" s="485">
        <v>1900</v>
      </c>
      <c r="X78" s="488">
        <v>2100</v>
      </c>
      <c r="Y78" s="156">
        <f>[2]constantes!$B$12</f>
        <v>0</v>
      </c>
      <c r="Z78" s="497">
        <v>318</v>
      </c>
      <c r="AA78" s="156"/>
      <c r="AB78" s="156"/>
    </row>
    <row r="79" spans="1:28" x14ac:dyDescent="0.2">
      <c r="A79" s="488">
        <v>1007</v>
      </c>
      <c r="B79" s="485">
        <v>9</v>
      </c>
      <c r="C79" s="156" t="s">
        <v>2131</v>
      </c>
      <c r="D79" s="156"/>
      <c r="E79" s="156"/>
      <c r="F79" s="156"/>
      <c r="G79" s="156"/>
      <c r="H79" s="485" t="s">
        <v>216</v>
      </c>
      <c r="I79" s="485">
        <v>1</v>
      </c>
      <c r="J79" s="492">
        <v>424</v>
      </c>
      <c r="K79" s="494">
        <v>2.5329999923706055E-2</v>
      </c>
      <c r="L79" s="494">
        <v>8.0909996032714843E-2</v>
      </c>
      <c r="M79" s="495">
        <f t="shared" si="4"/>
        <v>345.80520833333333</v>
      </c>
      <c r="N79" s="508">
        <v>374.26571428571424</v>
      </c>
      <c r="O79" s="508">
        <v>301.97624999999999</v>
      </c>
      <c r="P79" s="508">
        <v>353.53791666666666</v>
      </c>
      <c r="Q79" s="508">
        <v>353.44095238095241</v>
      </c>
      <c r="R79" s="496">
        <f t="shared" si="5"/>
        <v>343.37045098039232</v>
      </c>
      <c r="S79" s="508">
        <v>358.91258823529438</v>
      </c>
      <c r="T79" s="508">
        <v>313.99690196078433</v>
      </c>
      <c r="U79" s="508">
        <v>361.96811764705905</v>
      </c>
      <c r="V79" s="508">
        <v>338.60419607843158</v>
      </c>
      <c r="W79" s="485">
        <v>1900</v>
      </c>
      <c r="X79" s="488">
        <v>2100</v>
      </c>
      <c r="Y79" s="156">
        <f>[2]constantes!$B$12</f>
        <v>0</v>
      </c>
      <c r="Z79" s="497">
        <v>318</v>
      </c>
      <c r="AA79" s="156"/>
      <c r="AB79" s="156"/>
    </row>
    <row r="80" spans="1:28" x14ac:dyDescent="0.2">
      <c r="A80" s="488">
        <v>1044</v>
      </c>
      <c r="B80" s="485">
        <v>120</v>
      </c>
      <c r="C80" s="156" t="s">
        <v>2132</v>
      </c>
      <c r="D80" s="156"/>
      <c r="E80" s="156"/>
      <c r="F80" s="156"/>
      <c r="G80" s="156"/>
      <c r="H80" s="485" t="s">
        <v>216</v>
      </c>
      <c r="I80" s="485">
        <v>1</v>
      </c>
      <c r="J80" s="492">
        <v>27.6</v>
      </c>
      <c r="K80" s="494">
        <v>2.3329999446868897E-2</v>
      </c>
      <c r="L80" s="494">
        <v>6.8610000610351565E-2</v>
      </c>
      <c r="M80" s="495">
        <f t="shared" si="4"/>
        <v>14.476934523809524</v>
      </c>
      <c r="N80" s="508">
        <v>18.721428571428572</v>
      </c>
      <c r="O80" s="508">
        <v>13.690357142857144</v>
      </c>
      <c r="P80" s="508">
        <v>12.575416666666667</v>
      </c>
      <c r="Q80" s="508">
        <v>12.920535714285714</v>
      </c>
      <c r="R80" s="496">
        <f t="shared" si="5"/>
        <v>15.360343137254905</v>
      </c>
      <c r="S80" s="508">
        <v>20.969960784313731</v>
      </c>
      <c r="T80" s="508">
        <v>14.296431372549018</v>
      </c>
      <c r="U80" s="508">
        <v>12.590588235294121</v>
      </c>
      <c r="V80" s="508">
        <v>13.584392156862746</v>
      </c>
      <c r="W80" s="485">
        <v>1900</v>
      </c>
      <c r="X80" s="488">
        <v>2100</v>
      </c>
      <c r="Y80" s="156">
        <f>[2]constantes!$B$12</f>
        <v>0</v>
      </c>
      <c r="Z80" s="497">
        <v>318</v>
      </c>
      <c r="AA80" s="156"/>
      <c r="AB80" s="156"/>
    </row>
    <row r="81" spans="1:28" x14ac:dyDescent="0.2">
      <c r="A81" s="488">
        <v>1066</v>
      </c>
      <c r="B81" s="485">
        <v>195</v>
      </c>
      <c r="C81" s="156" t="s">
        <v>2133</v>
      </c>
      <c r="D81" s="156"/>
      <c r="E81" s="156"/>
      <c r="F81" s="156"/>
      <c r="G81" s="156"/>
      <c r="H81" s="485" t="s">
        <v>228</v>
      </c>
      <c r="I81" s="485">
        <v>1</v>
      </c>
      <c r="J81" s="492">
        <v>118</v>
      </c>
      <c r="K81" s="494">
        <v>1.6720000505447388E-2</v>
      </c>
      <c r="L81" s="494">
        <v>5.4029998779296873E-2</v>
      </c>
      <c r="M81" s="495">
        <f t="shared" si="4"/>
        <v>77.642023809523806</v>
      </c>
      <c r="N81" s="508">
        <v>94.053809523809534</v>
      </c>
      <c r="O81" s="508">
        <v>77.637916666666669</v>
      </c>
      <c r="P81" s="508">
        <v>66.111666666666665</v>
      </c>
      <c r="Q81" s="508">
        <v>72.764702380952386</v>
      </c>
      <c r="R81" s="496">
        <f t="shared" si="5"/>
        <v>75.565558823529415</v>
      </c>
      <c r="S81" s="508">
        <v>90.310666666666691</v>
      </c>
      <c r="T81" s="508">
        <v>76.524352941176431</v>
      </c>
      <c r="U81" s="508">
        <v>64.226627450980402</v>
      </c>
      <c r="V81" s="508">
        <v>71.200588235294106</v>
      </c>
      <c r="W81" s="485">
        <v>1900</v>
      </c>
      <c r="X81" s="488">
        <v>2100</v>
      </c>
      <c r="Y81" s="156">
        <f>[2]constantes!$B$12</f>
        <v>0</v>
      </c>
      <c r="Z81" s="497">
        <v>318</v>
      </c>
      <c r="AA81" s="156"/>
      <c r="AB81" s="156"/>
    </row>
    <row r="82" spans="1:28" x14ac:dyDescent="0.2">
      <c r="A82" s="488">
        <v>1142</v>
      </c>
      <c r="B82" s="485">
        <v>285</v>
      </c>
      <c r="C82" s="156" t="s">
        <v>2134</v>
      </c>
      <c r="D82" s="156" t="s">
        <v>2135</v>
      </c>
      <c r="E82" s="156"/>
      <c r="F82" s="156"/>
      <c r="G82" s="156"/>
      <c r="H82" s="488" t="s">
        <v>2136</v>
      </c>
      <c r="I82" s="487">
        <v>6</v>
      </c>
      <c r="J82" s="492">
        <v>3750</v>
      </c>
      <c r="K82" s="494">
        <v>5.0000000000000001E-3</v>
      </c>
      <c r="L82" s="494">
        <v>0</v>
      </c>
      <c r="M82" s="495">
        <f t="shared" si="4"/>
        <v>2168.1492559523813</v>
      </c>
      <c r="N82" s="508">
        <v>3431.36</v>
      </c>
      <c r="O82" s="508">
        <v>3360.0270238095241</v>
      </c>
      <c r="P82" s="508">
        <v>857.72249999999997</v>
      </c>
      <c r="Q82" s="508">
        <v>1023.4875000000002</v>
      </c>
      <c r="R82" s="496">
        <f t="shared" si="5"/>
        <v>2270.1974901960784</v>
      </c>
      <c r="S82" s="508">
        <v>3520.635137254902</v>
      </c>
      <c r="T82" s="508">
        <v>3334.6987843137254</v>
      </c>
      <c r="U82" s="508">
        <v>990.25333333333344</v>
      </c>
      <c r="V82" s="508">
        <v>1235.2027058823526</v>
      </c>
      <c r="W82" s="485">
        <v>1900</v>
      </c>
      <c r="X82" s="488">
        <v>2100</v>
      </c>
      <c r="Y82" s="156">
        <f>[2]constantes!$B$12</f>
        <v>0</v>
      </c>
      <c r="Z82" s="497">
        <v>318</v>
      </c>
      <c r="AA82" s="156"/>
      <c r="AB82" s="156"/>
    </row>
    <row r="83" spans="1:28" x14ac:dyDescent="0.2">
      <c r="A83" s="488">
        <v>1032</v>
      </c>
      <c r="B83" s="485">
        <v>45</v>
      </c>
      <c r="C83" s="156" t="s">
        <v>2137</v>
      </c>
      <c r="D83" s="156"/>
      <c r="E83" s="156"/>
      <c r="F83" s="156"/>
      <c r="G83" s="156"/>
      <c r="H83" s="485" t="s">
        <v>216</v>
      </c>
      <c r="I83" s="485">
        <v>1</v>
      </c>
      <c r="J83" s="492">
        <v>1551.2</v>
      </c>
      <c r="K83" s="494">
        <v>2.5329999923706055E-2</v>
      </c>
      <c r="L83" s="494">
        <v>8.0909996032714843E-2</v>
      </c>
      <c r="M83" s="495">
        <f t="shared" si="4"/>
        <v>922.2218154761905</v>
      </c>
      <c r="N83" s="508">
        <v>1058.3452380952383</v>
      </c>
      <c r="O83" s="508">
        <v>844.08523809523797</v>
      </c>
      <c r="P83" s="508">
        <v>883.50458333333336</v>
      </c>
      <c r="Q83" s="508">
        <v>902.95220238095226</v>
      </c>
      <c r="R83" s="496">
        <f t="shared" si="5"/>
        <v>1018.0190098039216</v>
      </c>
      <c r="S83" s="508">
        <v>1184.5638823529414</v>
      </c>
      <c r="T83" s="508">
        <v>993.86815686274497</v>
      </c>
      <c r="U83" s="508">
        <v>915.00835294117644</v>
      </c>
      <c r="V83" s="508">
        <v>978.63564705882357</v>
      </c>
      <c r="W83" s="485">
        <v>1900</v>
      </c>
      <c r="X83" s="488">
        <v>2100</v>
      </c>
      <c r="Y83" s="156">
        <f>[2]constantes!$B$12</f>
        <v>0</v>
      </c>
      <c r="Z83" s="497">
        <v>318</v>
      </c>
      <c r="AA83" s="156"/>
      <c r="AB83" s="156"/>
    </row>
    <row r="84" spans="1:28" x14ac:dyDescent="0.2">
      <c r="A84" s="488">
        <v>1037</v>
      </c>
      <c r="B84" s="485">
        <v>50</v>
      </c>
      <c r="C84" s="156" t="s">
        <v>2138</v>
      </c>
      <c r="D84" s="156"/>
      <c r="E84" s="156"/>
      <c r="F84" s="156"/>
      <c r="G84" s="156"/>
      <c r="H84" s="485" t="s">
        <v>221</v>
      </c>
      <c r="I84" s="485">
        <v>1</v>
      </c>
      <c r="J84" s="492">
        <v>73.8</v>
      </c>
      <c r="K84" s="494">
        <v>2.3329999446868897E-2</v>
      </c>
      <c r="L84" s="494">
        <v>6.8610000610351565E-2</v>
      </c>
      <c r="M84" s="495">
        <f t="shared" si="4"/>
        <v>48.558139880952382</v>
      </c>
      <c r="N84" s="508">
        <v>39.647619047619052</v>
      </c>
      <c r="O84" s="508">
        <v>43.639940476190475</v>
      </c>
      <c r="P84" s="508">
        <v>60.84041666666667</v>
      </c>
      <c r="Q84" s="508">
        <v>50.104583333333331</v>
      </c>
      <c r="R84" s="496">
        <f t="shared" si="5"/>
        <v>56.308284313725466</v>
      </c>
      <c r="S84" s="508">
        <v>57.784588235294088</v>
      </c>
      <c r="T84" s="508">
        <v>52.513176470588213</v>
      </c>
      <c r="U84" s="508">
        <v>60.238980392156861</v>
      </c>
      <c r="V84" s="508">
        <v>54.696392156862721</v>
      </c>
      <c r="W84" s="485">
        <v>1900</v>
      </c>
      <c r="X84" s="488">
        <v>2100</v>
      </c>
      <c r="Y84" s="156">
        <f>[2]constantes!$B$12</f>
        <v>0</v>
      </c>
      <c r="Z84" s="497">
        <v>318</v>
      </c>
      <c r="AA84" s="156"/>
      <c r="AB84" s="156"/>
    </row>
    <row r="85" spans="1:28" x14ac:dyDescent="0.2">
      <c r="A85" s="488">
        <v>1076</v>
      </c>
      <c r="B85" s="485">
        <v>261</v>
      </c>
      <c r="C85" s="156" t="s">
        <v>2139</v>
      </c>
      <c r="D85" s="156"/>
      <c r="E85" s="156"/>
      <c r="F85" s="156"/>
      <c r="G85" s="156"/>
      <c r="H85" s="485" t="s">
        <v>2051</v>
      </c>
      <c r="I85" s="485">
        <v>1</v>
      </c>
      <c r="J85" s="492">
        <v>902.5</v>
      </c>
      <c r="K85" s="494">
        <v>2.5329999923706055E-2</v>
      </c>
      <c r="L85" s="494">
        <v>8.0909996032714843E-2</v>
      </c>
      <c r="M85" s="495">
        <f t="shared" si="4"/>
        <v>473.78293154761911</v>
      </c>
      <c r="N85" s="508">
        <v>538.09238095238095</v>
      </c>
      <c r="O85" s="508">
        <v>422.32702380952384</v>
      </c>
      <c r="P85" s="508">
        <v>432.47041666666672</v>
      </c>
      <c r="Q85" s="508">
        <v>502.24190476190478</v>
      </c>
      <c r="R85" s="496">
        <f t="shared" si="5"/>
        <v>537.1428921568629</v>
      </c>
      <c r="S85" s="508">
        <v>760.3066666666673</v>
      </c>
      <c r="T85" s="508">
        <v>537.94815686274535</v>
      </c>
      <c r="U85" s="508">
        <v>373.54160784313723</v>
      </c>
      <c r="V85" s="508">
        <v>476.77513725490189</v>
      </c>
      <c r="W85" s="485">
        <v>1900</v>
      </c>
      <c r="X85" s="488">
        <v>2100</v>
      </c>
      <c r="Y85" s="156">
        <f>[2]constantes!$B$12</f>
        <v>0</v>
      </c>
      <c r="Z85" s="497">
        <v>318</v>
      </c>
      <c r="AA85" s="156"/>
      <c r="AB85" s="156"/>
    </row>
    <row r="86" spans="1:28" x14ac:dyDescent="0.2">
      <c r="A86" s="488">
        <v>1100</v>
      </c>
      <c r="B86" s="485">
        <v>91</v>
      </c>
      <c r="C86" s="156" t="s">
        <v>2140</v>
      </c>
      <c r="D86" s="156"/>
      <c r="E86" s="156"/>
      <c r="F86" s="156"/>
      <c r="G86" s="156"/>
      <c r="H86" s="485" t="s">
        <v>219</v>
      </c>
      <c r="I86" s="485">
        <v>2</v>
      </c>
      <c r="J86" s="492">
        <v>1140</v>
      </c>
      <c r="K86" s="494">
        <v>2.9170000553131105E-2</v>
      </c>
      <c r="L86" s="494">
        <v>0.12121999740600586</v>
      </c>
      <c r="M86" s="495">
        <f t="shared" si="4"/>
        <v>549.85431547619055</v>
      </c>
      <c r="N86" s="508">
        <v>283.12857142857143</v>
      </c>
      <c r="O86" s="508">
        <v>471.64660714285714</v>
      </c>
      <c r="P86" s="508">
        <v>800.82</v>
      </c>
      <c r="Q86" s="508">
        <v>643.82208333333335</v>
      </c>
      <c r="R86" s="496">
        <f t="shared" si="5"/>
        <v>599.4613627450982</v>
      </c>
      <c r="S86" s="508">
        <v>429.35788235294126</v>
      </c>
      <c r="T86" s="508">
        <v>521.28874509803927</v>
      </c>
      <c r="U86" s="508">
        <v>818.56411764705911</v>
      </c>
      <c r="V86" s="508">
        <v>628.63470588235316</v>
      </c>
      <c r="W86" s="485">
        <v>1900</v>
      </c>
      <c r="X86" s="488">
        <v>2100</v>
      </c>
      <c r="Y86" s="156">
        <f>[2]constantes!$B$12</f>
        <v>0</v>
      </c>
      <c r="Z86" s="497">
        <v>318</v>
      </c>
      <c r="AA86" s="156"/>
      <c r="AB86" s="156"/>
    </row>
    <row r="87" spans="1:28" x14ac:dyDescent="0.2">
      <c r="A87" s="488">
        <v>1078</v>
      </c>
      <c r="B87" s="485">
        <v>278</v>
      </c>
      <c r="C87" s="156" t="s">
        <v>2141</v>
      </c>
      <c r="D87" s="156"/>
      <c r="E87" s="156"/>
      <c r="F87" s="156"/>
      <c r="G87" s="156"/>
      <c r="H87" s="485" t="s">
        <v>228</v>
      </c>
      <c r="I87" s="485">
        <v>1</v>
      </c>
      <c r="J87" s="492">
        <v>210</v>
      </c>
      <c r="K87" s="494">
        <v>1.6720000505447388E-2</v>
      </c>
      <c r="L87" s="494">
        <v>5.4029998779296873E-2</v>
      </c>
      <c r="M87" s="495">
        <f t="shared" si="4"/>
        <v>88.598839285714277</v>
      </c>
      <c r="N87" s="508">
        <v>100.20666666666666</v>
      </c>
      <c r="O87" s="508">
        <v>77.558571428571426</v>
      </c>
      <c r="P87" s="508">
        <v>89.677500000000009</v>
      </c>
      <c r="Q87" s="508">
        <v>86.952619047619024</v>
      </c>
      <c r="R87" s="496">
        <f t="shared" si="5"/>
        <v>84.300254901960784</v>
      </c>
      <c r="S87" s="508">
        <v>139.14290196078431</v>
      </c>
      <c r="T87" s="508">
        <v>72.136039215686282</v>
      </c>
      <c r="U87" s="508">
        <v>55.74674509803922</v>
      </c>
      <c r="V87" s="508">
        <v>70.175333333333327</v>
      </c>
      <c r="W87" s="485">
        <v>1900</v>
      </c>
      <c r="X87" s="488">
        <v>2100</v>
      </c>
      <c r="Y87" s="156">
        <f>[2]constantes!$B$12</f>
        <v>0</v>
      </c>
      <c r="Z87" s="497">
        <v>318</v>
      </c>
      <c r="AA87" s="156"/>
      <c r="AB87" s="156"/>
    </row>
    <row r="88" spans="1:28" x14ac:dyDescent="0.2">
      <c r="A88" s="488">
        <v>1014</v>
      </c>
      <c r="B88" s="485">
        <v>17</v>
      </c>
      <c r="C88" s="156" t="s">
        <v>2142</v>
      </c>
      <c r="D88" s="156"/>
      <c r="E88" s="156"/>
      <c r="F88" s="156"/>
      <c r="G88" s="156"/>
      <c r="H88" s="485" t="s">
        <v>220</v>
      </c>
      <c r="I88" s="485">
        <v>1</v>
      </c>
      <c r="J88" s="492">
        <v>1488</v>
      </c>
      <c r="K88" s="494">
        <v>2.5329999923706055E-2</v>
      </c>
      <c r="L88" s="494">
        <v>8.0909996032714843E-2</v>
      </c>
      <c r="M88" s="495">
        <f t="shared" si="4"/>
        <v>653.59650297619055</v>
      </c>
      <c r="N88" s="508">
        <v>821.06857142857143</v>
      </c>
      <c r="O88" s="508">
        <v>634.13988095238108</v>
      </c>
      <c r="P88" s="508">
        <v>572.33958333333328</v>
      </c>
      <c r="Q88" s="508">
        <v>586.83797619047618</v>
      </c>
      <c r="R88" s="496">
        <f t="shared" si="5"/>
        <v>795.31122549019608</v>
      </c>
      <c r="S88" s="508">
        <v>1064.5192549019609</v>
      </c>
      <c r="T88" s="508">
        <v>758.56976470588222</v>
      </c>
      <c r="U88" s="508">
        <v>656.63913725490204</v>
      </c>
      <c r="V88" s="508">
        <v>701.51674509803922</v>
      </c>
      <c r="W88" s="485">
        <v>1900</v>
      </c>
      <c r="X88" s="488">
        <v>2100</v>
      </c>
      <c r="Y88" s="156">
        <f>[2]constantes!$B$12</f>
        <v>0</v>
      </c>
      <c r="Z88" s="497">
        <v>318</v>
      </c>
      <c r="AA88" s="156"/>
      <c r="AB88" s="156"/>
    </row>
    <row r="89" spans="1:28" x14ac:dyDescent="0.2">
      <c r="A89" s="488">
        <v>1005</v>
      </c>
      <c r="B89" s="485">
        <v>7</v>
      </c>
      <c r="C89" s="156" t="s">
        <v>2143</v>
      </c>
      <c r="D89" s="156"/>
      <c r="E89" s="156"/>
      <c r="F89" s="156"/>
      <c r="G89" s="156"/>
      <c r="H89" s="485" t="s">
        <v>220</v>
      </c>
      <c r="I89" s="485">
        <v>1</v>
      </c>
      <c r="J89" s="492">
        <v>478</v>
      </c>
      <c r="K89" s="494">
        <v>0.16719999999999999</v>
      </c>
      <c r="L89" s="494">
        <v>5.4029998779296873E-2</v>
      </c>
      <c r="M89" s="495">
        <f t="shared" si="4"/>
        <v>290.02247023809525</v>
      </c>
      <c r="N89" s="508">
        <v>324.02714285714291</v>
      </c>
      <c r="O89" s="508">
        <v>260.40089285714288</v>
      </c>
      <c r="P89" s="508">
        <v>294.37375000000003</v>
      </c>
      <c r="Q89" s="508">
        <v>281.2880952380952</v>
      </c>
      <c r="R89" s="496">
        <f t="shared" si="5"/>
        <v>300.70562745098044</v>
      </c>
      <c r="S89" s="508">
        <v>333.34384313725508</v>
      </c>
      <c r="T89" s="508">
        <v>276.55207843137265</v>
      </c>
      <c r="U89" s="508">
        <v>308.9869803921568</v>
      </c>
      <c r="V89" s="508">
        <v>283.93960784313725</v>
      </c>
      <c r="W89" s="485">
        <v>1900</v>
      </c>
      <c r="X89" s="488">
        <v>2100</v>
      </c>
      <c r="Y89" s="156">
        <f>[2]constantes!$B$12</f>
        <v>0</v>
      </c>
      <c r="Z89" s="497">
        <v>318</v>
      </c>
      <c r="AA89" s="156"/>
      <c r="AB89" s="156"/>
    </row>
    <row r="90" spans="1:28" x14ac:dyDescent="0.2">
      <c r="A90" s="488">
        <v>1059</v>
      </c>
      <c r="B90" s="485">
        <v>144</v>
      </c>
      <c r="C90" s="156" t="s">
        <v>2144</v>
      </c>
      <c r="D90" s="156"/>
      <c r="E90" s="156"/>
      <c r="F90" s="156"/>
      <c r="G90" s="156"/>
      <c r="H90" s="485" t="s">
        <v>220</v>
      </c>
      <c r="I90" s="485">
        <v>1</v>
      </c>
      <c r="J90" s="492">
        <v>198</v>
      </c>
      <c r="K90" s="494">
        <v>1.6720000505447388E-2</v>
      </c>
      <c r="L90" s="494">
        <v>5.4029998779296873E-2</v>
      </c>
      <c r="M90" s="495">
        <f t="shared" si="4"/>
        <v>136.81456845238091</v>
      </c>
      <c r="N90" s="508">
        <v>167.19142857142856</v>
      </c>
      <c r="O90" s="508">
        <v>135.16815476190473</v>
      </c>
      <c r="P90" s="508">
        <v>100.17249999999997</v>
      </c>
      <c r="Q90" s="508">
        <v>144.72619047619048</v>
      </c>
      <c r="R90" s="496">
        <f t="shared" si="5"/>
        <v>129.29962745098038</v>
      </c>
      <c r="S90" s="508">
        <v>164.9199607843137</v>
      </c>
      <c r="T90" s="508">
        <v>125.76941176470592</v>
      </c>
      <c r="U90" s="508">
        <v>85.75839215686274</v>
      </c>
      <c r="V90" s="508">
        <v>140.7507450980392</v>
      </c>
      <c r="W90" s="485">
        <v>1900</v>
      </c>
      <c r="X90" s="488">
        <v>2100</v>
      </c>
      <c r="Y90" s="156">
        <f>[2]constantes!$B$12</f>
        <v>0</v>
      </c>
      <c r="Z90" s="497">
        <v>318</v>
      </c>
      <c r="AA90" s="156"/>
      <c r="AB90" s="156"/>
    </row>
    <row r="91" spans="1:28" x14ac:dyDescent="0.2">
      <c r="A91" s="488">
        <v>1089</v>
      </c>
      <c r="B91" s="485">
        <v>57</v>
      </c>
      <c r="C91" s="484" t="s">
        <v>2145</v>
      </c>
      <c r="D91" s="493" t="s">
        <v>2146</v>
      </c>
      <c r="E91" s="487" t="s">
        <v>2146</v>
      </c>
      <c r="F91" s="488">
        <v>-50.706387999999997</v>
      </c>
      <c r="G91" s="488">
        <v>-24.062221999999998</v>
      </c>
      <c r="H91" s="488" t="s">
        <v>221</v>
      </c>
      <c r="I91" s="488">
        <v>2</v>
      </c>
      <c r="J91" s="492">
        <v>352.08</v>
      </c>
      <c r="K91" s="501">
        <v>2.9170000000000001E-2</v>
      </c>
      <c r="L91" s="501">
        <v>0.12121999999999999</v>
      </c>
      <c r="M91" s="495">
        <f t="shared" si="4"/>
        <v>163.41046130952384</v>
      </c>
      <c r="N91" s="508">
        <v>152.35285714285715</v>
      </c>
      <c r="O91" s="508">
        <v>142.78309523809526</v>
      </c>
      <c r="P91" s="508">
        <v>165.29708333333335</v>
      </c>
      <c r="Q91" s="508">
        <v>193.20880952380955</v>
      </c>
      <c r="R91" s="496">
        <f t="shared" si="5"/>
        <v>207.02510784313719</v>
      </c>
      <c r="S91" s="508">
        <v>221.6879999999999</v>
      </c>
      <c r="T91" s="508">
        <v>177.22623529411757</v>
      </c>
      <c r="U91" s="508">
        <v>206.59160784313721</v>
      </c>
      <c r="V91" s="508">
        <v>222.59458823529403</v>
      </c>
      <c r="W91" s="485">
        <v>1900</v>
      </c>
      <c r="X91" s="488">
        <v>2100</v>
      </c>
      <c r="Y91" s="156">
        <f>[2]constantes!$B$12</f>
        <v>0</v>
      </c>
      <c r="Z91" s="497">
        <v>318</v>
      </c>
      <c r="AA91" s="156"/>
      <c r="AB91" s="156" t="s">
        <v>2147</v>
      </c>
    </row>
    <row r="92" spans="1:28" x14ac:dyDescent="0.2">
      <c r="A92" s="488">
        <v>1018</v>
      </c>
      <c r="B92" s="485">
        <v>26</v>
      </c>
      <c r="C92" s="156" t="s">
        <v>2148</v>
      </c>
      <c r="D92" s="156"/>
      <c r="E92" s="156"/>
      <c r="F92" s="156"/>
      <c r="G92" s="156"/>
      <c r="H92" s="485" t="s">
        <v>219</v>
      </c>
      <c r="I92" s="485">
        <v>1</v>
      </c>
      <c r="J92" s="492">
        <v>408</v>
      </c>
      <c r="K92" s="494">
        <v>2.5329999923706055E-2</v>
      </c>
      <c r="L92" s="494">
        <v>8.0909996032714843E-2</v>
      </c>
      <c r="M92" s="495">
        <f t="shared" si="4"/>
        <v>199.16703869047618</v>
      </c>
      <c r="N92" s="508">
        <v>185.51571428571427</v>
      </c>
      <c r="O92" s="508">
        <v>166.69035714285715</v>
      </c>
      <c r="P92" s="508">
        <v>231.90583333333333</v>
      </c>
      <c r="Q92" s="508">
        <v>212.55624999999998</v>
      </c>
      <c r="R92" s="496">
        <f t="shared" si="5"/>
        <v>198.41806862745096</v>
      </c>
      <c r="S92" s="508">
        <v>185.03400000000002</v>
      </c>
      <c r="T92" s="508">
        <v>176.59799999999998</v>
      </c>
      <c r="U92" s="508">
        <v>242.11184313725491</v>
      </c>
      <c r="V92" s="508">
        <v>189.92843137254897</v>
      </c>
      <c r="W92" s="485">
        <v>1900</v>
      </c>
      <c r="X92" s="488">
        <v>2100</v>
      </c>
      <c r="Y92" s="156">
        <f>[2]constantes!$B$12</f>
        <v>0</v>
      </c>
      <c r="Z92" s="497">
        <v>318</v>
      </c>
      <c r="AA92" s="156"/>
      <c r="AB92" s="156"/>
    </row>
    <row r="93" spans="1:28" x14ac:dyDescent="0.2">
      <c r="A93" s="488">
        <v>1103</v>
      </c>
      <c r="B93" s="485">
        <v>94</v>
      </c>
      <c r="C93" s="156" t="s">
        <v>2149</v>
      </c>
      <c r="D93" s="156"/>
      <c r="E93" s="156"/>
      <c r="F93" s="156"/>
      <c r="G93" s="156"/>
      <c r="H93" s="485" t="s">
        <v>219</v>
      </c>
      <c r="I93" s="485">
        <v>2</v>
      </c>
      <c r="J93" s="492">
        <v>74</v>
      </c>
      <c r="K93" s="494">
        <v>1.6720000505447388E-2</v>
      </c>
      <c r="L93" s="494">
        <v>5.4029998779296873E-2</v>
      </c>
      <c r="M93" s="495">
        <f t="shared" si="4"/>
        <v>40.099508928571431</v>
      </c>
      <c r="N93" s="508">
        <v>17.12857142857143</v>
      </c>
      <c r="O93" s="508">
        <v>27.307023809523809</v>
      </c>
      <c r="P93" s="508">
        <v>62.398750000000007</v>
      </c>
      <c r="Q93" s="508">
        <v>53.56369047619048</v>
      </c>
      <c r="R93" s="496">
        <f t="shared" si="5"/>
        <v>42.488745098039232</v>
      </c>
      <c r="S93" s="508">
        <v>23.603333333333335</v>
      </c>
      <c r="T93" s="508">
        <v>35.929333333333339</v>
      </c>
      <c r="U93" s="508">
        <v>61.272941176470624</v>
      </c>
      <c r="V93" s="508">
        <v>49.149372549019624</v>
      </c>
      <c r="W93" s="485">
        <v>1900</v>
      </c>
      <c r="X93" s="488">
        <v>2100</v>
      </c>
      <c r="Y93" s="156">
        <f>[2]constantes!$B$12</f>
        <v>0</v>
      </c>
      <c r="Z93" s="497">
        <v>318</v>
      </c>
      <c r="AA93" s="156"/>
      <c r="AB93" s="156"/>
    </row>
    <row r="94" spans="1:28" x14ac:dyDescent="0.2">
      <c r="A94" s="488">
        <v>1106</v>
      </c>
      <c r="B94" s="485">
        <v>98</v>
      </c>
      <c r="C94" s="156" t="s">
        <v>2150</v>
      </c>
      <c r="D94" s="156"/>
      <c r="E94" s="156"/>
      <c r="F94" s="156"/>
      <c r="G94" s="156"/>
      <c r="H94" s="485" t="s">
        <v>219</v>
      </c>
      <c r="I94" s="485">
        <v>2</v>
      </c>
      <c r="J94" s="492">
        <v>130</v>
      </c>
      <c r="K94" s="494">
        <v>2.5329999923706055E-2</v>
      </c>
      <c r="L94" s="494">
        <v>8.0909996032714843E-2</v>
      </c>
      <c r="M94" s="495">
        <f t="shared" si="4"/>
        <v>55.996770833333322</v>
      </c>
      <c r="N94" s="508">
        <v>36.386666666666663</v>
      </c>
      <c r="O94" s="508">
        <v>56.137202380952374</v>
      </c>
      <c r="P94" s="508">
        <v>80.391666666666666</v>
      </c>
      <c r="Q94" s="508">
        <v>51.071547619047614</v>
      </c>
      <c r="R94" s="496">
        <f t="shared" si="5"/>
        <v>67.878088235294086</v>
      </c>
      <c r="S94" s="508">
        <v>48.53835294117647</v>
      </c>
      <c r="T94" s="508">
        <v>62.632274509803899</v>
      </c>
      <c r="U94" s="508">
        <v>92.988156862745015</v>
      </c>
      <c r="V94" s="508">
        <v>67.35356862745094</v>
      </c>
      <c r="W94" s="485">
        <v>1900</v>
      </c>
      <c r="X94" s="488">
        <v>2100</v>
      </c>
      <c r="Y94" s="156">
        <f>[2]constantes!$B$12</f>
        <v>0</v>
      </c>
      <c r="Z94" s="497">
        <v>318</v>
      </c>
      <c r="AA94" s="156"/>
      <c r="AB94" s="156"/>
    </row>
    <row r="95" spans="1:28" x14ac:dyDescent="0.2">
      <c r="A95" s="488">
        <v>1030</v>
      </c>
      <c r="B95" s="485">
        <v>42</v>
      </c>
      <c r="C95" s="156" t="s">
        <v>2151</v>
      </c>
      <c r="D95" s="156"/>
      <c r="E95" s="156"/>
      <c r="F95" s="156"/>
      <c r="G95" s="156"/>
      <c r="H95" s="485" t="s">
        <v>216</v>
      </c>
      <c r="I95" s="485">
        <v>1</v>
      </c>
      <c r="J95" s="492">
        <v>347.4</v>
      </c>
      <c r="K95" s="494">
        <v>2.5329999923706055E-2</v>
      </c>
      <c r="L95" s="494">
        <v>8.0909996032714843E-2</v>
      </c>
      <c r="M95" s="495">
        <f t="shared" si="4"/>
        <v>126.52988095238095</v>
      </c>
      <c r="N95" s="508">
        <v>192.80142857142857</v>
      </c>
      <c r="O95" s="508">
        <v>113.71130952380952</v>
      </c>
      <c r="P95" s="508">
        <v>94.123333333333321</v>
      </c>
      <c r="Q95" s="508">
        <v>105.48345238095239</v>
      </c>
      <c r="R95" s="496">
        <f t="shared" si="5"/>
        <v>158.03112745098039</v>
      </c>
      <c r="S95" s="508">
        <v>240.023568627451</v>
      </c>
      <c r="T95" s="508">
        <v>136.11823529411762</v>
      </c>
      <c r="U95" s="508">
        <v>109.45858823529414</v>
      </c>
      <c r="V95" s="508">
        <v>146.52411764705883</v>
      </c>
      <c r="W95" s="485">
        <v>1900</v>
      </c>
      <c r="X95" s="488">
        <v>2100</v>
      </c>
      <c r="Y95" s="156">
        <f>[2]constantes!$B$12</f>
        <v>0</v>
      </c>
      <c r="Z95" s="497">
        <v>318</v>
      </c>
      <c r="AA95" s="156"/>
      <c r="AB95" s="156"/>
    </row>
    <row r="96" spans="1:28" x14ac:dyDescent="0.2">
      <c r="A96" s="488">
        <v>1051</v>
      </c>
      <c r="B96" s="485">
        <v>131</v>
      </c>
      <c r="C96" s="156" t="s">
        <v>2152</v>
      </c>
      <c r="D96" s="156"/>
      <c r="E96" s="156"/>
      <c r="F96" s="156"/>
      <c r="G96" s="156"/>
      <c r="H96" s="485" t="s">
        <v>352</v>
      </c>
      <c r="I96" s="485">
        <v>1</v>
      </c>
      <c r="J96" s="492">
        <v>380.03000000000003</v>
      </c>
      <c r="K96" s="494">
        <v>2.316999912261963E-2</v>
      </c>
      <c r="L96" s="494">
        <v>7.4169998168945317E-2</v>
      </c>
      <c r="M96" s="495">
        <f t="shared" si="4"/>
        <v>306.22892857142858</v>
      </c>
      <c r="N96" s="508">
        <v>251.50380952380951</v>
      </c>
      <c r="O96" s="508">
        <v>290.79827380952383</v>
      </c>
      <c r="P96" s="508">
        <v>349.30416666666662</v>
      </c>
      <c r="Q96" s="508">
        <v>333.30946428571428</v>
      </c>
      <c r="R96" s="496">
        <f t="shared" si="5"/>
        <v>302.6334411764708</v>
      </c>
      <c r="S96" s="508">
        <v>269.22211764705889</v>
      </c>
      <c r="T96" s="508">
        <v>295.52584313725492</v>
      </c>
      <c r="U96" s="508">
        <v>333.7029019607848</v>
      </c>
      <c r="V96" s="508">
        <v>312.08290196078457</v>
      </c>
      <c r="W96" s="485">
        <v>1900</v>
      </c>
      <c r="X96" s="488">
        <v>2100</v>
      </c>
      <c r="Y96" s="156">
        <f>[2]constantes!$B$12</f>
        <v>0</v>
      </c>
      <c r="Z96" s="497">
        <v>318</v>
      </c>
      <c r="AA96" s="156"/>
      <c r="AB96" s="156"/>
    </row>
    <row r="97" spans="1:28" x14ac:dyDescent="0.2">
      <c r="A97" s="488">
        <v>1017</v>
      </c>
      <c r="B97" s="485">
        <v>25</v>
      </c>
      <c r="C97" s="156" t="s">
        <v>2153</v>
      </c>
      <c r="D97" s="156"/>
      <c r="E97" s="156"/>
      <c r="F97" s="156"/>
      <c r="G97" s="156"/>
      <c r="H97" s="485" t="s">
        <v>220</v>
      </c>
      <c r="I97" s="485">
        <v>1</v>
      </c>
      <c r="J97" s="492">
        <v>510</v>
      </c>
      <c r="K97" s="494">
        <v>2.5329999923706055E-2</v>
      </c>
      <c r="L97" s="494">
        <v>8.0909996032714843E-2</v>
      </c>
      <c r="M97" s="495">
        <f t="shared" si="4"/>
        <v>272.07607142857142</v>
      </c>
      <c r="N97" s="508">
        <v>215.13238095238094</v>
      </c>
      <c r="O97" s="508">
        <v>227.0391071428572</v>
      </c>
      <c r="P97" s="508">
        <v>353.13249999999999</v>
      </c>
      <c r="Q97" s="508">
        <v>293.00029761904761</v>
      </c>
      <c r="R97" s="496">
        <f t="shared" si="5"/>
        <v>279.80503921568629</v>
      </c>
      <c r="S97" s="508">
        <v>217.66141176470589</v>
      </c>
      <c r="T97" s="508">
        <v>253.32694117647063</v>
      </c>
      <c r="U97" s="508">
        <v>381.42235294117654</v>
      </c>
      <c r="V97" s="508">
        <v>266.80945098039211</v>
      </c>
      <c r="W97" s="485">
        <v>1900</v>
      </c>
      <c r="X97" s="488">
        <v>2100</v>
      </c>
      <c r="Y97" s="156">
        <f>[2]constantes!$B$12</f>
        <v>0</v>
      </c>
      <c r="Z97" s="497">
        <v>318</v>
      </c>
      <c r="AA97" s="156"/>
      <c r="AB97" s="156"/>
    </row>
    <row r="98" spans="1:28" x14ac:dyDescent="0.2">
      <c r="A98" s="488">
        <v>1071</v>
      </c>
      <c r="B98" s="485">
        <v>249</v>
      </c>
      <c r="C98" s="156" t="s">
        <v>2154</v>
      </c>
      <c r="D98" s="156"/>
      <c r="E98" s="156"/>
      <c r="F98" s="156"/>
      <c r="G98" s="156"/>
      <c r="H98" s="485" t="s">
        <v>221</v>
      </c>
      <c r="I98" s="485">
        <v>1</v>
      </c>
      <c r="J98" s="492">
        <v>44.099999999999994</v>
      </c>
      <c r="K98" s="494">
        <v>2.3329999446868897E-2</v>
      </c>
      <c r="L98" s="494">
        <v>6.8610000610351565E-2</v>
      </c>
      <c r="M98" s="495">
        <f t="shared" ref="M98:M129" si="6">AVERAGE(N98:Q98)</f>
        <v>23.127857142857145</v>
      </c>
      <c r="N98" s="508">
        <v>15.155714285714287</v>
      </c>
      <c r="O98" s="508">
        <v>19.904285714285713</v>
      </c>
      <c r="P98" s="508">
        <v>32.295416666666675</v>
      </c>
      <c r="Q98" s="508">
        <v>25.1560119047619</v>
      </c>
      <c r="R98" s="496">
        <f t="shared" ref="R98:R129" si="7">AVERAGE(S98:V98)</f>
        <v>28.156107843137249</v>
      </c>
      <c r="S98" s="508">
        <v>28.083137254901953</v>
      </c>
      <c r="T98" s="508">
        <v>25.496352941176468</v>
      </c>
      <c r="U98" s="508">
        <v>31.664509803921561</v>
      </c>
      <c r="V98" s="508">
        <v>27.380431372549012</v>
      </c>
      <c r="W98" s="485">
        <v>1900</v>
      </c>
      <c r="X98" s="488">
        <v>2100</v>
      </c>
      <c r="Y98" s="156">
        <f>[2]constantes!$B$12</f>
        <v>0</v>
      </c>
      <c r="Z98" s="497">
        <v>318</v>
      </c>
      <c r="AA98" s="156"/>
      <c r="AB98" s="156"/>
    </row>
    <row r="99" spans="1:28" x14ac:dyDescent="0.2">
      <c r="A99" s="488">
        <v>1124</v>
      </c>
      <c r="B99" s="485">
        <v>189</v>
      </c>
      <c r="C99" s="156" t="s">
        <v>2155</v>
      </c>
      <c r="D99" s="156"/>
      <c r="E99" s="156"/>
      <c r="F99" s="156"/>
      <c r="G99" s="156"/>
      <c r="H99" s="485" t="s">
        <v>222</v>
      </c>
      <c r="I99" s="485">
        <v>3</v>
      </c>
      <c r="J99" s="492">
        <v>160</v>
      </c>
      <c r="K99" s="494">
        <v>2.5329999923706055E-2</v>
      </c>
      <c r="L99" s="494">
        <v>8.0909996032714843E-2</v>
      </c>
      <c r="M99" s="495">
        <f t="shared" si="6"/>
        <v>60.595639880952383</v>
      </c>
      <c r="N99" s="508">
        <v>59.798095238095243</v>
      </c>
      <c r="O99" s="508">
        <v>50.789583333333333</v>
      </c>
      <c r="P99" s="508">
        <v>44.461666666666666</v>
      </c>
      <c r="Q99" s="508">
        <v>87.333214285714291</v>
      </c>
      <c r="R99" s="496">
        <f t="shared" si="7"/>
        <v>58.134411764705874</v>
      </c>
      <c r="S99" s="508">
        <v>74.000117647058786</v>
      </c>
      <c r="T99" s="508">
        <v>58.863333333333323</v>
      </c>
      <c r="U99" s="508">
        <v>38.114313725490199</v>
      </c>
      <c r="V99" s="508">
        <v>61.559882352941166</v>
      </c>
      <c r="W99" s="485">
        <v>1900</v>
      </c>
      <c r="X99" s="488">
        <v>2100</v>
      </c>
      <c r="Y99" s="156">
        <f>[2]constantes!$B$12</f>
        <v>0</v>
      </c>
      <c r="Z99" s="497">
        <v>318</v>
      </c>
      <c r="AA99" s="156"/>
      <c r="AB99" s="156"/>
    </row>
    <row r="100" spans="1:28" x14ac:dyDescent="0.2">
      <c r="A100" s="488">
        <v>1010</v>
      </c>
      <c r="B100" s="485">
        <v>12</v>
      </c>
      <c r="C100" s="156" t="s">
        <v>2156</v>
      </c>
      <c r="D100" s="156"/>
      <c r="E100" s="156"/>
      <c r="F100" s="156"/>
      <c r="G100" s="156"/>
      <c r="H100" s="485" t="s">
        <v>216</v>
      </c>
      <c r="I100" s="485">
        <v>1</v>
      </c>
      <c r="J100" s="492">
        <v>328</v>
      </c>
      <c r="K100" s="494">
        <v>2.5329999923706055E-2</v>
      </c>
      <c r="L100" s="494">
        <v>8.0909996032714843E-2</v>
      </c>
      <c r="M100" s="495">
        <f t="shared" si="6"/>
        <v>189.1099404761905</v>
      </c>
      <c r="N100" s="508">
        <v>231.25238095238095</v>
      </c>
      <c r="O100" s="508">
        <v>173.58958333333337</v>
      </c>
      <c r="P100" s="508">
        <v>168.21791666666667</v>
      </c>
      <c r="Q100" s="508">
        <v>183.37988095238097</v>
      </c>
      <c r="R100" s="496">
        <f t="shared" si="7"/>
        <v>198.74913725490202</v>
      </c>
      <c r="S100" s="508">
        <v>253.00964705882367</v>
      </c>
      <c r="T100" s="508">
        <v>184.50960784313733</v>
      </c>
      <c r="U100" s="508">
        <v>174.99270588235296</v>
      </c>
      <c r="V100" s="508">
        <v>182.48458823529415</v>
      </c>
      <c r="W100" s="485">
        <v>1900</v>
      </c>
      <c r="X100" s="488">
        <v>2100</v>
      </c>
      <c r="Y100" s="156">
        <f>[2]constantes!$B$12</f>
        <v>0</v>
      </c>
      <c r="Z100" s="497">
        <v>318</v>
      </c>
      <c r="AA100" s="156"/>
      <c r="AB100" s="156"/>
    </row>
    <row r="101" spans="1:28" x14ac:dyDescent="0.2">
      <c r="A101" s="488">
        <v>1055</v>
      </c>
      <c r="B101" s="485">
        <v>135</v>
      </c>
      <c r="C101" s="156" t="s">
        <v>2157</v>
      </c>
      <c r="D101" s="156"/>
      <c r="E101" s="156"/>
      <c r="F101" s="156"/>
      <c r="G101" s="156"/>
      <c r="H101" s="485" t="s">
        <v>220</v>
      </c>
      <c r="I101" s="485">
        <v>1</v>
      </c>
      <c r="J101" s="492">
        <v>112</v>
      </c>
      <c r="K101" s="494">
        <v>1.6720000505447388E-2</v>
      </c>
      <c r="L101" s="494">
        <v>5.4029998779296873E-2</v>
      </c>
      <c r="M101" s="495">
        <f t="shared" si="6"/>
        <v>63.989017857142848</v>
      </c>
      <c r="N101" s="508">
        <v>88.605238095238079</v>
      </c>
      <c r="O101" s="508">
        <v>66.121428571428567</v>
      </c>
      <c r="P101" s="508">
        <v>40.755416666666669</v>
      </c>
      <c r="Q101" s="508">
        <v>60.473988095238099</v>
      </c>
      <c r="R101" s="496">
        <f t="shared" si="7"/>
        <v>61.947745098039192</v>
      </c>
      <c r="S101" s="508">
        <v>89.590313725490134</v>
      </c>
      <c r="T101" s="508">
        <v>56.286588235294097</v>
      </c>
      <c r="U101" s="508">
        <v>33.90717647058824</v>
      </c>
      <c r="V101" s="508">
        <v>68.006901960784305</v>
      </c>
      <c r="W101" s="485">
        <v>1900</v>
      </c>
      <c r="X101" s="488">
        <v>2100</v>
      </c>
      <c r="Y101" s="156">
        <f>[2]constantes!$B$12</f>
        <v>0</v>
      </c>
      <c r="Z101" s="497">
        <v>318</v>
      </c>
      <c r="AA101" s="156"/>
      <c r="AB101" s="156"/>
    </row>
    <row r="102" spans="1:28" x14ac:dyDescent="0.2">
      <c r="A102" s="488">
        <v>1053</v>
      </c>
      <c r="B102" s="485">
        <v>133</v>
      </c>
      <c r="C102" s="156" t="s">
        <v>2158</v>
      </c>
      <c r="D102" s="156"/>
      <c r="E102" s="156"/>
      <c r="F102" s="156"/>
      <c r="G102" s="156"/>
      <c r="H102" s="485" t="s">
        <v>352</v>
      </c>
      <c r="I102" s="485">
        <v>1</v>
      </c>
      <c r="J102" s="492">
        <v>99.9</v>
      </c>
      <c r="K102" s="494">
        <v>1.6720000505447388E-2</v>
      </c>
      <c r="L102" s="494">
        <v>5.4029998779296873E-2</v>
      </c>
      <c r="M102" s="495">
        <f t="shared" si="6"/>
        <v>44.362886904761908</v>
      </c>
      <c r="N102" s="508">
        <v>38.814761904761902</v>
      </c>
      <c r="O102" s="508">
        <v>41.721607142857145</v>
      </c>
      <c r="P102" s="508">
        <v>47.854583333333345</v>
      </c>
      <c r="Q102" s="508">
        <v>49.060595238095239</v>
      </c>
      <c r="R102" s="496">
        <f t="shared" si="7"/>
        <v>43.848294117647065</v>
      </c>
      <c r="S102" s="508">
        <v>43.915764705882346</v>
      </c>
      <c r="T102" s="508">
        <v>42.339882352941196</v>
      </c>
      <c r="U102" s="508">
        <v>44.143215686274516</v>
      </c>
      <c r="V102" s="508">
        <v>44.994313725490201</v>
      </c>
      <c r="W102" s="485">
        <v>1900</v>
      </c>
      <c r="X102" s="488">
        <v>2100</v>
      </c>
      <c r="Y102" s="156">
        <f>[2]constantes!$B$12</f>
        <v>0</v>
      </c>
      <c r="Z102" s="497">
        <v>318</v>
      </c>
      <c r="AA102" s="156"/>
      <c r="AB102" s="156"/>
    </row>
    <row r="103" spans="1:28" x14ac:dyDescent="0.2">
      <c r="A103" s="488">
        <v>1033</v>
      </c>
      <c r="B103" s="485">
        <v>46</v>
      </c>
      <c r="C103" s="156" t="s">
        <v>2159</v>
      </c>
      <c r="D103" s="156"/>
      <c r="E103" s="156"/>
      <c r="F103" s="156"/>
      <c r="G103" s="156"/>
      <c r="H103" s="485" t="s">
        <v>2160</v>
      </c>
      <c r="I103" s="485">
        <v>1</v>
      </c>
      <c r="J103" s="492">
        <v>1540</v>
      </c>
      <c r="K103" s="494">
        <v>2.5329999923706055E-2</v>
      </c>
      <c r="L103" s="494">
        <v>8.0909996032714843E-2</v>
      </c>
      <c r="M103" s="495">
        <f t="shared" si="6"/>
        <v>896.94139880952389</v>
      </c>
      <c r="N103" s="508">
        <v>1016.0742857142858</v>
      </c>
      <c r="O103" s="508">
        <v>851.22398809523804</v>
      </c>
      <c r="P103" s="508">
        <v>848.04583333333346</v>
      </c>
      <c r="Q103" s="508">
        <v>872.42148809523803</v>
      </c>
      <c r="R103" s="496">
        <f t="shared" si="7"/>
        <v>1022.155460784314</v>
      </c>
      <c r="S103" s="508">
        <v>1202.2271372549028</v>
      </c>
      <c r="T103" s="508">
        <v>1005.3558431372549</v>
      </c>
      <c r="U103" s="508">
        <v>910.06529411764711</v>
      </c>
      <c r="V103" s="508">
        <v>970.97356862745073</v>
      </c>
      <c r="W103" s="485">
        <v>1900</v>
      </c>
      <c r="X103" s="488">
        <v>2100</v>
      </c>
      <c r="Y103" s="156">
        <f>[2]constantes!$B$12</f>
        <v>0</v>
      </c>
      <c r="Z103" s="497">
        <v>318</v>
      </c>
      <c r="AA103" s="156"/>
      <c r="AB103" s="156"/>
    </row>
    <row r="104" spans="1:28" x14ac:dyDescent="0.2">
      <c r="A104" s="488">
        <v>1045</v>
      </c>
      <c r="B104" s="485">
        <v>121</v>
      </c>
      <c r="C104" s="156" t="s">
        <v>2161</v>
      </c>
      <c r="D104" s="156"/>
      <c r="E104" s="156"/>
      <c r="F104" s="156"/>
      <c r="G104" s="156"/>
      <c r="H104" s="485" t="s">
        <v>216</v>
      </c>
      <c r="I104" s="485">
        <v>1</v>
      </c>
      <c r="J104" s="492">
        <v>87.02</v>
      </c>
      <c r="K104" s="494">
        <v>1.6720000505447388E-2</v>
      </c>
      <c r="L104" s="494">
        <v>5.4029998779296873E-2</v>
      </c>
      <c r="M104" s="495">
        <f t="shared" si="6"/>
        <v>49.231860119047617</v>
      </c>
      <c r="N104" s="508">
        <v>48.764285714285712</v>
      </c>
      <c r="O104" s="508">
        <v>40.521488095238091</v>
      </c>
      <c r="P104" s="508">
        <v>57.642499999999991</v>
      </c>
      <c r="Q104" s="508">
        <v>49.999166666666667</v>
      </c>
      <c r="R104" s="496">
        <f t="shared" si="7"/>
        <v>49.58222549019608</v>
      </c>
      <c r="S104" s="508">
        <v>55.188745098039213</v>
      </c>
      <c r="T104" s="508">
        <v>42.463098039215687</v>
      </c>
      <c r="U104" s="508">
        <v>55.384980392156884</v>
      </c>
      <c r="V104" s="508">
        <v>45.292078431372545</v>
      </c>
      <c r="W104" s="485">
        <v>1900</v>
      </c>
      <c r="X104" s="488">
        <v>2100</v>
      </c>
      <c r="Y104" s="156">
        <f>[2]constantes!$B$12</f>
        <v>0</v>
      </c>
      <c r="Z104" s="497">
        <v>318</v>
      </c>
      <c r="AA104" s="156"/>
      <c r="AB104" s="156"/>
    </row>
    <row r="105" spans="1:28" x14ac:dyDescent="0.2">
      <c r="A105" s="488">
        <v>1102</v>
      </c>
      <c r="B105" s="485">
        <v>93</v>
      </c>
      <c r="C105" s="156" t="s">
        <v>2162</v>
      </c>
      <c r="D105" s="156"/>
      <c r="E105" s="156"/>
      <c r="F105" s="156"/>
      <c r="G105" s="156"/>
      <c r="H105" s="485" t="s">
        <v>219</v>
      </c>
      <c r="I105" s="485">
        <v>2</v>
      </c>
      <c r="J105" s="492">
        <v>226</v>
      </c>
      <c r="K105" s="494">
        <v>2.5329999923706055E-2</v>
      </c>
      <c r="L105" s="494">
        <v>8.0909996032714843E-2</v>
      </c>
      <c r="M105" s="495">
        <f t="shared" si="6"/>
        <v>104.37208333333334</v>
      </c>
      <c r="N105" s="508">
        <v>30.767619047619046</v>
      </c>
      <c r="O105" s="508">
        <v>56.352083333333333</v>
      </c>
      <c r="P105" s="508">
        <v>183.76708333333337</v>
      </c>
      <c r="Q105" s="508">
        <v>146.60154761904764</v>
      </c>
      <c r="R105" s="496">
        <f t="shared" si="7"/>
        <v>108.89805882352934</v>
      </c>
      <c r="S105" s="508">
        <v>48.51611764705882</v>
      </c>
      <c r="T105" s="508">
        <v>84.8839607843137</v>
      </c>
      <c r="U105" s="508">
        <v>173.5454901960783</v>
      </c>
      <c r="V105" s="508">
        <v>128.64666666666656</v>
      </c>
      <c r="W105" s="485">
        <v>1900</v>
      </c>
      <c r="X105" s="488">
        <v>2100</v>
      </c>
      <c r="Y105" s="156">
        <f>[2]constantes!$B$12</f>
        <v>0</v>
      </c>
      <c r="Z105" s="497">
        <v>318</v>
      </c>
      <c r="AA105" s="156"/>
      <c r="AB105" s="156"/>
    </row>
    <row r="106" spans="1:28" x14ac:dyDescent="0.2">
      <c r="A106" s="488">
        <v>1111</v>
      </c>
      <c r="B106" s="485">
        <v>111</v>
      </c>
      <c r="C106" s="156" t="s">
        <v>2163</v>
      </c>
      <c r="D106" s="156"/>
      <c r="E106" s="156"/>
      <c r="F106" s="156"/>
      <c r="G106" s="156"/>
      <c r="H106" s="485" t="s">
        <v>219</v>
      </c>
      <c r="I106" s="485">
        <v>2</v>
      </c>
      <c r="J106" s="492">
        <v>158</v>
      </c>
      <c r="K106" s="494">
        <v>2.5329999923706055E-2</v>
      </c>
      <c r="L106" s="494">
        <v>8.0909996032714843E-2</v>
      </c>
      <c r="M106" s="495">
        <f t="shared" si="6"/>
        <v>65.45452380952382</v>
      </c>
      <c r="N106" s="508">
        <v>27.462857142857143</v>
      </c>
      <c r="O106" s="508">
        <v>47.315773809523819</v>
      </c>
      <c r="P106" s="508">
        <v>99.492500000000007</v>
      </c>
      <c r="Q106" s="508">
        <v>87.546964285714296</v>
      </c>
      <c r="R106" s="496">
        <f t="shared" si="7"/>
        <v>77.117931372549052</v>
      </c>
      <c r="S106" s="508">
        <v>45.124117647058817</v>
      </c>
      <c r="T106" s="508">
        <v>67.43011764705885</v>
      </c>
      <c r="U106" s="508">
        <v>108.41294117647065</v>
      </c>
      <c r="V106" s="508">
        <v>87.504549019607893</v>
      </c>
      <c r="W106" s="485">
        <v>1900</v>
      </c>
      <c r="X106" s="488">
        <v>2100</v>
      </c>
      <c r="Y106" s="156">
        <f>[2]constantes!$B$12</f>
        <v>0</v>
      </c>
      <c r="Z106" s="497">
        <v>318</v>
      </c>
      <c r="AA106" s="156"/>
      <c r="AB106" s="156"/>
    </row>
    <row r="107" spans="1:28" x14ac:dyDescent="0.2">
      <c r="A107" s="488">
        <v>1109</v>
      </c>
      <c r="B107" s="485">
        <v>102</v>
      </c>
      <c r="C107" s="484" t="s">
        <v>2164</v>
      </c>
      <c r="D107" s="493" t="s">
        <v>2165</v>
      </c>
      <c r="E107" s="487" t="s">
        <v>2166</v>
      </c>
      <c r="F107" s="488">
        <v>-55.058888000000003</v>
      </c>
      <c r="G107" s="488">
        <v>-28.148610999999999</v>
      </c>
      <c r="H107" s="488" t="s">
        <v>219</v>
      </c>
      <c r="I107" s="488">
        <v>2</v>
      </c>
      <c r="J107" s="492">
        <v>77</v>
      </c>
      <c r="K107" s="494">
        <v>2.5329999923706055E-2</v>
      </c>
      <c r="L107" s="494">
        <v>8.0909996032714843E-2</v>
      </c>
      <c r="M107" s="495">
        <f t="shared" si="6"/>
        <v>36.203199404761904</v>
      </c>
      <c r="N107" s="508">
        <v>17.619523809523809</v>
      </c>
      <c r="O107" s="508">
        <v>40.744285714285716</v>
      </c>
      <c r="P107" s="508">
        <v>44.280833333333334</v>
      </c>
      <c r="Q107" s="508">
        <v>42.168154761904766</v>
      </c>
      <c r="R107" s="496">
        <f t="shared" si="7"/>
        <v>42.346401960784313</v>
      </c>
      <c r="S107" s="508">
        <v>30.409333333333336</v>
      </c>
      <c r="T107" s="508">
        <v>42.228862745098041</v>
      </c>
      <c r="U107" s="508">
        <v>49.917490196078433</v>
      </c>
      <c r="V107" s="508">
        <v>46.829921568627448</v>
      </c>
      <c r="W107" s="485">
        <v>1900</v>
      </c>
      <c r="X107" s="488">
        <v>2100</v>
      </c>
      <c r="Y107" s="156">
        <f>[2]constantes!$B$12</f>
        <v>0</v>
      </c>
      <c r="Z107" s="497">
        <v>318</v>
      </c>
      <c r="AA107" s="156"/>
      <c r="AB107" s="156" t="s">
        <v>2147</v>
      </c>
    </row>
    <row r="108" spans="1:28" x14ac:dyDescent="0.2">
      <c r="A108" s="488">
        <v>1406</v>
      </c>
      <c r="B108" s="485">
        <v>1005</v>
      </c>
      <c r="C108" s="296" t="s">
        <v>2167</v>
      </c>
      <c r="D108" s="156"/>
      <c r="E108" s="156"/>
      <c r="F108" s="156"/>
      <c r="G108" s="156"/>
      <c r="H108" s="488" t="s">
        <v>225</v>
      </c>
      <c r="I108" s="488">
        <v>6</v>
      </c>
      <c r="J108" s="550">
        <v>122.46</v>
      </c>
      <c r="K108" s="498">
        <v>2.9170000000000001E-2</v>
      </c>
      <c r="L108" s="498">
        <v>0.12121999999999999</v>
      </c>
      <c r="M108" s="495">
        <f t="shared" si="6"/>
        <v>65.602811968193308</v>
      </c>
      <c r="N108" s="508">
        <v>86.27712563658082</v>
      </c>
      <c r="O108" s="508">
        <v>90.477961093285529</v>
      </c>
      <c r="P108" s="508">
        <v>38.469196889570668</v>
      </c>
      <c r="Q108" s="508">
        <v>47.186964253336193</v>
      </c>
      <c r="R108" s="496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5">
        <v>1900</v>
      </c>
      <c r="X108" s="488">
        <v>2100</v>
      </c>
      <c r="Y108" s="156">
        <f>[2]constantes!$B$12</f>
        <v>0</v>
      </c>
      <c r="Z108" s="497">
        <v>319</v>
      </c>
      <c r="AA108" s="156"/>
      <c r="AB108" s="156"/>
    </row>
    <row r="109" spans="1:28" x14ac:dyDescent="0.2">
      <c r="A109" s="488">
        <v>1404</v>
      </c>
      <c r="B109" s="485">
        <v>1003</v>
      </c>
      <c r="C109" s="296" t="s">
        <v>2168</v>
      </c>
      <c r="D109" s="156"/>
      <c r="E109" s="156"/>
      <c r="F109" s="156"/>
      <c r="G109" s="156"/>
      <c r="H109" s="488" t="s">
        <v>223</v>
      </c>
      <c r="I109" s="488">
        <v>4</v>
      </c>
      <c r="J109" s="550">
        <v>166.31000000000003</v>
      </c>
      <c r="K109" s="498">
        <v>2.9170000000000001E-2</v>
      </c>
      <c r="L109" s="498">
        <v>0.12121999999999999</v>
      </c>
      <c r="M109" s="495">
        <f t="shared" si="6"/>
        <v>94.915795793900145</v>
      </c>
      <c r="N109" s="508">
        <v>113.82938986334845</v>
      </c>
      <c r="O109" s="508">
        <v>99.995544401894577</v>
      </c>
      <c r="P109" s="508">
        <v>75.928631598314595</v>
      </c>
      <c r="Q109" s="508">
        <v>89.909617312042954</v>
      </c>
      <c r="R109" s="496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5">
        <v>1900</v>
      </c>
      <c r="X109" s="488">
        <v>2100</v>
      </c>
      <c r="Y109" s="156">
        <f>[2]constantes!$B$12</f>
        <v>0</v>
      </c>
      <c r="Z109" s="497">
        <v>319</v>
      </c>
      <c r="AA109" s="156"/>
      <c r="AB109" s="156"/>
    </row>
    <row r="110" spans="1:28" x14ac:dyDescent="0.2">
      <c r="A110" s="488">
        <v>1403</v>
      </c>
      <c r="B110" s="485">
        <v>1002</v>
      </c>
      <c r="C110" s="296" t="s">
        <v>2169</v>
      </c>
      <c r="D110" s="156"/>
      <c r="E110" s="156"/>
      <c r="F110" s="156"/>
      <c r="G110" s="156"/>
      <c r="H110" s="488" t="s">
        <v>222</v>
      </c>
      <c r="I110" s="488">
        <v>3</v>
      </c>
      <c r="J110" s="550">
        <v>168.09200000000004</v>
      </c>
      <c r="K110" s="498">
        <v>2.9170000000000001E-2</v>
      </c>
      <c r="L110" s="498">
        <v>0.12121999999999999</v>
      </c>
      <c r="M110" s="495">
        <f t="shared" si="6"/>
        <v>55.480336701649222</v>
      </c>
      <c r="N110" s="508">
        <v>56.387713523400883</v>
      </c>
      <c r="O110" s="508">
        <v>56.022339040379023</v>
      </c>
      <c r="P110" s="508">
        <v>55.792816894455825</v>
      </c>
      <c r="Q110" s="508">
        <v>53.718477348361141</v>
      </c>
      <c r="R110" s="496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5">
        <v>1900</v>
      </c>
      <c r="X110" s="488">
        <v>2100</v>
      </c>
      <c r="Y110" s="156">
        <f>[2]constantes!$B$12</f>
        <v>0</v>
      </c>
      <c r="Z110" s="497">
        <v>319</v>
      </c>
      <c r="AA110" s="156"/>
      <c r="AB110" s="156"/>
    </row>
    <row r="111" spans="1:28" x14ac:dyDescent="0.2">
      <c r="A111" s="488">
        <v>1401</v>
      </c>
      <c r="B111" s="485">
        <v>1000</v>
      </c>
      <c r="C111" s="296" t="s">
        <v>2170</v>
      </c>
      <c r="D111" s="156"/>
      <c r="E111" s="156"/>
      <c r="F111" s="156"/>
      <c r="G111" s="156"/>
      <c r="H111" s="488" t="s">
        <v>220</v>
      </c>
      <c r="I111" s="488">
        <v>1</v>
      </c>
      <c r="J111" s="628">
        <f>3539.613-27.94</f>
        <v>3511.6729999999998</v>
      </c>
      <c r="K111" s="498">
        <v>2.9170000000000001E-2</v>
      </c>
      <c r="L111" s="498">
        <v>0.12121999999999999</v>
      </c>
      <c r="M111" s="495">
        <f t="shared" si="6"/>
        <v>1808.0692384814893</v>
      </c>
      <c r="N111" s="508">
        <v>2178.6712472435829</v>
      </c>
      <c r="O111" s="508">
        <v>1966.5908047655357</v>
      </c>
      <c r="P111" s="508">
        <v>1368.8907016003254</v>
      </c>
      <c r="Q111" s="508">
        <v>1718.1242003165137</v>
      </c>
      <c r="R111" s="496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5">
        <v>1900</v>
      </c>
      <c r="X111" s="488">
        <v>2100</v>
      </c>
      <c r="Y111" s="156">
        <f>[2]constantes!$B$12</f>
        <v>0</v>
      </c>
      <c r="Z111" s="497">
        <v>319</v>
      </c>
      <c r="AA111" s="156"/>
      <c r="AB111" s="156"/>
    </row>
    <row r="112" spans="1:28" x14ac:dyDescent="0.2">
      <c r="A112" s="488">
        <v>1402</v>
      </c>
      <c r="B112" s="485">
        <v>1001</v>
      </c>
      <c r="C112" s="296" t="s">
        <v>2171</v>
      </c>
      <c r="D112" s="156"/>
      <c r="E112" s="156"/>
      <c r="F112" s="156"/>
      <c r="G112" s="156"/>
      <c r="H112" s="488" t="s">
        <v>219</v>
      </c>
      <c r="I112" s="488">
        <v>2</v>
      </c>
      <c r="J112" s="550">
        <v>1524.0910000000006</v>
      </c>
      <c r="K112" s="498">
        <v>2.9170000000000001E-2</v>
      </c>
      <c r="L112" s="498">
        <v>0.12121999999999999</v>
      </c>
      <c r="M112" s="495">
        <f t="shared" si="6"/>
        <v>838.42159799927845</v>
      </c>
      <c r="N112" s="508">
        <v>775.30919665148235</v>
      </c>
      <c r="O112" s="508">
        <v>782.06714679927541</v>
      </c>
      <c r="P112" s="508">
        <v>944.42658025879439</v>
      </c>
      <c r="Q112" s="508">
        <v>851.88346828756198</v>
      </c>
      <c r="R112" s="496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5">
        <v>1900</v>
      </c>
      <c r="X112" s="488">
        <v>2100</v>
      </c>
      <c r="Y112" s="156">
        <f>[2]constantes!$B$12</f>
        <v>0</v>
      </c>
      <c r="Z112" s="497">
        <v>319</v>
      </c>
      <c r="AA112" s="156"/>
      <c r="AB112" s="156"/>
    </row>
    <row r="113" spans="1:28" x14ac:dyDescent="0.2">
      <c r="A113" s="488">
        <v>1405</v>
      </c>
      <c r="B113" s="485">
        <v>1004</v>
      </c>
      <c r="C113" s="296" t="s">
        <v>2172</v>
      </c>
      <c r="D113" s="156"/>
      <c r="E113" s="156"/>
      <c r="F113" s="156"/>
      <c r="G113" s="156"/>
      <c r="H113" s="488" t="s">
        <v>224</v>
      </c>
      <c r="I113" s="488">
        <v>10</v>
      </c>
      <c r="J113" s="485">
        <v>3</v>
      </c>
      <c r="K113" s="498">
        <v>2.9170000000000001E-2</v>
      </c>
      <c r="L113" s="498">
        <v>0.12121999999999999</v>
      </c>
      <c r="M113" s="495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6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5">
        <v>1900</v>
      </c>
      <c r="X113" s="488">
        <v>2100</v>
      </c>
      <c r="Y113" s="156">
        <f>[2]constantes!$B$12</f>
        <v>0</v>
      </c>
      <c r="Z113" s="497">
        <v>319</v>
      </c>
      <c r="AA113" s="156"/>
      <c r="AB113" s="156"/>
    </row>
    <row r="114" spans="1:28" x14ac:dyDescent="0.2">
      <c r="A114" s="488">
        <v>1075</v>
      </c>
      <c r="B114" s="485">
        <v>257</v>
      </c>
      <c r="C114" s="156" t="s">
        <v>2173</v>
      </c>
      <c r="D114" s="156"/>
      <c r="E114" s="156"/>
      <c r="F114" s="156"/>
      <c r="G114" s="156"/>
      <c r="H114" s="485" t="s">
        <v>2051</v>
      </c>
      <c r="I114" s="485">
        <v>1</v>
      </c>
      <c r="J114" s="492">
        <v>498.75</v>
      </c>
      <c r="K114" s="494">
        <v>2.5329999923706055E-2</v>
      </c>
      <c r="L114" s="494">
        <v>8.0909996032714843E-2</v>
      </c>
      <c r="M114" s="495">
        <f t="shared" si="6"/>
        <v>267.40761904761905</v>
      </c>
      <c r="N114" s="508">
        <v>277.62857142857138</v>
      </c>
      <c r="O114" s="508">
        <v>191.39672619047619</v>
      </c>
      <c r="P114" s="508">
        <v>291.83333333333331</v>
      </c>
      <c r="Q114" s="508">
        <v>308.77184523809524</v>
      </c>
      <c r="R114" s="496">
        <f t="shared" si="7"/>
        <v>305.36727450980396</v>
      </c>
      <c r="S114" s="508">
        <v>389.51870588235289</v>
      </c>
      <c r="T114" s="508">
        <v>277.81486274509803</v>
      </c>
      <c r="U114" s="508">
        <v>259.35141176470592</v>
      </c>
      <c r="V114" s="508">
        <v>294.78411764705896</v>
      </c>
      <c r="W114" s="485">
        <v>1900</v>
      </c>
      <c r="X114" s="488">
        <v>2100</v>
      </c>
      <c r="Y114" s="156">
        <f>[2]constantes!$B$12</f>
        <v>0</v>
      </c>
      <c r="Z114" s="497">
        <v>318</v>
      </c>
      <c r="AA114" s="156"/>
      <c r="AB114" s="156"/>
    </row>
    <row r="115" spans="1:28" x14ac:dyDescent="0.2">
      <c r="A115" s="488">
        <v>1047</v>
      </c>
      <c r="B115" s="485">
        <v>126</v>
      </c>
      <c r="C115" s="156" t="s">
        <v>2174</v>
      </c>
      <c r="D115" s="156"/>
      <c r="E115" s="156"/>
      <c r="F115" s="156"/>
      <c r="G115" s="156"/>
      <c r="H115" s="485" t="s">
        <v>220</v>
      </c>
      <c r="I115" s="485">
        <v>1</v>
      </c>
      <c r="J115" s="492">
        <v>50</v>
      </c>
      <c r="K115" s="494">
        <v>2.3329999446868897E-2</v>
      </c>
      <c r="L115" s="494">
        <v>6.8610000610351565E-2</v>
      </c>
      <c r="M115" s="495">
        <f t="shared" si="6"/>
        <v>31.99733630952381</v>
      </c>
      <c r="N115" s="508">
        <v>41.42285714285714</v>
      </c>
      <c r="O115" s="508">
        <v>33.21422619047619</v>
      </c>
      <c r="P115" s="508">
        <v>21.040833333333335</v>
      </c>
      <c r="Q115" s="508">
        <v>32.311428571428571</v>
      </c>
      <c r="R115" s="496">
        <f t="shared" si="7"/>
        <v>33.406254901960779</v>
      </c>
      <c r="S115" s="508">
        <v>43.865254901960789</v>
      </c>
      <c r="T115" s="508">
        <v>33.831921568627443</v>
      </c>
      <c r="U115" s="508">
        <v>22.363960784313718</v>
      </c>
      <c r="V115" s="508">
        <v>33.563882352941171</v>
      </c>
      <c r="W115" s="485">
        <v>1900</v>
      </c>
      <c r="X115" s="488">
        <v>2100</v>
      </c>
      <c r="Y115" s="156">
        <f>[2]constantes!$B$12</f>
        <v>0</v>
      </c>
      <c r="Z115" s="497">
        <v>318</v>
      </c>
      <c r="AA115" s="156"/>
      <c r="AB115" s="156"/>
    </row>
    <row r="116" spans="1:28" x14ac:dyDescent="0.2">
      <c r="A116" s="488">
        <v>1035</v>
      </c>
      <c r="B116" s="485">
        <v>48</v>
      </c>
      <c r="C116" s="156" t="s">
        <v>2175</v>
      </c>
      <c r="D116" s="156"/>
      <c r="E116" s="156"/>
      <c r="F116" s="156"/>
      <c r="G116" s="156"/>
      <c r="H116" s="485" t="s">
        <v>216</v>
      </c>
      <c r="I116" s="485">
        <v>1</v>
      </c>
      <c r="J116" s="492">
        <v>80</v>
      </c>
      <c r="K116" s="494">
        <v>1.6720000505447388E-2</v>
      </c>
      <c r="L116" s="494">
        <v>5.4029998779296873E-2</v>
      </c>
      <c r="M116" s="495">
        <f t="shared" si="6"/>
        <v>36.973288690476195</v>
      </c>
      <c r="N116" s="508">
        <v>34.435714285714283</v>
      </c>
      <c r="O116" s="508">
        <v>34.468869047619044</v>
      </c>
      <c r="P116" s="508">
        <v>42.708333333333336</v>
      </c>
      <c r="Q116" s="508">
        <v>36.280238095238097</v>
      </c>
      <c r="R116" s="496">
        <f t="shared" si="7"/>
        <v>46.639960784313715</v>
      </c>
      <c r="S116" s="508">
        <v>49.941254901960768</v>
      </c>
      <c r="T116" s="508">
        <v>43.284313725490186</v>
      </c>
      <c r="U116" s="508">
        <v>48.007215686274513</v>
      </c>
      <c r="V116" s="508">
        <v>45.327058823529406</v>
      </c>
      <c r="W116" s="485">
        <v>1900</v>
      </c>
      <c r="X116" s="488">
        <v>2100</v>
      </c>
      <c r="Y116" s="156">
        <f>[2]constantes!$B$12</f>
        <v>0</v>
      </c>
      <c r="Z116" s="497">
        <v>318</v>
      </c>
      <c r="AA116" s="156"/>
      <c r="AB116" s="156"/>
    </row>
    <row r="117" spans="1:28" x14ac:dyDescent="0.2">
      <c r="A117" s="488">
        <v>1079</v>
      </c>
      <c r="B117" s="485">
        <v>281</v>
      </c>
      <c r="C117" s="156" t="s">
        <v>2176</v>
      </c>
      <c r="D117" s="156"/>
      <c r="E117" s="156"/>
      <c r="F117" s="156"/>
      <c r="G117" s="156"/>
      <c r="H117" s="485" t="s">
        <v>228</v>
      </c>
      <c r="I117" s="485">
        <v>1</v>
      </c>
      <c r="J117" s="492">
        <v>176.10000000000002</v>
      </c>
      <c r="K117" s="494">
        <v>1.6720000505447388E-2</v>
      </c>
      <c r="L117" s="494">
        <v>5.4029998779296873E-2</v>
      </c>
      <c r="M117" s="495">
        <f t="shared" si="6"/>
        <v>136.90020833333335</v>
      </c>
      <c r="N117" s="508">
        <v>156.28761904761905</v>
      </c>
      <c r="O117" s="508">
        <v>154.11898809523811</v>
      </c>
      <c r="P117" s="508">
        <v>117.15500000000002</v>
      </c>
      <c r="Q117" s="508">
        <v>120.03922619047619</v>
      </c>
      <c r="R117" s="496">
        <f t="shared" si="7"/>
        <v>136.93208823529397</v>
      </c>
      <c r="S117" s="508">
        <v>154.04364705882327</v>
      </c>
      <c r="T117" s="508">
        <v>142.28341176470576</v>
      </c>
      <c r="U117" s="508">
        <v>118.26968627450977</v>
      </c>
      <c r="V117" s="508">
        <v>133.13160784313717</v>
      </c>
      <c r="W117" s="485">
        <v>1900</v>
      </c>
      <c r="X117" s="488">
        <v>2100</v>
      </c>
      <c r="Y117" s="156">
        <f>[2]constantes!$B$12</f>
        <v>0</v>
      </c>
      <c r="Z117" s="497">
        <v>318</v>
      </c>
      <c r="AA117" s="156"/>
      <c r="AB117" s="156"/>
    </row>
    <row r="118" spans="1:28" x14ac:dyDescent="0.2">
      <c r="A118" s="488">
        <v>1029</v>
      </c>
      <c r="B118" s="485">
        <v>40</v>
      </c>
      <c r="C118" s="156" t="s">
        <v>2177</v>
      </c>
      <c r="D118" s="156"/>
      <c r="E118" s="156"/>
      <c r="F118" s="156"/>
      <c r="G118" s="156"/>
      <c r="H118" s="485" t="s">
        <v>216</v>
      </c>
      <c r="I118" s="485">
        <v>1</v>
      </c>
      <c r="J118" s="492">
        <v>264</v>
      </c>
      <c r="K118" s="494">
        <v>2.5329999923706055E-2</v>
      </c>
      <c r="L118" s="494">
        <v>8.0909996032714843E-2</v>
      </c>
      <c r="M118" s="495">
        <f t="shared" si="6"/>
        <v>93.649419642857154</v>
      </c>
      <c r="N118" s="508">
        <v>139.50476190476192</v>
      </c>
      <c r="O118" s="508">
        <v>87.570654761904748</v>
      </c>
      <c r="P118" s="508">
        <v>72.731666666666669</v>
      </c>
      <c r="Q118" s="508">
        <v>74.790595238095236</v>
      </c>
      <c r="R118" s="496">
        <f t="shared" si="7"/>
        <v>123.56762745098044</v>
      </c>
      <c r="S118" s="508">
        <v>183.82847058823543</v>
      </c>
      <c r="T118" s="508">
        <v>109.58294117647058</v>
      </c>
      <c r="U118" s="508">
        <v>88.747882352941176</v>
      </c>
      <c r="V118" s="508">
        <v>112.11121568627452</v>
      </c>
      <c r="W118" s="485">
        <v>1900</v>
      </c>
      <c r="X118" s="488">
        <v>2100</v>
      </c>
      <c r="Y118" s="156">
        <f>[2]constantes!$B$12</f>
        <v>0</v>
      </c>
      <c r="Z118" s="497">
        <v>318</v>
      </c>
      <c r="AA118" s="156"/>
      <c r="AB118" s="156"/>
    </row>
    <row r="119" spans="1:28" x14ac:dyDescent="0.2">
      <c r="A119" s="488">
        <v>1104</v>
      </c>
      <c r="B119" s="485">
        <v>95</v>
      </c>
      <c r="C119" s="156" t="s">
        <v>2178</v>
      </c>
      <c r="D119" s="156"/>
      <c r="E119" s="156"/>
      <c r="F119" s="156"/>
      <c r="G119" s="156"/>
      <c r="H119" s="485" t="s">
        <v>2059</v>
      </c>
      <c r="I119" s="485">
        <v>2</v>
      </c>
      <c r="J119" s="492">
        <v>120</v>
      </c>
      <c r="K119" s="494">
        <v>1.6720000505447388E-2</v>
      </c>
      <c r="L119" s="494">
        <v>5.4029998779296873E-2</v>
      </c>
      <c r="M119" s="495">
        <f t="shared" si="6"/>
        <v>57.050193452380945</v>
      </c>
      <c r="N119" s="508">
        <v>43.507142857142846</v>
      </c>
      <c r="O119" s="508">
        <v>54.253809523809515</v>
      </c>
      <c r="P119" s="508">
        <v>68.44</v>
      </c>
      <c r="Q119" s="508">
        <v>61.99982142857143</v>
      </c>
      <c r="R119" s="496">
        <f t="shared" si="7"/>
        <v>68.431294117647042</v>
      </c>
      <c r="S119" s="508">
        <v>57.141058823529391</v>
      </c>
      <c r="T119" s="508">
        <v>65.398666666666657</v>
      </c>
      <c r="U119" s="508">
        <v>77.370392156862707</v>
      </c>
      <c r="V119" s="508">
        <v>73.815058823529384</v>
      </c>
      <c r="W119" s="485">
        <v>1900</v>
      </c>
      <c r="X119" s="488">
        <v>2100</v>
      </c>
      <c r="Y119" s="156">
        <f>[2]constantes!$B$12</f>
        <v>0</v>
      </c>
      <c r="Z119" s="497">
        <v>318</v>
      </c>
      <c r="AA119" s="156"/>
      <c r="AB119" s="156"/>
    </row>
    <row r="120" spans="1:28" x14ac:dyDescent="0.2">
      <c r="A120" s="488">
        <v>1063</v>
      </c>
      <c r="B120" s="485">
        <v>162</v>
      </c>
      <c r="C120" s="156" t="s">
        <v>2179</v>
      </c>
      <c r="D120" s="156"/>
      <c r="E120" s="156"/>
      <c r="F120" s="156"/>
      <c r="G120" s="156"/>
      <c r="H120" s="485" t="s">
        <v>2073</v>
      </c>
      <c r="I120" s="485">
        <v>1</v>
      </c>
      <c r="J120" s="492">
        <v>105</v>
      </c>
      <c r="K120" s="494">
        <v>1.6720000505447388E-2</v>
      </c>
      <c r="L120" s="494">
        <v>5.4029998779296873E-2</v>
      </c>
      <c r="M120" s="495">
        <f t="shared" si="6"/>
        <v>67.38049107142858</v>
      </c>
      <c r="N120" s="508">
        <v>82.664761904761903</v>
      </c>
      <c r="O120" s="508">
        <v>48.733095238095245</v>
      </c>
      <c r="P120" s="508">
        <v>57.930416666666666</v>
      </c>
      <c r="Q120" s="508">
        <v>80.193690476190469</v>
      </c>
      <c r="R120" s="496">
        <f t="shared" si="7"/>
        <v>64.506401960784302</v>
      </c>
      <c r="S120" s="508">
        <v>81.851529411764673</v>
      </c>
      <c r="T120" s="508">
        <v>59.72847058823529</v>
      </c>
      <c r="U120" s="508">
        <v>46.452941176470581</v>
      </c>
      <c r="V120" s="508">
        <v>69.992666666666651</v>
      </c>
      <c r="W120" s="485">
        <v>1900</v>
      </c>
      <c r="X120" s="488">
        <v>2100</v>
      </c>
      <c r="Y120" s="156">
        <f>[2]constantes!$B$12</f>
        <v>0</v>
      </c>
      <c r="Z120" s="497">
        <v>318</v>
      </c>
      <c r="AA120" s="156"/>
      <c r="AB120" s="156"/>
    </row>
    <row r="121" spans="1:28" x14ac:dyDescent="0.2">
      <c r="A121" s="488">
        <v>1119</v>
      </c>
      <c r="B121" s="485">
        <v>155</v>
      </c>
      <c r="C121" s="156" t="s">
        <v>2180</v>
      </c>
      <c r="D121" s="156"/>
      <c r="E121" s="156"/>
      <c r="F121" s="156"/>
      <c r="G121" s="156"/>
      <c r="H121" s="485" t="s">
        <v>220</v>
      </c>
      <c r="I121" s="485">
        <v>3</v>
      </c>
      <c r="J121" s="492">
        <v>83.656999999999996</v>
      </c>
      <c r="K121" s="494">
        <v>1.6720000505447388E-2</v>
      </c>
      <c r="L121" s="494">
        <v>5.4029998779296873E-2</v>
      </c>
      <c r="M121" s="495">
        <f t="shared" si="6"/>
        <v>36.300416666666663</v>
      </c>
      <c r="N121" s="508">
        <v>55.073333333333331</v>
      </c>
      <c r="O121" s="508">
        <v>30.486309523809524</v>
      </c>
      <c r="P121" s="508">
        <v>21.751666666666665</v>
      </c>
      <c r="Q121" s="508">
        <v>37.890357142857148</v>
      </c>
      <c r="R121" s="496">
        <f t="shared" si="7"/>
        <v>38.666176470588233</v>
      </c>
      <c r="S121" s="508">
        <v>60.044980392156852</v>
      </c>
      <c r="T121" s="508">
        <v>31.155215686274513</v>
      </c>
      <c r="U121" s="508">
        <v>21.843803921568622</v>
      </c>
      <c r="V121" s="508">
        <v>41.620705882352951</v>
      </c>
      <c r="W121" s="485">
        <v>1900</v>
      </c>
      <c r="X121" s="488">
        <v>2100</v>
      </c>
      <c r="Y121" s="156">
        <f>[2]constantes!$B$12</f>
        <v>0</v>
      </c>
      <c r="Z121" s="497">
        <v>318</v>
      </c>
      <c r="AA121" s="156"/>
      <c r="AB121" s="156"/>
    </row>
    <row r="122" spans="1:28" x14ac:dyDescent="0.2">
      <c r="A122" s="488">
        <v>1131</v>
      </c>
      <c r="B122" s="485">
        <v>276</v>
      </c>
      <c r="C122" s="156" t="s">
        <v>2181</v>
      </c>
      <c r="D122" s="156"/>
      <c r="E122" s="156"/>
      <c r="F122" s="156"/>
      <c r="G122" s="156"/>
      <c r="H122" s="485" t="s">
        <v>2136</v>
      </c>
      <c r="I122" s="485">
        <v>7</v>
      </c>
      <c r="J122" s="492">
        <v>73.5</v>
      </c>
      <c r="K122" s="494">
        <v>2.3329999446868897E-2</v>
      </c>
      <c r="L122" s="494">
        <v>6.8610000610351565E-2</v>
      </c>
      <c r="M122" s="495">
        <f t="shared" si="6"/>
        <v>40.286815476190476</v>
      </c>
      <c r="N122" s="508">
        <v>55.217619047619053</v>
      </c>
      <c r="O122" s="508">
        <v>39.941011904761908</v>
      </c>
      <c r="P122" s="508">
        <v>31.874166666666667</v>
      </c>
      <c r="Q122" s="508">
        <v>34.114464285714284</v>
      </c>
      <c r="R122" s="496">
        <f t="shared" si="7"/>
        <v>39.841450980392153</v>
      </c>
      <c r="S122" s="508">
        <v>58.317843137254876</v>
      </c>
      <c r="T122" s="508">
        <v>40.752078431372539</v>
      </c>
      <c r="U122" s="508">
        <v>27.783568627450979</v>
      </c>
      <c r="V122" s="508">
        <v>32.512313725490202</v>
      </c>
      <c r="W122" s="485">
        <v>1900</v>
      </c>
      <c r="X122" s="488">
        <v>2100</v>
      </c>
      <c r="Y122" s="156">
        <f>[2]constantes!$B$12</f>
        <v>0</v>
      </c>
      <c r="Z122" s="497">
        <v>318</v>
      </c>
      <c r="AA122" s="156"/>
      <c r="AB122" s="156"/>
    </row>
    <row r="123" spans="1:28" x14ac:dyDescent="0.2">
      <c r="A123" s="488">
        <v>1069</v>
      </c>
      <c r="B123" s="485">
        <v>217</v>
      </c>
      <c r="C123" s="156" t="s">
        <v>2182</v>
      </c>
      <c r="D123" s="156"/>
      <c r="E123" s="156"/>
      <c r="F123" s="156"/>
      <c r="G123" s="156"/>
      <c r="H123" s="485" t="s">
        <v>352</v>
      </c>
      <c r="I123" s="485">
        <v>1</v>
      </c>
      <c r="J123" s="492">
        <v>55</v>
      </c>
      <c r="K123" s="494">
        <v>2.3329999446868897E-2</v>
      </c>
      <c r="L123" s="494">
        <v>6.8610000610351565E-2</v>
      </c>
      <c r="M123" s="495">
        <f t="shared" si="6"/>
        <v>31.015699404761907</v>
      </c>
      <c r="N123" s="508">
        <v>39.479523809523812</v>
      </c>
      <c r="O123" s="508">
        <v>33.368630952380947</v>
      </c>
      <c r="P123" s="508">
        <v>17.572500000000002</v>
      </c>
      <c r="Q123" s="508">
        <v>33.642142857142858</v>
      </c>
      <c r="R123" s="496">
        <f t="shared" si="7"/>
        <v>37.058166666666693</v>
      </c>
      <c r="S123" s="508">
        <v>47.126823529411816</v>
      </c>
      <c r="T123" s="508">
        <v>37.755803921568649</v>
      </c>
      <c r="U123" s="508">
        <v>22.478274509803914</v>
      </c>
      <c r="V123" s="508">
        <v>40.871764705882399</v>
      </c>
      <c r="W123" s="485">
        <v>1900</v>
      </c>
      <c r="X123" s="488">
        <v>2100</v>
      </c>
      <c r="Y123" s="156">
        <f>[2]constantes!$B$12</f>
        <v>0</v>
      </c>
      <c r="Z123" s="497">
        <v>318</v>
      </c>
      <c r="AA123" s="156"/>
      <c r="AB123" s="156"/>
    </row>
    <row r="124" spans="1:28" x14ac:dyDescent="0.2">
      <c r="A124" s="488">
        <v>1042</v>
      </c>
      <c r="B124" s="485">
        <v>63</v>
      </c>
      <c r="C124" s="156" t="s">
        <v>2183</v>
      </c>
      <c r="D124" s="156"/>
      <c r="E124" s="156"/>
      <c r="F124" s="156"/>
      <c r="G124" s="156"/>
      <c r="H124" s="485" t="s">
        <v>221</v>
      </c>
      <c r="I124" s="485">
        <v>1</v>
      </c>
      <c r="J124" s="492">
        <v>354</v>
      </c>
      <c r="K124" s="494">
        <v>2.5329999923706055E-2</v>
      </c>
      <c r="L124" s="494">
        <v>8.0909996032714843E-2</v>
      </c>
      <c r="M124" s="495">
        <f t="shared" si="6"/>
        <v>169.86913690476189</v>
      </c>
      <c r="N124" s="508">
        <v>139.77238095238093</v>
      </c>
      <c r="O124" s="508">
        <v>150.845</v>
      </c>
      <c r="P124" s="508">
        <v>208.38041666666666</v>
      </c>
      <c r="Q124" s="508">
        <v>180.47874999999999</v>
      </c>
      <c r="R124" s="496">
        <f t="shared" si="7"/>
        <v>214.71292156862748</v>
      </c>
      <c r="S124" s="508">
        <v>234.84972549019611</v>
      </c>
      <c r="T124" s="508">
        <v>192.95290196078437</v>
      </c>
      <c r="U124" s="508">
        <v>219.17643137254905</v>
      </c>
      <c r="V124" s="508">
        <v>211.87262745098042</v>
      </c>
      <c r="W124" s="485">
        <v>1900</v>
      </c>
      <c r="X124" s="488">
        <v>2100</v>
      </c>
      <c r="Y124" s="156">
        <f>[2]constantes!$B$12</f>
        <v>0</v>
      </c>
      <c r="Z124" s="497">
        <v>318</v>
      </c>
      <c r="AA124" s="156"/>
      <c r="AB124" s="156"/>
    </row>
    <row r="125" spans="1:28" x14ac:dyDescent="0.2">
      <c r="A125" s="487">
        <v>1200</v>
      </c>
      <c r="B125" s="486">
        <v>566</v>
      </c>
      <c r="C125" s="156" t="s">
        <v>2184</v>
      </c>
      <c r="D125" s="156"/>
      <c r="E125" s="156"/>
      <c r="F125" s="156"/>
      <c r="G125" s="156"/>
      <c r="H125" s="485" t="s">
        <v>221</v>
      </c>
      <c r="I125" s="485">
        <v>2</v>
      </c>
      <c r="J125" s="492">
        <v>62</v>
      </c>
      <c r="K125" s="494">
        <v>1.6719999999999999E-2</v>
      </c>
      <c r="L125" s="494">
        <v>5.4030000000000002E-2</v>
      </c>
      <c r="M125" s="495">
        <f t="shared" si="6"/>
        <v>33.598601190476188</v>
      </c>
      <c r="N125" s="508">
        <v>35.857619047619046</v>
      </c>
      <c r="O125" s="508">
        <v>31.260535714285712</v>
      </c>
      <c r="P125" s="508">
        <v>30.127916666666668</v>
      </c>
      <c r="Q125" s="508">
        <v>37.148333333333333</v>
      </c>
      <c r="R125" s="496">
        <f t="shared" si="7"/>
        <v>40.005813725490185</v>
      </c>
      <c r="S125" s="508">
        <v>42.88003921568626</v>
      </c>
      <c r="T125" s="508">
        <v>35.520196078431361</v>
      </c>
      <c r="U125" s="508">
        <v>38.738549019607831</v>
      </c>
      <c r="V125" s="508">
        <v>42.884470588235281</v>
      </c>
      <c r="W125" s="485">
        <v>2019</v>
      </c>
      <c r="X125" s="488">
        <v>2100</v>
      </c>
      <c r="Y125" s="156">
        <f>[2]constantes!$B$12</f>
        <v>0</v>
      </c>
      <c r="Z125" s="497">
        <v>318</v>
      </c>
      <c r="AA125" s="156"/>
      <c r="AB125" s="156"/>
    </row>
    <row r="126" spans="1:28" x14ac:dyDescent="0.2">
      <c r="A126" s="488">
        <v>1116</v>
      </c>
      <c r="B126" s="485">
        <v>122</v>
      </c>
      <c r="C126" s="156" t="s">
        <v>2185</v>
      </c>
      <c r="D126" s="156"/>
      <c r="E126" s="156"/>
      <c r="F126" s="156"/>
      <c r="G126" s="156"/>
      <c r="H126" s="485" t="s">
        <v>221</v>
      </c>
      <c r="I126" s="485">
        <v>2</v>
      </c>
      <c r="J126" s="492">
        <v>56.05</v>
      </c>
      <c r="K126" s="494">
        <v>2.3330000000000004E-2</v>
      </c>
      <c r="L126" s="494">
        <v>6.8610000000000004E-2</v>
      </c>
      <c r="M126" s="495">
        <f t="shared" si="6"/>
        <v>28.800267857142856</v>
      </c>
      <c r="N126" s="508">
        <v>29.522380952380953</v>
      </c>
      <c r="O126" s="508">
        <v>24.528749999999999</v>
      </c>
      <c r="P126" s="508">
        <v>33.067083333333336</v>
      </c>
      <c r="Q126" s="508">
        <v>28.08285714285714</v>
      </c>
      <c r="R126" s="496">
        <f t="shared" si="7"/>
        <v>29.239666666666665</v>
      </c>
      <c r="S126" s="508">
        <v>33.684431372549021</v>
      </c>
      <c r="T126" s="508">
        <v>25.12070588235294</v>
      </c>
      <c r="U126" s="508">
        <v>31.683764705882339</v>
      </c>
      <c r="V126" s="508">
        <v>26.469764705882355</v>
      </c>
      <c r="W126" s="485">
        <v>1900</v>
      </c>
      <c r="X126" s="488">
        <v>2100</v>
      </c>
      <c r="Y126" s="156">
        <f>[2]constantes!$B$12</f>
        <v>0</v>
      </c>
      <c r="Z126" s="497">
        <v>318</v>
      </c>
      <c r="AA126" s="156"/>
      <c r="AB126" s="156"/>
    </row>
    <row r="127" spans="1:28" x14ac:dyDescent="0.2">
      <c r="A127" s="488">
        <v>1065</v>
      </c>
      <c r="B127" s="485">
        <v>193</v>
      </c>
      <c r="C127" s="156" t="s">
        <v>2186</v>
      </c>
      <c r="D127" s="156"/>
      <c r="E127" s="156"/>
      <c r="F127" s="156"/>
      <c r="G127" s="156"/>
      <c r="H127" s="485" t="s">
        <v>220</v>
      </c>
      <c r="I127" s="485">
        <v>1</v>
      </c>
      <c r="J127" s="492">
        <v>78</v>
      </c>
      <c r="K127" s="494">
        <v>2.0789999961853028E-2</v>
      </c>
      <c r="L127" s="494">
        <v>6.3000001907348627E-2</v>
      </c>
      <c r="M127" s="495">
        <f t="shared" si="6"/>
        <v>56.663645833333334</v>
      </c>
      <c r="N127" s="508">
        <v>64.454761904761909</v>
      </c>
      <c r="O127" s="508">
        <v>58.545654761904757</v>
      </c>
      <c r="P127" s="508">
        <v>45.717500000000001</v>
      </c>
      <c r="Q127" s="508">
        <v>57.936666666666667</v>
      </c>
      <c r="R127" s="496">
        <f t="shared" si="7"/>
        <v>53.75315686274508</v>
      </c>
      <c r="S127" s="508">
        <v>64.141137254901935</v>
      </c>
      <c r="T127" s="508">
        <v>53.872823529411768</v>
      </c>
      <c r="U127" s="508">
        <v>39.488705882352924</v>
      </c>
      <c r="V127" s="508">
        <v>57.509960784313705</v>
      </c>
      <c r="W127" s="485">
        <v>1900</v>
      </c>
      <c r="X127" s="488">
        <v>2100</v>
      </c>
      <c r="Y127" s="156">
        <f>[2]constantes!$B$12</f>
        <v>0</v>
      </c>
      <c r="Z127" s="497">
        <v>318</v>
      </c>
      <c r="AA127" s="156"/>
      <c r="AB127" s="156"/>
    </row>
    <row r="128" spans="1:28" x14ac:dyDescent="0.2">
      <c r="A128" s="488">
        <v>1077</v>
      </c>
      <c r="B128" s="485">
        <v>262</v>
      </c>
      <c r="C128" s="156" t="s">
        <v>2187</v>
      </c>
      <c r="D128" s="156"/>
      <c r="E128" s="156"/>
      <c r="F128" s="156"/>
      <c r="G128" s="156"/>
      <c r="H128" s="485" t="s">
        <v>222</v>
      </c>
      <c r="I128" s="485">
        <v>1</v>
      </c>
      <c r="J128" s="492">
        <v>116</v>
      </c>
      <c r="K128" s="498">
        <v>1.6720000505447388E-2</v>
      </c>
      <c r="L128" s="498">
        <v>5.4029998779296873E-2</v>
      </c>
      <c r="M128" s="495">
        <f t="shared" si="6"/>
        <v>69.833169642857143</v>
      </c>
      <c r="N128" s="508">
        <v>81.08142857142856</v>
      </c>
      <c r="O128" s="508">
        <v>62.162500000000001</v>
      </c>
      <c r="P128" s="508">
        <v>64.057916666666671</v>
      </c>
      <c r="Q128" s="508">
        <v>72.030833333333348</v>
      </c>
      <c r="R128" s="496">
        <f t="shared" si="7"/>
        <v>77.214274509803928</v>
      </c>
      <c r="S128" s="508">
        <v>93.70278431372553</v>
      </c>
      <c r="T128" s="508">
        <v>74.432666666666677</v>
      </c>
      <c r="U128" s="508">
        <v>64.625803921568618</v>
      </c>
      <c r="V128" s="508">
        <v>76.095843137254917</v>
      </c>
      <c r="W128" s="485">
        <v>1900</v>
      </c>
      <c r="X128" s="488">
        <v>2100</v>
      </c>
      <c r="Y128" s="156">
        <f>[2]constantes!$B$12</f>
        <v>0</v>
      </c>
      <c r="Z128" s="497">
        <v>318</v>
      </c>
      <c r="AA128" s="156"/>
      <c r="AB128" s="156"/>
    </row>
    <row r="129" spans="1:28" x14ac:dyDescent="0.2">
      <c r="A129" s="488">
        <v>1096</v>
      </c>
      <c r="B129" s="485">
        <v>82</v>
      </c>
      <c r="C129" s="156" t="s">
        <v>2188</v>
      </c>
      <c r="D129" s="156"/>
      <c r="E129" s="156"/>
      <c r="F129" s="156"/>
      <c r="G129" s="156"/>
      <c r="H129" s="485" t="s">
        <v>221</v>
      </c>
      <c r="I129" s="485">
        <v>2</v>
      </c>
      <c r="J129" s="492">
        <v>1240</v>
      </c>
      <c r="K129" s="494">
        <v>2.9170000553131105E-2</v>
      </c>
      <c r="L129" s="494">
        <v>0.12121999740600586</v>
      </c>
      <c r="M129" s="495">
        <f t="shared" si="6"/>
        <v>600.82404761904763</v>
      </c>
      <c r="N129" s="508">
        <v>436.57809523809527</v>
      </c>
      <c r="O129" s="508">
        <v>522.58607142857147</v>
      </c>
      <c r="P129" s="508">
        <v>701.55958333333331</v>
      </c>
      <c r="Q129" s="508">
        <v>742.57244047619054</v>
      </c>
      <c r="R129" s="496">
        <f t="shared" si="7"/>
        <v>684.19487254901969</v>
      </c>
      <c r="S129" s="508">
        <v>586.6638039215685</v>
      </c>
      <c r="T129" s="508">
        <v>618.02247058823548</v>
      </c>
      <c r="U129" s="508">
        <v>772.86019607843173</v>
      </c>
      <c r="V129" s="508">
        <v>759.23301960784329</v>
      </c>
      <c r="W129" s="485">
        <v>1900</v>
      </c>
      <c r="X129" s="488">
        <v>2100</v>
      </c>
      <c r="Y129" s="156">
        <f>[2]constantes!$B$12</f>
        <v>0</v>
      </c>
      <c r="Z129" s="497">
        <v>318</v>
      </c>
      <c r="AA129" s="156"/>
      <c r="AB129" s="156"/>
    </row>
    <row r="130" spans="1:28" x14ac:dyDescent="0.2">
      <c r="A130" s="488">
        <v>1054</v>
      </c>
      <c r="B130" s="485">
        <v>134</v>
      </c>
      <c r="C130" s="156" t="s">
        <v>2189</v>
      </c>
      <c r="D130" s="156"/>
      <c r="E130" s="156"/>
      <c r="F130" s="156"/>
      <c r="G130" s="156"/>
      <c r="H130" s="485" t="s">
        <v>220</v>
      </c>
      <c r="I130" s="485">
        <v>1</v>
      </c>
      <c r="J130" s="492">
        <v>47</v>
      </c>
      <c r="K130" s="494">
        <v>2.3329999446868897E-2</v>
      </c>
      <c r="L130" s="494">
        <v>6.8610000610351565E-2</v>
      </c>
      <c r="M130" s="495">
        <f t="shared" ref="M130:M159" si="8">AVERAGE(N130:Q130)</f>
        <v>79.956755952380945</v>
      </c>
      <c r="N130" s="508">
        <v>95.765238095238089</v>
      </c>
      <c r="O130" s="508">
        <v>83.166785714285709</v>
      </c>
      <c r="P130" s="508">
        <v>63.122916666666676</v>
      </c>
      <c r="Q130" s="508">
        <v>77.772083333333342</v>
      </c>
      <c r="R130" s="496">
        <f t="shared" ref="R130:R159" si="9">AVERAGE(S130:V130)</f>
        <v>77.240431372548983</v>
      </c>
      <c r="S130" s="508">
        <v>94.289647058823462</v>
      </c>
      <c r="T130" s="508">
        <v>78.379058823529405</v>
      </c>
      <c r="U130" s="508">
        <v>53.735137254901964</v>
      </c>
      <c r="V130" s="508">
        <v>82.557882352941135</v>
      </c>
      <c r="W130" s="485">
        <v>1900</v>
      </c>
      <c r="X130" s="488">
        <v>2100</v>
      </c>
      <c r="Y130" s="156">
        <f>[2]constantes!$B$12</f>
        <v>0</v>
      </c>
      <c r="Z130" s="497">
        <v>318</v>
      </c>
      <c r="AA130" s="156"/>
      <c r="AB130" s="156"/>
    </row>
    <row r="131" spans="1:28" x14ac:dyDescent="0.2">
      <c r="A131" s="488">
        <v>1095</v>
      </c>
      <c r="B131" s="485">
        <v>78</v>
      </c>
      <c r="C131" s="156" t="s">
        <v>2190</v>
      </c>
      <c r="D131" s="156"/>
      <c r="E131" s="156"/>
      <c r="F131" s="156"/>
      <c r="G131" s="156"/>
      <c r="H131" s="485" t="s">
        <v>221</v>
      </c>
      <c r="I131" s="485">
        <v>2</v>
      </c>
      <c r="J131" s="492">
        <v>1078</v>
      </c>
      <c r="K131" s="494">
        <v>2.5329999923706055E-2</v>
      </c>
      <c r="L131" s="494">
        <v>8.0909996032714843E-2</v>
      </c>
      <c r="M131" s="495">
        <f t="shared" si="8"/>
        <v>497.51257440476189</v>
      </c>
      <c r="N131" s="508">
        <v>349.56190476190477</v>
      </c>
      <c r="O131" s="508">
        <v>410.47874999999999</v>
      </c>
      <c r="P131" s="508">
        <v>606.18833333333339</v>
      </c>
      <c r="Q131" s="508">
        <v>623.82130952380953</v>
      </c>
      <c r="R131" s="496">
        <f t="shared" si="9"/>
        <v>576.02205882352939</v>
      </c>
      <c r="S131" s="508">
        <v>494.57756862745083</v>
      </c>
      <c r="T131" s="508">
        <v>507.12694117647067</v>
      </c>
      <c r="U131" s="508">
        <v>668.16329411764707</v>
      </c>
      <c r="V131" s="508">
        <v>634.22043137254889</v>
      </c>
      <c r="W131" s="485">
        <v>1900</v>
      </c>
      <c r="X131" s="488">
        <v>2100</v>
      </c>
      <c r="Y131" s="156">
        <f>[2]constantes!$B$12</f>
        <v>0</v>
      </c>
      <c r="Z131" s="497">
        <v>318</v>
      </c>
      <c r="AA131" s="156"/>
      <c r="AB131" s="156"/>
    </row>
    <row r="132" spans="1:28" x14ac:dyDescent="0.2">
      <c r="A132" s="488">
        <v>1117</v>
      </c>
      <c r="B132" s="485">
        <v>215</v>
      </c>
      <c r="C132" s="156" t="s">
        <v>2191</v>
      </c>
      <c r="D132" s="156"/>
      <c r="E132" s="156"/>
      <c r="F132" s="156"/>
      <c r="G132" s="156"/>
      <c r="H132" s="485" t="s">
        <v>221</v>
      </c>
      <c r="I132" s="485">
        <v>2</v>
      </c>
      <c r="J132" s="492">
        <v>191.89</v>
      </c>
      <c r="K132" s="498">
        <v>2.5329999923706055E-2</v>
      </c>
      <c r="L132" s="498">
        <v>8.0909996032714843E-2</v>
      </c>
      <c r="M132" s="495">
        <f t="shared" si="8"/>
        <v>115.1034375</v>
      </c>
      <c r="N132" s="508">
        <v>130.37714285714284</v>
      </c>
      <c r="O132" s="508">
        <v>94.104940476190492</v>
      </c>
      <c r="P132" s="508">
        <v>117.24333333333334</v>
      </c>
      <c r="Q132" s="508">
        <v>118.68833333333335</v>
      </c>
      <c r="R132" s="496">
        <f t="shared" si="9"/>
        <v>130.61118627450969</v>
      </c>
      <c r="S132" s="508">
        <v>139.36799999999982</v>
      </c>
      <c r="T132" s="508">
        <v>109.85964705882346</v>
      </c>
      <c r="U132" s="508">
        <v>134.35603921568614</v>
      </c>
      <c r="V132" s="508">
        <v>138.86105882352931</v>
      </c>
      <c r="W132" s="485">
        <v>1900</v>
      </c>
      <c r="X132" s="488">
        <v>2100</v>
      </c>
      <c r="Y132" s="156">
        <f>[2]constantes!$B$12</f>
        <v>0</v>
      </c>
      <c r="Z132" s="497">
        <v>318</v>
      </c>
      <c r="AA132" s="156"/>
      <c r="AB132" s="156"/>
    </row>
    <row r="133" spans="1:28" x14ac:dyDescent="0.2">
      <c r="A133" s="488">
        <v>1130</v>
      </c>
      <c r="B133" s="485">
        <v>279</v>
      </c>
      <c r="C133" s="156" t="s">
        <v>2192</v>
      </c>
      <c r="D133" s="156"/>
      <c r="E133" s="156"/>
      <c r="F133" s="156"/>
      <c r="G133" s="156"/>
      <c r="H133" s="485" t="s">
        <v>2136</v>
      </c>
      <c r="I133" s="485">
        <v>6</v>
      </c>
      <c r="J133" s="492">
        <v>216.75</v>
      </c>
      <c r="K133" s="494">
        <v>1.6720000505447388E-2</v>
      </c>
      <c r="L133" s="494">
        <v>5.4029998779296873E-2</v>
      </c>
      <c r="M133" s="495">
        <f t="shared" si="8"/>
        <v>91.986235119047606</v>
      </c>
      <c r="N133" s="508">
        <v>140.13238095238094</v>
      </c>
      <c r="O133" s="508">
        <v>130.1792857142857</v>
      </c>
      <c r="P133" s="508">
        <v>55.346249999999998</v>
      </c>
      <c r="Q133" s="508">
        <v>42.287023809523809</v>
      </c>
      <c r="R133" s="496">
        <f t="shared" si="9"/>
        <v>89.015607843137246</v>
      </c>
      <c r="S133" s="508">
        <v>159.15368627450979</v>
      </c>
      <c r="T133" s="508">
        <v>126.40474509803924</v>
      </c>
      <c r="U133" s="508">
        <v>35.943137254901956</v>
      </c>
      <c r="V133" s="508">
        <v>34.560862745098035</v>
      </c>
      <c r="W133" s="485">
        <v>1900</v>
      </c>
      <c r="X133" s="488">
        <v>2100</v>
      </c>
      <c r="Y133" s="156">
        <f>[2]constantes!$B$12</f>
        <v>0</v>
      </c>
      <c r="Z133" s="497">
        <v>318</v>
      </c>
      <c r="AA133" s="156"/>
      <c r="AB133" s="156"/>
    </row>
    <row r="134" spans="1:28" x14ac:dyDescent="0.2">
      <c r="A134" s="488">
        <v>1061</v>
      </c>
      <c r="B134" s="485">
        <v>153</v>
      </c>
      <c r="C134" s="156" t="s">
        <v>2193</v>
      </c>
      <c r="D134" s="156" t="s">
        <v>2194</v>
      </c>
      <c r="E134" s="156" t="s">
        <v>2195</v>
      </c>
      <c r="F134" s="156">
        <v>-53.166665999999999</v>
      </c>
      <c r="G134" s="156">
        <v>-20.083333</v>
      </c>
      <c r="H134" s="485" t="s">
        <v>2160</v>
      </c>
      <c r="I134" s="488">
        <v>1</v>
      </c>
      <c r="J134" s="492">
        <v>48</v>
      </c>
      <c r="K134" s="499">
        <v>1.6719999999999999E-2</v>
      </c>
      <c r="L134" s="499">
        <v>5.4030000000000002E-2</v>
      </c>
      <c r="M134" s="495">
        <f t="shared" si="8"/>
        <v>33.806205357142858</v>
      </c>
      <c r="N134" s="508">
        <v>39.33095238095239</v>
      </c>
      <c r="O134" s="508">
        <v>34.15744047619048</v>
      </c>
      <c r="P134" s="508">
        <v>28.796666666666667</v>
      </c>
      <c r="Q134" s="508">
        <v>32.939761904761902</v>
      </c>
      <c r="R134" s="496">
        <f t="shared" si="9"/>
        <v>35.7916274509804</v>
      </c>
      <c r="S134" s="508">
        <v>42.075058823529439</v>
      </c>
      <c r="T134" s="508">
        <v>35.419607843137264</v>
      </c>
      <c r="U134" s="508">
        <v>30.57396078431373</v>
      </c>
      <c r="V134" s="508">
        <v>35.097882352941184</v>
      </c>
      <c r="W134" s="485">
        <v>1900</v>
      </c>
      <c r="X134" s="488">
        <v>2100</v>
      </c>
      <c r="Y134" s="156">
        <f>[2]constantes!$B$12</f>
        <v>0</v>
      </c>
      <c r="Z134" s="497">
        <v>318</v>
      </c>
      <c r="AA134" s="156"/>
      <c r="AB134" s="156" t="s">
        <v>2147</v>
      </c>
    </row>
    <row r="135" spans="1:28" x14ac:dyDescent="0.2">
      <c r="A135" s="488">
        <v>1108</v>
      </c>
      <c r="B135" s="485">
        <v>101</v>
      </c>
      <c r="C135" s="156" t="s">
        <v>2196</v>
      </c>
      <c r="D135" s="156"/>
      <c r="E135" s="156"/>
      <c r="F135" s="156"/>
      <c r="G135" s="156"/>
      <c r="H135" s="485" t="s">
        <v>221</v>
      </c>
      <c r="I135" s="485">
        <v>2</v>
      </c>
      <c r="J135" s="492">
        <v>51</v>
      </c>
      <c r="K135" s="498">
        <v>2.3329999446868897E-2</v>
      </c>
      <c r="L135" s="498">
        <v>6.8610000610351565E-2</v>
      </c>
      <c r="M135" s="495">
        <f t="shared" si="8"/>
        <v>29.273318452380956</v>
      </c>
      <c r="N135" s="508">
        <v>16.60047619047619</v>
      </c>
      <c r="O135" s="508">
        <v>30.430357142857144</v>
      </c>
      <c r="P135" s="508">
        <v>36.736666666666672</v>
      </c>
      <c r="Q135" s="508">
        <v>33.32577380952381</v>
      </c>
      <c r="R135" s="496">
        <f t="shared" si="9"/>
        <v>33.105823529411779</v>
      </c>
      <c r="S135" s="508">
        <v>25.001843137254905</v>
      </c>
      <c r="T135" s="508">
        <v>31.803215686274523</v>
      </c>
      <c r="U135" s="508">
        <v>39.305176470588265</v>
      </c>
      <c r="V135" s="508">
        <v>36.313058823529424</v>
      </c>
      <c r="W135" s="485">
        <v>1900</v>
      </c>
      <c r="X135" s="488">
        <v>2100</v>
      </c>
      <c r="Y135" s="156">
        <f>[2]constantes!$B$12</f>
        <v>0</v>
      </c>
      <c r="Z135" s="497">
        <v>318</v>
      </c>
      <c r="AA135" s="156"/>
      <c r="AB135" s="156"/>
    </row>
    <row r="136" spans="1:28" x14ac:dyDescent="0.2">
      <c r="A136" s="487">
        <v>1220</v>
      </c>
      <c r="B136" s="486">
        <v>230</v>
      </c>
      <c r="C136" s="156" t="s">
        <v>2197</v>
      </c>
      <c r="D136" s="156"/>
      <c r="E136" s="156"/>
      <c r="F136" s="156"/>
      <c r="G136" s="156"/>
      <c r="H136" s="485" t="s">
        <v>2198</v>
      </c>
      <c r="I136" s="485">
        <v>10</v>
      </c>
      <c r="J136" s="492">
        <v>700</v>
      </c>
      <c r="K136" s="494">
        <v>2.9170000000000001E-2</v>
      </c>
      <c r="L136" s="494">
        <v>0.12121999999999999</v>
      </c>
      <c r="M136" s="495">
        <f t="shared" si="8"/>
        <v>437.87577380952376</v>
      </c>
      <c r="N136" s="508">
        <v>634.01285714285711</v>
      </c>
      <c r="O136" s="508">
        <v>528.81196428571423</v>
      </c>
      <c r="P136" s="508">
        <v>215.90041666666664</v>
      </c>
      <c r="Q136" s="508">
        <v>372.7778571428571</v>
      </c>
      <c r="R136" s="496">
        <f t="shared" si="9"/>
        <v>423.00392156862745</v>
      </c>
      <c r="S136" s="508">
        <v>632.78674509803932</v>
      </c>
      <c r="T136" s="508">
        <v>506.47737254901955</v>
      </c>
      <c r="U136" s="508">
        <v>200.86443137254901</v>
      </c>
      <c r="V136" s="508">
        <v>351.88713725490192</v>
      </c>
      <c r="W136" s="485">
        <v>2018</v>
      </c>
      <c r="X136" s="488">
        <v>2100</v>
      </c>
      <c r="Y136" s="156">
        <f>[2]constantes!$B$12</f>
        <v>0</v>
      </c>
      <c r="Z136" s="497">
        <v>318</v>
      </c>
      <c r="AA136" s="156"/>
      <c r="AB136" s="156"/>
    </row>
    <row r="137" spans="1:28" x14ac:dyDescent="0.2">
      <c r="A137" s="487">
        <v>1228</v>
      </c>
      <c r="B137" s="486">
        <v>1228</v>
      </c>
      <c r="C137" s="156" t="s">
        <v>2199</v>
      </c>
      <c r="D137" s="156"/>
      <c r="E137" s="156"/>
      <c r="F137" s="156"/>
      <c r="G137" s="156"/>
      <c r="H137" s="485" t="s">
        <v>2059</v>
      </c>
      <c r="I137" s="485">
        <v>2</v>
      </c>
      <c r="J137" s="492">
        <v>141.9</v>
      </c>
      <c r="K137" s="494">
        <v>2.5329999923706055E-2</v>
      </c>
      <c r="L137" s="494">
        <v>8.0909996032714843E-2</v>
      </c>
      <c r="M137" s="495">
        <f t="shared" si="8"/>
        <v>73.772782738095245</v>
      </c>
      <c r="N137" s="508">
        <v>63.034285714285716</v>
      </c>
      <c r="O137" s="508">
        <v>65.16690476190476</v>
      </c>
      <c r="P137" s="508">
        <v>86.527083333333337</v>
      </c>
      <c r="Q137" s="508">
        <v>80.362857142857152</v>
      </c>
      <c r="R137" s="496">
        <f t="shared" si="9"/>
        <v>83.446441176470529</v>
      </c>
      <c r="S137" s="508">
        <v>75.484627450980369</v>
      </c>
      <c r="T137" s="508">
        <v>73.645098039215654</v>
      </c>
      <c r="U137" s="508">
        <v>97.065647058823444</v>
      </c>
      <c r="V137" s="508">
        <v>87.590392156862677</v>
      </c>
      <c r="W137" s="485">
        <v>2022</v>
      </c>
      <c r="X137" s="488">
        <v>2100</v>
      </c>
      <c r="Y137" s="156">
        <f>[2]constantes!$B$12</f>
        <v>0</v>
      </c>
      <c r="Z137" s="497">
        <v>318</v>
      </c>
      <c r="AA137" s="156"/>
      <c r="AB137" s="156"/>
    </row>
    <row r="138" spans="1:28" x14ac:dyDescent="0.2">
      <c r="A138" s="488">
        <v>1074</v>
      </c>
      <c r="B138" s="485">
        <v>253</v>
      </c>
      <c r="C138" s="156" t="s">
        <v>2200</v>
      </c>
      <c r="D138" s="156"/>
      <c r="E138" s="156"/>
      <c r="F138" s="156"/>
      <c r="G138" s="156"/>
      <c r="H138" s="485" t="s">
        <v>2051</v>
      </c>
      <c r="I138" s="485">
        <v>1</v>
      </c>
      <c r="J138" s="492">
        <v>243.2</v>
      </c>
      <c r="K138" s="494">
        <v>2.5329999923706055E-2</v>
      </c>
      <c r="L138" s="494">
        <v>8.0909996032714843E-2</v>
      </c>
      <c r="M138" s="495">
        <f t="shared" si="8"/>
        <v>135.74244047619047</v>
      </c>
      <c r="N138" s="508">
        <v>96.8642857142857</v>
      </c>
      <c r="O138" s="508">
        <v>81.620119047619042</v>
      </c>
      <c r="P138" s="508">
        <v>196.79583333333332</v>
      </c>
      <c r="Q138" s="508">
        <v>167.68952380952382</v>
      </c>
      <c r="R138" s="496">
        <f t="shared" si="9"/>
        <v>151.89223529411768</v>
      </c>
      <c r="S138" s="508">
        <v>153.37086274509804</v>
      </c>
      <c r="T138" s="508">
        <v>130.55490196078435</v>
      </c>
      <c r="U138" s="508">
        <v>171.23964705882358</v>
      </c>
      <c r="V138" s="508">
        <v>152.40352941176477</v>
      </c>
      <c r="W138" s="485">
        <v>1900</v>
      </c>
      <c r="X138" s="488">
        <v>2100</v>
      </c>
      <c r="Y138" s="156">
        <f>[2]constantes!$B$12</f>
        <v>0</v>
      </c>
      <c r="Z138" s="497">
        <v>318</v>
      </c>
      <c r="AA138" s="156"/>
      <c r="AB138" s="156"/>
    </row>
    <row r="139" spans="1:28" x14ac:dyDescent="0.2">
      <c r="A139" s="488">
        <v>1025</v>
      </c>
      <c r="B139" s="485">
        <v>33</v>
      </c>
      <c r="C139" s="156" t="s">
        <v>2201</v>
      </c>
      <c r="D139" s="156"/>
      <c r="E139" s="156"/>
      <c r="F139" s="156"/>
      <c r="G139" s="156"/>
      <c r="H139" s="485" t="s">
        <v>220</v>
      </c>
      <c r="I139" s="485">
        <v>1</v>
      </c>
      <c r="J139" s="492">
        <v>1710</v>
      </c>
      <c r="K139" s="494">
        <v>2.9170000553131105E-2</v>
      </c>
      <c r="L139" s="494">
        <v>0.12121999740600586</v>
      </c>
      <c r="M139" s="495">
        <f t="shared" si="8"/>
        <v>1223.9450297619048</v>
      </c>
      <c r="N139" s="508">
        <v>1292.6547619047619</v>
      </c>
      <c r="O139" s="508">
        <v>1046.2482142857143</v>
      </c>
      <c r="P139" s="508">
        <v>1264.3887500000001</v>
      </c>
      <c r="Q139" s="508">
        <v>1292.4883928571428</v>
      </c>
      <c r="R139" s="496">
        <f t="shared" si="9"/>
        <v>1252.2801568627442</v>
      </c>
      <c r="S139" s="508">
        <v>1390.4525490196058</v>
      </c>
      <c r="T139" s="508">
        <v>1191.1792549019599</v>
      </c>
      <c r="U139" s="508">
        <v>1212.9350588235291</v>
      </c>
      <c r="V139" s="508">
        <v>1214.5537647058818</v>
      </c>
      <c r="W139" s="485">
        <v>1900</v>
      </c>
      <c r="X139" s="488">
        <v>2100</v>
      </c>
      <c r="Y139" s="156">
        <f>[2]constantes!$B$12</f>
        <v>0</v>
      </c>
      <c r="Z139" s="497">
        <v>318</v>
      </c>
      <c r="AA139" s="156"/>
      <c r="AB139" s="156"/>
    </row>
    <row r="140" spans="1:28" x14ac:dyDescent="0.2">
      <c r="A140" s="488">
        <v>1093</v>
      </c>
      <c r="B140" s="485">
        <v>76</v>
      </c>
      <c r="C140" s="156" t="s">
        <v>2202</v>
      </c>
      <c r="D140" s="156"/>
      <c r="E140" s="156"/>
      <c r="F140" s="156"/>
      <c r="G140" s="156"/>
      <c r="H140" s="485" t="s">
        <v>221</v>
      </c>
      <c r="I140" s="485">
        <v>2</v>
      </c>
      <c r="J140" s="492">
        <v>1260</v>
      </c>
      <c r="K140" s="494">
        <v>2.9170000553131105E-2</v>
      </c>
      <c r="L140" s="494">
        <v>0.12121999740600586</v>
      </c>
      <c r="M140" s="495">
        <f t="shared" si="8"/>
        <v>578.95041666666668</v>
      </c>
      <c r="N140" s="508">
        <v>469.94714285714281</v>
      </c>
      <c r="O140" s="508">
        <v>483.43630952380954</v>
      </c>
      <c r="P140" s="508">
        <v>655.18166666666673</v>
      </c>
      <c r="Q140" s="508">
        <v>707.23654761904766</v>
      </c>
      <c r="R140" s="496">
        <f t="shared" si="9"/>
        <v>646.81287254901986</v>
      </c>
      <c r="S140" s="508">
        <v>593.34141176470609</v>
      </c>
      <c r="T140" s="508">
        <v>568.80188235294145</v>
      </c>
      <c r="U140" s="508">
        <v>715.41341176470632</v>
      </c>
      <c r="V140" s="508">
        <v>709.69478431372556</v>
      </c>
      <c r="W140" s="485">
        <v>1900</v>
      </c>
      <c r="X140" s="488">
        <v>2100</v>
      </c>
      <c r="Y140" s="156">
        <f>[2]constantes!$B$12</f>
        <v>0</v>
      </c>
      <c r="Z140" s="497">
        <v>318</v>
      </c>
      <c r="AA140" s="156"/>
      <c r="AB140" s="156"/>
    </row>
    <row r="141" spans="1:28" x14ac:dyDescent="0.2">
      <c r="A141" s="488">
        <v>1088</v>
      </c>
      <c r="B141" s="485">
        <v>21</v>
      </c>
      <c r="C141" s="156" t="s">
        <v>2203</v>
      </c>
      <c r="D141" s="156"/>
      <c r="E141" s="156"/>
      <c r="F141" s="156"/>
      <c r="G141" s="156"/>
      <c r="H141" s="485" t="s">
        <v>2059</v>
      </c>
      <c r="I141" s="485">
        <v>2</v>
      </c>
      <c r="J141" s="492">
        <v>212.58</v>
      </c>
      <c r="K141" s="498">
        <v>2.5329999923706055E-2</v>
      </c>
      <c r="L141" s="498">
        <v>8.0909996032714843E-2</v>
      </c>
      <c r="M141" s="495">
        <f t="shared" si="8"/>
        <v>102.14175595238095</v>
      </c>
      <c r="N141" s="508">
        <v>107.62238095238096</v>
      </c>
      <c r="O141" s="508">
        <v>80.508809523809518</v>
      </c>
      <c r="P141" s="508">
        <v>114.50125000000001</v>
      </c>
      <c r="Q141" s="508">
        <v>105.93458333333332</v>
      </c>
      <c r="R141" s="496">
        <f t="shared" si="9"/>
        <v>98.924539215686266</v>
      </c>
      <c r="S141" s="508">
        <v>104.98062745098041</v>
      </c>
      <c r="T141" s="508">
        <v>88.756666666666661</v>
      </c>
      <c r="U141" s="508">
        <v>112.07768627450976</v>
      </c>
      <c r="V141" s="508">
        <v>89.883176470588225</v>
      </c>
      <c r="W141" s="485">
        <v>1900</v>
      </c>
      <c r="X141" s="488">
        <v>2100</v>
      </c>
      <c r="Y141" s="156">
        <f>[2]constantes!$B$12</f>
        <v>0</v>
      </c>
      <c r="Z141" s="497">
        <v>318</v>
      </c>
      <c r="AA141" s="156"/>
      <c r="AB141" s="156"/>
    </row>
    <row r="142" spans="1:28" x14ac:dyDescent="0.2">
      <c r="A142" s="488">
        <v>1072</v>
      </c>
      <c r="B142" s="485">
        <v>251</v>
      </c>
      <c r="C142" s="156" t="s">
        <v>2204</v>
      </c>
      <c r="D142" s="156"/>
      <c r="E142" s="156"/>
      <c r="F142" s="156"/>
      <c r="G142" s="156"/>
      <c r="H142" s="485" t="s">
        <v>2073</v>
      </c>
      <c r="I142" s="485">
        <v>1</v>
      </c>
      <c r="J142" s="492">
        <v>1275</v>
      </c>
      <c r="K142" s="494">
        <v>2.9170000553131105E-2</v>
      </c>
      <c r="L142" s="494">
        <v>0.12121999740600586</v>
      </c>
      <c r="M142" s="495">
        <f t="shared" si="8"/>
        <v>587.97529761904752</v>
      </c>
      <c r="N142" s="508">
        <v>315.14428571428567</v>
      </c>
      <c r="O142" s="508">
        <v>322.61101190476188</v>
      </c>
      <c r="P142" s="508">
        <v>955.48624999999993</v>
      </c>
      <c r="Q142" s="508">
        <v>758.6596428571429</v>
      </c>
      <c r="R142" s="496">
        <f t="shared" si="9"/>
        <v>677.06173529411774</v>
      </c>
      <c r="S142" s="508">
        <v>663.26015686274525</v>
      </c>
      <c r="T142" s="508">
        <v>581.25439215686276</v>
      </c>
      <c r="U142" s="508">
        <v>823.96862745098042</v>
      </c>
      <c r="V142" s="508">
        <v>639.76376470588241</v>
      </c>
      <c r="W142" s="485">
        <v>1900</v>
      </c>
      <c r="X142" s="488">
        <v>2100</v>
      </c>
      <c r="Y142" s="156">
        <f>[2]constantes!$B$12</f>
        <v>0</v>
      </c>
      <c r="Z142" s="497">
        <v>318</v>
      </c>
      <c r="AA142" s="156"/>
      <c r="AB142" s="156"/>
    </row>
    <row r="143" spans="1:28" s="396" customFormat="1" x14ac:dyDescent="0.2">
      <c r="A143" s="488">
        <v>1049</v>
      </c>
      <c r="B143" s="485">
        <v>129</v>
      </c>
      <c r="C143" s="156" t="s">
        <v>2205</v>
      </c>
      <c r="D143" s="156" t="s">
        <v>2206</v>
      </c>
      <c r="E143" s="156" t="s">
        <v>2206</v>
      </c>
      <c r="F143" s="156">
        <v>-43</v>
      </c>
      <c r="G143" s="156">
        <v>-22.033332999999999</v>
      </c>
      <c r="H143" s="485" t="s">
        <v>220</v>
      </c>
      <c r="I143" s="488">
        <v>1</v>
      </c>
      <c r="J143" s="492">
        <v>305.70000000000005</v>
      </c>
      <c r="K143" s="499">
        <v>2.9170000000000001E-2</v>
      </c>
      <c r="L143" s="499">
        <v>0.12121999999999999</v>
      </c>
      <c r="M143" s="495">
        <f t="shared" si="8"/>
        <v>153.81910714285715</v>
      </c>
      <c r="N143" s="508">
        <v>230.99523809523808</v>
      </c>
      <c r="O143" s="508">
        <v>172.66767857142858</v>
      </c>
      <c r="P143" s="508">
        <v>65.48</v>
      </c>
      <c r="Q143" s="508">
        <v>146.13351190476189</v>
      </c>
      <c r="R143" s="496">
        <f t="shared" si="9"/>
        <v>173.87202941176474</v>
      </c>
      <c r="S143" s="508">
        <v>251.92270588235303</v>
      </c>
      <c r="T143" s="508">
        <v>185.29352941176475</v>
      </c>
      <c r="U143" s="508">
        <v>82.365137254901938</v>
      </c>
      <c r="V143" s="508">
        <v>175.90674509803921</v>
      </c>
      <c r="W143" s="485">
        <v>1900</v>
      </c>
      <c r="X143" s="488">
        <v>2100</v>
      </c>
      <c r="Y143" s="156">
        <f>[2]constantes!$B$12</f>
        <v>0</v>
      </c>
      <c r="Z143" s="497">
        <v>318</v>
      </c>
      <c r="AA143" s="156"/>
      <c r="AB143" s="156" t="s">
        <v>2147</v>
      </c>
    </row>
    <row r="144" spans="1:28" x14ac:dyDescent="0.2">
      <c r="A144" s="487">
        <v>1227</v>
      </c>
      <c r="B144" s="486">
        <v>227</v>
      </c>
      <c r="C144" s="156" t="s">
        <v>2207</v>
      </c>
      <c r="D144" s="156"/>
      <c r="E144" s="156"/>
      <c r="F144" s="156"/>
      <c r="G144" s="156"/>
      <c r="H144" s="485" t="s">
        <v>228</v>
      </c>
      <c r="I144" s="485">
        <v>10</v>
      </c>
      <c r="J144" s="492">
        <v>401.88</v>
      </c>
      <c r="K144" s="494">
        <v>2.9170000000000001E-2</v>
      </c>
      <c r="L144" s="494">
        <v>0.12121999999999999</v>
      </c>
      <c r="M144" s="495">
        <f t="shared" si="8"/>
        <v>215.92546130952383</v>
      </c>
      <c r="N144" s="508">
        <v>327.74714285714282</v>
      </c>
      <c r="O144" s="508">
        <v>265.65333333333336</v>
      </c>
      <c r="P144" s="508">
        <v>113.60791666666667</v>
      </c>
      <c r="Q144" s="508">
        <v>156.69345238095238</v>
      </c>
      <c r="R144" s="496">
        <f t="shared" si="9"/>
        <v>213.90719607843147</v>
      </c>
      <c r="S144" s="508">
        <v>339.10247058823558</v>
      </c>
      <c r="T144" s="508">
        <v>249.54552941176482</v>
      </c>
      <c r="U144" s="508">
        <v>107.94623529411764</v>
      </c>
      <c r="V144" s="508">
        <v>159.03454901960785</v>
      </c>
      <c r="W144" s="485">
        <v>2018</v>
      </c>
      <c r="X144" s="488">
        <v>2100</v>
      </c>
      <c r="Y144" s="156">
        <f>[2]constantes!$B$12</f>
        <v>0</v>
      </c>
      <c r="Z144" s="497">
        <v>318</v>
      </c>
      <c r="AA144" s="156"/>
      <c r="AB144" s="156"/>
    </row>
    <row r="145" spans="1:28" x14ac:dyDescent="0.2">
      <c r="A145" s="488">
        <v>1147</v>
      </c>
      <c r="B145" s="485">
        <v>225</v>
      </c>
      <c r="C145" s="156" t="s">
        <v>2208</v>
      </c>
      <c r="D145" s="156" t="s">
        <v>2209</v>
      </c>
      <c r="E145" s="156"/>
      <c r="F145" s="156"/>
      <c r="G145" s="156"/>
      <c r="H145" s="488" t="s">
        <v>228</v>
      </c>
      <c r="I145" s="487">
        <v>10</v>
      </c>
      <c r="J145" s="492">
        <v>45</v>
      </c>
      <c r="K145" s="494">
        <v>1.6719999999999999E-2</v>
      </c>
      <c r="L145" s="494">
        <v>5.4030000000000002E-2</v>
      </c>
      <c r="M145" s="495">
        <f t="shared" si="8"/>
        <v>23.955491071428572</v>
      </c>
      <c r="N145" s="508">
        <v>42.02</v>
      </c>
      <c r="O145" s="508">
        <v>30.006428571428572</v>
      </c>
      <c r="P145" s="508">
        <v>5.2120833333333332</v>
      </c>
      <c r="Q145" s="508">
        <v>18.583452380952384</v>
      </c>
      <c r="R145" s="496">
        <f t="shared" si="9"/>
        <v>23.791176470588233</v>
      </c>
      <c r="S145" s="508">
        <v>41.517254901960769</v>
      </c>
      <c r="T145" s="508">
        <v>29.815137254901959</v>
      </c>
      <c r="U145" s="508">
        <v>5.2150588235294109</v>
      </c>
      <c r="V145" s="508">
        <v>18.617254901960784</v>
      </c>
      <c r="W145" s="485">
        <v>2019</v>
      </c>
      <c r="X145" s="488">
        <v>2100</v>
      </c>
      <c r="Y145" s="156">
        <f>[2]constantes!$B$12</f>
        <v>0</v>
      </c>
      <c r="Z145" s="497">
        <v>318</v>
      </c>
      <c r="AA145" s="156"/>
      <c r="AB145" s="156"/>
    </row>
    <row r="146" spans="1:28" x14ac:dyDescent="0.2">
      <c r="A146" s="488">
        <v>1070</v>
      </c>
      <c r="B146" s="485">
        <v>241</v>
      </c>
      <c r="C146" s="156" t="s">
        <v>2210</v>
      </c>
      <c r="D146" s="156"/>
      <c r="E146" s="156"/>
      <c r="F146" s="156"/>
      <c r="G146" s="156"/>
      <c r="H146" s="485" t="s">
        <v>228</v>
      </c>
      <c r="I146" s="485">
        <v>1</v>
      </c>
      <c r="J146" s="492">
        <v>93</v>
      </c>
      <c r="K146" s="494">
        <v>1.6720000505447388E-2</v>
      </c>
      <c r="L146" s="494">
        <v>5.4029998779296873E-2</v>
      </c>
      <c r="M146" s="495">
        <f t="shared" si="8"/>
        <v>61.799880952380946</v>
      </c>
      <c r="N146" s="508">
        <v>72.075714285714284</v>
      </c>
      <c r="O146" s="508">
        <v>55.429583333333333</v>
      </c>
      <c r="P146" s="508">
        <v>55.795833333333327</v>
      </c>
      <c r="Q146" s="508">
        <v>63.898392857142859</v>
      </c>
      <c r="R146" s="496">
        <f t="shared" si="9"/>
        <v>67.244774509803932</v>
      </c>
      <c r="S146" s="508">
        <v>79.329098039215708</v>
      </c>
      <c r="T146" s="508">
        <v>65.452666666666687</v>
      </c>
      <c r="U146" s="508">
        <v>56.675490196078442</v>
      </c>
      <c r="V146" s="508">
        <v>67.521843137254891</v>
      </c>
      <c r="W146" s="485">
        <v>1900</v>
      </c>
      <c r="X146" s="488">
        <v>2100</v>
      </c>
      <c r="Y146" s="156">
        <f>[2]constantes!$B$12</f>
        <v>0</v>
      </c>
      <c r="Z146" s="497">
        <v>318</v>
      </c>
      <c r="AA146" s="156"/>
      <c r="AB146" s="156"/>
    </row>
    <row r="147" spans="1:28" x14ac:dyDescent="0.2">
      <c r="A147" s="488">
        <v>1094</v>
      </c>
      <c r="B147" s="485">
        <v>77</v>
      </c>
      <c r="C147" s="156" t="s">
        <v>2211</v>
      </c>
      <c r="D147" s="156"/>
      <c r="E147" s="156"/>
      <c r="F147" s="156"/>
      <c r="G147" s="156"/>
      <c r="H147" s="485" t="s">
        <v>221</v>
      </c>
      <c r="I147" s="485">
        <v>2</v>
      </c>
      <c r="J147" s="492">
        <v>1420</v>
      </c>
      <c r="K147" s="494">
        <v>2.9170000553131105E-2</v>
      </c>
      <c r="L147" s="494">
        <v>0.12121999740600586</v>
      </c>
      <c r="M147" s="495">
        <f t="shared" si="8"/>
        <v>723.85633928571428</v>
      </c>
      <c r="N147" s="508">
        <v>511.56809523809534</v>
      </c>
      <c r="O147" s="508">
        <v>584.61625000000004</v>
      </c>
      <c r="P147" s="508">
        <v>911.95083333333332</v>
      </c>
      <c r="Q147" s="508">
        <v>887.29017857142856</v>
      </c>
      <c r="R147" s="496">
        <f t="shared" si="9"/>
        <v>831.05266666666682</v>
      </c>
      <c r="S147" s="508">
        <v>723.48105882352945</v>
      </c>
      <c r="T147" s="508">
        <v>733.59156862745112</v>
      </c>
      <c r="U147" s="508">
        <v>970.67176470588265</v>
      </c>
      <c r="V147" s="508">
        <v>896.46627450980407</v>
      </c>
      <c r="W147" s="485">
        <v>1900</v>
      </c>
      <c r="X147" s="488">
        <v>2100</v>
      </c>
      <c r="Y147" s="156">
        <f>[2]constantes!$B$12</f>
        <v>0</v>
      </c>
      <c r="Z147" s="497">
        <v>318</v>
      </c>
      <c r="AA147" s="156"/>
      <c r="AB147" s="156"/>
    </row>
    <row r="148" spans="1:28" x14ac:dyDescent="0.2">
      <c r="A148" s="488">
        <v>1120</v>
      </c>
      <c r="B148" s="485">
        <v>169</v>
      </c>
      <c r="C148" s="156" t="s">
        <v>2212</v>
      </c>
      <c r="D148" s="156"/>
      <c r="E148" s="156"/>
      <c r="F148" s="156"/>
      <c r="G148" s="156"/>
      <c r="H148" s="485" t="s">
        <v>222</v>
      </c>
      <c r="I148" s="485">
        <v>3</v>
      </c>
      <c r="J148" s="492">
        <v>1050</v>
      </c>
      <c r="K148" s="494">
        <v>2.5329999923706055E-2</v>
      </c>
      <c r="L148" s="494">
        <v>8.0909996032714843E-2</v>
      </c>
      <c r="M148" s="495">
        <f t="shared" si="8"/>
        <v>454.2778571428571</v>
      </c>
      <c r="N148" s="508">
        <v>405.95761904761906</v>
      </c>
      <c r="O148" s="508">
        <v>449.01428571428568</v>
      </c>
      <c r="P148" s="508">
        <v>544.96875</v>
      </c>
      <c r="Q148" s="508">
        <v>417.17077380952378</v>
      </c>
      <c r="R148" s="496">
        <f t="shared" si="9"/>
        <v>461.3539607843137</v>
      </c>
      <c r="S148" s="508">
        <v>521.84799999999996</v>
      </c>
      <c r="T148" s="508">
        <v>454.73976470588224</v>
      </c>
      <c r="U148" s="508">
        <v>470.98627450980393</v>
      </c>
      <c r="V148" s="508">
        <v>397.84180392156867</v>
      </c>
      <c r="W148" s="485">
        <v>1900</v>
      </c>
      <c r="X148" s="488">
        <v>2100</v>
      </c>
      <c r="Y148" s="156">
        <f>[2]constantes!$B$12</f>
        <v>0</v>
      </c>
      <c r="Z148" s="497">
        <v>318</v>
      </c>
      <c r="AA148" s="156"/>
      <c r="AB148" s="156"/>
    </row>
    <row r="149" spans="1:28" x14ac:dyDescent="0.2">
      <c r="A149" s="488">
        <v>1048</v>
      </c>
      <c r="B149" s="485">
        <v>127</v>
      </c>
      <c r="C149" s="156" t="s">
        <v>2213</v>
      </c>
      <c r="D149" s="156"/>
      <c r="E149" s="156"/>
      <c r="F149" s="156"/>
      <c r="G149" s="156"/>
      <c r="H149" s="485" t="s">
        <v>220</v>
      </c>
      <c r="I149" s="485">
        <v>1</v>
      </c>
      <c r="J149" s="492">
        <v>60</v>
      </c>
      <c r="K149" s="494">
        <v>2.3329999446868897E-2</v>
      </c>
      <c r="L149" s="494">
        <v>6.8610000610351565E-2</v>
      </c>
      <c r="M149" s="495">
        <f t="shared" si="8"/>
        <v>38.645729166666662</v>
      </c>
      <c r="N149" s="508">
        <v>49.436190476190468</v>
      </c>
      <c r="O149" s="508">
        <v>40.212857142857139</v>
      </c>
      <c r="P149" s="508">
        <v>25.876249999999999</v>
      </c>
      <c r="Q149" s="508">
        <v>39.057619047619049</v>
      </c>
      <c r="R149" s="496">
        <f t="shared" si="9"/>
        <v>40.540901960784325</v>
      </c>
      <c r="S149" s="508">
        <v>52.355333333333341</v>
      </c>
      <c r="T149" s="508">
        <v>40.552470588235302</v>
      </c>
      <c r="U149" s="508">
        <v>27.640901960784316</v>
      </c>
      <c r="V149" s="508">
        <v>41.614901960784323</v>
      </c>
      <c r="W149" s="485">
        <v>1900</v>
      </c>
      <c r="X149" s="488">
        <v>2100</v>
      </c>
      <c r="Y149" s="156">
        <f>[2]constantes!$B$12</f>
        <v>0</v>
      </c>
      <c r="Z149" s="497">
        <v>318</v>
      </c>
      <c r="AA149" s="156"/>
      <c r="AB149" s="156"/>
    </row>
    <row r="150" spans="1:28" x14ac:dyDescent="0.2">
      <c r="A150" s="488">
        <v>1080</v>
      </c>
      <c r="B150" s="485">
        <v>283</v>
      </c>
      <c r="C150" s="156" t="s">
        <v>2214</v>
      </c>
      <c r="D150" s="156"/>
      <c r="E150" s="156"/>
      <c r="F150" s="156"/>
      <c r="G150" s="156"/>
      <c r="H150" s="485" t="s">
        <v>222</v>
      </c>
      <c r="I150" s="485">
        <v>1</v>
      </c>
      <c r="J150" s="492">
        <v>60</v>
      </c>
      <c r="K150" s="494">
        <v>2.3329999446868897E-2</v>
      </c>
      <c r="L150" s="494">
        <v>6.8610000610351565E-2</v>
      </c>
      <c r="M150" s="495">
        <f t="shared" si="8"/>
        <v>28.895788690476195</v>
      </c>
      <c r="N150" s="508">
        <v>37.308571428571433</v>
      </c>
      <c r="O150" s="508">
        <v>24.70017857142857</v>
      </c>
      <c r="P150" s="508">
        <v>18.80125</v>
      </c>
      <c r="Q150" s="508">
        <v>34.77315476190477</v>
      </c>
      <c r="R150" s="496">
        <f t="shared" si="9"/>
        <v>34.78514705882354</v>
      </c>
      <c r="S150" s="508">
        <v>43.088823529411798</v>
      </c>
      <c r="T150" s="508">
        <v>33.123921568627452</v>
      </c>
      <c r="U150" s="508">
        <v>22.94062745098039</v>
      </c>
      <c r="V150" s="508">
        <v>39.987215686274538</v>
      </c>
      <c r="W150" s="485">
        <v>1900</v>
      </c>
      <c r="X150" s="488">
        <v>2100</v>
      </c>
      <c r="Y150" s="156">
        <f>[2]constantes!$B$12</f>
        <v>0</v>
      </c>
      <c r="Z150" s="497">
        <v>318</v>
      </c>
      <c r="AA150" s="156"/>
      <c r="AB150" s="156"/>
    </row>
    <row r="151" spans="1:28" x14ac:dyDescent="0.2">
      <c r="A151" s="488">
        <v>1090</v>
      </c>
      <c r="B151" s="485">
        <v>71</v>
      </c>
      <c r="C151" s="156" t="s">
        <v>2215</v>
      </c>
      <c r="D151" s="156"/>
      <c r="E151" s="156"/>
      <c r="F151" s="156"/>
      <c r="G151" s="156"/>
      <c r="H151" s="485" t="s">
        <v>221</v>
      </c>
      <c r="I151" s="485">
        <v>2</v>
      </c>
      <c r="J151" s="492">
        <v>120.16800000000001</v>
      </c>
      <c r="K151" s="494">
        <v>2.5329999923706055E-2</v>
      </c>
      <c r="L151" s="494">
        <v>8.0909996032714843E-2</v>
      </c>
      <c r="M151" s="495">
        <f t="shared" si="8"/>
        <v>64.148616071428563</v>
      </c>
      <c r="N151" s="508">
        <v>57.298571428571428</v>
      </c>
      <c r="O151" s="508">
        <v>63.827023809523808</v>
      </c>
      <c r="P151" s="508">
        <v>63.118333333333332</v>
      </c>
      <c r="Q151" s="508">
        <v>72.350535714285698</v>
      </c>
      <c r="R151" s="496">
        <f t="shared" si="9"/>
        <v>67.568784313725502</v>
      </c>
      <c r="S151" s="508">
        <v>62.414784313725484</v>
      </c>
      <c r="T151" s="508">
        <v>63.360000000000014</v>
      </c>
      <c r="U151" s="508">
        <v>70.225607843137254</v>
      </c>
      <c r="V151" s="508">
        <v>74.274745098039233</v>
      </c>
      <c r="W151" s="485">
        <v>1900</v>
      </c>
      <c r="X151" s="488">
        <v>2100</v>
      </c>
      <c r="Y151" s="156">
        <f>[2]constantes!$B$12</f>
        <v>0</v>
      </c>
      <c r="Z151" s="497">
        <v>318</v>
      </c>
      <c r="AA151" s="156"/>
      <c r="AB151" s="156"/>
    </row>
    <row r="152" spans="1:28" x14ac:dyDescent="0.2">
      <c r="A152" s="488">
        <v>1138</v>
      </c>
      <c r="B152" s="485">
        <v>286</v>
      </c>
      <c r="C152" s="156" t="s">
        <v>2216</v>
      </c>
      <c r="D152" s="156" t="s">
        <v>2217</v>
      </c>
      <c r="E152" s="156"/>
      <c r="F152" s="156"/>
      <c r="G152" s="156"/>
      <c r="H152" s="488" t="s">
        <v>2069</v>
      </c>
      <c r="I152" s="487">
        <v>4</v>
      </c>
      <c r="J152" s="492">
        <v>389.54999999999995</v>
      </c>
      <c r="K152" s="494">
        <v>2.9170000000000001E-2</v>
      </c>
      <c r="L152" s="494">
        <v>0.12121999999999999</v>
      </c>
      <c r="M152" s="495">
        <f t="shared" si="8"/>
        <v>212.7160863095238</v>
      </c>
      <c r="N152" s="508">
        <v>226.06095238095236</v>
      </c>
      <c r="O152" s="508">
        <v>325.70541666666668</v>
      </c>
      <c r="P152" s="508">
        <v>214.12541666666664</v>
      </c>
      <c r="Q152" s="508">
        <v>84.972559523809522</v>
      </c>
      <c r="R152" s="496">
        <f t="shared" si="9"/>
        <v>203.50168627450986</v>
      </c>
      <c r="S152" s="508">
        <v>215.12576470588237</v>
      </c>
      <c r="T152" s="508">
        <v>317.31254901960796</v>
      </c>
      <c r="U152" s="508">
        <v>218.64149019607848</v>
      </c>
      <c r="V152" s="508">
        <v>62.926941176470613</v>
      </c>
      <c r="W152" s="485">
        <v>1900</v>
      </c>
      <c r="X152" s="488">
        <v>2100</v>
      </c>
      <c r="Y152" s="156">
        <f>[2]constantes!$B$12</f>
        <v>0</v>
      </c>
      <c r="Z152" s="497">
        <v>318</v>
      </c>
      <c r="AA152" s="156"/>
      <c r="AB152" s="156"/>
    </row>
    <row r="153" spans="1:28" x14ac:dyDescent="0.2">
      <c r="A153" s="488">
        <v>1139</v>
      </c>
      <c r="B153" s="485">
        <v>287</v>
      </c>
      <c r="C153" s="156" t="s">
        <v>2218</v>
      </c>
      <c r="D153" s="156" t="s">
        <v>2219</v>
      </c>
      <c r="E153" s="156"/>
      <c r="F153" s="156"/>
      <c r="G153" s="156"/>
      <c r="H153" s="488" t="s">
        <v>2136</v>
      </c>
      <c r="I153" s="487">
        <v>6</v>
      </c>
      <c r="J153" s="492">
        <v>3568.3</v>
      </c>
      <c r="K153" s="494">
        <v>5.0000000000000001E-3</v>
      </c>
      <c r="L153" s="494">
        <v>0</v>
      </c>
      <c r="M153" s="495">
        <f t="shared" si="8"/>
        <v>2267.354925595238</v>
      </c>
      <c r="N153" s="508">
        <v>3182.1880952380957</v>
      </c>
      <c r="O153" s="508">
        <v>3032.025357142857</v>
      </c>
      <c r="P153" s="508">
        <v>1266.94625</v>
      </c>
      <c r="Q153" s="508">
        <v>1588.26</v>
      </c>
      <c r="R153" s="496">
        <f t="shared" si="9"/>
        <v>2286.8094313725487</v>
      </c>
      <c r="S153" s="508">
        <v>3080.881450980391</v>
      </c>
      <c r="T153" s="508">
        <v>2924.623529411765</v>
      </c>
      <c r="U153" s="508">
        <v>1378.0397647058826</v>
      </c>
      <c r="V153" s="508">
        <v>1763.6929803921566</v>
      </c>
      <c r="W153" s="485">
        <v>2018</v>
      </c>
      <c r="X153" s="488">
        <v>2100</v>
      </c>
      <c r="Y153" s="156">
        <f>[2]constantes!$B$12</f>
        <v>0</v>
      </c>
      <c r="Z153" s="497">
        <v>318</v>
      </c>
      <c r="AA153" s="156"/>
      <c r="AB153" s="156"/>
    </row>
    <row r="154" spans="1:28" x14ac:dyDescent="0.2">
      <c r="A154" s="488">
        <v>1041</v>
      </c>
      <c r="B154" s="485">
        <v>62</v>
      </c>
      <c r="C154" s="156" t="s">
        <v>2220</v>
      </c>
      <c r="D154" s="156"/>
      <c r="E154" s="156"/>
      <c r="F154" s="156"/>
      <c r="G154" s="156"/>
      <c r="H154" s="485" t="s">
        <v>216</v>
      </c>
      <c r="I154" s="485">
        <v>1</v>
      </c>
      <c r="J154" s="492">
        <v>525</v>
      </c>
      <c r="K154" s="494">
        <v>2.5329999923706055E-2</v>
      </c>
      <c r="L154" s="494">
        <v>8.0909996032714843E-2</v>
      </c>
      <c r="M154" s="495">
        <f t="shared" si="8"/>
        <v>182.40623511904761</v>
      </c>
      <c r="N154" s="508">
        <v>137.3342857142857</v>
      </c>
      <c r="O154" s="508">
        <v>163.98773809523811</v>
      </c>
      <c r="P154" s="508">
        <v>230.79416666666668</v>
      </c>
      <c r="Q154" s="508">
        <v>197.50874999999999</v>
      </c>
      <c r="R154" s="496">
        <f t="shared" si="9"/>
        <v>241.6815588235294</v>
      </c>
      <c r="S154" s="508">
        <v>273.26835294117654</v>
      </c>
      <c r="T154" s="508">
        <v>212.82223529411763</v>
      </c>
      <c r="U154" s="508">
        <v>245.07988235294113</v>
      </c>
      <c r="V154" s="508">
        <v>235.55576470588232</v>
      </c>
      <c r="W154" s="623">
        <v>2018</v>
      </c>
      <c r="X154" s="488">
        <v>2100</v>
      </c>
      <c r="Y154" s="156">
        <f>[2]constantes!$B$12</f>
        <v>0</v>
      </c>
      <c r="Z154" s="497">
        <v>318</v>
      </c>
      <c r="AA154" s="156"/>
      <c r="AB154" s="156"/>
    </row>
    <row r="155" spans="1:28" x14ac:dyDescent="0.2">
      <c r="A155" s="488">
        <v>1144</v>
      </c>
      <c r="B155" s="485">
        <v>229</v>
      </c>
      <c r="C155" s="156" t="s">
        <v>2221</v>
      </c>
      <c r="D155" s="156" t="s">
        <v>2222</v>
      </c>
      <c r="E155" s="156"/>
      <c r="F155" s="156"/>
      <c r="G155" s="156"/>
      <c r="H155" s="488" t="s">
        <v>228</v>
      </c>
      <c r="I155" s="487">
        <v>10</v>
      </c>
      <c r="J155" s="492">
        <v>1820</v>
      </c>
      <c r="K155" s="494">
        <v>2.9170000000000001E-2</v>
      </c>
      <c r="L155" s="494">
        <v>0.12121999999999999</v>
      </c>
      <c r="M155" s="495">
        <f t="shared" si="8"/>
        <v>1043.5285416666668</v>
      </c>
      <c r="N155" s="508">
        <v>1642.172380952381</v>
      </c>
      <c r="O155" s="508">
        <v>1235.6077380952381</v>
      </c>
      <c r="P155" s="508">
        <v>456.42624999999998</v>
      </c>
      <c r="Q155" s="508">
        <v>839.90779761904776</v>
      </c>
      <c r="R155" s="496">
        <f t="shared" si="9"/>
        <v>1003.6489803921572</v>
      </c>
      <c r="S155" s="508">
        <v>1632.6663921568636</v>
      </c>
      <c r="T155" s="508">
        <v>1181.9651372549026</v>
      </c>
      <c r="U155" s="508">
        <v>423.86564705882341</v>
      </c>
      <c r="V155" s="508">
        <v>776.0987450980391</v>
      </c>
      <c r="W155" s="485">
        <v>2018</v>
      </c>
      <c r="X155" s="488">
        <v>2100</v>
      </c>
      <c r="Y155" s="156">
        <f>[2]constantes!$B$12</f>
        <v>0</v>
      </c>
      <c r="Z155" s="497">
        <v>318</v>
      </c>
      <c r="AA155" s="156"/>
      <c r="AB155" s="156"/>
    </row>
    <row r="156" spans="1:28" x14ac:dyDescent="0.2">
      <c r="A156" s="488">
        <v>1062</v>
      </c>
      <c r="B156" s="485">
        <v>156</v>
      </c>
      <c r="C156" s="156" t="s">
        <v>2223</v>
      </c>
      <c r="D156" s="156"/>
      <c r="E156" s="156"/>
      <c r="F156" s="156"/>
      <c r="G156" s="156"/>
      <c r="H156" s="485" t="s">
        <v>220</v>
      </c>
      <c r="I156" s="485">
        <v>1</v>
      </c>
      <c r="J156" s="492">
        <v>396</v>
      </c>
      <c r="K156" s="494">
        <v>2.5329999923706055E-2</v>
      </c>
      <c r="L156" s="494">
        <v>8.0909996032714843E-2</v>
      </c>
      <c r="M156" s="495">
        <f t="shared" si="8"/>
        <v>234.4072470238095</v>
      </c>
      <c r="N156" s="508">
        <v>224.34095238095236</v>
      </c>
      <c r="O156" s="508">
        <v>206.29440476190476</v>
      </c>
      <c r="P156" s="508">
        <v>265.36</v>
      </c>
      <c r="Q156" s="508">
        <v>241.63363095238097</v>
      </c>
      <c r="R156" s="496">
        <f t="shared" si="9"/>
        <v>240.74941176470585</v>
      </c>
      <c r="S156" s="508">
        <v>240.34894117647048</v>
      </c>
      <c r="T156" s="508">
        <v>212.26674509803919</v>
      </c>
      <c r="U156" s="508">
        <v>263.2923137254902</v>
      </c>
      <c r="V156" s="508">
        <v>247.08964705882352</v>
      </c>
      <c r="W156" s="485">
        <v>1900</v>
      </c>
      <c r="X156" s="488">
        <v>2100</v>
      </c>
      <c r="Y156" s="156">
        <f>[2]constantes!$B$12</f>
        <v>0</v>
      </c>
      <c r="Z156" s="497">
        <v>318</v>
      </c>
      <c r="AA156" s="156"/>
      <c r="AB156" s="156"/>
    </row>
    <row r="157" spans="1:28" x14ac:dyDescent="0.2">
      <c r="A157" s="488">
        <v>1128</v>
      </c>
      <c r="B157" s="485">
        <v>275</v>
      </c>
      <c r="C157" s="156" t="s">
        <v>2224</v>
      </c>
      <c r="D157" s="156"/>
      <c r="E157" s="156"/>
      <c r="F157" s="156"/>
      <c r="G157" s="156"/>
      <c r="H157" s="485" t="s">
        <v>223</v>
      </c>
      <c r="I157" s="485">
        <v>4</v>
      </c>
      <c r="J157" s="492">
        <v>8535</v>
      </c>
      <c r="K157" s="494">
        <v>2.9140000343322755E-2</v>
      </c>
      <c r="L157" s="494">
        <v>0.12093999862670898</v>
      </c>
      <c r="M157" s="495">
        <f t="shared" si="8"/>
        <v>4104.226205357143</v>
      </c>
      <c r="N157" s="508">
        <v>5076.8038095238089</v>
      </c>
      <c r="O157" s="508">
        <v>5965.0905952380954</v>
      </c>
      <c r="P157" s="508">
        <v>2911.0445833333338</v>
      </c>
      <c r="Q157" s="508">
        <v>2463.9658333333332</v>
      </c>
      <c r="R157" s="496">
        <f t="shared" si="9"/>
        <v>4601.532764705883</v>
      </c>
      <c r="S157" s="508">
        <v>6828.9231764705901</v>
      </c>
      <c r="T157" s="508">
        <v>6248.5874509803934</v>
      </c>
      <c r="U157" s="508">
        <v>2589.1825098039208</v>
      </c>
      <c r="V157" s="508">
        <v>2739.4379215686272</v>
      </c>
      <c r="W157" s="485">
        <v>1900</v>
      </c>
      <c r="X157" s="488">
        <v>2100</v>
      </c>
      <c r="Y157" s="156">
        <f>[2]constantes!$B$12</f>
        <v>0</v>
      </c>
      <c r="Z157" s="497">
        <v>318</v>
      </c>
      <c r="AA157" s="156"/>
      <c r="AB157" s="156"/>
    </row>
    <row r="158" spans="1:28" x14ac:dyDescent="0.2">
      <c r="A158" s="488">
        <v>1009</v>
      </c>
      <c r="B158" s="485">
        <v>11</v>
      </c>
      <c r="C158" s="156" t="s">
        <v>2225</v>
      </c>
      <c r="D158" s="156"/>
      <c r="E158" s="156"/>
      <c r="F158" s="156"/>
      <c r="G158" s="156"/>
      <c r="H158" s="485" t="s">
        <v>220</v>
      </c>
      <c r="I158" s="485">
        <v>1</v>
      </c>
      <c r="J158" s="492">
        <v>380</v>
      </c>
      <c r="K158" s="494">
        <v>2.5329999923706055E-2</v>
      </c>
      <c r="L158" s="494">
        <v>8.0909996032714843E-2</v>
      </c>
      <c r="M158" s="495">
        <f t="shared" si="8"/>
        <v>233.40861607142855</v>
      </c>
      <c r="N158" s="508">
        <v>272.32095238095235</v>
      </c>
      <c r="O158" s="508">
        <v>209.42916666666665</v>
      </c>
      <c r="P158" s="508">
        <v>221.63499999999999</v>
      </c>
      <c r="Q158" s="508">
        <v>230.24934523809523</v>
      </c>
      <c r="R158" s="496">
        <f t="shared" si="9"/>
        <v>240.41863725490191</v>
      </c>
      <c r="S158" s="508">
        <v>287.13678431372529</v>
      </c>
      <c r="T158" s="508">
        <v>221.32623529411759</v>
      </c>
      <c r="U158" s="508">
        <v>228.67803921568631</v>
      </c>
      <c r="V158" s="508">
        <v>224.53349019607842</v>
      </c>
      <c r="W158" s="485">
        <v>1900</v>
      </c>
      <c r="X158" s="488">
        <v>2100</v>
      </c>
      <c r="Y158" s="156">
        <f>[2]constantes!$B$12</f>
        <v>0</v>
      </c>
      <c r="Z158" s="497">
        <v>318</v>
      </c>
      <c r="AA158" s="156"/>
      <c r="AB158" s="156"/>
    </row>
    <row r="159" spans="1:28" x14ac:dyDescent="0.2">
      <c r="A159" s="488">
        <v>1123</v>
      </c>
      <c r="B159" s="485">
        <v>178</v>
      </c>
      <c r="C159" s="156" t="s">
        <v>2226</v>
      </c>
      <c r="D159" s="156"/>
      <c r="E159" s="156"/>
      <c r="F159" s="156"/>
      <c r="G159" s="156"/>
      <c r="H159" s="485" t="s">
        <v>2227</v>
      </c>
      <c r="I159" s="485">
        <v>3</v>
      </c>
      <c r="J159" s="492">
        <v>3162</v>
      </c>
      <c r="K159" s="494">
        <v>0.06</v>
      </c>
      <c r="L159" s="494">
        <v>0.08</v>
      </c>
      <c r="M159" s="495">
        <f t="shared" si="8"/>
        <v>1879.3619196428572</v>
      </c>
      <c r="N159" s="508">
        <v>1484.1314285714286</v>
      </c>
      <c r="O159" s="508">
        <v>1784.8973809523811</v>
      </c>
      <c r="P159" s="508">
        <v>2522.8345833333333</v>
      </c>
      <c r="Q159" s="508">
        <v>1725.5842857142854</v>
      </c>
      <c r="R159" s="496">
        <f t="shared" si="9"/>
        <v>1789.2235098039218</v>
      </c>
      <c r="S159" s="508">
        <v>1773.6791764705893</v>
      </c>
      <c r="T159" s="508">
        <v>1782.8619607843139</v>
      </c>
      <c r="U159" s="508">
        <v>2092.0865490196079</v>
      </c>
      <c r="V159" s="508">
        <v>1508.2663529411768</v>
      </c>
      <c r="W159" s="485">
        <v>1900</v>
      </c>
      <c r="X159" s="488">
        <v>2100</v>
      </c>
      <c r="Y159" s="156">
        <f>[2]constantes!$B$12</f>
        <v>0</v>
      </c>
      <c r="Z159" s="497">
        <v>318</v>
      </c>
      <c r="AA159" s="156"/>
      <c r="AB159" s="156"/>
    </row>
    <row r="160" spans="1:28" x14ac:dyDescent="0.2">
      <c r="J160" s="492">
        <f>SUM(J2:J159)</f>
        <v>114755.39700000003</v>
      </c>
      <c r="M160" s="19"/>
      <c r="R160" s="25"/>
    </row>
    <row r="161" spans="13:18" customFormat="1" x14ac:dyDescent="0.2">
      <c r="M161" s="19"/>
      <c r="R161" s="25"/>
    </row>
    <row r="162" spans="13:18" customFormat="1" x14ac:dyDescent="0.2">
      <c r="M162" s="19"/>
      <c r="R162" s="25"/>
    </row>
  </sheetData>
  <autoFilter ref="A1:Z160">
    <sortState ref="A2:Z160">
      <sortCondition ref="C1"/>
    </sortState>
  </autoFilter>
  <sortState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>
    <tabColor theme="3" tint="0.39997558519241921"/>
  </sheetPr>
  <dimension ref="A1:BH1661"/>
  <sheetViews>
    <sheetView zoomScale="90" zoomScaleNormal="90" workbookViewId="0">
      <pane xSplit="6" ySplit="1" topLeftCell="O2" activePane="bottomRight" state="frozen"/>
      <selection pane="topRight" activeCell="F1" sqref="F1"/>
      <selection pane="bottomLeft" activeCell="A2" sqref="A2"/>
      <selection pane="bottomRight" activeCell="E187" sqref="E187"/>
    </sheetView>
  </sheetViews>
  <sheetFormatPr defaultColWidth="9.140625" defaultRowHeight="12.75" x14ac:dyDescent="0.2"/>
  <cols>
    <col min="1" max="1" width="18.7109375" style="125" customWidth="1"/>
    <col min="2" max="2" width="14.140625" style="125" customWidth="1"/>
    <col min="3" max="3" width="28.7109375" style="3" bestFit="1" customWidth="1"/>
    <col min="4" max="5" width="28.5703125" style="3" customWidth="1"/>
    <col min="6" max="6" width="12" style="504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0.42578125" style="125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thickBot="1" x14ac:dyDescent="0.25">
      <c r="A1" s="15" t="s">
        <v>2228</v>
      </c>
      <c r="B1" s="2" t="s">
        <v>335</v>
      </c>
      <c r="C1" s="2" t="s">
        <v>337</v>
      </c>
      <c r="D1" s="2" t="s">
        <v>2029</v>
      </c>
      <c r="E1" s="2"/>
      <c r="F1" s="520" t="s">
        <v>230</v>
      </c>
      <c r="G1" s="2" t="s">
        <v>2030</v>
      </c>
      <c r="H1" s="2" t="s">
        <v>2031</v>
      </c>
      <c r="I1" s="2" t="s">
        <v>2032</v>
      </c>
      <c r="J1" s="2" t="s">
        <v>2033</v>
      </c>
      <c r="K1" s="2" t="s">
        <v>2229</v>
      </c>
      <c r="L1" s="2" t="s">
        <v>205</v>
      </c>
      <c r="M1" s="2" t="s">
        <v>206</v>
      </c>
      <c r="N1" s="521" t="s">
        <v>2230</v>
      </c>
      <c r="O1" s="2" t="s">
        <v>245</v>
      </c>
      <c r="P1" s="2" t="s">
        <v>246</v>
      </c>
      <c r="Q1" s="2" t="s">
        <v>2231</v>
      </c>
      <c r="R1" s="337" t="s">
        <v>2034</v>
      </c>
      <c r="S1" s="337" t="s">
        <v>2232</v>
      </c>
      <c r="T1" s="13" t="s">
        <v>2035</v>
      </c>
      <c r="U1" s="13" t="s">
        <v>2036</v>
      </c>
      <c r="V1" s="13" t="s">
        <v>2037</v>
      </c>
      <c r="W1" s="13" t="s">
        <v>2038</v>
      </c>
      <c r="X1" s="13" t="s">
        <v>2233</v>
      </c>
      <c r="Y1" s="337" t="s">
        <v>2039</v>
      </c>
      <c r="Z1" s="337" t="s">
        <v>2234</v>
      </c>
      <c r="AA1" s="13" t="s">
        <v>2040</v>
      </c>
      <c r="AB1" s="13" t="s">
        <v>2041</v>
      </c>
      <c r="AC1" s="13" t="s">
        <v>2042</v>
      </c>
      <c r="AD1" s="13" t="s">
        <v>2043</v>
      </c>
      <c r="AE1" s="15" t="s">
        <v>209</v>
      </c>
      <c r="AF1" s="27" t="s">
        <v>2235</v>
      </c>
      <c r="AG1" s="2" t="s">
        <v>211</v>
      </c>
      <c r="AH1" s="2" t="s">
        <v>212</v>
      </c>
      <c r="AI1" s="26" t="s">
        <v>2236</v>
      </c>
      <c r="AJ1" s="2" t="s">
        <v>255</v>
      </c>
      <c r="AK1" s="2" t="s">
        <v>256</v>
      </c>
      <c r="AL1" s="2" t="s">
        <v>257</v>
      </c>
      <c r="AM1" s="15" t="s">
        <v>258</v>
      </c>
      <c r="AN1" s="2" t="s">
        <v>2237</v>
      </c>
      <c r="AO1" s="2" t="s">
        <v>260</v>
      </c>
      <c r="AP1" s="27" t="s">
        <v>261</v>
      </c>
      <c r="AQ1" s="392" t="s">
        <v>2238</v>
      </c>
      <c r="AR1" s="338" t="s">
        <v>2239</v>
      </c>
      <c r="AS1" s="338" t="s">
        <v>2240</v>
      </c>
      <c r="AT1" s="339" t="s">
        <v>263</v>
      </c>
      <c r="AU1" s="339" t="s">
        <v>264</v>
      </c>
      <c r="AV1" s="339" t="s">
        <v>2241</v>
      </c>
      <c r="AW1" s="339" t="s">
        <v>266</v>
      </c>
      <c r="AX1" s="28" t="s">
        <v>267</v>
      </c>
      <c r="AY1" s="29" t="s">
        <v>268</v>
      </c>
      <c r="AZ1" s="71" t="s">
        <v>269</v>
      </c>
      <c r="BA1" s="15" t="s">
        <v>203</v>
      </c>
      <c r="BB1" s="16" t="s">
        <v>2242</v>
      </c>
      <c r="BC1" s="340" t="s">
        <v>2243</v>
      </c>
      <c r="BD1" s="125" t="s">
        <v>108</v>
      </c>
      <c r="BE1" s="522" t="s">
        <v>2244</v>
      </c>
      <c r="BF1" s="522" t="s">
        <v>2245</v>
      </c>
      <c r="BG1" s="523" t="s">
        <v>2246</v>
      </c>
      <c r="BH1" s="523" t="s">
        <v>2247</v>
      </c>
    </row>
    <row r="2" spans="1:60" ht="15.75" thickTop="1" x14ac:dyDescent="0.25">
      <c r="A2" s="125">
        <v>1001</v>
      </c>
      <c r="B2" s="125">
        <v>1001</v>
      </c>
      <c r="C2" s="524" t="s">
        <v>2248</v>
      </c>
      <c r="D2" s="524" t="s">
        <v>2248</v>
      </c>
      <c r="E2" s="545"/>
      <c r="F2" s="525">
        <v>225.7</v>
      </c>
      <c r="G2" s="3" t="s">
        <v>2249</v>
      </c>
      <c r="H2" s="3" t="s">
        <v>2250</v>
      </c>
      <c r="I2" s="526">
        <v>-53.770277999999998</v>
      </c>
      <c r="J2" s="526">
        <v>-0.207203</v>
      </c>
      <c r="K2" s="527" t="s">
        <v>223</v>
      </c>
      <c r="L2" s="527" t="s">
        <v>223</v>
      </c>
      <c r="M2" s="553">
        <v>4</v>
      </c>
      <c r="N2" s="107"/>
      <c r="O2" s="528">
        <v>1.9820000000000001E-2</v>
      </c>
      <c r="P2" s="528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3</v>
      </c>
      <c r="AF2" s="32" t="str">
        <f>IF(AE2=0,"",VLOOKUP(AE2,tab_tipo_expansao!$A$2:$B$4,2,0))</f>
        <v>não_considerar</v>
      </c>
      <c r="AG2" s="125">
        <v>2022</v>
      </c>
      <c r="AH2" s="125">
        <v>2100</v>
      </c>
      <c r="AI2" s="125">
        <v>30</v>
      </c>
      <c r="AJ2" s="529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530">
        <v>0</v>
      </c>
      <c r="AO2" s="23"/>
      <c r="AP2" s="531">
        <f t="shared" ref="AP2:AP65" si="7">AJ2+AN2+AO2</f>
        <v>1919.0294896418484</v>
      </c>
      <c r="AQ2" s="34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532">
        <f>constantes!$B$12</f>
        <v>0</v>
      </c>
      <c r="BA2" s="20">
        <v>318</v>
      </c>
      <c r="BB2" s="43"/>
      <c r="BC2" s="3" t="s">
        <v>2251</v>
      </c>
      <c r="BE2" s="533">
        <v>1</v>
      </c>
      <c r="BF2" s="534">
        <v>2027</v>
      </c>
      <c r="BG2" s="535">
        <v>1</v>
      </c>
      <c r="BH2" s="536">
        <v>2027</v>
      </c>
    </row>
    <row r="3" spans="1:60" ht="15" x14ac:dyDescent="0.25">
      <c r="A3" s="125">
        <v>1002</v>
      </c>
      <c r="B3" s="125">
        <v>1002</v>
      </c>
      <c r="C3" s="537" t="s">
        <v>2252</v>
      </c>
      <c r="D3" s="537" t="s">
        <v>2252</v>
      </c>
      <c r="E3" s="545"/>
      <c r="F3" s="525">
        <v>140.5</v>
      </c>
      <c r="G3" s="3" t="s">
        <v>2249</v>
      </c>
      <c r="H3" s="3" t="s">
        <v>2250</v>
      </c>
      <c r="I3" s="526">
        <v>-53.840142999999998</v>
      </c>
      <c r="J3" s="526">
        <v>-5.8097999999999997E-2</v>
      </c>
      <c r="K3" s="538" t="s">
        <v>223</v>
      </c>
      <c r="L3" s="538" t="s">
        <v>223</v>
      </c>
      <c r="M3" s="553">
        <v>4</v>
      </c>
      <c r="N3" s="107"/>
      <c r="O3" s="528">
        <v>1.6379999999999999E-2</v>
      </c>
      <c r="P3" s="528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3</v>
      </c>
      <c r="AF3" s="32" t="str">
        <f>IF(AE3=0,"",VLOOKUP(AE3,tab_tipo_expansao!$A$2:$B$4,2,0))</f>
        <v>não_considerar</v>
      </c>
      <c r="AG3" s="125">
        <v>2022</v>
      </c>
      <c r="AH3" s="125">
        <v>2100</v>
      </c>
      <c r="AI3" s="125">
        <v>30</v>
      </c>
      <c r="AJ3" s="529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0">
        <v>0</v>
      </c>
      <c r="AO3" s="23"/>
      <c r="AP3" s="531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2">
        <f>constantes!$B$12</f>
        <v>0</v>
      </c>
      <c r="BA3" s="20">
        <v>318</v>
      </c>
      <c r="BB3" s="43"/>
      <c r="BC3" s="3" t="s">
        <v>2253</v>
      </c>
      <c r="BE3" s="533">
        <v>1</v>
      </c>
      <c r="BF3" s="534">
        <v>2030</v>
      </c>
      <c r="BG3" s="535">
        <v>1</v>
      </c>
      <c r="BH3" s="536">
        <v>2030</v>
      </c>
    </row>
    <row r="4" spans="1:60" ht="14.45" customHeight="1" x14ac:dyDescent="0.25">
      <c r="A4" s="125">
        <v>1003</v>
      </c>
      <c r="B4" s="125">
        <v>1003</v>
      </c>
      <c r="C4" s="537" t="s">
        <v>2254</v>
      </c>
      <c r="D4" s="537" t="s">
        <v>2254</v>
      </c>
      <c r="E4" s="545"/>
      <c r="F4" s="525">
        <v>186.3</v>
      </c>
      <c r="G4" s="3" t="s">
        <v>2249</v>
      </c>
      <c r="H4" s="3" t="s">
        <v>2250</v>
      </c>
      <c r="I4" s="526">
        <v>-53.841644000000002</v>
      </c>
      <c r="J4" s="526">
        <v>2.1526E-2</v>
      </c>
      <c r="K4" s="538" t="s">
        <v>223</v>
      </c>
      <c r="L4" s="538" t="s">
        <v>223</v>
      </c>
      <c r="M4" s="553">
        <v>4</v>
      </c>
      <c r="N4" s="107"/>
      <c r="O4" s="528">
        <v>1.6379999999999999E-2</v>
      </c>
      <c r="P4" s="528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3</v>
      </c>
      <c r="AF4" s="32" t="str">
        <f>IF(AE4=0,"",VLOOKUP(AE4,tab_tipo_expansao!$A$2:$B$4,2,0))</f>
        <v>não_considerar</v>
      </c>
      <c r="AG4" s="125">
        <v>2022</v>
      </c>
      <c r="AH4" s="125">
        <v>2100</v>
      </c>
      <c r="AI4" s="125">
        <v>30</v>
      </c>
      <c r="AJ4" s="529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0">
        <v>0</v>
      </c>
      <c r="AO4" s="23"/>
      <c r="AP4" s="531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2">
        <f>constantes!$B$12</f>
        <v>0</v>
      </c>
      <c r="BA4" s="20">
        <v>318</v>
      </c>
      <c r="BB4" s="43"/>
      <c r="BC4" s="3" t="s">
        <v>2251</v>
      </c>
      <c r="BE4" s="533">
        <v>1</v>
      </c>
      <c r="BF4" s="534">
        <v>2027</v>
      </c>
      <c r="BG4" s="535">
        <v>1</v>
      </c>
      <c r="BH4" s="536">
        <v>2027</v>
      </c>
    </row>
    <row r="5" spans="1:60" ht="15" x14ac:dyDescent="0.25">
      <c r="A5" s="125">
        <v>1004</v>
      </c>
      <c r="B5" s="125">
        <v>1004</v>
      </c>
      <c r="C5" s="537" t="s">
        <v>2255</v>
      </c>
      <c r="D5" s="537" t="s">
        <v>2255</v>
      </c>
      <c r="E5" s="545"/>
      <c r="F5" s="525">
        <v>104.1</v>
      </c>
      <c r="G5" s="3" t="s">
        <v>2249</v>
      </c>
      <c r="H5" s="3" t="s">
        <v>2250</v>
      </c>
      <c r="I5" s="526">
        <v>-53.814917999999999</v>
      </c>
      <c r="J5" s="526">
        <v>0.102156</v>
      </c>
      <c r="K5" s="538" t="s">
        <v>223</v>
      </c>
      <c r="L5" s="538" t="s">
        <v>223</v>
      </c>
      <c r="M5" s="553">
        <v>4</v>
      </c>
      <c r="N5" s="107"/>
      <c r="O5" s="528">
        <v>1.9820000000000001E-2</v>
      </c>
      <c r="P5" s="528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3</v>
      </c>
      <c r="AF5" s="32" t="str">
        <f>IF(AE5=0,"",VLOOKUP(AE5,tab_tipo_expansao!$A$2:$B$4,2,0))</f>
        <v>não_considerar</v>
      </c>
      <c r="AG5" s="125">
        <v>2022</v>
      </c>
      <c r="AH5" s="125">
        <v>2100</v>
      </c>
      <c r="AI5" s="125">
        <v>30</v>
      </c>
      <c r="AJ5" s="529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0">
        <v>0</v>
      </c>
      <c r="AO5" s="23"/>
      <c r="AP5" s="531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2">
        <f>constantes!$B$12</f>
        <v>0</v>
      </c>
      <c r="BA5" s="20">
        <v>318</v>
      </c>
      <c r="BB5" s="43"/>
      <c r="BC5" s="3" t="s">
        <v>2253</v>
      </c>
      <c r="BE5" s="533">
        <v>1</v>
      </c>
      <c r="BF5" s="534">
        <v>2030</v>
      </c>
      <c r="BG5" s="535">
        <v>1</v>
      </c>
      <c r="BH5" s="536">
        <v>2030</v>
      </c>
    </row>
    <row r="6" spans="1:60" ht="14.45" customHeight="1" x14ac:dyDescent="0.25">
      <c r="A6" s="125">
        <v>1005</v>
      </c>
      <c r="B6" s="125">
        <v>1005</v>
      </c>
      <c r="C6" s="537" t="s">
        <v>2256</v>
      </c>
      <c r="D6" s="537" t="s">
        <v>2257</v>
      </c>
      <c r="E6" s="545"/>
      <c r="F6" s="525">
        <v>177.8</v>
      </c>
      <c r="G6" s="3" t="s">
        <v>2249</v>
      </c>
      <c r="H6" s="3" t="s">
        <v>2250</v>
      </c>
      <c r="I6" s="526">
        <v>-53.365701000000001</v>
      </c>
      <c r="J6" s="526">
        <v>-0.67624200000000001</v>
      </c>
      <c r="K6" s="538" t="s">
        <v>223</v>
      </c>
      <c r="L6" s="538" t="s">
        <v>223</v>
      </c>
      <c r="M6" s="553">
        <v>4</v>
      </c>
      <c r="N6" s="107"/>
      <c r="O6" s="528">
        <v>1.6379999999999999E-2</v>
      </c>
      <c r="P6" s="528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3</v>
      </c>
      <c r="AF6" s="32" t="str">
        <f>IF(AE6=0,"",VLOOKUP(AE6,tab_tipo_expansao!$A$2:$B$4,2,0))</f>
        <v>não_considerar</v>
      </c>
      <c r="AG6" s="125">
        <v>2022</v>
      </c>
      <c r="AH6" s="125">
        <v>2100</v>
      </c>
      <c r="AI6" s="125">
        <v>30</v>
      </c>
      <c r="AJ6" s="529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0">
        <v>0</v>
      </c>
      <c r="AO6" s="23"/>
      <c r="AP6" s="531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2">
        <f>constantes!$B$12</f>
        <v>0</v>
      </c>
      <c r="BA6" s="20">
        <v>318</v>
      </c>
      <c r="BB6" s="43"/>
      <c r="BC6" s="3" t="s">
        <v>2251</v>
      </c>
      <c r="BE6" s="533">
        <v>1</v>
      </c>
      <c r="BF6" s="534">
        <v>2027</v>
      </c>
      <c r="BG6" s="535">
        <v>1</v>
      </c>
      <c r="BH6" s="536">
        <v>2027</v>
      </c>
    </row>
    <row r="7" spans="1:60" ht="14.45" customHeight="1" x14ac:dyDescent="0.25">
      <c r="A7" s="125">
        <v>1006</v>
      </c>
      <c r="B7" s="125">
        <v>1006</v>
      </c>
      <c r="C7" s="537" t="s">
        <v>2258</v>
      </c>
      <c r="D7" s="537" t="s">
        <v>2258</v>
      </c>
      <c r="E7" s="545"/>
      <c r="F7" s="525">
        <v>870.4</v>
      </c>
      <c r="G7" s="3" t="s">
        <v>2249</v>
      </c>
      <c r="H7" s="3" t="s">
        <v>2250</v>
      </c>
      <c r="I7" s="526">
        <v>-53.159303999999999</v>
      </c>
      <c r="J7" s="526">
        <v>-1.0408999999999999</v>
      </c>
      <c r="K7" s="538" t="s">
        <v>223</v>
      </c>
      <c r="L7" s="538" t="s">
        <v>223</v>
      </c>
      <c r="M7" s="553">
        <v>4</v>
      </c>
      <c r="N7" s="107"/>
      <c r="O7" s="528">
        <v>1.6379999999999999E-2</v>
      </c>
      <c r="P7" s="528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3</v>
      </c>
      <c r="AF7" s="32" t="str">
        <f>IF(AE7=0,"",VLOOKUP(AE7,tab_tipo_expansao!$A$2:$B$4,2,0))</f>
        <v>não_considerar</v>
      </c>
      <c r="AG7" s="125">
        <v>2022</v>
      </c>
      <c r="AH7" s="125">
        <v>2100</v>
      </c>
      <c r="AI7" s="125">
        <v>30</v>
      </c>
      <c r="AJ7" s="529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0">
        <v>0</v>
      </c>
      <c r="AO7" s="23"/>
      <c r="AP7" s="531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2">
        <f>constantes!$B$12</f>
        <v>0</v>
      </c>
      <c r="BA7" s="20">
        <v>318</v>
      </c>
      <c r="BB7" s="43"/>
      <c r="BC7" s="3" t="s">
        <v>2253</v>
      </c>
      <c r="BE7" s="533">
        <v>1</v>
      </c>
      <c r="BF7" s="534">
        <v>2030</v>
      </c>
      <c r="BG7" s="535">
        <v>1</v>
      </c>
      <c r="BH7" s="536">
        <v>2030</v>
      </c>
    </row>
    <row r="8" spans="1:60" ht="15" customHeight="1" x14ac:dyDescent="0.25">
      <c r="A8" s="125">
        <v>1007</v>
      </c>
      <c r="B8" s="125">
        <v>1007</v>
      </c>
      <c r="C8" s="537" t="s">
        <v>2259</v>
      </c>
      <c r="D8" s="537" t="s">
        <v>2259</v>
      </c>
      <c r="E8" s="545"/>
      <c r="F8" s="525">
        <v>831.1</v>
      </c>
      <c r="G8" s="3" t="s">
        <v>2249</v>
      </c>
      <c r="H8" s="3" t="s">
        <v>2260</v>
      </c>
      <c r="I8" s="526">
        <v>-52.670506000000003</v>
      </c>
      <c r="J8" s="526">
        <v>-0.55420700000000001</v>
      </c>
      <c r="K8" s="538" t="s">
        <v>2069</v>
      </c>
      <c r="L8" s="538" t="s">
        <v>2069</v>
      </c>
      <c r="M8" s="553">
        <v>4</v>
      </c>
      <c r="N8" s="107"/>
      <c r="O8" s="528">
        <v>1.6379999999999999E-2</v>
      </c>
      <c r="P8" s="528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3</v>
      </c>
      <c r="AF8" s="32" t="str">
        <f>IF(AE8=0,"",VLOOKUP(AE8,tab_tipo_expansao!$A$2:$B$4,2,0))</f>
        <v>não_considerar</v>
      </c>
      <c r="AG8" s="125">
        <v>2022</v>
      </c>
      <c r="AH8" s="125">
        <v>2100</v>
      </c>
      <c r="AI8" s="125">
        <v>30</v>
      </c>
      <c r="AJ8" s="529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0">
        <v>0</v>
      </c>
      <c r="AO8" s="23"/>
      <c r="AP8" s="531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2">
        <f>constantes!$B$12</f>
        <v>0</v>
      </c>
      <c r="BA8" s="20">
        <v>318</v>
      </c>
      <c r="BB8" s="43"/>
      <c r="BC8" s="3" t="s">
        <v>2253</v>
      </c>
      <c r="BE8" s="533">
        <v>1</v>
      </c>
      <c r="BF8" s="534">
        <v>2030</v>
      </c>
      <c r="BG8" s="535">
        <v>1</v>
      </c>
      <c r="BH8" s="536">
        <v>2030</v>
      </c>
    </row>
    <row r="9" spans="1:60" ht="15" customHeight="1" x14ac:dyDescent="0.25">
      <c r="A9" s="125">
        <v>1008</v>
      </c>
      <c r="B9" s="125">
        <v>1008</v>
      </c>
      <c r="C9" s="537" t="s">
        <v>2261</v>
      </c>
      <c r="D9" s="537" t="s">
        <v>2261</v>
      </c>
      <c r="E9" s="545"/>
      <c r="F9" s="525">
        <v>73</v>
      </c>
      <c r="G9" s="3" t="s">
        <v>2249</v>
      </c>
      <c r="H9" s="3" t="s">
        <v>2262</v>
      </c>
      <c r="I9" s="526">
        <v>-52.023097999999997</v>
      </c>
      <c r="J9" s="526">
        <v>0.95645999999999998</v>
      </c>
      <c r="K9" s="538" t="s">
        <v>2069</v>
      </c>
      <c r="L9" s="538" t="s">
        <v>2069</v>
      </c>
      <c r="M9" s="553">
        <v>4</v>
      </c>
      <c r="N9" s="107"/>
      <c r="O9" s="528">
        <v>1.9820000000000001E-2</v>
      </c>
      <c r="P9" s="528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3</v>
      </c>
      <c r="AF9" s="32" t="str">
        <f>IF(AE9=0,"",VLOOKUP(AE9,tab_tipo_expansao!$A$2:$B$4,2,0))</f>
        <v>não_considerar</v>
      </c>
      <c r="AG9" s="125">
        <v>2022</v>
      </c>
      <c r="AH9" s="125">
        <v>2100</v>
      </c>
      <c r="AI9" s="125">
        <v>30</v>
      </c>
      <c r="AJ9" s="529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0">
        <v>0</v>
      </c>
      <c r="AO9" s="23"/>
      <c r="AP9" s="531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2">
        <f>constantes!$B$12</f>
        <v>0</v>
      </c>
      <c r="BA9" s="20">
        <v>318</v>
      </c>
      <c r="BB9" s="43"/>
      <c r="BC9" s="3" t="s">
        <v>2253</v>
      </c>
      <c r="BE9" s="533">
        <v>1</v>
      </c>
      <c r="BF9" s="534">
        <v>2030</v>
      </c>
      <c r="BG9" s="535">
        <v>1</v>
      </c>
      <c r="BH9" s="536">
        <v>2030</v>
      </c>
    </row>
    <row r="10" spans="1:60" ht="15" customHeight="1" x14ac:dyDescent="0.25">
      <c r="A10" s="125">
        <v>1009</v>
      </c>
      <c r="B10" s="125">
        <v>1009</v>
      </c>
      <c r="C10" s="537" t="s">
        <v>2263</v>
      </c>
      <c r="D10" s="537" t="s">
        <v>2263</v>
      </c>
      <c r="E10" s="545"/>
      <c r="F10" s="525">
        <v>32.799999999999997</v>
      </c>
      <c r="G10" s="3" t="s">
        <v>2264</v>
      </c>
      <c r="H10" s="3" t="s">
        <v>2195</v>
      </c>
      <c r="I10" s="526">
        <v>-52.930658000000001</v>
      </c>
      <c r="J10" s="526">
        <v>-20.413506999999999</v>
      </c>
      <c r="K10" s="538" t="s">
        <v>2160</v>
      </c>
      <c r="L10" s="538" t="s">
        <v>2160</v>
      </c>
      <c r="M10" s="553">
        <v>1</v>
      </c>
      <c r="N10" s="107"/>
      <c r="O10" s="528">
        <v>2.068E-2</v>
      </c>
      <c r="P10" s="528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29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0">
        <v>0</v>
      </c>
      <c r="AO10" s="23"/>
      <c r="AP10" s="531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2">
        <f>constantes!$B$12</f>
        <v>0</v>
      </c>
      <c r="BA10" s="20">
        <v>318</v>
      </c>
      <c r="BB10" s="43"/>
      <c r="BC10" s="3" t="s">
        <v>2265</v>
      </c>
      <c r="BE10" s="533">
        <v>1</v>
      </c>
      <c r="BF10" s="534">
        <v>2027</v>
      </c>
      <c r="BG10" s="535">
        <v>1</v>
      </c>
      <c r="BH10" s="536">
        <v>2027</v>
      </c>
    </row>
    <row r="11" spans="1:60" ht="15" customHeight="1" x14ac:dyDescent="0.25">
      <c r="A11" s="125">
        <v>1010</v>
      </c>
      <c r="B11" s="125">
        <v>1010</v>
      </c>
      <c r="C11" s="537" t="s">
        <v>2266</v>
      </c>
      <c r="D11" s="537" t="s">
        <v>2266</v>
      </c>
      <c r="E11" s="545"/>
      <c r="F11" s="525">
        <v>380</v>
      </c>
      <c r="G11" s="3" t="s">
        <v>2267</v>
      </c>
      <c r="H11" s="3" t="s">
        <v>2268</v>
      </c>
      <c r="I11" s="526">
        <v>-53.369421000000003</v>
      </c>
      <c r="J11" s="526">
        <v>-15.371221999999999</v>
      </c>
      <c r="K11" s="538" t="s">
        <v>228</v>
      </c>
      <c r="L11" s="538" t="s">
        <v>228</v>
      </c>
      <c r="M11" s="553">
        <v>1</v>
      </c>
      <c r="N11" s="107"/>
      <c r="O11" s="528">
        <v>1.6379999999999999E-2</v>
      </c>
      <c r="P11" s="528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29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0">
        <v>0</v>
      </c>
      <c r="AO11" s="23"/>
      <c r="AP11" s="531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2">
        <f>constantes!$B$12</f>
        <v>0</v>
      </c>
      <c r="BA11" s="20">
        <v>318</v>
      </c>
      <c r="BB11" s="43"/>
      <c r="BC11" s="3" t="s">
        <v>2265</v>
      </c>
      <c r="BE11" s="533">
        <v>1</v>
      </c>
      <c r="BF11" s="534">
        <v>2027</v>
      </c>
      <c r="BG11" s="535">
        <v>1</v>
      </c>
      <c r="BH11" s="536">
        <v>2027</v>
      </c>
    </row>
    <row r="12" spans="1:60" ht="15" customHeight="1" x14ac:dyDescent="0.25">
      <c r="A12" s="125">
        <v>1011</v>
      </c>
      <c r="B12" s="125">
        <v>1011</v>
      </c>
      <c r="C12" s="537" t="s">
        <v>2269</v>
      </c>
      <c r="D12" s="537" t="s">
        <v>2269</v>
      </c>
      <c r="E12" s="545"/>
      <c r="F12" s="525">
        <v>42</v>
      </c>
      <c r="G12" s="3" t="s">
        <v>2165</v>
      </c>
      <c r="H12" s="3" t="s">
        <v>2270</v>
      </c>
      <c r="I12" s="526">
        <v>-52.969864000000001</v>
      </c>
      <c r="J12" s="526">
        <v>-27.062424</v>
      </c>
      <c r="K12" s="538" t="s">
        <v>2059</v>
      </c>
      <c r="L12" s="538" t="s">
        <v>2059</v>
      </c>
      <c r="M12" s="553">
        <v>2</v>
      </c>
      <c r="N12" s="107"/>
      <c r="O12" s="528">
        <v>2.068E-2</v>
      </c>
      <c r="P12" s="528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29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0">
        <v>0</v>
      </c>
      <c r="AO12" s="23"/>
      <c r="AP12" s="531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2">
        <f>constantes!$B$12</f>
        <v>0</v>
      </c>
      <c r="BA12" s="20">
        <v>318</v>
      </c>
      <c r="BB12" s="43"/>
      <c r="BC12" s="3" t="s">
        <v>2265</v>
      </c>
      <c r="BE12" s="533">
        <v>1</v>
      </c>
      <c r="BF12" s="534">
        <v>2027</v>
      </c>
      <c r="BG12" s="535">
        <v>1</v>
      </c>
      <c r="BH12" s="536">
        <v>2027</v>
      </c>
    </row>
    <row r="13" spans="1:60" ht="15" customHeight="1" x14ac:dyDescent="0.25">
      <c r="A13" s="125">
        <v>1012</v>
      </c>
      <c r="B13" s="125">
        <v>1012</v>
      </c>
      <c r="C13" s="537" t="s">
        <v>2271</v>
      </c>
      <c r="D13" s="537" t="s">
        <v>2271</v>
      </c>
      <c r="E13" s="545"/>
      <c r="F13" s="525">
        <v>40</v>
      </c>
      <c r="G13" s="3" t="s">
        <v>2249</v>
      </c>
      <c r="H13" s="3" t="s">
        <v>2272</v>
      </c>
      <c r="I13" s="526">
        <v>-55.419454999999999</v>
      </c>
      <c r="J13" s="526">
        <v>-4.1925840000000001</v>
      </c>
      <c r="K13" s="538" t="s">
        <v>223</v>
      </c>
      <c r="L13" s="538" t="s">
        <v>223</v>
      </c>
      <c r="M13" s="553">
        <v>9</v>
      </c>
      <c r="N13" s="107"/>
      <c r="O13" s="528">
        <v>2.068E-2</v>
      </c>
      <c r="P13" s="528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29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0">
        <v>0</v>
      </c>
      <c r="AO13" s="23"/>
      <c r="AP13" s="531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2">
        <f>constantes!$B$12</f>
        <v>0</v>
      </c>
      <c r="BA13" s="20">
        <v>318</v>
      </c>
      <c r="BB13" s="43"/>
      <c r="BC13" s="3" t="s">
        <v>2265</v>
      </c>
      <c r="BE13" s="533">
        <v>1</v>
      </c>
      <c r="BF13" s="534">
        <v>2027</v>
      </c>
      <c r="BG13" s="535">
        <v>1</v>
      </c>
      <c r="BH13" s="536">
        <v>2027</v>
      </c>
    </row>
    <row r="14" spans="1:60" ht="15" customHeight="1" x14ac:dyDescent="0.25">
      <c r="A14" s="125">
        <v>1013</v>
      </c>
      <c r="B14" s="125">
        <v>1013</v>
      </c>
      <c r="C14" s="537" t="s">
        <v>2273</v>
      </c>
      <c r="D14" s="537" t="s">
        <v>2273</v>
      </c>
      <c r="E14" s="545"/>
      <c r="F14" s="525">
        <v>116.79</v>
      </c>
      <c r="G14" s="3" t="s">
        <v>2274</v>
      </c>
      <c r="H14" s="3" t="s">
        <v>2275</v>
      </c>
      <c r="I14" s="526">
        <v>-40.715055999999997</v>
      </c>
      <c r="J14" s="526">
        <v>-16.186295999999999</v>
      </c>
      <c r="K14" s="538" t="s">
        <v>220</v>
      </c>
      <c r="L14" s="538" t="s">
        <v>220</v>
      </c>
      <c r="M14" s="553">
        <v>1</v>
      </c>
      <c r="N14" s="107"/>
      <c r="O14" s="528">
        <v>1.9820000000000001E-2</v>
      </c>
      <c r="P14" s="528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3</v>
      </c>
      <c r="AF14" s="32" t="str">
        <f>IF(AE14=0,"",VLOOKUP(AE14,tab_tipo_expansao!$A$2:$B$4,2,0))</f>
        <v>não_considerar</v>
      </c>
      <c r="AG14" s="125">
        <v>2022</v>
      </c>
      <c r="AH14" s="125">
        <v>2100</v>
      </c>
      <c r="AI14" s="125">
        <v>30</v>
      </c>
      <c r="AJ14" s="529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0">
        <v>0</v>
      </c>
      <c r="AO14" s="23"/>
      <c r="AP14" s="531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2">
        <f>constantes!$B$12</f>
        <v>0</v>
      </c>
      <c r="BA14" s="20">
        <v>318</v>
      </c>
      <c r="BB14" s="43"/>
      <c r="BC14" s="3" t="s">
        <v>2253</v>
      </c>
      <c r="BE14" s="533">
        <v>1</v>
      </c>
      <c r="BF14" s="534">
        <v>2030</v>
      </c>
      <c r="BG14" s="535">
        <v>1</v>
      </c>
      <c r="BH14" s="536">
        <v>2030</v>
      </c>
    </row>
    <row r="15" spans="1:60" ht="15" customHeight="1" x14ac:dyDescent="0.25">
      <c r="A15" s="125">
        <v>1014</v>
      </c>
      <c r="B15" s="125">
        <v>1014</v>
      </c>
      <c r="C15" s="537" t="s">
        <v>2276</v>
      </c>
      <c r="D15" s="537" t="s">
        <v>2276</v>
      </c>
      <c r="E15" s="545"/>
      <c r="F15" s="525">
        <v>127.8</v>
      </c>
      <c r="G15" s="3" t="s">
        <v>2249</v>
      </c>
      <c r="H15" s="3" t="s">
        <v>2222</v>
      </c>
      <c r="I15" s="526">
        <v>-55.56279</v>
      </c>
      <c r="J15" s="526">
        <v>-10.087645999999999</v>
      </c>
      <c r="K15" s="538" t="s">
        <v>228</v>
      </c>
      <c r="L15" s="538" t="s">
        <v>228</v>
      </c>
      <c r="M15" s="553">
        <v>10</v>
      </c>
      <c r="N15" s="107"/>
      <c r="O15" s="528">
        <v>1.6379999999999999E-2</v>
      </c>
      <c r="P15" s="528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29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0">
        <v>0</v>
      </c>
      <c r="AO15" s="23"/>
      <c r="AP15" s="531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2">
        <f>constantes!$B$12</f>
        <v>0</v>
      </c>
      <c r="BA15" s="20">
        <v>318</v>
      </c>
      <c r="BB15" s="43"/>
      <c r="BC15" s="3" t="s">
        <v>2277</v>
      </c>
      <c r="BE15" s="533">
        <v>1</v>
      </c>
      <c r="BF15" s="534">
        <v>2026</v>
      </c>
      <c r="BG15" s="535">
        <v>1</v>
      </c>
      <c r="BH15" s="536">
        <v>2026</v>
      </c>
    </row>
    <row r="16" spans="1:60" ht="15" customHeight="1" x14ac:dyDescent="0.25">
      <c r="A16" s="125">
        <v>1015</v>
      </c>
      <c r="B16" s="125">
        <v>1015</v>
      </c>
      <c r="C16" s="537" t="s">
        <v>2278</v>
      </c>
      <c r="D16" s="537" t="s">
        <v>2278</v>
      </c>
      <c r="E16" s="545"/>
      <c r="F16" s="525">
        <v>53.9</v>
      </c>
      <c r="G16" s="3" t="s">
        <v>2279</v>
      </c>
      <c r="H16" s="3" t="s">
        <v>2280</v>
      </c>
      <c r="I16" s="526">
        <v>-44.677104</v>
      </c>
      <c r="J16" s="526">
        <v>-19.163523000000001</v>
      </c>
      <c r="K16" s="538" t="s">
        <v>220</v>
      </c>
      <c r="L16" s="538" t="s">
        <v>220</v>
      </c>
      <c r="M16" s="553">
        <v>1</v>
      </c>
      <c r="N16" s="107"/>
      <c r="O16" s="528">
        <v>2.068E-2</v>
      </c>
      <c r="P16" s="528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29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0">
        <v>0</v>
      </c>
      <c r="AO16" s="23"/>
      <c r="AP16" s="531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2">
        <f>constantes!$B$12</f>
        <v>0</v>
      </c>
      <c r="BA16" s="20">
        <v>318</v>
      </c>
      <c r="BB16" s="43"/>
      <c r="BC16" s="3" t="s">
        <v>2265</v>
      </c>
      <c r="BE16" s="533">
        <v>1</v>
      </c>
      <c r="BF16" s="534">
        <v>2027</v>
      </c>
      <c r="BG16" s="535">
        <v>1</v>
      </c>
      <c r="BH16" s="536">
        <v>2027</v>
      </c>
    </row>
    <row r="17" spans="1:60" ht="14.45" customHeight="1" x14ac:dyDescent="0.25">
      <c r="A17" s="125">
        <v>1016</v>
      </c>
      <c r="B17" s="125">
        <v>1016</v>
      </c>
      <c r="C17" s="625" t="s">
        <v>2281</v>
      </c>
      <c r="D17" s="537" t="s">
        <v>2281</v>
      </c>
      <c r="E17" s="545"/>
      <c r="F17" s="525">
        <v>139</v>
      </c>
      <c r="G17" s="3" t="s">
        <v>2264</v>
      </c>
      <c r="H17" s="3" t="s">
        <v>2282</v>
      </c>
      <c r="I17" s="526">
        <v>-53.335569</v>
      </c>
      <c r="J17" s="526">
        <v>-24.214742000000001</v>
      </c>
      <c r="K17" s="538" t="s">
        <v>221</v>
      </c>
      <c r="L17" s="538" t="s">
        <v>221</v>
      </c>
      <c r="M17" s="553">
        <v>2</v>
      </c>
      <c r="N17" s="107"/>
      <c r="O17" s="528">
        <v>1.9820000000000001E-2</v>
      </c>
      <c r="P17" s="528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29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0">
        <v>0</v>
      </c>
      <c r="AO17" s="23"/>
      <c r="AP17" s="531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2">
        <f>constantes!$B$12</f>
        <v>0</v>
      </c>
      <c r="BA17" s="20">
        <v>318</v>
      </c>
      <c r="BB17" s="43"/>
      <c r="BC17" s="3" t="s">
        <v>2277</v>
      </c>
      <c r="BE17" s="533">
        <v>1</v>
      </c>
      <c r="BF17" s="534">
        <v>2022</v>
      </c>
      <c r="BG17" s="535">
        <v>1</v>
      </c>
      <c r="BH17" s="536">
        <v>2022</v>
      </c>
    </row>
    <row r="18" spans="1:60" ht="15" customHeight="1" x14ac:dyDescent="0.25">
      <c r="A18" s="125">
        <v>1017</v>
      </c>
      <c r="B18" s="125">
        <v>1017</v>
      </c>
      <c r="C18" s="537" t="s">
        <v>2283</v>
      </c>
      <c r="D18" s="537" t="s">
        <v>2283</v>
      </c>
      <c r="E18" s="545"/>
      <c r="F18" s="525">
        <v>206</v>
      </c>
      <c r="G18" s="3" t="s">
        <v>2249</v>
      </c>
      <c r="H18" s="3" t="s">
        <v>2284</v>
      </c>
      <c r="I18" s="526">
        <v>-57.317599999999999</v>
      </c>
      <c r="J18" s="526">
        <v>-10.940340000000001</v>
      </c>
      <c r="K18" s="538" t="s">
        <v>228</v>
      </c>
      <c r="L18" s="538" t="s">
        <v>228</v>
      </c>
      <c r="M18" s="553">
        <v>10</v>
      </c>
      <c r="N18" s="107"/>
      <c r="O18" s="528">
        <v>1.6379999999999999E-2</v>
      </c>
      <c r="P18" s="528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3</v>
      </c>
      <c r="AF18" s="32" t="str">
        <f>IF(AE18=0,"",VLOOKUP(AE18,tab_tipo_expansao!$A$2:$B$4,2,0))</f>
        <v>não_considerar</v>
      </c>
      <c r="AG18" s="125">
        <v>2022</v>
      </c>
      <c r="AH18" s="125">
        <v>2100</v>
      </c>
      <c r="AI18" s="125">
        <v>30</v>
      </c>
      <c r="AJ18" s="529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0">
        <v>0</v>
      </c>
      <c r="AO18" s="23"/>
      <c r="AP18" s="531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2">
        <f>constantes!$B$12</f>
        <v>0</v>
      </c>
      <c r="BA18" s="20">
        <v>318</v>
      </c>
      <c r="BB18" s="43"/>
      <c r="BC18" s="3" t="s">
        <v>2285</v>
      </c>
      <c r="BE18" s="533">
        <v>1</v>
      </c>
      <c r="BF18" s="534">
        <v>2035</v>
      </c>
      <c r="BG18" s="535">
        <v>3</v>
      </c>
      <c r="BH18" s="536">
        <v>2050</v>
      </c>
    </row>
    <row r="19" spans="1:60" ht="14.45" customHeight="1" x14ac:dyDescent="0.25">
      <c r="A19" s="125">
        <v>1018</v>
      </c>
      <c r="B19" s="125">
        <v>1018</v>
      </c>
      <c r="C19" s="537" t="s">
        <v>2286</v>
      </c>
      <c r="D19" s="537" t="s">
        <v>2286</v>
      </c>
      <c r="E19" s="545"/>
      <c r="F19" s="525">
        <v>70</v>
      </c>
      <c r="G19" s="3" t="s">
        <v>2267</v>
      </c>
      <c r="H19" s="3" t="s">
        <v>2287</v>
      </c>
      <c r="I19" s="526">
        <v>-47.451388999999999</v>
      </c>
      <c r="J19" s="526">
        <v>-12.425833000000001</v>
      </c>
      <c r="K19" s="538" t="s">
        <v>2051</v>
      </c>
      <c r="L19" s="538" t="s">
        <v>2051</v>
      </c>
      <c r="M19" s="553">
        <v>1</v>
      </c>
      <c r="N19" s="107"/>
      <c r="O19" s="528">
        <v>1.9820000000000001E-2</v>
      </c>
      <c r="P19" s="528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3</v>
      </c>
      <c r="AF19" s="32" t="str">
        <f>IF(AE19=0,"",VLOOKUP(AE19,tab_tipo_expansao!$A$2:$B$4,2,0))</f>
        <v>não_considerar</v>
      </c>
      <c r="AG19" s="125">
        <v>2022</v>
      </c>
      <c r="AH19" s="125">
        <v>2100</v>
      </c>
      <c r="AI19" s="125">
        <v>30</v>
      </c>
      <c r="AJ19" s="529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0">
        <v>0</v>
      </c>
      <c r="AO19" s="23"/>
      <c r="AP19" s="531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2">
        <f>constantes!$B$12</f>
        <v>0</v>
      </c>
      <c r="BA19" s="20">
        <v>318</v>
      </c>
      <c r="BB19" s="43"/>
      <c r="BC19" s="3" t="s">
        <v>2285</v>
      </c>
      <c r="BE19" s="533">
        <v>1</v>
      </c>
      <c r="BF19" s="534">
        <v>2035</v>
      </c>
      <c r="BG19" s="535">
        <v>3</v>
      </c>
      <c r="BH19" s="536">
        <v>2050</v>
      </c>
    </row>
    <row r="20" spans="1:60" ht="15" x14ac:dyDescent="0.25">
      <c r="A20" s="125">
        <v>1019</v>
      </c>
      <c r="B20" s="125">
        <v>1019</v>
      </c>
      <c r="C20" s="537" t="s">
        <v>2288</v>
      </c>
      <c r="D20" s="537" t="s">
        <v>2288</v>
      </c>
      <c r="E20" s="545"/>
      <c r="F20" s="525">
        <v>68.599999999999994</v>
      </c>
      <c r="G20" s="3" t="s">
        <v>2289</v>
      </c>
      <c r="H20" s="3" t="s">
        <v>2290</v>
      </c>
      <c r="I20" s="526">
        <v>-51.924261000000001</v>
      </c>
      <c r="J20" s="526">
        <v>-29.437124000000001</v>
      </c>
      <c r="K20" s="538" t="s">
        <v>219</v>
      </c>
      <c r="L20" s="538" t="s">
        <v>219</v>
      </c>
      <c r="M20" s="553">
        <v>2</v>
      </c>
      <c r="N20" s="107"/>
      <c r="O20" s="528">
        <v>1.9820000000000001E-2</v>
      </c>
      <c r="P20" s="528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29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0">
        <v>0</v>
      </c>
      <c r="AO20" s="23"/>
      <c r="AP20" s="531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2">
        <f>constantes!$B$12</f>
        <v>0</v>
      </c>
      <c r="BA20" s="20">
        <v>318</v>
      </c>
      <c r="BB20" s="43"/>
      <c r="BC20" s="3" t="s">
        <v>2265</v>
      </c>
      <c r="BE20" s="533">
        <v>1</v>
      </c>
      <c r="BF20" s="534">
        <v>2027</v>
      </c>
      <c r="BG20" s="535">
        <v>1</v>
      </c>
      <c r="BH20" s="536">
        <v>2027</v>
      </c>
    </row>
    <row r="21" spans="1:60" ht="15" x14ac:dyDescent="0.25">
      <c r="A21" s="125">
        <v>1020</v>
      </c>
      <c r="B21" s="125">
        <v>1020</v>
      </c>
      <c r="C21" s="537" t="s">
        <v>2291</v>
      </c>
      <c r="D21" s="537" t="s">
        <v>2291</v>
      </c>
      <c r="E21" s="545"/>
      <c r="F21" s="525">
        <v>84</v>
      </c>
      <c r="G21" s="3" t="s">
        <v>2249</v>
      </c>
      <c r="H21" s="3" t="s">
        <v>2292</v>
      </c>
      <c r="I21" s="526">
        <v>-51.604526999999997</v>
      </c>
      <c r="J21" s="526">
        <v>0.79082200000000002</v>
      </c>
      <c r="K21" s="538" t="s">
        <v>2069</v>
      </c>
      <c r="L21" s="538" t="s">
        <v>2069</v>
      </c>
      <c r="M21" s="553">
        <v>7</v>
      </c>
      <c r="N21" s="107"/>
      <c r="O21" s="528">
        <v>1.9820000000000001E-2</v>
      </c>
      <c r="P21" s="528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3</v>
      </c>
      <c r="AF21" s="32" t="str">
        <f>IF(AE21=0,"",VLOOKUP(AE21,tab_tipo_expansao!$A$2:$B$4,2,0))</f>
        <v>não_considerar</v>
      </c>
      <c r="AG21" s="125">
        <v>2022</v>
      </c>
      <c r="AH21" s="125">
        <v>2100</v>
      </c>
      <c r="AI21" s="125">
        <v>30</v>
      </c>
      <c r="AJ21" s="529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0">
        <v>0</v>
      </c>
      <c r="AO21" s="23"/>
      <c r="AP21" s="531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2">
        <f>constantes!$B$12</f>
        <v>0</v>
      </c>
      <c r="BA21" s="20">
        <v>318</v>
      </c>
      <c r="BB21" s="43"/>
      <c r="BC21" s="3" t="s">
        <v>2251</v>
      </c>
      <c r="BE21" s="533">
        <v>1</v>
      </c>
      <c r="BF21" s="534">
        <v>2027</v>
      </c>
      <c r="BG21" s="535">
        <v>1</v>
      </c>
      <c r="BH21" s="536">
        <v>2027</v>
      </c>
    </row>
    <row r="22" spans="1:60" ht="14.45" customHeight="1" x14ac:dyDescent="0.25">
      <c r="A22" s="125">
        <v>1021</v>
      </c>
      <c r="B22" s="125">
        <v>1021</v>
      </c>
      <c r="C22" s="537" t="s">
        <v>2293</v>
      </c>
      <c r="D22" s="537" t="s">
        <v>2293</v>
      </c>
      <c r="E22" s="545"/>
      <c r="F22" s="525">
        <v>67</v>
      </c>
      <c r="G22" s="3" t="s">
        <v>2264</v>
      </c>
      <c r="H22" s="3" t="s">
        <v>2294</v>
      </c>
      <c r="I22" s="526">
        <v>-48.333340999999997</v>
      </c>
      <c r="J22" s="526">
        <v>-20.667614</v>
      </c>
      <c r="K22" s="538" t="s">
        <v>216</v>
      </c>
      <c r="L22" s="538" t="s">
        <v>216</v>
      </c>
      <c r="M22" s="553">
        <v>1</v>
      </c>
      <c r="N22" s="107"/>
      <c r="O22" s="528">
        <v>1.9820000000000001E-2</v>
      </c>
      <c r="P22" s="528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29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0">
        <v>0</v>
      </c>
      <c r="AO22" s="23"/>
      <c r="AP22" s="531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2">
        <f>constantes!$B$12</f>
        <v>0</v>
      </c>
      <c r="BA22" s="20">
        <v>318</v>
      </c>
      <c r="BB22" s="43"/>
      <c r="BC22" s="3" t="s">
        <v>2265</v>
      </c>
      <c r="BE22" s="533">
        <v>1</v>
      </c>
      <c r="BF22" s="534">
        <v>2027</v>
      </c>
      <c r="BG22" s="535">
        <v>1</v>
      </c>
      <c r="BH22" s="536">
        <v>2027</v>
      </c>
    </row>
    <row r="23" spans="1:60" ht="15" x14ac:dyDescent="0.25">
      <c r="A23" s="125">
        <v>1022</v>
      </c>
      <c r="B23" s="125">
        <v>1022</v>
      </c>
      <c r="C23" s="537" t="s">
        <v>2295</v>
      </c>
      <c r="D23" s="537" t="s">
        <v>2295</v>
      </c>
      <c r="E23" s="545"/>
      <c r="F23" s="525">
        <v>61</v>
      </c>
      <c r="G23" s="3" t="s">
        <v>2249</v>
      </c>
      <c r="H23" s="3" t="s">
        <v>2296</v>
      </c>
      <c r="I23" s="526">
        <v>-56.581667000000003</v>
      </c>
      <c r="J23" s="526">
        <v>-13.411944</v>
      </c>
      <c r="K23" s="538" t="s">
        <v>228</v>
      </c>
      <c r="L23" s="538" t="s">
        <v>228</v>
      </c>
      <c r="M23" s="553">
        <v>1</v>
      </c>
      <c r="N23" s="107"/>
      <c r="O23" s="528">
        <v>2.068E-2</v>
      </c>
      <c r="P23" s="528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29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0">
        <v>0</v>
      </c>
      <c r="AO23" s="23"/>
      <c r="AP23" s="531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2">
        <f>constantes!$B$12</f>
        <v>0</v>
      </c>
      <c r="BA23" s="20">
        <v>318</v>
      </c>
      <c r="BB23" s="43"/>
      <c r="BC23" s="3" t="s">
        <v>2265</v>
      </c>
      <c r="BE23" s="533">
        <v>1</v>
      </c>
      <c r="BF23" s="534">
        <v>2027</v>
      </c>
      <c r="BG23" s="535">
        <v>1</v>
      </c>
      <c r="BH23" s="536">
        <v>2027</v>
      </c>
    </row>
    <row r="24" spans="1:60" ht="15" x14ac:dyDescent="0.25">
      <c r="A24" s="125">
        <v>1023</v>
      </c>
      <c r="B24" s="125">
        <v>1023</v>
      </c>
      <c r="C24" s="537" t="s">
        <v>2297</v>
      </c>
      <c r="D24" s="537" t="s">
        <v>2297</v>
      </c>
      <c r="E24" s="545"/>
      <c r="F24" s="525">
        <v>85</v>
      </c>
      <c r="G24" s="3" t="s">
        <v>2267</v>
      </c>
      <c r="H24" s="3" t="s">
        <v>2287</v>
      </c>
      <c r="I24" s="526">
        <v>-47.802287</v>
      </c>
      <c r="J24" s="526">
        <v>-12.610586</v>
      </c>
      <c r="K24" s="538" t="s">
        <v>2051</v>
      </c>
      <c r="L24" s="538" t="s">
        <v>2051</v>
      </c>
      <c r="M24" s="553">
        <v>1</v>
      </c>
      <c r="N24" s="107"/>
      <c r="O24" s="528">
        <v>1.9820000000000001E-2</v>
      </c>
      <c r="P24" s="528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3</v>
      </c>
      <c r="AF24" s="32" t="str">
        <f>IF(AE24=0,"",VLOOKUP(AE24,tab_tipo_expansao!$A$2:$B$4,2,0))</f>
        <v>não_considerar</v>
      </c>
      <c r="AG24" s="125">
        <v>2022</v>
      </c>
      <c r="AH24" s="125">
        <v>2100</v>
      </c>
      <c r="AI24" s="125">
        <v>30</v>
      </c>
      <c r="AJ24" s="529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0">
        <v>0</v>
      </c>
      <c r="AO24" s="23"/>
      <c r="AP24" s="531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2">
        <f>constantes!$B$12</f>
        <v>0</v>
      </c>
      <c r="BA24" s="20">
        <v>318</v>
      </c>
      <c r="BB24" s="43"/>
      <c r="BC24" s="3" t="s">
        <v>2285</v>
      </c>
      <c r="BE24" s="533">
        <v>1</v>
      </c>
      <c r="BF24" s="534">
        <v>2035</v>
      </c>
      <c r="BG24" s="535">
        <v>3</v>
      </c>
      <c r="BH24" s="536">
        <v>2050</v>
      </c>
    </row>
    <row r="25" spans="1:60" ht="15" x14ac:dyDescent="0.25">
      <c r="A25" s="125">
        <v>1024</v>
      </c>
      <c r="B25" s="125">
        <v>1024</v>
      </c>
      <c r="C25" s="537" t="s">
        <v>2298</v>
      </c>
      <c r="D25" s="537" t="s">
        <v>2298</v>
      </c>
      <c r="E25" s="545"/>
      <c r="F25" s="525">
        <v>80</v>
      </c>
      <c r="G25" s="3" t="s">
        <v>2299</v>
      </c>
      <c r="H25" s="3" t="s">
        <v>2206</v>
      </c>
      <c r="I25" s="526">
        <v>-42.008727999999998</v>
      </c>
      <c r="J25" s="526">
        <v>-21.639526</v>
      </c>
      <c r="K25" s="538" t="s">
        <v>352</v>
      </c>
      <c r="L25" s="538" t="s">
        <v>352</v>
      </c>
      <c r="M25" s="553">
        <v>1</v>
      </c>
      <c r="N25" s="107"/>
      <c r="O25" s="528">
        <v>1.9820000000000001E-2</v>
      </c>
      <c r="P25" s="528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29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0">
        <v>0</v>
      </c>
      <c r="AO25" s="23"/>
      <c r="AP25" s="531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2">
        <f>constantes!$B$12</f>
        <v>0</v>
      </c>
      <c r="BA25" s="20">
        <v>318</v>
      </c>
      <c r="BB25" s="43"/>
      <c r="BC25" s="3" t="s">
        <v>2265</v>
      </c>
      <c r="BE25" s="533">
        <v>1</v>
      </c>
      <c r="BF25" s="534">
        <v>2027</v>
      </c>
      <c r="BG25" s="535">
        <v>1</v>
      </c>
      <c r="BH25" s="536">
        <v>2027</v>
      </c>
    </row>
    <row r="26" spans="1:60" ht="15" x14ac:dyDescent="0.25">
      <c r="A26" s="125">
        <v>1025</v>
      </c>
      <c r="B26" s="125">
        <v>1025</v>
      </c>
      <c r="C26" s="537" t="s">
        <v>2300</v>
      </c>
      <c r="D26" s="537" t="s">
        <v>2300</v>
      </c>
      <c r="E26" s="545"/>
      <c r="F26" s="525">
        <v>46.5</v>
      </c>
      <c r="G26" s="3" t="s">
        <v>2264</v>
      </c>
      <c r="H26" s="3" t="s">
        <v>2294</v>
      </c>
      <c r="I26" s="526">
        <v>-48.445278000000002</v>
      </c>
      <c r="J26" s="526">
        <v>-20.460277999999999</v>
      </c>
      <c r="K26" s="538" t="s">
        <v>216</v>
      </c>
      <c r="L26" s="538" t="s">
        <v>216</v>
      </c>
      <c r="M26" s="553">
        <v>1</v>
      </c>
      <c r="N26" s="107"/>
      <c r="O26" s="528">
        <v>2.068E-2</v>
      </c>
      <c r="P26" s="528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29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0">
        <v>0</v>
      </c>
      <c r="AO26" s="23"/>
      <c r="AP26" s="531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2">
        <f>constantes!$B$12</f>
        <v>0</v>
      </c>
      <c r="BA26" s="20">
        <v>318</v>
      </c>
      <c r="BB26" s="43"/>
      <c r="BC26" s="3" t="s">
        <v>2265</v>
      </c>
      <c r="BE26" s="533">
        <v>1</v>
      </c>
      <c r="BF26" s="534">
        <v>2027</v>
      </c>
      <c r="BG26" s="535">
        <v>1</v>
      </c>
      <c r="BH26" s="536">
        <v>2027</v>
      </c>
    </row>
    <row r="27" spans="1:60" ht="15" x14ac:dyDescent="0.25">
      <c r="A27" s="125">
        <v>1026</v>
      </c>
      <c r="B27" s="125">
        <v>1026</v>
      </c>
      <c r="C27" s="537" t="s">
        <v>2301</v>
      </c>
      <c r="D27" s="537" t="s">
        <v>2301</v>
      </c>
      <c r="E27" s="545"/>
      <c r="F27" s="525">
        <v>110</v>
      </c>
      <c r="G27" s="3" t="s">
        <v>2299</v>
      </c>
      <c r="H27" s="3" t="s">
        <v>2302</v>
      </c>
      <c r="I27" s="526">
        <v>-42.897592000000003</v>
      </c>
      <c r="J27" s="526">
        <v>-20.257141000000001</v>
      </c>
      <c r="K27" s="538" t="s">
        <v>220</v>
      </c>
      <c r="L27" s="538" t="s">
        <v>220</v>
      </c>
      <c r="M27" s="553">
        <v>1</v>
      </c>
      <c r="N27" s="107"/>
      <c r="O27" s="528">
        <v>1.9820000000000001E-2</v>
      </c>
      <c r="P27" s="528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29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0">
        <v>0</v>
      </c>
      <c r="AO27" s="23"/>
      <c r="AP27" s="531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2">
        <f>constantes!$B$12</f>
        <v>0</v>
      </c>
      <c r="BA27" s="20">
        <v>318</v>
      </c>
      <c r="BB27" s="43"/>
      <c r="BC27" s="3" t="s">
        <v>2265</v>
      </c>
      <c r="BE27" s="533">
        <v>1</v>
      </c>
      <c r="BF27" s="534">
        <v>2027</v>
      </c>
      <c r="BG27" s="535">
        <v>1</v>
      </c>
      <c r="BH27" s="536">
        <v>2027</v>
      </c>
    </row>
    <row r="28" spans="1:60" ht="14.45" customHeight="1" x14ac:dyDescent="0.25">
      <c r="A28" s="125">
        <v>1027</v>
      </c>
      <c r="B28" s="125">
        <v>1027</v>
      </c>
      <c r="C28" s="626" t="s">
        <v>2303</v>
      </c>
      <c r="D28" s="537" t="s">
        <v>2303</v>
      </c>
      <c r="E28" s="545"/>
      <c r="F28" s="643">
        <v>650</v>
      </c>
      <c r="G28" s="3" t="s">
        <v>2249</v>
      </c>
      <c r="H28" s="3" t="s">
        <v>2304</v>
      </c>
      <c r="I28" s="526">
        <v>-61.035497999999997</v>
      </c>
      <c r="J28" s="526">
        <v>1.8773139999999999</v>
      </c>
      <c r="K28" s="538" t="s">
        <v>227</v>
      </c>
      <c r="L28" s="538" t="s">
        <v>227</v>
      </c>
      <c r="M28" s="553">
        <v>7</v>
      </c>
      <c r="N28" s="107"/>
      <c r="O28" s="528">
        <v>1.6379999999999999E-2</v>
      </c>
      <c r="P28" s="528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29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0">
        <v>0</v>
      </c>
      <c r="AO28" s="23"/>
      <c r="AP28" s="531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2">
        <f>constantes!$B$12</f>
        <v>0</v>
      </c>
      <c r="BA28" s="20">
        <v>318</v>
      </c>
      <c r="BB28" s="43"/>
      <c r="BC28" s="3" t="s">
        <v>2277</v>
      </c>
      <c r="BE28" s="533">
        <v>1</v>
      </c>
      <c r="BF28" s="534">
        <v>2025</v>
      </c>
      <c r="BG28" s="535">
        <v>1</v>
      </c>
      <c r="BH28" s="536">
        <v>2025</v>
      </c>
    </row>
    <row r="29" spans="1:60" ht="15" x14ac:dyDescent="0.25">
      <c r="A29" s="125">
        <v>1028</v>
      </c>
      <c r="B29" s="125">
        <v>1028</v>
      </c>
      <c r="C29" s="537" t="s">
        <v>2305</v>
      </c>
      <c r="D29" s="537" t="s">
        <v>2305</v>
      </c>
      <c r="E29" s="545"/>
      <c r="F29" s="525">
        <v>57</v>
      </c>
      <c r="G29" s="3" t="s">
        <v>2299</v>
      </c>
      <c r="H29" s="3" t="s">
        <v>2302</v>
      </c>
      <c r="I29" s="526">
        <v>-42.713569999999997</v>
      </c>
      <c r="J29" s="526">
        <v>-20.016563999999999</v>
      </c>
      <c r="K29" s="538" t="s">
        <v>220</v>
      </c>
      <c r="L29" s="538" t="s">
        <v>220</v>
      </c>
      <c r="M29" s="553">
        <v>1</v>
      </c>
      <c r="N29" s="107"/>
      <c r="O29" s="528">
        <v>2.068E-2</v>
      </c>
      <c r="P29" s="528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3</v>
      </c>
      <c r="AF29" s="32" t="str">
        <f>IF(AE29=0,"",VLOOKUP(AE29,tab_tipo_expansao!$A$2:$B$4,2,0))</f>
        <v>não_considerar</v>
      </c>
      <c r="AG29" s="125">
        <v>2022</v>
      </c>
      <c r="AH29" s="125">
        <v>2100</v>
      </c>
      <c r="AI29" s="125">
        <v>30</v>
      </c>
      <c r="AJ29" s="529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0">
        <v>0</v>
      </c>
      <c r="AO29" s="23"/>
      <c r="AP29" s="531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2">
        <f>constantes!$B$12</f>
        <v>0</v>
      </c>
      <c r="BA29" s="20">
        <v>318</v>
      </c>
      <c r="BB29" s="43"/>
      <c r="BC29" s="3" t="s">
        <v>2251</v>
      </c>
      <c r="BE29" s="533">
        <v>1</v>
      </c>
      <c r="BF29" s="534">
        <v>2027</v>
      </c>
      <c r="BG29" s="535">
        <v>1</v>
      </c>
      <c r="BH29" s="536">
        <v>2027</v>
      </c>
    </row>
    <row r="30" spans="1:60" ht="15" x14ac:dyDescent="0.25">
      <c r="A30" s="125">
        <v>1029</v>
      </c>
      <c r="B30" s="125">
        <v>1029</v>
      </c>
      <c r="C30" s="537" t="s">
        <v>2306</v>
      </c>
      <c r="D30" s="537" t="s">
        <v>2306</v>
      </c>
      <c r="E30" s="545"/>
      <c r="F30" s="525">
        <v>32.1</v>
      </c>
      <c r="G30" s="3" t="s">
        <v>2267</v>
      </c>
      <c r="H30" s="3" t="s">
        <v>2307</v>
      </c>
      <c r="I30" s="526">
        <v>-52.516509999999997</v>
      </c>
      <c r="J30" s="526">
        <v>-15.855024</v>
      </c>
      <c r="K30" s="538" t="s">
        <v>228</v>
      </c>
      <c r="L30" s="538" t="s">
        <v>228</v>
      </c>
      <c r="M30" s="553">
        <v>1</v>
      </c>
      <c r="N30" s="107"/>
      <c r="O30" s="528">
        <v>2.068E-2</v>
      </c>
      <c r="P30" s="528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29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0">
        <v>0</v>
      </c>
      <c r="AO30" s="23"/>
      <c r="AP30" s="531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2">
        <f>constantes!$B$12</f>
        <v>0</v>
      </c>
      <c r="BA30" s="20">
        <v>318</v>
      </c>
      <c r="BB30" s="43"/>
      <c r="BC30" s="3" t="s">
        <v>2265</v>
      </c>
      <c r="BE30" s="533">
        <v>1</v>
      </c>
      <c r="BF30" s="534">
        <v>2027</v>
      </c>
      <c r="BG30" s="535">
        <v>1</v>
      </c>
      <c r="BH30" s="536">
        <v>2027</v>
      </c>
    </row>
    <row r="31" spans="1:60" ht="15" x14ac:dyDescent="0.25">
      <c r="A31" s="125">
        <v>1030</v>
      </c>
      <c r="B31" s="125">
        <v>1030</v>
      </c>
      <c r="C31" s="537" t="s">
        <v>2308</v>
      </c>
      <c r="D31" s="537" t="s">
        <v>2308</v>
      </c>
      <c r="E31" s="545"/>
      <c r="F31" s="525">
        <v>45</v>
      </c>
      <c r="G31" s="3" t="s">
        <v>2299</v>
      </c>
      <c r="H31" s="3" t="s">
        <v>2309</v>
      </c>
      <c r="I31" s="526">
        <v>-42.990372000000001</v>
      </c>
      <c r="J31" s="526">
        <v>-20.429535000000001</v>
      </c>
      <c r="K31" s="538" t="s">
        <v>220</v>
      </c>
      <c r="L31" s="538" t="s">
        <v>220</v>
      </c>
      <c r="M31" s="553">
        <v>1</v>
      </c>
      <c r="N31" s="107"/>
      <c r="O31" s="528">
        <v>2.068E-2</v>
      </c>
      <c r="P31" s="528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29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0">
        <v>0</v>
      </c>
      <c r="AO31" s="23"/>
      <c r="AP31" s="531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2">
        <f>constantes!$B$12</f>
        <v>0</v>
      </c>
      <c r="BA31" s="20">
        <v>318</v>
      </c>
      <c r="BB31" s="43"/>
      <c r="BC31" s="3" t="s">
        <v>2265</v>
      </c>
      <c r="BE31" s="533">
        <v>1</v>
      </c>
      <c r="BF31" s="534">
        <v>2027</v>
      </c>
      <c r="BG31" s="535">
        <v>1</v>
      </c>
      <c r="BH31" s="536">
        <v>2027</v>
      </c>
    </row>
    <row r="32" spans="1:60" ht="14.45" customHeight="1" x14ac:dyDescent="0.25">
      <c r="A32" s="125">
        <v>1031</v>
      </c>
      <c r="B32" s="125">
        <v>1031</v>
      </c>
      <c r="C32" s="624" t="s">
        <v>2310</v>
      </c>
      <c r="D32" s="537" t="s">
        <v>2310</v>
      </c>
      <c r="E32" s="545"/>
      <c r="F32" s="525">
        <v>142</v>
      </c>
      <c r="G32" s="3" t="s">
        <v>2267</v>
      </c>
      <c r="H32" s="3" t="s">
        <v>2311</v>
      </c>
      <c r="I32" s="526">
        <v>-49.213498999999999</v>
      </c>
      <c r="J32" s="526">
        <v>-14.832181</v>
      </c>
      <c r="K32" s="538" t="s">
        <v>2073</v>
      </c>
      <c r="L32" s="538" t="s">
        <v>2073</v>
      </c>
      <c r="M32" s="553">
        <v>1</v>
      </c>
      <c r="N32" s="107"/>
      <c r="O32" s="528">
        <v>1.9820000000000001E-2</v>
      </c>
      <c r="P32" s="528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29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0">
        <v>0</v>
      </c>
      <c r="AO32" s="23"/>
      <c r="AP32" s="531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2">
        <f>constantes!$B$12</f>
        <v>0</v>
      </c>
      <c r="BA32" s="20">
        <v>318</v>
      </c>
      <c r="BB32" s="43"/>
      <c r="BC32" s="3" t="s">
        <v>2277</v>
      </c>
      <c r="BE32" s="533">
        <v>1</v>
      </c>
      <c r="BF32" s="534">
        <v>2026</v>
      </c>
      <c r="BG32" s="535">
        <v>1</v>
      </c>
      <c r="BH32" s="536">
        <v>2026</v>
      </c>
    </row>
    <row r="33" spans="1:60" ht="15" x14ac:dyDescent="0.25">
      <c r="A33" s="125">
        <v>1032</v>
      </c>
      <c r="B33" s="125">
        <v>1032</v>
      </c>
      <c r="C33" s="537" t="s">
        <v>2312</v>
      </c>
      <c r="D33" s="537" t="s">
        <v>2312</v>
      </c>
      <c r="E33" s="545"/>
      <c r="F33" s="525">
        <v>42.8</v>
      </c>
      <c r="G33" s="3" t="s">
        <v>2267</v>
      </c>
      <c r="H33" s="3" t="s">
        <v>2268</v>
      </c>
      <c r="I33" s="526">
        <v>-53.854004000000003</v>
      </c>
      <c r="J33" s="526">
        <v>-15.254529</v>
      </c>
      <c r="K33" s="538" t="s">
        <v>228</v>
      </c>
      <c r="L33" s="538" t="s">
        <v>228</v>
      </c>
      <c r="M33" s="553">
        <v>1</v>
      </c>
      <c r="N33" s="107"/>
      <c r="O33" s="528">
        <v>2.068E-2</v>
      </c>
      <c r="P33" s="528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3</v>
      </c>
      <c r="AF33" s="32" t="str">
        <f>IF(AE33=0,"",VLOOKUP(AE33,tab_tipo_expansao!$A$2:$B$4,2,0))</f>
        <v>não_considerar</v>
      </c>
      <c r="AG33" s="125">
        <v>2022</v>
      </c>
      <c r="AH33" s="125">
        <v>2100</v>
      </c>
      <c r="AI33" s="125">
        <v>30</v>
      </c>
      <c r="AJ33" s="529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0">
        <v>0</v>
      </c>
      <c r="AO33" s="23"/>
      <c r="AP33" s="531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2">
        <f>constantes!$B$12</f>
        <v>0</v>
      </c>
      <c r="BA33" s="20">
        <v>318</v>
      </c>
      <c r="BB33" s="43"/>
      <c r="BC33" s="3" t="s">
        <v>2285</v>
      </c>
      <c r="BE33" s="533">
        <v>1</v>
      </c>
      <c r="BF33" s="534">
        <v>2035</v>
      </c>
      <c r="BG33" s="535">
        <v>3</v>
      </c>
      <c r="BH33" s="536">
        <v>2050</v>
      </c>
    </row>
    <row r="34" spans="1:60" ht="15" x14ac:dyDescent="0.25">
      <c r="A34" s="125">
        <v>1033</v>
      </c>
      <c r="B34" s="125">
        <v>1033</v>
      </c>
      <c r="C34" s="537" t="s">
        <v>2313</v>
      </c>
      <c r="D34" s="537" t="s">
        <v>2313</v>
      </c>
      <c r="E34" s="545"/>
      <c r="F34" s="525">
        <v>63</v>
      </c>
      <c r="G34" s="3" t="s">
        <v>2314</v>
      </c>
      <c r="H34" s="3" t="s">
        <v>2314</v>
      </c>
      <c r="I34" s="526">
        <v>-43.082168000000003</v>
      </c>
      <c r="J34" s="526">
        <v>-6.748907</v>
      </c>
      <c r="K34" s="538" t="s">
        <v>2053</v>
      </c>
      <c r="L34" s="538" t="s">
        <v>2053</v>
      </c>
      <c r="M34" s="553">
        <v>3</v>
      </c>
      <c r="N34" s="107"/>
      <c r="O34" s="528">
        <v>1.9820000000000001E-2</v>
      </c>
      <c r="P34" s="528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29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0">
        <v>0</v>
      </c>
      <c r="AO34" s="23"/>
      <c r="AP34" s="531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2">
        <f>constantes!$B$12</f>
        <v>0</v>
      </c>
      <c r="BA34" s="20">
        <v>318</v>
      </c>
      <c r="BB34" s="43"/>
      <c r="BC34" s="3" t="s">
        <v>2265</v>
      </c>
      <c r="BE34" s="533">
        <v>1</v>
      </c>
      <c r="BF34" s="534">
        <v>2027</v>
      </c>
      <c r="BG34" s="535">
        <v>1</v>
      </c>
      <c r="BH34" s="536">
        <v>2027</v>
      </c>
    </row>
    <row r="35" spans="1:60" ht="15" x14ac:dyDescent="0.25">
      <c r="A35" s="125">
        <v>1034</v>
      </c>
      <c r="B35" s="125">
        <v>1034</v>
      </c>
      <c r="C35" s="537" t="s">
        <v>2315</v>
      </c>
      <c r="D35" s="537" t="s">
        <v>2315</v>
      </c>
      <c r="E35" s="545"/>
      <c r="F35" s="525">
        <v>81</v>
      </c>
      <c r="G35" s="3" t="s">
        <v>2267</v>
      </c>
      <c r="H35" s="3" t="s">
        <v>2316</v>
      </c>
      <c r="I35" s="526">
        <v>-46.880605000000003</v>
      </c>
      <c r="J35" s="526">
        <v>-10.267543999999999</v>
      </c>
      <c r="K35" s="538" t="s">
        <v>2051</v>
      </c>
      <c r="L35" s="538" t="s">
        <v>2051</v>
      </c>
      <c r="M35" s="553">
        <v>1</v>
      </c>
      <c r="N35" s="107"/>
      <c r="O35" s="528">
        <v>2.068E-2</v>
      </c>
      <c r="P35" s="528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3</v>
      </c>
      <c r="AF35" s="32" t="str">
        <f>IF(AE35=0,"",VLOOKUP(AE35,tab_tipo_expansao!$A$2:$B$4,2,0))</f>
        <v>não_considerar</v>
      </c>
      <c r="AG35" s="125">
        <v>2022</v>
      </c>
      <c r="AH35" s="125">
        <v>2100</v>
      </c>
      <c r="AI35" s="125">
        <v>30</v>
      </c>
      <c r="AJ35" s="529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0">
        <v>0</v>
      </c>
      <c r="AO35" s="23"/>
      <c r="AP35" s="531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2">
        <f>constantes!$B$12</f>
        <v>0</v>
      </c>
      <c r="BA35" s="20">
        <v>318</v>
      </c>
      <c r="BB35" s="43"/>
      <c r="BC35" s="3" t="s">
        <v>2253</v>
      </c>
      <c r="BE35" s="533">
        <v>1</v>
      </c>
      <c r="BF35" s="534">
        <v>2030</v>
      </c>
      <c r="BG35" s="535">
        <v>1</v>
      </c>
      <c r="BH35" s="536">
        <v>2030</v>
      </c>
    </row>
    <row r="36" spans="1:60" ht="15" x14ac:dyDescent="0.25">
      <c r="A36" s="125">
        <v>1035</v>
      </c>
      <c r="B36" s="125">
        <v>1035</v>
      </c>
      <c r="C36" s="537" t="s">
        <v>2317</v>
      </c>
      <c r="D36" s="537" t="s">
        <v>2317</v>
      </c>
      <c r="E36" s="545"/>
      <c r="F36" s="525">
        <v>802</v>
      </c>
      <c r="G36" s="3" t="s">
        <v>2249</v>
      </c>
      <c r="H36" s="3" t="s">
        <v>2318</v>
      </c>
      <c r="I36" s="526">
        <v>-56.468015000000001</v>
      </c>
      <c r="J36" s="526">
        <v>-5.0850020000000002</v>
      </c>
      <c r="K36" s="538" t="s">
        <v>223</v>
      </c>
      <c r="L36" s="538" t="s">
        <v>223</v>
      </c>
      <c r="M36" s="553">
        <v>9</v>
      </c>
      <c r="N36" s="107"/>
      <c r="O36" s="528">
        <v>1.6379999999999999E-2</v>
      </c>
      <c r="P36" s="528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3</v>
      </c>
      <c r="AF36" s="32" t="str">
        <f>IF(AE36=0,"",VLOOKUP(AE36,tab_tipo_expansao!$A$2:$B$4,2,0))</f>
        <v>não_considerar</v>
      </c>
      <c r="AG36" s="125">
        <v>2022</v>
      </c>
      <c r="AH36" s="125">
        <v>2100</v>
      </c>
      <c r="AI36" s="125">
        <v>30</v>
      </c>
      <c r="AJ36" s="529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0">
        <v>0</v>
      </c>
      <c r="AO36" s="23"/>
      <c r="AP36" s="531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2">
        <f>constantes!$B$12</f>
        <v>0</v>
      </c>
      <c r="BA36" s="20">
        <v>318</v>
      </c>
      <c r="BB36" s="43"/>
      <c r="BC36" s="3" t="s">
        <v>2285</v>
      </c>
      <c r="BE36" s="533">
        <v>1</v>
      </c>
      <c r="BF36" s="534">
        <v>2035</v>
      </c>
      <c r="BG36" s="535">
        <v>3</v>
      </c>
      <c r="BH36" s="536">
        <v>2050</v>
      </c>
    </row>
    <row r="37" spans="1:60" ht="15" x14ac:dyDescent="0.25">
      <c r="A37" s="125">
        <v>1036</v>
      </c>
      <c r="B37" s="125">
        <v>1036</v>
      </c>
      <c r="C37" s="537" t="s">
        <v>2319</v>
      </c>
      <c r="D37" s="537" t="s">
        <v>2319</v>
      </c>
      <c r="E37" s="545"/>
      <c r="F37" s="525">
        <v>528</v>
      </c>
      <c r="G37" s="3" t="s">
        <v>2249</v>
      </c>
      <c r="H37" s="3" t="s">
        <v>2318</v>
      </c>
      <c r="I37" s="526">
        <v>-55.76</v>
      </c>
      <c r="J37" s="526">
        <v>-5.9163889999999997</v>
      </c>
      <c r="K37" s="538" t="s">
        <v>223</v>
      </c>
      <c r="L37" s="538" t="s">
        <v>223</v>
      </c>
      <c r="M37" s="553">
        <v>9</v>
      </c>
      <c r="N37" s="107"/>
      <c r="O37" s="528">
        <v>1.6379999999999999E-2</v>
      </c>
      <c r="P37" s="528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3</v>
      </c>
      <c r="AF37" s="32" t="str">
        <f>IF(AE37=0,"",VLOOKUP(AE37,tab_tipo_expansao!$A$2:$B$4,2,0))</f>
        <v>não_considerar</v>
      </c>
      <c r="AG37" s="125">
        <v>2027</v>
      </c>
      <c r="AH37" s="125">
        <v>2100</v>
      </c>
      <c r="AI37" s="125">
        <v>30</v>
      </c>
      <c r="AJ37" s="529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0">
        <v>0</v>
      </c>
      <c r="AO37" s="23"/>
      <c r="AP37" s="531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2">
        <f>constantes!$B$12</f>
        <v>0</v>
      </c>
      <c r="BA37" s="20">
        <v>318</v>
      </c>
      <c r="BB37" s="43"/>
      <c r="BC37" s="3" t="s">
        <v>2253</v>
      </c>
      <c r="BE37" s="533">
        <v>1</v>
      </c>
      <c r="BF37" s="534">
        <v>2030</v>
      </c>
      <c r="BG37" s="535">
        <v>1</v>
      </c>
      <c r="BH37" s="536">
        <v>2030</v>
      </c>
    </row>
    <row r="38" spans="1:60" ht="15" x14ac:dyDescent="0.25">
      <c r="A38" s="125">
        <v>1037</v>
      </c>
      <c r="B38" s="125">
        <v>1037</v>
      </c>
      <c r="C38" s="537" t="s">
        <v>2320</v>
      </c>
      <c r="D38" s="537" t="s">
        <v>2320</v>
      </c>
      <c r="E38" s="545"/>
      <c r="F38" s="525">
        <v>399.8</v>
      </c>
      <c r="G38" s="3" t="s">
        <v>2249</v>
      </c>
      <c r="H38" s="3" t="s">
        <v>2321</v>
      </c>
      <c r="I38" s="526">
        <v>-60.914164999999997</v>
      </c>
      <c r="J38" s="526">
        <v>-7.705279</v>
      </c>
      <c r="K38" s="538" t="s">
        <v>224</v>
      </c>
      <c r="L38" s="538" t="s">
        <v>224</v>
      </c>
      <c r="M38" s="553">
        <v>7</v>
      </c>
      <c r="N38" s="107"/>
      <c r="O38" s="528">
        <v>1.6379999999999999E-2</v>
      </c>
      <c r="P38" s="528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3</v>
      </c>
      <c r="AF38" s="32" t="str">
        <f>IF(AE38=0,"",VLOOKUP(AE38,tab_tipo_expansao!$A$2:$B$4,2,0))</f>
        <v>não_considerar</v>
      </c>
      <c r="AG38" s="125">
        <v>2022</v>
      </c>
      <c r="AH38" s="125">
        <v>2100</v>
      </c>
      <c r="AI38" s="125">
        <v>30</v>
      </c>
      <c r="AJ38" s="529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0">
        <v>0</v>
      </c>
      <c r="AO38" s="23"/>
      <c r="AP38" s="531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2">
        <f>constantes!$B$12</f>
        <v>0</v>
      </c>
      <c r="BA38" s="20">
        <v>318</v>
      </c>
      <c r="BB38" s="43"/>
      <c r="BC38" s="3" t="s">
        <v>2253</v>
      </c>
      <c r="BE38" s="533">
        <v>1</v>
      </c>
      <c r="BF38" s="534">
        <v>2030</v>
      </c>
      <c r="BG38" s="535">
        <v>1</v>
      </c>
      <c r="BH38" s="536">
        <v>2030</v>
      </c>
    </row>
    <row r="39" spans="1:60" ht="15" x14ac:dyDescent="0.25">
      <c r="A39" s="125">
        <v>1038</v>
      </c>
      <c r="B39" s="125">
        <v>1038</v>
      </c>
      <c r="C39" s="537" t="s">
        <v>2322</v>
      </c>
      <c r="D39" s="537" t="s">
        <v>2322</v>
      </c>
      <c r="E39" s="545"/>
      <c r="F39" s="525">
        <v>39</v>
      </c>
      <c r="G39" s="3" t="s">
        <v>2249</v>
      </c>
      <c r="H39" s="3" t="s">
        <v>2323</v>
      </c>
      <c r="I39" s="526">
        <v>-58.957948999999999</v>
      </c>
      <c r="J39" s="526">
        <v>-12.989414</v>
      </c>
      <c r="K39" s="538" t="s">
        <v>228</v>
      </c>
      <c r="L39" s="538" t="s">
        <v>228</v>
      </c>
      <c r="M39" s="553">
        <v>10</v>
      </c>
      <c r="N39" s="107"/>
      <c r="O39" s="528">
        <v>2.068E-2</v>
      </c>
      <c r="P39" s="528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29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0">
        <v>0</v>
      </c>
      <c r="AO39" s="23"/>
      <c r="AP39" s="531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2">
        <f>constantes!$B$12</f>
        <v>0</v>
      </c>
      <c r="BA39" s="20">
        <v>318</v>
      </c>
      <c r="BB39" s="43"/>
      <c r="BC39" s="3" t="s">
        <v>2265</v>
      </c>
      <c r="BE39" s="533">
        <v>1</v>
      </c>
      <c r="BF39" s="534">
        <v>2027</v>
      </c>
      <c r="BG39" s="535">
        <v>1</v>
      </c>
      <c r="BH39" s="536">
        <v>2027</v>
      </c>
    </row>
    <row r="40" spans="1:60" ht="14.45" customHeight="1" x14ac:dyDescent="0.25">
      <c r="A40" s="125">
        <v>1039</v>
      </c>
      <c r="B40" s="125">
        <v>1039</v>
      </c>
      <c r="C40" s="537" t="s">
        <v>2324</v>
      </c>
      <c r="D40" s="537" t="s">
        <v>2324</v>
      </c>
      <c r="E40" s="545"/>
      <c r="F40" s="525">
        <v>50</v>
      </c>
      <c r="G40" s="3" t="s">
        <v>2299</v>
      </c>
      <c r="H40" s="3" t="s">
        <v>2206</v>
      </c>
      <c r="I40" s="526">
        <v>-41.873842000000003</v>
      </c>
      <c r="J40" s="526">
        <v>-21.577017000000001</v>
      </c>
      <c r="K40" s="538" t="s">
        <v>352</v>
      </c>
      <c r="L40" s="538" t="s">
        <v>352</v>
      </c>
      <c r="M40" s="553">
        <v>1</v>
      </c>
      <c r="N40" s="107"/>
      <c r="O40" s="528">
        <v>2.068E-2</v>
      </c>
      <c r="P40" s="528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29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0">
        <v>0</v>
      </c>
      <c r="AO40" s="23"/>
      <c r="AP40" s="531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2">
        <f>constantes!$B$12</f>
        <v>0</v>
      </c>
      <c r="BA40" s="20">
        <v>318</v>
      </c>
      <c r="BB40" s="43"/>
      <c r="BC40" s="3" t="s">
        <v>2265</v>
      </c>
      <c r="BE40" s="533">
        <v>1</v>
      </c>
      <c r="BF40" s="534">
        <v>2027</v>
      </c>
      <c r="BG40" s="535">
        <v>1</v>
      </c>
      <c r="BH40" s="536">
        <v>2027</v>
      </c>
    </row>
    <row r="41" spans="1:60" ht="14.45" customHeight="1" x14ac:dyDescent="0.25">
      <c r="A41" s="125">
        <v>1040</v>
      </c>
      <c r="B41" s="125">
        <v>1040</v>
      </c>
      <c r="C41" s="537" t="s">
        <v>2325</v>
      </c>
      <c r="D41" s="537" t="s">
        <v>2325</v>
      </c>
      <c r="E41" s="545"/>
      <c r="F41" s="525">
        <v>44</v>
      </c>
      <c r="G41" s="3" t="s">
        <v>2314</v>
      </c>
      <c r="H41" s="3" t="s">
        <v>2314</v>
      </c>
      <c r="I41" s="526">
        <v>-45.788333000000002</v>
      </c>
      <c r="J41" s="526">
        <v>-8.6169440000000002</v>
      </c>
      <c r="K41" s="538" t="s">
        <v>2053</v>
      </c>
      <c r="L41" s="538" t="s">
        <v>2053</v>
      </c>
      <c r="M41" s="553">
        <v>3</v>
      </c>
      <c r="N41" s="107"/>
      <c r="O41" s="528">
        <v>2.068E-2</v>
      </c>
      <c r="P41" s="528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29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0">
        <v>0</v>
      </c>
      <c r="AO41" s="23"/>
      <c r="AP41" s="531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2">
        <f>constantes!$B$12</f>
        <v>0</v>
      </c>
      <c r="BA41" s="20">
        <v>318</v>
      </c>
      <c r="BB41" s="43"/>
      <c r="BC41" s="3" t="s">
        <v>2265</v>
      </c>
      <c r="BE41" s="533">
        <v>1</v>
      </c>
      <c r="BF41" s="534">
        <v>2027</v>
      </c>
      <c r="BG41" s="535">
        <v>1</v>
      </c>
      <c r="BH41" s="536">
        <v>2027</v>
      </c>
    </row>
    <row r="42" spans="1:60" ht="14.45" customHeight="1" x14ac:dyDescent="0.25">
      <c r="A42" s="125">
        <v>1041</v>
      </c>
      <c r="B42" s="125">
        <v>1041</v>
      </c>
      <c r="C42" s="537" t="s">
        <v>2326</v>
      </c>
      <c r="D42" s="537" t="s">
        <v>2326</v>
      </c>
      <c r="E42" s="545"/>
      <c r="F42" s="525">
        <v>36.700000000000003</v>
      </c>
      <c r="G42" s="3" t="s">
        <v>2264</v>
      </c>
      <c r="H42" s="3" t="s">
        <v>2282</v>
      </c>
      <c r="I42" s="526">
        <v>-52.864167000000002</v>
      </c>
      <c r="J42" s="526">
        <v>-24.756111000000001</v>
      </c>
      <c r="K42" s="538" t="s">
        <v>221</v>
      </c>
      <c r="L42" s="538" t="s">
        <v>221</v>
      </c>
      <c r="M42" s="553">
        <v>2</v>
      </c>
      <c r="N42" s="107"/>
      <c r="O42" s="528">
        <v>2.068E-2</v>
      </c>
      <c r="P42" s="528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29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0">
        <v>0</v>
      </c>
      <c r="AO42" s="23"/>
      <c r="AP42" s="531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2">
        <f>constantes!$B$12</f>
        <v>0</v>
      </c>
      <c r="BA42" s="20">
        <v>318</v>
      </c>
      <c r="BB42" s="43"/>
      <c r="BC42" s="3" t="s">
        <v>2265</v>
      </c>
      <c r="BE42" s="533">
        <v>1</v>
      </c>
      <c r="BF42" s="534">
        <v>2027</v>
      </c>
      <c r="BG42" s="535">
        <v>1</v>
      </c>
      <c r="BH42" s="536">
        <v>2027</v>
      </c>
    </row>
    <row r="43" spans="1:60" ht="14.45" customHeight="1" x14ac:dyDescent="0.25">
      <c r="A43" s="125">
        <v>1042</v>
      </c>
      <c r="B43" s="125">
        <v>1042</v>
      </c>
      <c r="C43" s="537" t="s">
        <v>2327</v>
      </c>
      <c r="D43" s="537" t="s">
        <v>2327</v>
      </c>
      <c r="E43" s="545"/>
      <c r="F43" s="525">
        <v>240.2</v>
      </c>
      <c r="G43" s="3" t="s">
        <v>2249</v>
      </c>
      <c r="H43" s="3" t="s">
        <v>2260</v>
      </c>
      <c r="I43" s="526">
        <v>-52.960278000000002</v>
      </c>
      <c r="J43" s="526">
        <v>-8.3055000000000004E-2</v>
      </c>
      <c r="K43" s="538" t="s">
        <v>2069</v>
      </c>
      <c r="L43" s="538" t="s">
        <v>2069</v>
      </c>
      <c r="M43" s="553">
        <v>4</v>
      </c>
      <c r="N43" s="107"/>
      <c r="O43" s="528">
        <v>1.6379999999999999E-2</v>
      </c>
      <c r="P43" s="528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3</v>
      </c>
      <c r="AF43" s="32" t="str">
        <f>IF(AE43=0,"",VLOOKUP(AE43,tab_tipo_expansao!$A$2:$B$4,2,0))</f>
        <v>não_considerar</v>
      </c>
      <c r="AG43" s="125">
        <v>2022</v>
      </c>
      <c r="AH43" s="125">
        <v>2100</v>
      </c>
      <c r="AI43" s="125">
        <v>30</v>
      </c>
      <c r="AJ43" s="529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0">
        <v>0</v>
      </c>
      <c r="AO43" s="23"/>
      <c r="AP43" s="531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2">
        <f>constantes!$B$12</f>
        <v>0</v>
      </c>
      <c r="BA43" s="20">
        <v>318</v>
      </c>
      <c r="BB43" s="43"/>
      <c r="BC43" s="3" t="s">
        <v>2251</v>
      </c>
      <c r="BE43" s="533">
        <v>1</v>
      </c>
      <c r="BF43" s="534">
        <v>2027</v>
      </c>
      <c r="BG43" s="535">
        <v>1</v>
      </c>
      <c r="BH43" s="536">
        <v>2027</v>
      </c>
    </row>
    <row r="44" spans="1:60" ht="14.45" customHeight="1" x14ac:dyDescent="0.25">
      <c r="A44" s="125">
        <v>1043</v>
      </c>
      <c r="B44" s="125">
        <v>1043</v>
      </c>
      <c r="C44" s="625" t="s">
        <v>2328</v>
      </c>
      <c r="D44" s="537" t="s">
        <v>2328</v>
      </c>
      <c r="E44" s="545"/>
      <c r="F44" s="525">
        <v>140</v>
      </c>
      <c r="G44" s="3" t="s">
        <v>2249</v>
      </c>
      <c r="H44" s="3" t="s">
        <v>2296</v>
      </c>
      <c r="I44" s="526">
        <v>-57.754694000000001</v>
      </c>
      <c r="J44" s="526">
        <v>-11.076651999999999</v>
      </c>
      <c r="K44" s="538" t="s">
        <v>228</v>
      </c>
      <c r="L44" s="538" t="s">
        <v>228</v>
      </c>
      <c r="M44" s="553">
        <v>1</v>
      </c>
      <c r="N44" s="107"/>
      <c r="O44" s="528">
        <v>1.9820000000000001E-2</v>
      </c>
      <c r="P44" s="528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29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0">
        <v>0</v>
      </c>
      <c r="AO44" s="23"/>
      <c r="AP44" s="531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2">
        <f>constantes!$B$12</f>
        <v>0</v>
      </c>
      <c r="BA44" s="20">
        <v>318</v>
      </c>
      <c r="BB44" s="43"/>
      <c r="BC44" s="3" t="s">
        <v>2277</v>
      </c>
      <c r="BE44" s="533">
        <v>1</v>
      </c>
      <c r="BF44" s="534">
        <v>2023</v>
      </c>
      <c r="BG44" s="535">
        <v>1</v>
      </c>
      <c r="BH44" s="536">
        <v>2023</v>
      </c>
    </row>
    <row r="45" spans="1:60" ht="15" x14ac:dyDescent="0.25">
      <c r="A45" s="125">
        <v>1044</v>
      </c>
      <c r="B45" s="125">
        <v>1044</v>
      </c>
      <c r="C45" s="537" t="s">
        <v>2329</v>
      </c>
      <c r="D45" s="537" t="s">
        <v>2329</v>
      </c>
      <c r="E45" s="545"/>
      <c r="F45" s="525">
        <v>64</v>
      </c>
      <c r="G45" s="3" t="s">
        <v>2314</v>
      </c>
      <c r="H45" s="3" t="s">
        <v>2314</v>
      </c>
      <c r="I45" s="526">
        <v>-43.090111999999998</v>
      </c>
      <c r="J45" s="526">
        <v>-5.7409730000000003</v>
      </c>
      <c r="K45" s="538" t="s">
        <v>2053</v>
      </c>
      <c r="L45" s="538" t="s">
        <v>2053</v>
      </c>
      <c r="M45" s="553">
        <v>3</v>
      </c>
      <c r="N45" s="107"/>
      <c r="O45" s="528">
        <v>1.9820000000000001E-2</v>
      </c>
      <c r="P45" s="528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29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0">
        <v>0</v>
      </c>
      <c r="AO45" s="23"/>
      <c r="AP45" s="531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2">
        <f>constantes!$B$12</f>
        <v>0</v>
      </c>
      <c r="BA45" s="20">
        <v>318</v>
      </c>
      <c r="BB45" s="43"/>
      <c r="BC45" s="3" t="s">
        <v>2265</v>
      </c>
      <c r="BE45" s="533">
        <v>1</v>
      </c>
      <c r="BF45" s="534">
        <v>2027</v>
      </c>
      <c r="BG45" s="535">
        <v>1</v>
      </c>
      <c r="BH45" s="536">
        <v>2027</v>
      </c>
    </row>
    <row r="46" spans="1:60" ht="15" x14ac:dyDescent="0.25">
      <c r="A46" s="125">
        <v>1045</v>
      </c>
      <c r="B46" s="125">
        <v>1045</v>
      </c>
      <c r="C46" s="537" t="s">
        <v>2330</v>
      </c>
      <c r="D46" s="537" t="s">
        <v>2330</v>
      </c>
      <c r="E46" s="545"/>
      <c r="F46" s="525">
        <v>120</v>
      </c>
      <c r="G46" s="3" t="s">
        <v>2264</v>
      </c>
      <c r="H46" s="3" t="s">
        <v>2146</v>
      </c>
      <c r="I46" s="526">
        <v>-50.958883999999998</v>
      </c>
      <c r="J46" s="526">
        <v>-23.461390000000002</v>
      </c>
      <c r="K46" s="538" t="s">
        <v>221</v>
      </c>
      <c r="L46" s="538" t="s">
        <v>221</v>
      </c>
      <c r="M46" s="553">
        <v>2</v>
      </c>
      <c r="N46" s="107"/>
      <c r="O46" s="528">
        <v>1.6379999999999999E-2</v>
      </c>
      <c r="P46" s="528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29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0">
        <v>0</v>
      </c>
      <c r="AO46" s="23"/>
      <c r="AP46" s="531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2">
        <f>constantes!$B$12</f>
        <v>0</v>
      </c>
      <c r="BA46" s="20">
        <v>318</v>
      </c>
      <c r="BB46" s="43"/>
      <c r="BC46" s="3" t="s">
        <v>2265</v>
      </c>
      <c r="BE46" s="533">
        <v>1</v>
      </c>
      <c r="BF46" s="534">
        <v>2027</v>
      </c>
      <c r="BG46" s="535">
        <v>1</v>
      </c>
      <c r="BH46" s="536">
        <v>2027</v>
      </c>
    </row>
    <row r="47" spans="1:60" ht="15" x14ac:dyDescent="0.25">
      <c r="A47" s="125">
        <v>1046</v>
      </c>
      <c r="B47" s="125">
        <v>1046</v>
      </c>
      <c r="C47" s="537" t="s">
        <v>2331</v>
      </c>
      <c r="D47" s="537" t="s">
        <v>2331</v>
      </c>
      <c r="E47" s="545"/>
      <c r="F47" s="525">
        <v>3336</v>
      </c>
      <c r="G47" s="3" t="s">
        <v>2249</v>
      </c>
      <c r="H47" s="3" t="s">
        <v>2332</v>
      </c>
      <c r="I47" s="526">
        <v>-58.314695</v>
      </c>
      <c r="J47" s="526">
        <v>-6.5021950000000004</v>
      </c>
      <c r="K47" s="538" t="s">
        <v>224</v>
      </c>
      <c r="L47" s="538" t="s">
        <v>224</v>
      </c>
      <c r="M47" s="553">
        <v>9</v>
      </c>
      <c r="N47" s="107"/>
      <c r="O47" s="528">
        <v>1.6379999999999999E-2</v>
      </c>
      <c r="P47" s="528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3</v>
      </c>
      <c r="AF47" s="32" t="str">
        <f>IF(AE47=0,"",VLOOKUP(AE47,tab_tipo_expansao!$A$2:$B$4,2,0))</f>
        <v>não_considerar</v>
      </c>
      <c r="AG47" s="125">
        <v>2022</v>
      </c>
      <c r="AH47" s="125">
        <v>2100</v>
      </c>
      <c r="AI47" s="125">
        <v>30</v>
      </c>
      <c r="AJ47" s="529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0">
        <v>0</v>
      </c>
      <c r="AO47" s="23"/>
      <c r="AP47" s="531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2">
        <f>constantes!$B$12</f>
        <v>0</v>
      </c>
      <c r="BA47" s="20">
        <v>318</v>
      </c>
      <c r="BB47" s="43"/>
      <c r="BC47" s="3" t="s">
        <v>2285</v>
      </c>
      <c r="BE47" s="533">
        <v>1</v>
      </c>
      <c r="BF47" s="534">
        <v>2035</v>
      </c>
      <c r="BG47" s="535">
        <v>3</v>
      </c>
      <c r="BH47" s="536">
        <v>2050</v>
      </c>
    </row>
    <row r="48" spans="1:60" ht="15" x14ac:dyDescent="0.25">
      <c r="A48" s="125">
        <v>1047</v>
      </c>
      <c r="B48" s="125">
        <v>1047</v>
      </c>
      <c r="C48" s="537" t="s">
        <v>2333</v>
      </c>
      <c r="D48" s="537" t="s">
        <v>2333</v>
      </c>
      <c r="E48" s="545"/>
      <c r="F48" s="525">
        <v>57.4</v>
      </c>
      <c r="G48" s="3" t="s">
        <v>2279</v>
      </c>
      <c r="H48" s="3" t="s">
        <v>2280</v>
      </c>
      <c r="I48" s="526">
        <v>-44.734316999999997</v>
      </c>
      <c r="J48" s="526">
        <v>-19.01624</v>
      </c>
      <c r="K48" s="538" t="s">
        <v>220</v>
      </c>
      <c r="L48" s="538" t="s">
        <v>220</v>
      </c>
      <c r="M48" s="553">
        <v>1</v>
      </c>
      <c r="N48" s="107"/>
      <c r="O48" s="528">
        <v>2.068E-2</v>
      </c>
      <c r="P48" s="528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29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0">
        <v>0</v>
      </c>
      <c r="AO48" s="23"/>
      <c r="AP48" s="531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2">
        <f>constantes!$B$12</f>
        <v>0</v>
      </c>
      <c r="BA48" s="20">
        <v>318</v>
      </c>
      <c r="BB48" s="43"/>
      <c r="BC48" s="3" t="s">
        <v>2265</v>
      </c>
      <c r="BE48" s="533">
        <v>1</v>
      </c>
      <c r="BF48" s="534">
        <v>2027</v>
      </c>
      <c r="BG48" s="535">
        <v>1</v>
      </c>
      <c r="BH48" s="536">
        <v>2027</v>
      </c>
    </row>
    <row r="49" spans="1:60" ht="14.45" customHeight="1" x14ac:dyDescent="0.25">
      <c r="A49" s="125">
        <v>1048</v>
      </c>
      <c r="B49" s="125">
        <v>1048</v>
      </c>
      <c r="C49" s="624" t="s">
        <v>2334</v>
      </c>
      <c r="D49" s="537" t="s">
        <v>2334</v>
      </c>
      <c r="E49" s="545"/>
      <c r="F49" s="525">
        <v>140</v>
      </c>
      <c r="G49" s="3" t="s">
        <v>2264</v>
      </c>
      <c r="H49" s="3" t="s">
        <v>2282</v>
      </c>
      <c r="I49" s="526">
        <v>-53.154198000000001</v>
      </c>
      <c r="J49" s="526">
        <v>-24.421531000000002</v>
      </c>
      <c r="K49" s="538" t="s">
        <v>221</v>
      </c>
      <c r="L49" s="538" t="s">
        <v>221</v>
      </c>
      <c r="M49" s="553">
        <v>2</v>
      </c>
      <c r="N49" s="107"/>
      <c r="O49" s="528">
        <v>1.9820000000000001E-2</v>
      </c>
      <c r="P49" s="528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29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0">
        <v>0</v>
      </c>
      <c r="AO49" s="23"/>
      <c r="AP49" s="531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2">
        <f>constantes!$B$12</f>
        <v>0</v>
      </c>
      <c r="BA49" s="20">
        <v>318</v>
      </c>
      <c r="BB49" s="43"/>
      <c r="BC49" s="3" t="s">
        <v>2277</v>
      </c>
      <c r="BE49" s="533">
        <v>1</v>
      </c>
      <c r="BF49" s="534">
        <v>2023</v>
      </c>
      <c r="BG49" s="535">
        <v>1</v>
      </c>
      <c r="BH49" s="536">
        <v>2023</v>
      </c>
    </row>
    <row r="50" spans="1:60" ht="15" x14ac:dyDescent="0.25">
      <c r="A50" s="125">
        <v>1049</v>
      </c>
      <c r="B50" s="125">
        <v>1049</v>
      </c>
      <c r="C50" s="537" t="s">
        <v>2335</v>
      </c>
      <c r="D50" s="537" t="s">
        <v>2335</v>
      </c>
      <c r="E50" s="545"/>
      <c r="F50" s="525">
        <v>150</v>
      </c>
      <c r="G50" s="3" t="s">
        <v>2267</v>
      </c>
      <c r="H50" s="3" t="s">
        <v>2336</v>
      </c>
      <c r="I50" s="526">
        <v>-53.141140999999998</v>
      </c>
      <c r="J50" s="526">
        <v>-17.168783000000001</v>
      </c>
      <c r="K50" s="538" t="s">
        <v>228</v>
      </c>
      <c r="L50" s="538" t="s">
        <v>228</v>
      </c>
      <c r="M50" s="553">
        <v>1</v>
      </c>
      <c r="N50" s="107"/>
      <c r="O50" s="528">
        <v>1.9820000000000001E-2</v>
      </c>
      <c r="P50" s="528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3</v>
      </c>
      <c r="AF50" s="32" t="str">
        <f>IF(AE50=0,"",VLOOKUP(AE50,tab_tipo_expansao!$A$2:$B$4,2,0))</f>
        <v>não_considerar</v>
      </c>
      <c r="AG50" s="125">
        <v>2027</v>
      </c>
      <c r="AH50" s="125">
        <v>2100</v>
      </c>
      <c r="AI50" s="125">
        <v>30</v>
      </c>
      <c r="AJ50" s="529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0">
        <v>0</v>
      </c>
      <c r="AO50" s="23"/>
      <c r="AP50" s="531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2">
        <f>constantes!$B$12</f>
        <v>0</v>
      </c>
      <c r="BA50" s="20">
        <v>318</v>
      </c>
      <c r="BB50" s="43"/>
      <c r="BC50" s="3" t="s">
        <v>2251</v>
      </c>
      <c r="BE50" s="533">
        <v>1</v>
      </c>
      <c r="BF50" s="534">
        <v>2027</v>
      </c>
      <c r="BG50" s="535">
        <v>1</v>
      </c>
      <c r="BH50" s="536">
        <v>2027</v>
      </c>
    </row>
    <row r="51" spans="1:60" ht="15" x14ac:dyDescent="0.25">
      <c r="A51" s="125">
        <v>1050</v>
      </c>
      <c r="B51" s="125">
        <v>1050</v>
      </c>
      <c r="C51" s="537" t="s">
        <v>2337</v>
      </c>
      <c r="D51" s="537" t="s">
        <v>2337</v>
      </c>
      <c r="E51" s="545"/>
      <c r="F51" s="525">
        <v>81</v>
      </c>
      <c r="G51" s="3" t="s">
        <v>2299</v>
      </c>
      <c r="H51" s="3" t="s">
        <v>2302</v>
      </c>
      <c r="I51" s="526">
        <v>-41.369053999999998</v>
      </c>
      <c r="J51" s="526">
        <v>-19.220268999999998</v>
      </c>
      <c r="K51" s="538" t="s">
        <v>220</v>
      </c>
      <c r="L51" s="538" t="s">
        <v>220</v>
      </c>
      <c r="M51" s="553">
        <v>1</v>
      </c>
      <c r="N51" s="107"/>
      <c r="O51" s="528">
        <v>2.068E-2</v>
      </c>
      <c r="P51" s="528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29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0">
        <v>0</v>
      </c>
      <c r="AO51" s="23"/>
      <c r="AP51" s="531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2">
        <f>constantes!$B$12</f>
        <v>0</v>
      </c>
      <c r="BA51" s="20">
        <v>318</v>
      </c>
      <c r="BB51" s="43"/>
      <c r="BC51" s="3" t="s">
        <v>2265</v>
      </c>
      <c r="BE51" s="533">
        <v>1</v>
      </c>
      <c r="BF51" s="534">
        <v>2027</v>
      </c>
      <c r="BG51" s="535">
        <v>1</v>
      </c>
      <c r="BH51" s="536">
        <v>2027</v>
      </c>
    </row>
    <row r="52" spans="1:60" ht="15" x14ac:dyDescent="0.25">
      <c r="A52" s="125">
        <v>1051</v>
      </c>
      <c r="B52" s="125">
        <v>1051</v>
      </c>
      <c r="C52" s="537" t="s">
        <v>2338</v>
      </c>
      <c r="D52" s="537" t="s">
        <v>2338</v>
      </c>
      <c r="E52" s="545"/>
      <c r="F52" s="525">
        <v>43</v>
      </c>
      <c r="G52" s="3" t="s">
        <v>2289</v>
      </c>
      <c r="H52" s="3" t="s">
        <v>2290</v>
      </c>
      <c r="I52" s="526">
        <v>-51.950277999999997</v>
      </c>
      <c r="J52" s="526">
        <v>-29.608886999999999</v>
      </c>
      <c r="K52" s="538" t="s">
        <v>219</v>
      </c>
      <c r="L52" s="538" t="s">
        <v>219</v>
      </c>
      <c r="M52" s="553">
        <v>2</v>
      </c>
      <c r="N52" s="107"/>
      <c r="O52" s="528">
        <v>2.068E-2</v>
      </c>
      <c r="P52" s="528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29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0">
        <v>0</v>
      </c>
      <c r="AO52" s="23"/>
      <c r="AP52" s="531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2">
        <f>constantes!$B$12</f>
        <v>0</v>
      </c>
      <c r="BA52" s="20">
        <v>318</v>
      </c>
      <c r="BB52" s="43"/>
      <c r="BC52" s="3" t="s">
        <v>2265</v>
      </c>
      <c r="BE52" s="533">
        <v>1</v>
      </c>
      <c r="BF52" s="534">
        <v>2027</v>
      </c>
      <c r="BG52" s="535">
        <v>1</v>
      </c>
      <c r="BH52" s="536">
        <v>2027</v>
      </c>
    </row>
    <row r="53" spans="1:60" ht="15" x14ac:dyDescent="0.25">
      <c r="A53" s="125">
        <v>1052</v>
      </c>
      <c r="B53" s="125">
        <v>1052</v>
      </c>
      <c r="C53" s="537" t="s">
        <v>2339</v>
      </c>
      <c r="D53" s="537" t="s">
        <v>2339</v>
      </c>
      <c r="E53" s="545"/>
      <c r="F53" s="525">
        <v>50</v>
      </c>
      <c r="G53" s="3" t="s">
        <v>2289</v>
      </c>
      <c r="H53" s="3" t="s">
        <v>2339</v>
      </c>
      <c r="I53" s="526">
        <v>-49.113565999999999</v>
      </c>
      <c r="J53" s="526">
        <v>-26.182623</v>
      </c>
      <c r="K53" s="538" t="s">
        <v>2059</v>
      </c>
      <c r="L53" s="538" t="s">
        <v>2059</v>
      </c>
      <c r="M53" s="553">
        <v>2</v>
      </c>
      <c r="N53" s="107"/>
      <c r="O53" s="528">
        <v>1.9820000000000001E-2</v>
      </c>
      <c r="P53" s="528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3</v>
      </c>
      <c r="AF53" s="32" t="str">
        <f>IF(AE53=0,"",VLOOKUP(AE53,tab_tipo_expansao!$A$2:$B$4,2,0))</f>
        <v>não_considerar</v>
      </c>
      <c r="AG53" s="125">
        <v>2022</v>
      </c>
      <c r="AH53" s="125">
        <v>2100</v>
      </c>
      <c r="AI53" s="125">
        <v>30</v>
      </c>
      <c r="AJ53" s="529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0">
        <v>0</v>
      </c>
      <c r="AO53" s="23"/>
      <c r="AP53" s="531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2">
        <f>constantes!$B$12</f>
        <v>0</v>
      </c>
      <c r="BA53" s="20">
        <v>318</v>
      </c>
      <c r="BB53" s="43"/>
      <c r="BC53" s="3" t="s">
        <v>2251</v>
      </c>
      <c r="BE53" s="533">
        <v>1</v>
      </c>
      <c r="BF53" s="534">
        <v>2027</v>
      </c>
      <c r="BG53" s="535">
        <v>1</v>
      </c>
      <c r="BH53" s="536">
        <v>2027</v>
      </c>
    </row>
    <row r="54" spans="1:60" ht="14.45" customHeight="1" x14ac:dyDescent="0.25">
      <c r="A54" s="125">
        <v>1053</v>
      </c>
      <c r="B54" s="125">
        <v>1053</v>
      </c>
      <c r="C54" s="624" t="s">
        <v>2340</v>
      </c>
      <c r="D54" s="537" t="s">
        <v>2340</v>
      </c>
      <c r="E54" s="545"/>
      <c r="F54" s="525">
        <v>74</v>
      </c>
      <c r="G54" s="3" t="s">
        <v>2264</v>
      </c>
      <c r="H54" s="3" t="s">
        <v>2194</v>
      </c>
      <c r="I54" s="526">
        <v>-47.516401000000002</v>
      </c>
      <c r="J54" s="526">
        <v>-18.209211</v>
      </c>
      <c r="K54" s="538" t="s">
        <v>220</v>
      </c>
      <c r="L54" s="538" t="s">
        <v>220</v>
      </c>
      <c r="M54" s="553">
        <v>1</v>
      </c>
      <c r="N54" s="107"/>
      <c r="O54" s="528">
        <v>2.068E-2</v>
      </c>
      <c r="P54" s="528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29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0">
        <v>0</v>
      </c>
      <c r="AO54" s="23"/>
      <c r="AP54" s="531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2">
        <f>constantes!$B$12</f>
        <v>0</v>
      </c>
      <c r="BA54" s="20">
        <v>318</v>
      </c>
      <c r="BB54" s="43"/>
      <c r="BC54" s="3" t="s">
        <v>2277</v>
      </c>
      <c r="BE54" s="533">
        <v>1</v>
      </c>
      <c r="BF54" s="534">
        <v>2022</v>
      </c>
      <c r="BG54" s="535">
        <v>1</v>
      </c>
      <c r="BH54" s="536">
        <v>2022</v>
      </c>
    </row>
    <row r="55" spans="1:60" ht="15" x14ac:dyDescent="0.25">
      <c r="A55" s="125">
        <v>1054</v>
      </c>
      <c r="B55" s="125">
        <v>1054</v>
      </c>
      <c r="C55" s="537" t="s">
        <v>2341</v>
      </c>
      <c r="D55" s="537" t="s">
        <v>2341</v>
      </c>
      <c r="E55" s="545"/>
      <c r="F55" s="525">
        <v>60</v>
      </c>
      <c r="G55" s="3" t="s">
        <v>2279</v>
      </c>
      <c r="H55" s="3" t="s">
        <v>2279</v>
      </c>
      <c r="I55" s="526">
        <v>-45.956516000000001</v>
      </c>
      <c r="J55" s="526">
        <v>-20.288177999999998</v>
      </c>
      <c r="K55" s="538" t="s">
        <v>220</v>
      </c>
      <c r="L55" s="538" t="s">
        <v>220</v>
      </c>
      <c r="M55" s="553">
        <v>1</v>
      </c>
      <c r="N55" s="107"/>
      <c r="O55" s="528">
        <v>1.9820000000000001E-2</v>
      </c>
      <c r="P55" s="528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29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0">
        <v>0</v>
      </c>
      <c r="AO55" s="23"/>
      <c r="AP55" s="531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2">
        <f>constantes!$B$12</f>
        <v>0</v>
      </c>
      <c r="BA55" s="20">
        <v>318</v>
      </c>
      <c r="BB55" s="43"/>
      <c r="BC55" s="3" t="s">
        <v>2265</v>
      </c>
      <c r="BE55" s="533">
        <v>1</v>
      </c>
      <c r="BF55" s="534">
        <v>2027</v>
      </c>
      <c r="BG55" s="535">
        <v>1</v>
      </c>
      <c r="BH55" s="536">
        <v>2027</v>
      </c>
    </row>
    <row r="56" spans="1:60" ht="15" customHeight="1" x14ac:dyDescent="0.25">
      <c r="A56" s="125">
        <v>1055</v>
      </c>
      <c r="B56" s="125">
        <v>1055</v>
      </c>
      <c r="C56" s="537" t="s">
        <v>2342</v>
      </c>
      <c r="D56" s="537" t="s">
        <v>2342</v>
      </c>
      <c r="E56" s="545"/>
      <c r="F56" s="525">
        <v>50</v>
      </c>
      <c r="G56" s="3" t="s">
        <v>2289</v>
      </c>
      <c r="H56" s="3" t="s">
        <v>2343</v>
      </c>
      <c r="I56" s="526">
        <v>-51.475541</v>
      </c>
      <c r="J56" s="526">
        <v>-29.008347000000001</v>
      </c>
      <c r="K56" s="538" t="s">
        <v>219</v>
      </c>
      <c r="L56" s="538" t="s">
        <v>219</v>
      </c>
      <c r="M56" s="553">
        <v>2</v>
      </c>
      <c r="N56" s="107"/>
      <c r="O56" s="528">
        <v>2.068E-2</v>
      </c>
      <c r="P56" s="528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29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0">
        <v>0</v>
      </c>
      <c r="AO56" s="23"/>
      <c r="AP56" s="531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2">
        <f>constantes!$B$12</f>
        <v>0</v>
      </c>
      <c r="BA56" s="20">
        <v>318</v>
      </c>
      <c r="BB56" s="43"/>
      <c r="BC56" s="3" t="s">
        <v>2265</v>
      </c>
      <c r="BE56" s="533">
        <v>1</v>
      </c>
      <c r="BF56" s="534">
        <v>2027</v>
      </c>
      <c r="BG56" s="535">
        <v>1</v>
      </c>
      <c r="BH56" s="536">
        <v>2027</v>
      </c>
    </row>
    <row r="57" spans="1:60" ht="15" customHeight="1" x14ac:dyDescent="0.25">
      <c r="A57" s="125">
        <v>1056</v>
      </c>
      <c r="B57" s="125">
        <v>1056</v>
      </c>
      <c r="C57" s="537" t="s">
        <v>2344</v>
      </c>
      <c r="D57" s="537" t="s">
        <v>2344</v>
      </c>
      <c r="E57" s="545"/>
      <c r="F57" s="525">
        <v>150</v>
      </c>
      <c r="G57" s="3" t="s">
        <v>2249</v>
      </c>
      <c r="H57" s="3" t="s">
        <v>2323</v>
      </c>
      <c r="I57" s="526">
        <v>-58.818446999999999</v>
      </c>
      <c r="J57" s="526">
        <v>-12.180674</v>
      </c>
      <c r="K57" s="538" t="s">
        <v>228</v>
      </c>
      <c r="L57" s="538" t="s">
        <v>228</v>
      </c>
      <c r="M57" s="553">
        <v>10</v>
      </c>
      <c r="N57" s="107"/>
      <c r="O57" s="528">
        <v>1.9820000000000001E-2</v>
      </c>
      <c r="P57" s="528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3</v>
      </c>
      <c r="AF57" s="32" t="str">
        <f>IF(AE57=0,"",VLOOKUP(AE57,tab_tipo_expansao!$A$2:$B$4,2,0))</f>
        <v>não_considerar</v>
      </c>
      <c r="AG57" s="125">
        <v>2022</v>
      </c>
      <c r="AH57" s="125">
        <v>2100</v>
      </c>
      <c r="AI57" s="125">
        <v>30</v>
      </c>
      <c r="AJ57" s="529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0">
        <v>0</v>
      </c>
      <c r="AO57" s="23"/>
      <c r="AP57" s="531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2">
        <f>constantes!$B$12</f>
        <v>0</v>
      </c>
      <c r="BA57" s="20">
        <v>318</v>
      </c>
      <c r="BB57" s="43"/>
      <c r="BC57" s="3" t="s">
        <v>2285</v>
      </c>
      <c r="BE57" s="533">
        <v>1</v>
      </c>
      <c r="BF57" s="534">
        <v>2035</v>
      </c>
      <c r="BG57" s="535">
        <v>3</v>
      </c>
      <c r="BH57" s="536">
        <v>2050</v>
      </c>
    </row>
    <row r="58" spans="1:60" ht="15" customHeight="1" x14ac:dyDescent="0.25">
      <c r="A58" s="125">
        <v>1057</v>
      </c>
      <c r="B58" s="125">
        <v>1057</v>
      </c>
      <c r="C58" s="537" t="s">
        <v>2345</v>
      </c>
      <c r="D58" s="537" t="s">
        <v>2345</v>
      </c>
      <c r="E58" s="545"/>
      <c r="F58" s="525">
        <v>36.200000000000003</v>
      </c>
      <c r="G58" s="3" t="s">
        <v>2289</v>
      </c>
      <c r="H58" s="3" t="s">
        <v>2346</v>
      </c>
      <c r="I58" s="526">
        <v>-51.875005999999999</v>
      </c>
      <c r="J58" s="526">
        <v>-29.216107000000001</v>
      </c>
      <c r="K58" s="538" t="s">
        <v>219</v>
      </c>
      <c r="L58" s="538" t="s">
        <v>219</v>
      </c>
      <c r="M58" s="553">
        <v>2</v>
      </c>
      <c r="N58" s="107"/>
      <c r="O58" s="528">
        <v>2.068E-2</v>
      </c>
      <c r="P58" s="528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29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0">
        <v>0</v>
      </c>
      <c r="AO58" s="23"/>
      <c r="AP58" s="531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2">
        <f>constantes!$B$12</f>
        <v>0</v>
      </c>
      <c r="BA58" s="20">
        <v>318</v>
      </c>
      <c r="BB58" s="43"/>
      <c r="BC58" s="3" t="s">
        <v>2265</v>
      </c>
      <c r="BE58" s="533">
        <v>1</v>
      </c>
      <c r="BF58" s="534">
        <v>2027</v>
      </c>
      <c r="BG58" s="535">
        <v>1</v>
      </c>
      <c r="BH58" s="536">
        <v>2027</v>
      </c>
    </row>
    <row r="59" spans="1:60" ht="15" customHeight="1" x14ac:dyDescent="0.25">
      <c r="A59" s="125">
        <v>1058</v>
      </c>
      <c r="B59" s="125">
        <v>1058</v>
      </c>
      <c r="C59" s="537" t="s">
        <v>2347</v>
      </c>
      <c r="D59" s="537" t="s">
        <v>2348</v>
      </c>
      <c r="E59" s="545"/>
      <c r="F59" s="525">
        <v>35.799999999999997</v>
      </c>
      <c r="G59" s="3" t="s">
        <v>2264</v>
      </c>
      <c r="H59" s="3" t="s">
        <v>2349</v>
      </c>
      <c r="I59" s="526">
        <v>-51.222613000000003</v>
      </c>
      <c r="J59" s="526">
        <v>-18.402984</v>
      </c>
      <c r="K59" s="538" t="s">
        <v>2073</v>
      </c>
      <c r="L59" s="538" t="s">
        <v>2073</v>
      </c>
      <c r="M59" s="553">
        <v>1</v>
      </c>
      <c r="N59" s="107"/>
      <c r="O59" s="528">
        <v>2.068E-2</v>
      </c>
      <c r="P59" s="528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29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0">
        <v>0</v>
      </c>
      <c r="AO59" s="23"/>
      <c r="AP59" s="531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2">
        <f>constantes!$B$12</f>
        <v>0</v>
      </c>
      <c r="BA59" s="20">
        <v>318</v>
      </c>
      <c r="BB59" s="43"/>
      <c r="BC59" s="3" t="s">
        <v>2265</v>
      </c>
      <c r="BE59" s="533">
        <v>1</v>
      </c>
      <c r="BF59" s="534">
        <v>2027</v>
      </c>
      <c r="BG59" s="535">
        <v>1</v>
      </c>
      <c r="BH59" s="536">
        <v>2027</v>
      </c>
    </row>
    <row r="60" spans="1:60" ht="14.45" customHeight="1" x14ac:dyDescent="0.25">
      <c r="A60" s="125">
        <v>1059</v>
      </c>
      <c r="B60" s="125">
        <v>1059</v>
      </c>
      <c r="C60" s="625" t="s">
        <v>2350</v>
      </c>
      <c r="D60" s="537" t="s">
        <v>2351</v>
      </c>
      <c r="E60" s="545"/>
      <c r="F60" s="525">
        <v>87.1</v>
      </c>
      <c r="G60" s="3" t="s">
        <v>2264</v>
      </c>
      <c r="H60" s="3" t="s">
        <v>2282</v>
      </c>
      <c r="I60" s="526">
        <v>-53.678654999999999</v>
      </c>
      <c r="J60" s="526">
        <v>-24.200353</v>
      </c>
      <c r="K60" s="538" t="s">
        <v>221</v>
      </c>
      <c r="L60" s="538" t="s">
        <v>221</v>
      </c>
      <c r="M60" s="553">
        <v>2</v>
      </c>
      <c r="N60" s="107"/>
      <c r="O60" s="528">
        <v>1.9820000000000001E-2</v>
      </c>
      <c r="P60" s="528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29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0">
        <v>0</v>
      </c>
      <c r="AO60" s="23"/>
      <c r="AP60" s="531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2">
        <f>constantes!$B$12</f>
        <v>0</v>
      </c>
      <c r="BA60" s="20">
        <v>318</v>
      </c>
      <c r="BB60" s="43"/>
      <c r="BC60" s="3" t="s">
        <v>2277</v>
      </c>
      <c r="BE60" s="533">
        <v>1</v>
      </c>
      <c r="BF60" s="534">
        <v>2022</v>
      </c>
      <c r="BG60" s="535">
        <v>1</v>
      </c>
      <c r="BH60" s="536">
        <v>2022</v>
      </c>
    </row>
    <row r="61" spans="1:60" ht="15" customHeight="1" x14ac:dyDescent="0.25">
      <c r="A61" s="125">
        <v>1060</v>
      </c>
      <c r="B61" s="125">
        <v>1060</v>
      </c>
      <c r="C61" s="537" t="s">
        <v>2352</v>
      </c>
      <c r="D61" s="537" t="s">
        <v>2352</v>
      </c>
      <c r="E61" s="545"/>
      <c r="F61" s="525">
        <v>415</v>
      </c>
      <c r="G61" s="3" t="s">
        <v>2249</v>
      </c>
      <c r="H61" s="3" t="s">
        <v>2323</v>
      </c>
      <c r="I61" s="130">
        <v>-58.375104</v>
      </c>
      <c r="J61" s="130">
        <v>-11.029624</v>
      </c>
      <c r="K61" s="538" t="s">
        <v>228</v>
      </c>
      <c r="L61" s="538" t="s">
        <v>228</v>
      </c>
      <c r="M61" s="553">
        <v>10</v>
      </c>
      <c r="N61" s="107"/>
      <c r="O61" s="528">
        <v>1.6379999999999999E-2</v>
      </c>
      <c r="P61" s="528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3</v>
      </c>
      <c r="AF61" s="32" t="str">
        <f>IF(AE61=0,"",VLOOKUP(AE61,tab_tipo_expansao!$A$2:$B$4,2,0))</f>
        <v>não_considerar</v>
      </c>
      <c r="AG61" s="125">
        <v>2022</v>
      </c>
      <c r="AH61" s="125">
        <v>2100</v>
      </c>
      <c r="AI61" s="125">
        <v>30</v>
      </c>
      <c r="AJ61" s="529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0">
        <v>0</v>
      </c>
      <c r="AO61" s="23"/>
      <c r="AP61" s="531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2">
        <f>constantes!$B$12</f>
        <v>0</v>
      </c>
      <c r="BA61" s="20">
        <v>318</v>
      </c>
      <c r="BB61" s="43"/>
      <c r="BC61" s="3" t="s">
        <v>2285</v>
      </c>
      <c r="BE61" s="533">
        <v>1</v>
      </c>
      <c r="BF61" s="534">
        <v>2035</v>
      </c>
      <c r="BG61" s="535">
        <v>3</v>
      </c>
      <c r="BH61" s="536">
        <v>2050</v>
      </c>
    </row>
    <row r="62" spans="1:60" ht="15" x14ac:dyDescent="0.25">
      <c r="A62" s="125">
        <v>1061</v>
      </c>
      <c r="B62" s="125">
        <v>1061</v>
      </c>
      <c r="C62" s="537" t="s">
        <v>2353</v>
      </c>
      <c r="D62" s="537" t="s">
        <v>2353</v>
      </c>
      <c r="E62" s="545"/>
      <c r="F62" s="525">
        <v>1248</v>
      </c>
      <c r="G62" s="3" t="s">
        <v>2249</v>
      </c>
      <c r="H62" s="3" t="s">
        <v>2323</v>
      </c>
      <c r="I62" s="526">
        <v>-58.663167000000001</v>
      </c>
      <c r="J62" s="526">
        <v>-9.1831390000000006</v>
      </c>
      <c r="K62" s="538" t="s">
        <v>228</v>
      </c>
      <c r="L62" s="538" t="s">
        <v>228</v>
      </c>
      <c r="M62" s="553">
        <v>10</v>
      </c>
      <c r="N62" s="107"/>
      <c r="O62" s="528">
        <v>1.6379999999999999E-2</v>
      </c>
      <c r="P62" s="528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3</v>
      </c>
      <c r="AF62" s="32" t="str">
        <f>IF(AE62=0,"",VLOOKUP(AE62,tab_tipo_expansao!$A$2:$B$4,2,0))</f>
        <v>não_considerar</v>
      </c>
      <c r="AG62" s="125">
        <v>2022</v>
      </c>
      <c r="AH62" s="125">
        <v>2100</v>
      </c>
      <c r="AI62" s="125">
        <v>30</v>
      </c>
      <c r="AJ62" s="529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0">
        <v>0</v>
      </c>
      <c r="AO62" s="23"/>
      <c r="AP62" s="531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2">
        <f>constantes!$B$12</f>
        <v>0</v>
      </c>
      <c r="BA62" s="20">
        <v>318</v>
      </c>
      <c r="BB62" s="43"/>
      <c r="BC62" s="3" t="s">
        <v>2285</v>
      </c>
      <c r="BE62" s="533">
        <v>1</v>
      </c>
      <c r="BF62" s="534">
        <v>2035</v>
      </c>
      <c r="BG62" s="535">
        <v>3</v>
      </c>
      <c r="BH62" s="536">
        <v>2050</v>
      </c>
    </row>
    <row r="63" spans="1:60" ht="14.45" customHeight="1" x14ac:dyDescent="0.25">
      <c r="A63" s="125">
        <v>1062</v>
      </c>
      <c r="B63" s="125">
        <v>1062</v>
      </c>
      <c r="C63" s="537" t="s">
        <v>2354</v>
      </c>
      <c r="D63" s="537" t="s">
        <v>2354</v>
      </c>
      <c r="E63" s="545"/>
      <c r="F63" s="525">
        <v>75</v>
      </c>
      <c r="G63" s="3" t="s">
        <v>2299</v>
      </c>
      <c r="H63" s="3" t="s">
        <v>2302</v>
      </c>
      <c r="I63" s="526">
        <v>-42.368101000000003</v>
      </c>
      <c r="J63" s="526">
        <v>-19.328077</v>
      </c>
      <c r="K63" s="538" t="s">
        <v>220</v>
      </c>
      <c r="L63" s="538" t="s">
        <v>220</v>
      </c>
      <c r="M63" s="553">
        <v>1</v>
      </c>
      <c r="N63" s="107"/>
      <c r="O63" s="528">
        <v>2.068E-2</v>
      </c>
      <c r="P63" s="528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3</v>
      </c>
      <c r="AF63" s="32" t="str">
        <f>IF(AE63=0,"",VLOOKUP(AE63,tab_tipo_expansao!$A$2:$B$4,2,0))</f>
        <v>não_considerar</v>
      </c>
      <c r="AG63" s="125">
        <v>2022</v>
      </c>
      <c r="AH63" s="125">
        <v>2100</v>
      </c>
      <c r="AI63" s="125">
        <v>30</v>
      </c>
      <c r="AJ63" s="529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0">
        <v>0</v>
      </c>
      <c r="AO63" s="23"/>
      <c r="AP63" s="531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2">
        <f>constantes!$B$12</f>
        <v>0</v>
      </c>
      <c r="BA63" s="20">
        <v>318</v>
      </c>
      <c r="BB63" s="43"/>
      <c r="BC63" s="3" t="s">
        <v>2251</v>
      </c>
      <c r="BE63" s="533">
        <v>1</v>
      </c>
      <c r="BF63" s="534">
        <v>2027</v>
      </c>
      <c r="BG63" s="535">
        <v>1</v>
      </c>
      <c r="BH63" s="536">
        <v>2027</v>
      </c>
    </row>
    <row r="64" spans="1:60" ht="14.45" customHeight="1" x14ac:dyDescent="0.25">
      <c r="A64" s="125">
        <v>1063</v>
      </c>
      <c r="B64" s="125">
        <v>1063</v>
      </c>
      <c r="C64" s="537" t="s">
        <v>2355</v>
      </c>
      <c r="D64" s="537" t="s">
        <v>2355</v>
      </c>
      <c r="E64" s="545"/>
      <c r="F64" s="525">
        <v>56</v>
      </c>
      <c r="G64" s="3" t="s">
        <v>2314</v>
      </c>
      <c r="H64" s="3" t="s">
        <v>2314</v>
      </c>
      <c r="I64" s="526">
        <v>-42.859171000000003</v>
      </c>
      <c r="J64" s="526">
        <v>-6.3271230000000003</v>
      </c>
      <c r="K64" s="538" t="s">
        <v>2053</v>
      </c>
      <c r="L64" s="538" t="s">
        <v>2053</v>
      </c>
      <c r="M64" s="553">
        <v>3</v>
      </c>
      <c r="N64" s="107"/>
      <c r="O64" s="528">
        <v>2.068E-2</v>
      </c>
      <c r="P64" s="528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29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0">
        <v>0</v>
      </c>
      <c r="AO64" s="23"/>
      <c r="AP64" s="531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2">
        <f>constantes!$B$12</f>
        <v>0</v>
      </c>
      <c r="BA64" s="20">
        <v>318</v>
      </c>
      <c r="BB64" s="43"/>
      <c r="BC64" s="3" t="s">
        <v>2265</v>
      </c>
      <c r="BE64" s="533">
        <v>1</v>
      </c>
      <c r="BF64" s="534">
        <v>2027</v>
      </c>
      <c r="BG64" s="535">
        <v>1</v>
      </c>
      <c r="BH64" s="536">
        <v>2027</v>
      </c>
    </row>
    <row r="65" spans="1:60" ht="15" x14ac:dyDescent="0.25">
      <c r="A65" s="125">
        <v>1064</v>
      </c>
      <c r="B65" s="125">
        <v>1064</v>
      </c>
      <c r="C65" s="537" t="s">
        <v>2356</v>
      </c>
      <c r="D65" s="537" t="s">
        <v>2356</v>
      </c>
      <c r="E65" s="545"/>
      <c r="F65" s="525">
        <v>48.38</v>
      </c>
      <c r="G65" s="3" t="s">
        <v>2264</v>
      </c>
      <c r="H65" s="3" t="s">
        <v>2195</v>
      </c>
      <c r="I65" s="526">
        <v>-51.642118000000004</v>
      </c>
      <c r="J65" s="526">
        <v>-18.493563000000002</v>
      </c>
      <c r="K65" s="538" t="s">
        <v>2073</v>
      </c>
      <c r="L65" s="538" t="s">
        <v>2073</v>
      </c>
      <c r="M65" s="553">
        <v>1</v>
      </c>
      <c r="N65" s="107"/>
      <c r="O65" s="528">
        <v>2.068E-2</v>
      </c>
      <c r="P65" s="528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29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0">
        <v>0</v>
      </c>
      <c r="AO65" s="23"/>
      <c r="AP65" s="531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2">
        <f>constantes!$B$12</f>
        <v>0</v>
      </c>
      <c r="BA65" s="20">
        <v>318</v>
      </c>
      <c r="BB65" s="43"/>
      <c r="BC65" s="3" t="s">
        <v>2265</v>
      </c>
      <c r="BE65" s="533">
        <v>1</v>
      </c>
      <c r="BF65" s="534">
        <v>2027</v>
      </c>
      <c r="BG65" s="535">
        <v>1</v>
      </c>
      <c r="BH65" s="536">
        <v>2027</v>
      </c>
    </row>
    <row r="66" spans="1:60" ht="15" x14ac:dyDescent="0.25">
      <c r="A66" s="125">
        <v>1065</v>
      </c>
      <c r="B66" s="125">
        <v>1065</v>
      </c>
      <c r="C66" s="537" t="s">
        <v>2357</v>
      </c>
      <c r="D66" s="537" t="s">
        <v>2357</v>
      </c>
      <c r="E66" s="545"/>
      <c r="F66" s="525">
        <v>71.7</v>
      </c>
      <c r="G66" s="3" t="s">
        <v>2249</v>
      </c>
      <c r="H66" s="3" t="s">
        <v>2358</v>
      </c>
      <c r="I66" s="526">
        <v>-61.512281000000002</v>
      </c>
      <c r="J66" s="526">
        <v>2.8940320000000002</v>
      </c>
      <c r="K66" s="538" t="s">
        <v>227</v>
      </c>
      <c r="L66" s="538" t="s">
        <v>227</v>
      </c>
      <c r="M66" s="553">
        <v>4</v>
      </c>
      <c r="N66" s="107"/>
      <c r="O66" s="528">
        <v>1.9820000000000001E-2</v>
      </c>
      <c r="P66" s="528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3</v>
      </c>
      <c r="AF66" s="32" t="str">
        <f>IF(AE66=0,"",VLOOKUP(AE66,tab_tipo_expansao!$A$2:$B$4,2,0))</f>
        <v>não_considerar</v>
      </c>
      <c r="AG66" s="125">
        <v>2022</v>
      </c>
      <c r="AH66" s="125">
        <v>2100</v>
      </c>
      <c r="AI66" s="125">
        <v>30</v>
      </c>
      <c r="AJ66" s="529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0">
        <v>0</v>
      </c>
      <c r="AO66" s="23"/>
      <c r="AP66" s="531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2">
        <f>constantes!$B$12</f>
        <v>0</v>
      </c>
      <c r="BA66" s="20">
        <v>318</v>
      </c>
      <c r="BB66" s="43"/>
      <c r="BC66" s="3" t="s">
        <v>2251</v>
      </c>
      <c r="BE66" s="533">
        <v>1</v>
      </c>
      <c r="BF66" s="534">
        <v>2027</v>
      </c>
      <c r="BG66" s="535">
        <v>1</v>
      </c>
      <c r="BH66" s="536">
        <v>2027</v>
      </c>
    </row>
    <row r="67" spans="1:60" ht="15" x14ac:dyDescent="0.25">
      <c r="A67" s="125">
        <v>1066</v>
      </c>
      <c r="B67" s="125">
        <v>1066</v>
      </c>
      <c r="C67" s="537" t="s">
        <v>2359</v>
      </c>
      <c r="D67" s="537" t="s">
        <v>2359</v>
      </c>
      <c r="E67" s="545"/>
      <c r="F67" s="525">
        <v>37.79</v>
      </c>
      <c r="G67" s="3" t="s">
        <v>2264</v>
      </c>
      <c r="H67" s="3" t="s">
        <v>2195</v>
      </c>
      <c r="I67" s="526">
        <v>-52.085746</v>
      </c>
      <c r="J67" s="526">
        <v>-18.187338</v>
      </c>
      <c r="K67" s="538" t="s">
        <v>2073</v>
      </c>
      <c r="L67" s="538" t="s">
        <v>2073</v>
      </c>
      <c r="M67" s="553">
        <v>1</v>
      </c>
      <c r="N67" s="107"/>
      <c r="O67" s="528">
        <v>2.068E-2</v>
      </c>
      <c r="P67" s="528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29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0">
        <v>0</v>
      </c>
      <c r="AO67" s="23"/>
      <c r="AP67" s="531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2">
        <f>constantes!$B$12</f>
        <v>0</v>
      </c>
      <c r="BA67" s="20">
        <v>318</v>
      </c>
      <c r="BB67" s="43"/>
      <c r="BC67" s="3" t="s">
        <v>2265</v>
      </c>
      <c r="BE67" s="533">
        <v>1</v>
      </c>
      <c r="BF67" s="534">
        <v>2027</v>
      </c>
      <c r="BG67" s="535">
        <v>1</v>
      </c>
      <c r="BH67" s="536">
        <v>2027</v>
      </c>
    </row>
    <row r="68" spans="1:60" ht="15" x14ac:dyDescent="0.25">
      <c r="A68" s="125">
        <v>1067</v>
      </c>
      <c r="B68" s="125">
        <v>1067</v>
      </c>
      <c r="C68" s="537" t="s">
        <v>2360</v>
      </c>
      <c r="D68" s="537" t="s">
        <v>2360</v>
      </c>
      <c r="E68" s="545"/>
      <c r="F68" s="525">
        <v>225</v>
      </c>
      <c r="G68" s="3" t="s">
        <v>2249</v>
      </c>
      <c r="H68" s="3" t="s">
        <v>2323</v>
      </c>
      <c r="I68" s="526">
        <v>-58.335524999999997</v>
      </c>
      <c r="J68" s="526">
        <v>-11.340623000000001</v>
      </c>
      <c r="K68" s="538" t="s">
        <v>228</v>
      </c>
      <c r="L68" s="538" t="s">
        <v>228</v>
      </c>
      <c r="M68" s="553">
        <v>10</v>
      </c>
      <c r="N68" s="107"/>
      <c r="O68" s="528">
        <v>1.9820000000000001E-2</v>
      </c>
      <c r="P68" s="528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3</v>
      </c>
      <c r="AF68" s="32" t="str">
        <f>IF(AE68=0,"",VLOOKUP(AE68,tab_tipo_expansao!$A$2:$B$4,2,0))</f>
        <v>não_considerar</v>
      </c>
      <c r="AG68" s="125">
        <v>2022</v>
      </c>
      <c r="AH68" s="125">
        <v>2100</v>
      </c>
      <c r="AI68" s="125">
        <v>30</v>
      </c>
      <c r="AJ68" s="529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0">
        <v>0</v>
      </c>
      <c r="AO68" s="23"/>
      <c r="AP68" s="531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2">
        <f>constantes!$B$12</f>
        <v>0</v>
      </c>
      <c r="BA68" s="20">
        <v>318</v>
      </c>
      <c r="BB68" s="43"/>
      <c r="BC68" s="3" t="s">
        <v>2285</v>
      </c>
      <c r="BE68" s="533">
        <v>1</v>
      </c>
      <c r="BF68" s="534">
        <v>2035</v>
      </c>
      <c r="BG68" s="535">
        <v>3</v>
      </c>
      <c r="BH68" s="536">
        <v>2050</v>
      </c>
    </row>
    <row r="69" spans="1:60" ht="15" x14ac:dyDescent="0.25">
      <c r="A69" s="125">
        <v>1068</v>
      </c>
      <c r="B69" s="125">
        <v>1068</v>
      </c>
      <c r="C69" s="537" t="s">
        <v>2361</v>
      </c>
      <c r="D69" s="537" t="s">
        <v>2361</v>
      </c>
      <c r="E69" s="545"/>
      <c r="F69" s="525">
        <v>230</v>
      </c>
      <c r="G69" s="3" t="s">
        <v>2249</v>
      </c>
      <c r="H69" s="3" t="s">
        <v>2362</v>
      </c>
      <c r="I69" s="526">
        <v>-57.088135000000001</v>
      </c>
      <c r="J69" s="526">
        <v>-9.2062869999999997</v>
      </c>
      <c r="K69" s="538" t="s">
        <v>228</v>
      </c>
      <c r="L69" s="538" t="s">
        <v>228</v>
      </c>
      <c r="M69" s="553">
        <v>10</v>
      </c>
      <c r="N69" s="107"/>
      <c r="O69" s="528">
        <v>1.6379999999999999E-2</v>
      </c>
      <c r="P69" s="528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29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0">
        <v>0</v>
      </c>
      <c r="AO69" s="23"/>
      <c r="AP69" s="531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2">
        <f>constantes!$B$12</f>
        <v>0</v>
      </c>
      <c r="BA69" s="20">
        <v>318</v>
      </c>
      <c r="BB69" s="43"/>
      <c r="BC69" s="3" t="s">
        <v>2265</v>
      </c>
      <c r="BE69" s="533">
        <v>1</v>
      </c>
      <c r="BF69" s="534">
        <v>2027</v>
      </c>
      <c r="BG69" s="535">
        <v>1</v>
      </c>
      <c r="BH69" s="536">
        <v>2027</v>
      </c>
    </row>
    <row r="70" spans="1:60" ht="15" x14ac:dyDescent="0.25">
      <c r="A70" s="125">
        <v>1069</v>
      </c>
      <c r="B70" s="125">
        <v>1069</v>
      </c>
      <c r="C70" s="537" t="s">
        <v>2363</v>
      </c>
      <c r="D70" s="537" t="s">
        <v>2363</v>
      </c>
      <c r="E70" s="545"/>
      <c r="F70" s="525">
        <v>68</v>
      </c>
      <c r="G70" s="3" t="s">
        <v>2249</v>
      </c>
      <c r="H70" s="3" t="s">
        <v>2364</v>
      </c>
      <c r="I70" s="526">
        <v>-58.398121000000003</v>
      </c>
      <c r="J70" s="526">
        <v>-12.76158</v>
      </c>
      <c r="K70" s="538" t="s">
        <v>228</v>
      </c>
      <c r="L70" s="538" t="s">
        <v>228</v>
      </c>
      <c r="M70" s="553">
        <v>10</v>
      </c>
      <c r="N70" s="107"/>
      <c r="O70" s="528">
        <v>1.9820000000000001E-2</v>
      </c>
      <c r="P70" s="528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3</v>
      </c>
      <c r="AF70" s="32" t="str">
        <f>IF(AE70=0,"",VLOOKUP(AE70,tab_tipo_expansao!$A$2:$B$4,2,0))</f>
        <v>não_considerar</v>
      </c>
      <c r="AG70" s="125">
        <v>2022</v>
      </c>
      <c r="AH70" s="125">
        <v>2100</v>
      </c>
      <c r="AI70" s="125">
        <v>30</v>
      </c>
      <c r="AJ70" s="529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0">
        <v>0</v>
      </c>
      <c r="AO70" s="23"/>
      <c r="AP70" s="531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2">
        <f>constantes!$B$12</f>
        <v>0</v>
      </c>
      <c r="BA70" s="20">
        <v>318</v>
      </c>
      <c r="BB70" s="43"/>
      <c r="BC70" s="3" t="s">
        <v>2285</v>
      </c>
      <c r="BE70" s="533">
        <v>1</v>
      </c>
      <c r="BF70" s="534">
        <v>2035</v>
      </c>
      <c r="BG70" s="535">
        <v>3</v>
      </c>
      <c r="BH70" s="536">
        <v>2050</v>
      </c>
    </row>
    <row r="71" spans="1:60" ht="15" x14ac:dyDescent="0.25">
      <c r="A71" s="125">
        <v>1070</v>
      </c>
      <c r="B71" s="125">
        <v>1070</v>
      </c>
      <c r="C71" s="537" t="s">
        <v>2365</v>
      </c>
      <c r="D71" s="537" t="s">
        <v>2365</v>
      </c>
      <c r="E71" s="545"/>
      <c r="F71" s="525">
        <v>107</v>
      </c>
      <c r="G71" s="3" t="s">
        <v>2249</v>
      </c>
      <c r="H71" s="3" t="s">
        <v>2366</v>
      </c>
      <c r="I71" s="526">
        <v>-59.077153000000003</v>
      </c>
      <c r="J71" s="526">
        <v>-12.794566</v>
      </c>
      <c r="K71" s="538" t="s">
        <v>228</v>
      </c>
      <c r="L71" s="538" t="s">
        <v>228</v>
      </c>
      <c r="M71" s="553">
        <v>10</v>
      </c>
      <c r="N71" s="107"/>
      <c r="O71" s="528">
        <v>1.9820000000000001E-2</v>
      </c>
      <c r="P71" s="528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3</v>
      </c>
      <c r="AF71" s="32" t="str">
        <f>IF(AE71=0,"",VLOOKUP(AE71,tab_tipo_expansao!$A$2:$B$4,2,0))</f>
        <v>não_considerar</v>
      </c>
      <c r="AG71" s="125">
        <v>2022</v>
      </c>
      <c r="AH71" s="125">
        <v>2100</v>
      </c>
      <c r="AI71" s="125">
        <v>30</v>
      </c>
      <c r="AJ71" s="529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0">
        <v>0</v>
      </c>
      <c r="AO71" s="23"/>
      <c r="AP71" s="531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2">
        <f>constantes!$B$12</f>
        <v>0</v>
      </c>
      <c r="BA71" s="20">
        <v>318</v>
      </c>
      <c r="BB71" s="43"/>
      <c r="BC71" s="3" t="s">
        <v>2285</v>
      </c>
      <c r="BE71" s="533">
        <v>1</v>
      </c>
      <c r="BF71" s="534">
        <v>2035</v>
      </c>
      <c r="BG71" s="535">
        <v>3</v>
      </c>
      <c r="BH71" s="536">
        <v>2050</v>
      </c>
    </row>
    <row r="72" spans="1:60" ht="15" x14ac:dyDescent="0.25">
      <c r="A72" s="125">
        <v>1071</v>
      </c>
      <c r="B72" s="125">
        <v>1071</v>
      </c>
      <c r="C72" s="537" t="s">
        <v>2367</v>
      </c>
      <c r="D72" s="537" t="s">
        <v>2367</v>
      </c>
      <c r="E72" s="545"/>
      <c r="F72" s="525">
        <v>36</v>
      </c>
      <c r="G72" s="3" t="s">
        <v>2264</v>
      </c>
      <c r="H72" s="3" t="s">
        <v>2368</v>
      </c>
      <c r="I72" s="526">
        <v>-48.069082999999999</v>
      </c>
      <c r="J72" s="526">
        <v>-17.918664</v>
      </c>
      <c r="K72" s="538" t="s">
        <v>2073</v>
      </c>
      <c r="L72" s="538" t="s">
        <v>2073</v>
      </c>
      <c r="M72" s="553">
        <v>1</v>
      </c>
      <c r="N72" s="107"/>
      <c r="O72" s="528">
        <v>2.068E-2</v>
      </c>
      <c r="P72" s="528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29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0">
        <v>0</v>
      </c>
      <c r="AO72" s="23"/>
      <c r="AP72" s="531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2">
        <f>constantes!$B$12</f>
        <v>0</v>
      </c>
      <c r="BA72" s="20">
        <v>318</v>
      </c>
      <c r="BB72" s="43"/>
      <c r="BC72" s="3" t="s">
        <v>2265</v>
      </c>
      <c r="BE72" s="533">
        <v>1</v>
      </c>
      <c r="BF72" s="534">
        <v>2027</v>
      </c>
      <c r="BG72" s="535">
        <v>1</v>
      </c>
      <c r="BH72" s="536">
        <v>2027</v>
      </c>
    </row>
    <row r="73" spans="1:60" ht="14.45" customHeight="1" x14ac:dyDescent="0.25">
      <c r="A73" s="125">
        <v>1072</v>
      </c>
      <c r="B73" s="125">
        <v>1072</v>
      </c>
      <c r="C73" s="625" t="s">
        <v>2369</v>
      </c>
      <c r="D73" s="537" t="s">
        <v>2369</v>
      </c>
      <c r="E73" s="545"/>
      <c r="F73" s="525">
        <v>93.2</v>
      </c>
      <c r="G73" s="3" t="s">
        <v>2264</v>
      </c>
      <c r="H73" s="3" t="s">
        <v>2282</v>
      </c>
      <c r="I73" s="526">
        <v>-53.991165000000002</v>
      </c>
      <c r="J73" s="526">
        <v>-24.112266999999999</v>
      </c>
      <c r="K73" s="538" t="s">
        <v>221</v>
      </c>
      <c r="L73" s="538" t="s">
        <v>221</v>
      </c>
      <c r="M73" s="553">
        <v>2</v>
      </c>
      <c r="N73" s="107"/>
      <c r="O73" s="528">
        <v>1.9820000000000001E-2</v>
      </c>
      <c r="P73" s="528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29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0">
        <v>0</v>
      </c>
      <c r="AO73" s="23"/>
      <c r="AP73" s="531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2">
        <f>constantes!$B$12</f>
        <v>0</v>
      </c>
      <c r="BA73" s="20">
        <v>318</v>
      </c>
      <c r="BB73" s="43"/>
      <c r="BC73" s="3" t="s">
        <v>2277</v>
      </c>
      <c r="BE73" s="533">
        <v>1</v>
      </c>
      <c r="BF73" s="534">
        <v>2024</v>
      </c>
      <c r="BG73" s="535">
        <v>1</v>
      </c>
      <c r="BH73" s="536">
        <v>2024</v>
      </c>
    </row>
    <row r="74" spans="1:60" ht="15" x14ac:dyDescent="0.25">
      <c r="A74" s="125">
        <v>1073</v>
      </c>
      <c r="B74" s="125">
        <v>1073</v>
      </c>
      <c r="C74" s="537" t="s">
        <v>2370</v>
      </c>
      <c r="D74" s="537" t="s">
        <v>2370</v>
      </c>
      <c r="E74" s="545"/>
      <c r="F74" s="525">
        <v>117</v>
      </c>
      <c r="G74" s="3" t="s">
        <v>2249</v>
      </c>
      <c r="H74" s="3" t="s">
        <v>2364</v>
      </c>
      <c r="I74" s="526">
        <v>-58.295529999999999</v>
      </c>
      <c r="J74" s="526">
        <v>-12.919869</v>
      </c>
      <c r="K74" s="538" t="s">
        <v>228</v>
      </c>
      <c r="L74" s="538" t="s">
        <v>228</v>
      </c>
      <c r="M74" s="553">
        <v>10</v>
      </c>
      <c r="N74" s="107"/>
      <c r="O74" s="528">
        <v>1.9820000000000001E-2</v>
      </c>
      <c r="P74" s="528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3</v>
      </c>
      <c r="AF74" s="32" t="str">
        <f>IF(AE74=0,"",VLOOKUP(AE74,tab_tipo_expansao!$A$2:$B$4,2,0))</f>
        <v>não_considerar</v>
      </c>
      <c r="AG74" s="125">
        <v>2022</v>
      </c>
      <c r="AH74" s="125">
        <v>2100</v>
      </c>
      <c r="AI74" s="125">
        <v>30</v>
      </c>
      <c r="AJ74" s="529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0">
        <v>0</v>
      </c>
      <c r="AO74" s="23"/>
      <c r="AP74" s="531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2">
        <f>constantes!$B$12</f>
        <v>0</v>
      </c>
      <c r="BA74" s="20">
        <v>318</v>
      </c>
      <c r="BB74" s="43"/>
      <c r="BC74" s="3" t="s">
        <v>2285</v>
      </c>
      <c r="BE74" s="533">
        <v>1</v>
      </c>
      <c r="BF74" s="534">
        <v>2035</v>
      </c>
      <c r="BG74" s="535">
        <v>3</v>
      </c>
      <c r="BH74" s="536">
        <v>2050</v>
      </c>
    </row>
    <row r="75" spans="1:60" ht="14.45" customHeight="1" x14ac:dyDescent="0.25">
      <c r="A75" s="125">
        <v>1074</v>
      </c>
      <c r="B75" s="125">
        <v>1074</v>
      </c>
      <c r="C75" s="537" t="s">
        <v>2371</v>
      </c>
      <c r="D75" s="537" t="s">
        <v>2371</v>
      </c>
      <c r="E75" s="545"/>
      <c r="F75" s="525">
        <v>63.2</v>
      </c>
      <c r="G75" s="3" t="s">
        <v>2165</v>
      </c>
      <c r="H75" s="3" t="s">
        <v>2270</v>
      </c>
      <c r="I75" s="526">
        <v>-52.739455999999997</v>
      </c>
      <c r="J75" s="526">
        <v>-26.860178999999999</v>
      </c>
      <c r="K75" s="538" t="s">
        <v>2059</v>
      </c>
      <c r="L75" s="538" t="s">
        <v>2059</v>
      </c>
      <c r="M75" s="553">
        <v>2</v>
      </c>
      <c r="N75" s="107"/>
      <c r="O75" s="528">
        <v>1.9820000000000001E-2</v>
      </c>
      <c r="P75" s="528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29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0">
        <v>0</v>
      </c>
      <c r="AO75" s="23"/>
      <c r="AP75" s="531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2">
        <f>constantes!$B$12</f>
        <v>0</v>
      </c>
      <c r="BA75" s="20">
        <v>318</v>
      </c>
      <c r="BB75" s="43"/>
      <c r="BC75" s="3" t="s">
        <v>2277</v>
      </c>
      <c r="BE75" s="533">
        <v>1</v>
      </c>
      <c r="BF75" s="534">
        <v>2026</v>
      </c>
      <c r="BG75" s="535">
        <v>1</v>
      </c>
      <c r="BH75" s="536">
        <v>2026</v>
      </c>
    </row>
    <row r="76" spans="1:60" ht="15" x14ac:dyDescent="0.25">
      <c r="A76" s="125">
        <v>1075</v>
      </c>
      <c r="B76" s="125">
        <v>1075</v>
      </c>
      <c r="C76" s="537" t="s">
        <v>2372</v>
      </c>
      <c r="D76" s="537" t="s">
        <v>2372</v>
      </c>
      <c r="E76" s="545"/>
      <c r="F76" s="525">
        <v>47.5</v>
      </c>
      <c r="G76" s="3" t="s">
        <v>2264</v>
      </c>
      <c r="H76" s="3" t="s">
        <v>2373</v>
      </c>
      <c r="I76" s="526">
        <v>-50.126040000000003</v>
      </c>
      <c r="J76" s="526">
        <v>-18.219864000000001</v>
      </c>
      <c r="K76" s="538" t="s">
        <v>2073</v>
      </c>
      <c r="L76" s="538" t="s">
        <v>2073</v>
      </c>
      <c r="M76" s="553">
        <v>1</v>
      </c>
      <c r="N76" s="107"/>
      <c r="O76" s="528">
        <v>2.068E-2</v>
      </c>
      <c r="P76" s="528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29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0">
        <v>0</v>
      </c>
      <c r="AO76" s="23"/>
      <c r="AP76" s="531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2">
        <f>constantes!$B$12</f>
        <v>0</v>
      </c>
      <c r="BA76" s="20">
        <v>318</v>
      </c>
      <c r="BB76" s="43"/>
      <c r="BC76" s="3" t="s">
        <v>2265</v>
      </c>
      <c r="BE76" s="533">
        <v>1</v>
      </c>
      <c r="BF76" s="534">
        <v>2027</v>
      </c>
      <c r="BG76" s="535">
        <v>1</v>
      </c>
      <c r="BH76" s="536">
        <v>2027</v>
      </c>
    </row>
    <row r="77" spans="1:60" ht="15" x14ac:dyDescent="0.25">
      <c r="A77" s="125">
        <v>1076</v>
      </c>
      <c r="B77" s="125">
        <v>1076</v>
      </c>
      <c r="C77" s="537" t="s">
        <v>2374</v>
      </c>
      <c r="D77" s="537" t="s">
        <v>2374</v>
      </c>
      <c r="E77" s="545"/>
      <c r="F77" s="525">
        <v>238</v>
      </c>
      <c r="G77" s="3" t="s">
        <v>2299</v>
      </c>
      <c r="H77" s="3" t="s">
        <v>2302</v>
      </c>
      <c r="I77" s="526">
        <v>-41.564042000000001</v>
      </c>
      <c r="J77" s="526">
        <v>-19.005355999999999</v>
      </c>
      <c r="K77" s="538" t="s">
        <v>220</v>
      </c>
      <c r="L77" s="538" t="s">
        <v>220</v>
      </c>
      <c r="M77" s="553">
        <v>1</v>
      </c>
      <c r="N77" s="107"/>
      <c r="O77" s="528">
        <v>1.9820000000000001E-2</v>
      </c>
      <c r="P77" s="528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29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0">
        <v>0</v>
      </c>
      <c r="AO77" s="23"/>
      <c r="AP77" s="531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2">
        <f>constantes!$B$12</f>
        <v>0</v>
      </c>
      <c r="BA77" s="20">
        <v>318</v>
      </c>
      <c r="BB77" s="43"/>
      <c r="BC77" s="3" t="s">
        <v>2265</v>
      </c>
      <c r="BE77" s="533">
        <v>1</v>
      </c>
      <c r="BF77" s="534">
        <v>2027</v>
      </c>
      <c r="BG77" s="535">
        <v>1</v>
      </c>
      <c r="BH77" s="536">
        <v>2027</v>
      </c>
    </row>
    <row r="78" spans="1:60" ht="15" x14ac:dyDescent="0.25">
      <c r="A78" s="125">
        <v>1077</v>
      </c>
      <c r="B78" s="125">
        <v>1077</v>
      </c>
      <c r="C78" s="537" t="s">
        <v>2375</v>
      </c>
      <c r="D78" s="537" t="s">
        <v>2375</v>
      </c>
      <c r="E78" s="545"/>
      <c r="F78" s="525">
        <v>47</v>
      </c>
      <c r="G78" s="3" t="s">
        <v>2264</v>
      </c>
      <c r="H78" s="3" t="s">
        <v>2194</v>
      </c>
      <c r="I78" s="526">
        <v>-47.274999999999999</v>
      </c>
      <c r="J78" s="526">
        <v>-18.079000000000001</v>
      </c>
      <c r="K78" s="538" t="s">
        <v>220</v>
      </c>
      <c r="L78" s="538" t="s">
        <v>220</v>
      </c>
      <c r="M78" s="553">
        <v>1</v>
      </c>
      <c r="N78" s="107"/>
      <c r="O78" s="528">
        <v>2.068E-2</v>
      </c>
      <c r="P78" s="528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3</v>
      </c>
      <c r="AF78" s="32" t="str">
        <f>IF(AE78=0,"",VLOOKUP(AE78,tab_tipo_expansao!$A$2:$B$4,2,0))</f>
        <v>não_considerar</v>
      </c>
      <c r="AG78" s="125">
        <v>2022</v>
      </c>
      <c r="AH78" s="125">
        <v>2100</v>
      </c>
      <c r="AI78" s="125">
        <v>30</v>
      </c>
      <c r="AJ78" s="529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0">
        <v>0</v>
      </c>
      <c r="AO78" s="23"/>
      <c r="AP78" s="531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2">
        <f>constantes!$B$12</f>
        <v>0</v>
      </c>
      <c r="BA78" s="20">
        <v>318</v>
      </c>
      <c r="BB78" s="43"/>
      <c r="BC78" s="3" t="s">
        <v>2251</v>
      </c>
      <c r="BE78" s="533">
        <v>1</v>
      </c>
      <c r="BF78" s="534">
        <v>2027</v>
      </c>
      <c r="BG78" s="535">
        <v>1</v>
      </c>
      <c r="BH78" s="536">
        <v>2027</v>
      </c>
    </row>
    <row r="79" spans="1:60" ht="14.45" customHeight="1" x14ac:dyDescent="0.25">
      <c r="A79" s="125">
        <v>1078</v>
      </c>
      <c r="B79" s="125">
        <v>1078</v>
      </c>
      <c r="C79" s="537" t="s">
        <v>2376</v>
      </c>
      <c r="D79" s="537" t="s">
        <v>2376</v>
      </c>
      <c r="E79" s="545"/>
      <c r="F79" s="525">
        <v>576</v>
      </c>
      <c r="G79" s="3" t="s">
        <v>2165</v>
      </c>
      <c r="H79" s="3" t="s">
        <v>2165</v>
      </c>
      <c r="K79" s="538" t="s">
        <v>219</v>
      </c>
      <c r="L79" s="538" t="s">
        <v>219</v>
      </c>
      <c r="M79" s="553">
        <v>2</v>
      </c>
      <c r="N79" s="107"/>
      <c r="O79" s="528">
        <v>1.6379999999999999E-2</v>
      </c>
      <c r="P79" s="528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29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0">
        <v>0</v>
      </c>
      <c r="AO79" s="23"/>
      <c r="AP79" s="531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2">
        <f>constantes!$B$12</f>
        <v>0</v>
      </c>
      <c r="BA79" s="20">
        <v>318</v>
      </c>
      <c r="BB79" s="43"/>
      <c r="BC79" s="3" t="s">
        <v>2265</v>
      </c>
      <c r="BE79" s="533">
        <v>1</v>
      </c>
      <c r="BF79" s="534">
        <v>2027</v>
      </c>
      <c r="BG79" s="535">
        <v>1</v>
      </c>
      <c r="BH79" s="536">
        <v>2027</v>
      </c>
    </row>
    <row r="80" spans="1:60" ht="15" x14ac:dyDescent="0.25">
      <c r="A80" s="125">
        <v>1079</v>
      </c>
      <c r="B80" s="125">
        <v>1079</v>
      </c>
      <c r="C80" s="537" t="s">
        <v>2377</v>
      </c>
      <c r="D80" s="537" t="s">
        <v>2377</v>
      </c>
      <c r="E80" s="545"/>
      <c r="F80" s="525">
        <v>34.5</v>
      </c>
      <c r="G80" s="3" t="s">
        <v>2165</v>
      </c>
      <c r="H80" s="3" t="s">
        <v>2378</v>
      </c>
      <c r="I80" s="3">
        <v>-50.161948000000002</v>
      </c>
      <c r="J80" s="3">
        <v>-28.495774000000001</v>
      </c>
      <c r="K80" s="538" t="s">
        <v>219</v>
      </c>
      <c r="L80" s="538" t="s">
        <v>219</v>
      </c>
      <c r="M80" s="553">
        <v>2</v>
      </c>
      <c r="N80" s="107"/>
      <c r="O80" s="528">
        <v>2.068E-2</v>
      </c>
      <c r="P80" s="528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29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0">
        <v>0</v>
      </c>
      <c r="AO80" s="23"/>
      <c r="AP80" s="531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2">
        <f>constantes!$B$12</f>
        <v>0</v>
      </c>
      <c r="BA80" s="20">
        <v>318</v>
      </c>
      <c r="BB80" s="43"/>
      <c r="BC80" s="3" t="s">
        <v>2265</v>
      </c>
      <c r="BE80" s="533">
        <v>1</v>
      </c>
      <c r="BF80" s="534">
        <v>2027</v>
      </c>
      <c r="BG80" s="535">
        <v>1</v>
      </c>
      <c r="BH80" s="536">
        <v>2027</v>
      </c>
    </row>
    <row r="81" spans="1:60" ht="15" x14ac:dyDescent="0.25">
      <c r="A81" s="125">
        <v>1080</v>
      </c>
      <c r="B81" s="125">
        <v>1080</v>
      </c>
      <c r="C81" s="537" t="s">
        <v>2379</v>
      </c>
      <c r="D81" s="537" t="s">
        <v>2379</v>
      </c>
      <c r="E81" s="545"/>
      <c r="F81" s="525">
        <v>131</v>
      </c>
      <c r="G81" s="3" t="s">
        <v>2249</v>
      </c>
      <c r="H81" s="3" t="s">
        <v>2321</v>
      </c>
      <c r="I81" s="3">
        <v>-60.622656999999997</v>
      </c>
      <c r="J81" s="3">
        <v>-10.035788999999999</v>
      </c>
      <c r="K81" s="538" t="s">
        <v>228</v>
      </c>
      <c r="L81" s="538" t="s">
        <v>228</v>
      </c>
      <c r="M81" s="553">
        <v>7</v>
      </c>
      <c r="N81" s="107"/>
      <c r="O81" s="528">
        <v>1.6379999999999999E-2</v>
      </c>
      <c r="P81" s="528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3</v>
      </c>
      <c r="AF81" s="32" t="str">
        <f>IF(AE81=0,"",VLOOKUP(AE81,tab_tipo_expansao!$A$2:$B$4,2,0))</f>
        <v>não_considerar</v>
      </c>
      <c r="AG81" s="125">
        <v>2022</v>
      </c>
      <c r="AH81" s="125">
        <v>2100</v>
      </c>
      <c r="AI81" s="125">
        <v>30</v>
      </c>
      <c r="AJ81" s="529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0">
        <v>0</v>
      </c>
      <c r="AO81" s="23"/>
      <c r="AP81" s="531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2">
        <f>constantes!$B$12</f>
        <v>0</v>
      </c>
      <c r="BA81" s="20">
        <v>318</v>
      </c>
      <c r="BB81" s="43"/>
      <c r="BC81" s="3" t="s">
        <v>2285</v>
      </c>
      <c r="BE81" s="533">
        <v>1</v>
      </c>
      <c r="BF81" s="534">
        <v>2035</v>
      </c>
      <c r="BG81" s="535">
        <v>3</v>
      </c>
      <c r="BH81" s="536">
        <v>2050</v>
      </c>
    </row>
    <row r="82" spans="1:60" ht="15" x14ac:dyDescent="0.25">
      <c r="A82" s="125">
        <v>1081</v>
      </c>
      <c r="B82" s="125">
        <v>1081</v>
      </c>
      <c r="C82" s="537" t="s">
        <v>2380</v>
      </c>
      <c r="D82" s="537" t="s">
        <v>2380</v>
      </c>
      <c r="E82" s="545"/>
      <c r="F82" s="525">
        <v>115.5</v>
      </c>
      <c r="G82" s="3" t="s">
        <v>2249</v>
      </c>
      <c r="H82" s="3" t="s">
        <v>2381</v>
      </c>
      <c r="I82" s="3">
        <v>-59.457456000000001</v>
      </c>
      <c r="J82" s="3">
        <v>-10.222343</v>
      </c>
      <c r="K82" s="538" t="s">
        <v>228</v>
      </c>
      <c r="L82" s="538" t="s">
        <v>228</v>
      </c>
      <c r="M82" s="553">
        <v>7</v>
      </c>
      <c r="N82" s="107"/>
      <c r="O82" s="528">
        <v>1.9820000000000001E-2</v>
      </c>
      <c r="P82" s="528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3</v>
      </c>
      <c r="AF82" s="32" t="str">
        <f>IF(AE82=0,"",VLOOKUP(AE82,tab_tipo_expansao!$A$2:$B$4,2,0))</f>
        <v>não_considerar</v>
      </c>
      <c r="AG82" s="125">
        <v>2022</v>
      </c>
      <c r="AH82" s="125">
        <v>2100</v>
      </c>
      <c r="AI82" s="125">
        <v>30</v>
      </c>
      <c r="AJ82" s="529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0">
        <v>0</v>
      </c>
      <c r="AO82" s="23"/>
      <c r="AP82" s="531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2">
        <f>constantes!$B$12</f>
        <v>0</v>
      </c>
      <c r="BA82" s="20">
        <v>318</v>
      </c>
      <c r="BB82" s="43"/>
      <c r="BC82" s="3" t="s">
        <v>2285</v>
      </c>
      <c r="BE82" s="533">
        <v>1</v>
      </c>
      <c r="BF82" s="534">
        <v>2035</v>
      </c>
      <c r="BG82" s="535">
        <v>3</v>
      </c>
      <c r="BH82" s="536">
        <v>2050</v>
      </c>
    </row>
    <row r="83" spans="1:60" ht="15" x14ac:dyDescent="0.25">
      <c r="A83" s="125">
        <v>1082</v>
      </c>
      <c r="B83" s="125">
        <v>1082</v>
      </c>
      <c r="C83" s="537" t="s">
        <v>2382</v>
      </c>
      <c r="D83" s="537" t="s">
        <v>2382</v>
      </c>
      <c r="E83" s="545"/>
      <c r="F83" s="525">
        <v>361.1</v>
      </c>
      <c r="G83" s="3" t="s">
        <v>2249</v>
      </c>
      <c r="H83" s="3" t="s">
        <v>2321</v>
      </c>
      <c r="I83" s="3">
        <v>-60.960239999999999</v>
      </c>
      <c r="J83" s="3">
        <v>-8.4217779999999998</v>
      </c>
      <c r="K83" s="538" t="s">
        <v>224</v>
      </c>
      <c r="L83" s="538" t="s">
        <v>224</v>
      </c>
      <c r="M83" s="553">
        <v>7</v>
      </c>
      <c r="N83" s="107"/>
      <c r="O83" s="528">
        <v>1.6379999999999999E-2</v>
      </c>
      <c r="P83" s="528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3</v>
      </c>
      <c r="AF83" s="32" t="str">
        <f>IF(AE83=0,"",VLOOKUP(AE83,tab_tipo_expansao!$A$2:$B$4,2,0))</f>
        <v>não_considerar</v>
      </c>
      <c r="AG83" s="125">
        <v>2022</v>
      </c>
      <c r="AH83" s="125">
        <v>2100</v>
      </c>
      <c r="AI83" s="125">
        <v>30</v>
      </c>
      <c r="AJ83" s="529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0">
        <v>0</v>
      </c>
      <c r="AO83" s="23"/>
      <c r="AP83" s="531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2">
        <f>constantes!$B$12</f>
        <v>0</v>
      </c>
      <c r="BA83" s="20">
        <v>318</v>
      </c>
      <c r="BB83" s="43"/>
      <c r="BC83" s="3" t="s">
        <v>2285</v>
      </c>
      <c r="BE83" s="533">
        <v>1</v>
      </c>
      <c r="BF83" s="534">
        <v>2035</v>
      </c>
      <c r="BG83" s="535">
        <v>3</v>
      </c>
      <c r="BH83" s="536">
        <v>2050</v>
      </c>
    </row>
    <row r="84" spans="1:60" ht="15" x14ac:dyDescent="0.25">
      <c r="A84" s="125">
        <v>1083</v>
      </c>
      <c r="B84" s="125">
        <v>1083</v>
      </c>
      <c r="C84" s="537" t="s">
        <v>2383</v>
      </c>
      <c r="D84" s="537" t="s">
        <v>2383</v>
      </c>
      <c r="E84" s="545"/>
      <c r="F84" s="525">
        <v>46</v>
      </c>
      <c r="G84" s="3" t="s">
        <v>2264</v>
      </c>
      <c r="H84" s="3" t="s">
        <v>2384</v>
      </c>
      <c r="I84" s="3">
        <v>-52.241897000000002</v>
      </c>
      <c r="J84" s="3">
        <v>-19.836089000000001</v>
      </c>
      <c r="K84" s="538" t="s">
        <v>2160</v>
      </c>
      <c r="L84" s="538" t="s">
        <v>2160</v>
      </c>
      <c r="M84" s="553">
        <v>1</v>
      </c>
      <c r="N84" s="107"/>
      <c r="O84" s="528">
        <v>2.068E-2</v>
      </c>
      <c r="P84" s="528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29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0">
        <v>0</v>
      </c>
      <c r="AO84" s="23"/>
      <c r="AP84" s="531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2">
        <f>constantes!$B$12</f>
        <v>0</v>
      </c>
      <c r="BA84" s="20">
        <v>318</v>
      </c>
      <c r="BB84" s="43"/>
      <c r="BC84" s="3" t="s">
        <v>2265</v>
      </c>
      <c r="BE84" s="533">
        <v>1</v>
      </c>
      <c r="BF84" s="534">
        <v>2027</v>
      </c>
      <c r="BG84" s="535">
        <v>1</v>
      </c>
      <c r="BH84" s="536">
        <v>2027</v>
      </c>
    </row>
    <row r="85" spans="1:60" ht="14.45" customHeight="1" x14ac:dyDescent="0.25">
      <c r="A85" s="125">
        <v>1084</v>
      </c>
      <c r="B85" s="125">
        <v>1084</v>
      </c>
      <c r="C85" s="537" t="s">
        <v>2385</v>
      </c>
      <c r="D85" s="537" t="s">
        <v>2385</v>
      </c>
      <c r="E85" s="545"/>
      <c r="F85" s="525">
        <v>480</v>
      </c>
      <c r="G85" s="3" t="s">
        <v>2267</v>
      </c>
      <c r="H85" s="3" t="s">
        <v>2386</v>
      </c>
      <c r="I85" s="3">
        <v>-48.460092000000003</v>
      </c>
      <c r="J85" s="3">
        <v>-11.250871</v>
      </c>
      <c r="K85" s="538" t="s">
        <v>2051</v>
      </c>
      <c r="L85" s="538" t="s">
        <v>2051</v>
      </c>
      <c r="M85" s="553">
        <v>1</v>
      </c>
      <c r="N85" s="107"/>
      <c r="O85" s="528">
        <v>1.6379999999999999E-2</v>
      </c>
      <c r="P85" s="528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3</v>
      </c>
      <c r="AF85" s="32" t="str">
        <f>IF(AE85=0,"",VLOOKUP(AE85,tab_tipo_expansao!$A$2:$B$4,2,0))</f>
        <v>não_considerar</v>
      </c>
      <c r="AG85" s="125">
        <v>2022</v>
      </c>
      <c r="AH85" s="125">
        <v>2100</v>
      </c>
      <c r="AI85" s="125">
        <v>30</v>
      </c>
      <c r="AJ85" s="529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0">
        <v>0</v>
      </c>
      <c r="AO85" s="23"/>
      <c r="AP85" s="531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2">
        <f>constantes!$B$12</f>
        <v>0</v>
      </c>
      <c r="BA85" s="20">
        <v>318</v>
      </c>
      <c r="BB85" s="43"/>
      <c r="BC85" s="3" t="s">
        <v>2251</v>
      </c>
      <c r="BE85" s="533">
        <v>1</v>
      </c>
      <c r="BF85" s="534">
        <v>2027</v>
      </c>
      <c r="BG85" s="535">
        <v>1</v>
      </c>
      <c r="BH85" s="536">
        <v>2027</v>
      </c>
    </row>
    <row r="86" spans="1:60" ht="15" x14ac:dyDescent="0.25">
      <c r="A86" s="125">
        <v>1085</v>
      </c>
      <c r="B86" s="125">
        <v>1085</v>
      </c>
      <c r="C86" s="537" t="s">
        <v>2387</v>
      </c>
      <c r="D86" s="537" t="s">
        <v>2387</v>
      </c>
      <c r="E86" s="545"/>
      <c r="F86" s="525">
        <v>381</v>
      </c>
      <c r="G86" s="3" t="s">
        <v>2165</v>
      </c>
      <c r="H86" s="3" t="s">
        <v>2165</v>
      </c>
      <c r="I86" s="3">
        <v>-53.350555999999997</v>
      </c>
      <c r="J86" s="3">
        <v>-27.113468000000001</v>
      </c>
      <c r="K86" s="538" t="s">
        <v>219</v>
      </c>
      <c r="L86" s="538" t="s">
        <v>219</v>
      </c>
      <c r="M86" s="553">
        <v>2</v>
      </c>
      <c r="N86" s="107"/>
      <c r="O86" s="528">
        <v>1.6379999999999999E-2</v>
      </c>
      <c r="P86" s="528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3</v>
      </c>
      <c r="AF86" s="32" t="str">
        <f>IF(AE86=0,"",VLOOKUP(AE86,tab_tipo_expansao!$A$2:$B$4,2,0))</f>
        <v>não_considerar</v>
      </c>
      <c r="AG86" s="125">
        <v>2022</v>
      </c>
      <c r="AH86" s="125">
        <v>2100</v>
      </c>
      <c r="AI86" s="125">
        <v>30</v>
      </c>
      <c r="AJ86" s="529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0">
        <v>0</v>
      </c>
      <c r="AO86" s="23"/>
      <c r="AP86" s="531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2">
        <f>constantes!$B$12</f>
        <v>0</v>
      </c>
      <c r="BA86" s="20">
        <v>318</v>
      </c>
      <c r="BB86" s="43"/>
      <c r="BC86" s="3" t="s">
        <v>2285</v>
      </c>
      <c r="BE86" s="533">
        <v>1</v>
      </c>
      <c r="BF86" s="534">
        <v>2035</v>
      </c>
      <c r="BG86" s="535">
        <v>3</v>
      </c>
      <c r="BH86" s="536">
        <v>2050</v>
      </c>
    </row>
    <row r="87" spans="1:60" ht="15" x14ac:dyDescent="0.25">
      <c r="A87" s="125">
        <v>1086</v>
      </c>
      <c r="B87" s="125">
        <v>1086</v>
      </c>
      <c r="C87" s="537" t="s">
        <v>2388</v>
      </c>
      <c r="D87" s="537" t="s">
        <v>2388</v>
      </c>
      <c r="E87" s="545"/>
      <c r="F87" s="525">
        <v>92</v>
      </c>
      <c r="G87" s="3" t="s">
        <v>2264</v>
      </c>
      <c r="H87" s="3" t="s">
        <v>2349</v>
      </c>
      <c r="I87" s="3">
        <v>-50.687998999999998</v>
      </c>
      <c r="J87" s="3">
        <v>-19.008541999999998</v>
      </c>
      <c r="K87" s="538" t="s">
        <v>2073</v>
      </c>
      <c r="L87" s="538" t="s">
        <v>2073</v>
      </c>
      <c r="M87" s="553">
        <v>1</v>
      </c>
      <c r="N87" s="107"/>
      <c r="O87" s="528">
        <v>1.9820000000000001E-2</v>
      </c>
      <c r="P87" s="528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29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0">
        <v>0</v>
      </c>
      <c r="AO87" s="23"/>
      <c r="AP87" s="531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2">
        <f>constantes!$B$12</f>
        <v>0</v>
      </c>
      <c r="BA87" s="20">
        <v>318</v>
      </c>
      <c r="BB87" s="43"/>
      <c r="BC87" s="3" t="s">
        <v>2265</v>
      </c>
      <c r="BE87" s="533">
        <v>1</v>
      </c>
      <c r="BF87" s="534">
        <v>2027</v>
      </c>
      <c r="BG87" s="535">
        <v>1</v>
      </c>
      <c r="BH87" s="536">
        <v>2027</v>
      </c>
    </row>
    <row r="88" spans="1:60" ht="14.45" customHeight="1" x14ac:dyDescent="0.25">
      <c r="A88" s="125">
        <v>1087</v>
      </c>
      <c r="B88" s="125">
        <v>1087</v>
      </c>
      <c r="C88" s="626" t="s">
        <v>2389</v>
      </c>
      <c r="D88" s="537" t="s">
        <v>2389</v>
      </c>
      <c r="E88" s="545"/>
      <c r="F88" s="643">
        <v>725</v>
      </c>
      <c r="G88" s="3" t="s">
        <v>2165</v>
      </c>
      <c r="H88" s="3" t="s">
        <v>2165</v>
      </c>
      <c r="I88" s="3">
        <v>-53.681198000000002</v>
      </c>
      <c r="J88" s="3">
        <v>-27.162948</v>
      </c>
      <c r="K88" s="538" t="s">
        <v>2059</v>
      </c>
      <c r="L88" s="538" t="s">
        <v>2059</v>
      </c>
      <c r="M88" s="553">
        <v>2</v>
      </c>
      <c r="N88" s="107"/>
      <c r="O88" s="528">
        <v>1.6379999999999999E-2</v>
      </c>
      <c r="P88" s="528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29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0">
        <v>0</v>
      </c>
      <c r="AO88" s="23"/>
      <c r="AP88" s="531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2">
        <f>constantes!$B$12</f>
        <v>0</v>
      </c>
      <c r="BA88" s="20">
        <v>318</v>
      </c>
      <c r="BB88" s="43"/>
      <c r="BC88" s="3" t="s">
        <v>2277</v>
      </c>
      <c r="BE88" s="533">
        <v>1</v>
      </c>
      <c r="BF88" s="534">
        <v>2026</v>
      </c>
      <c r="BG88" s="535">
        <v>1</v>
      </c>
      <c r="BH88" s="536">
        <v>2026</v>
      </c>
    </row>
    <row r="89" spans="1:60" ht="15" x14ac:dyDescent="0.25">
      <c r="A89" s="125">
        <v>1088</v>
      </c>
      <c r="B89" s="125">
        <v>1088</v>
      </c>
      <c r="C89" s="537" t="s">
        <v>2390</v>
      </c>
      <c r="D89" s="537" t="s">
        <v>2390</v>
      </c>
      <c r="E89" s="545"/>
      <c r="F89" s="525">
        <v>50</v>
      </c>
      <c r="G89" s="3" t="s">
        <v>2264</v>
      </c>
      <c r="H89" s="3" t="s">
        <v>2391</v>
      </c>
      <c r="I89" s="3">
        <v>-52.069043000000001</v>
      </c>
      <c r="J89" s="3">
        <v>-18.508013999999999</v>
      </c>
      <c r="K89" s="538" t="s">
        <v>2073</v>
      </c>
      <c r="L89" s="538" t="s">
        <v>2073</v>
      </c>
      <c r="M89" s="553">
        <v>1</v>
      </c>
      <c r="N89" s="107"/>
      <c r="O89" s="528">
        <v>2.068E-2</v>
      </c>
      <c r="P89" s="528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29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0">
        <v>0</v>
      </c>
      <c r="AO89" s="23"/>
      <c r="AP89" s="531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2">
        <f>constantes!$B$12</f>
        <v>0</v>
      </c>
      <c r="BA89" s="20">
        <v>318</v>
      </c>
      <c r="BB89" s="43"/>
      <c r="BC89" s="3" t="s">
        <v>2265</v>
      </c>
      <c r="BE89" s="533">
        <v>1</v>
      </c>
      <c r="BF89" s="534">
        <v>2027</v>
      </c>
      <c r="BG89" s="535">
        <v>1</v>
      </c>
      <c r="BH89" s="536">
        <v>2027</v>
      </c>
    </row>
    <row r="90" spans="1:60" ht="15" x14ac:dyDescent="0.25">
      <c r="A90" s="125">
        <v>1089</v>
      </c>
      <c r="B90" s="125">
        <v>1089</v>
      </c>
      <c r="C90" s="537" t="s">
        <v>2392</v>
      </c>
      <c r="D90" s="537" t="s">
        <v>2392</v>
      </c>
      <c r="E90" s="545"/>
      <c r="F90" s="525">
        <v>41.8</v>
      </c>
      <c r="G90" s="3" t="s">
        <v>2267</v>
      </c>
      <c r="H90" s="3" t="s">
        <v>2268</v>
      </c>
      <c r="I90" s="3">
        <v>-53.787706999999997</v>
      </c>
      <c r="J90" s="3">
        <v>-15.290737999999999</v>
      </c>
      <c r="K90" s="538" t="s">
        <v>228</v>
      </c>
      <c r="L90" s="538" t="s">
        <v>228</v>
      </c>
      <c r="M90" s="553">
        <v>1</v>
      </c>
      <c r="N90" s="107"/>
      <c r="O90" s="528">
        <v>2.068E-2</v>
      </c>
      <c r="P90" s="528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3</v>
      </c>
      <c r="AF90" s="32" t="str">
        <f>IF(AE90=0,"",VLOOKUP(AE90,tab_tipo_expansao!$A$2:$B$4,2,0))</f>
        <v>não_considerar</v>
      </c>
      <c r="AG90" s="125">
        <v>2022</v>
      </c>
      <c r="AH90" s="125">
        <v>2100</v>
      </c>
      <c r="AI90" s="125">
        <v>30</v>
      </c>
      <c r="AJ90" s="529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0">
        <v>0</v>
      </c>
      <c r="AO90" s="23"/>
      <c r="AP90" s="531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2">
        <f>constantes!$B$12</f>
        <v>0</v>
      </c>
      <c r="BA90" s="20">
        <v>318</v>
      </c>
      <c r="BB90" s="43"/>
      <c r="BC90" s="3" t="s">
        <v>2285</v>
      </c>
      <c r="BE90" s="533">
        <v>1</v>
      </c>
      <c r="BF90" s="534">
        <v>2035</v>
      </c>
      <c r="BG90" s="535">
        <v>3</v>
      </c>
      <c r="BH90" s="536">
        <v>2050</v>
      </c>
    </row>
    <row r="91" spans="1:60" ht="15" x14ac:dyDescent="0.25">
      <c r="A91" s="125">
        <v>1090</v>
      </c>
      <c r="B91" s="125">
        <v>1090</v>
      </c>
      <c r="C91" s="537" t="s">
        <v>2393</v>
      </c>
      <c r="D91" s="537" t="s">
        <v>2393</v>
      </c>
      <c r="E91" s="545"/>
      <c r="F91" s="525">
        <v>53</v>
      </c>
      <c r="G91" s="3" t="s">
        <v>2249</v>
      </c>
      <c r="H91" s="3" t="s">
        <v>2366</v>
      </c>
      <c r="I91" s="3">
        <v>-59.208621999999998</v>
      </c>
      <c r="J91" s="3">
        <v>-12.903361</v>
      </c>
      <c r="K91" s="538" t="s">
        <v>228</v>
      </c>
      <c r="L91" s="538" t="s">
        <v>228</v>
      </c>
      <c r="M91" s="553">
        <v>10</v>
      </c>
      <c r="N91" s="107"/>
      <c r="O91" s="528">
        <v>2.1330000000000002E-2</v>
      </c>
      <c r="P91" s="528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3</v>
      </c>
      <c r="AF91" s="32" t="str">
        <f>IF(AE91=0,"",VLOOKUP(AE91,tab_tipo_expansao!$A$2:$B$4,2,0))</f>
        <v>não_considerar</v>
      </c>
      <c r="AG91" s="125">
        <v>2022</v>
      </c>
      <c r="AH91" s="125">
        <v>2100</v>
      </c>
      <c r="AI91" s="125">
        <v>30</v>
      </c>
      <c r="AJ91" s="529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0">
        <v>0</v>
      </c>
      <c r="AO91" s="23"/>
      <c r="AP91" s="531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2">
        <f>constantes!$B$12</f>
        <v>0</v>
      </c>
      <c r="BA91" s="20">
        <v>318</v>
      </c>
      <c r="BB91" s="43"/>
      <c r="BC91" s="3" t="s">
        <v>2285</v>
      </c>
      <c r="BE91" s="533">
        <v>1</v>
      </c>
      <c r="BF91" s="534">
        <v>2035</v>
      </c>
      <c r="BG91" s="535">
        <v>3</v>
      </c>
      <c r="BH91" s="536">
        <v>2050</v>
      </c>
    </row>
    <row r="92" spans="1:60" ht="15" x14ac:dyDescent="0.25">
      <c r="A92" s="125">
        <v>1091</v>
      </c>
      <c r="B92" s="125">
        <v>1091</v>
      </c>
      <c r="C92" s="537" t="s">
        <v>2318</v>
      </c>
      <c r="D92" s="537" t="s">
        <v>2318</v>
      </c>
      <c r="E92" s="545"/>
      <c r="F92" s="525">
        <v>881</v>
      </c>
      <c r="G92" s="3" t="s">
        <v>2249</v>
      </c>
      <c r="H92" s="3" t="s">
        <v>2318</v>
      </c>
      <c r="I92" s="3">
        <v>-55.874301000000003</v>
      </c>
      <c r="J92" s="3">
        <v>-5.6581469999999996</v>
      </c>
      <c r="K92" s="538" t="s">
        <v>223</v>
      </c>
      <c r="L92" s="538" t="s">
        <v>223</v>
      </c>
      <c r="M92" s="553">
        <v>9</v>
      </c>
      <c r="N92" s="107"/>
      <c r="O92" s="528">
        <v>1.9820000000000001E-2</v>
      </c>
      <c r="P92" s="528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3</v>
      </c>
      <c r="AF92" s="32" t="str">
        <f>IF(AE92=0,"",VLOOKUP(AE92,tab_tipo_expansao!$A$2:$B$4,2,0))</f>
        <v>não_considerar</v>
      </c>
      <c r="AG92" s="125">
        <v>2022</v>
      </c>
      <c r="AH92" s="125">
        <v>2100</v>
      </c>
      <c r="AI92" s="125">
        <v>30</v>
      </c>
      <c r="AJ92" s="529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0">
        <v>0</v>
      </c>
      <c r="AO92" s="23"/>
      <c r="AP92" s="531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2">
        <f>constantes!$B$12</f>
        <v>0</v>
      </c>
      <c r="BA92" s="20">
        <v>318</v>
      </c>
      <c r="BB92" s="43"/>
      <c r="BC92" s="3" t="s">
        <v>2253</v>
      </c>
      <c r="BE92" s="533">
        <v>1</v>
      </c>
      <c r="BF92" s="534">
        <v>2030</v>
      </c>
      <c r="BG92" s="535">
        <v>1</v>
      </c>
      <c r="BH92" s="536">
        <v>2030</v>
      </c>
    </row>
    <row r="93" spans="1:60" ht="15" x14ac:dyDescent="0.25">
      <c r="A93" s="125">
        <v>1092</v>
      </c>
      <c r="B93" s="125">
        <v>1092</v>
      </c>
      <c r="C93" s="537" t="s">
        <v>2394</v>
      </c>
      <c r="D93" s="537" t="s">
        <v>2394</v>
      </c>
      <c r="E93" s="545"/>
      <c r="F93" s="525">
        <v>227</v>
      </c>
      <c r="G93" s="3" t="s">
        <v>2249</v>
      </c>
      <c r="H93" s="3" t="s">
        <v>2318</v>
      </c>
      <c r="I93" s="3">
        <v>-55.765546999999998</v>
      </c>
      <c r="J93" s="3">
        <v>-6.2633910000000004</v>
      </c>
      <c r="K93" s="538" t="s">
        <v>223</v>
      </c>
      <c r="L93" s="538" t="s">
        <v>223</v>
      </c>
      <c r="M93" s="553">
        <v>9</v>
      </c>
      <c r="N93" s="107"/>
      <c r="O93" s="528">
        <v>1.9820000000000001E-2</v>
      </c>
      <c r="P93" s="528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3</v>
      </c>
      <c r="AF93" s="32" t="str">
        <f>IF(AE93=0,"",VLOOKUP(AE93,tab_tipo_expansao!$A$2:$B$4,2,0))</f>
        <v>não_considerar</v>
      </c>
      <c r="AG93" s="125">
        <v>2022</v>
      </c>
      <c r="AH93" s="125">
        <v>2100</v>
      </c>
      <c r="AI93" s="125">
        <v>30</v>
      </c>
      <c r="AJ93" s="529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0">
        <v>0</v>
      </c>
      <c r="AO93" s="23"/>
      <c r="AP93" s="531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2">
        <f>constantes!$B$12</f>
        <v>0</v>
      </c>
      <c r="BA93" s="20">
        <v>318</v>
      </c>
      <c r="BB93" s="43"/>
      <c r="BC93" s="3" t="s">
        <v>2251</v>
      </c>
      <c r="BE93" s="533">
        <v>1</v>
      </c>
      <c r="BF93" s="534">
        <v>2027</v>
      </c>
      <c r="BG93" s="535">
        <v>1</v>
      </c>
      <c r="BH93" s="536">
        <v>2027</v>
      </c>
    </row>
    <row r="94" spans="1:60" ht="14.45" customHeight="1" x14ac:dyDescent="0.25">
      <c r="A94" s="125">
        <v>1093</v>
      </c>
      <c r="B94" s="125">
        <v>1093</v>
      </c>
      <c r="C94" s="624" t="s">
        <v>2395</v>
      </c>
      <c r="D94" s="537" t="s">
        <v>2395</v>
      </c>
      <c r="E94" s="545"/>
      <c r="F94" s="525">
        <v>2338</v>
      </c>
      <c r="G94" s="3" t="s">
        <v>2249</v>
      </c>
      <c r="H94" s="3" t="s">
        <v>2332</v>
      </c>
      <c r="I94" s="3">
        <v>-56.919674000000001</v>
      </c>
      <c r="J94" s="3">
        <v>-5.1966190000000001</v>
      </c>
      <c r="K94" s="538" t="s">
        <v>223</v>
      </c>
      <c r="L94" s="538" t="s">
        <v>223</v>
      </c>
      <c r="M94" s="553">
        <v>9</v>
      </c>
      <c r="N94" s="107"/>
      <c r="O94" s="528">
        <v>2.068E-2</v>
      </c>
      <c r="P94" s="528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29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0">
        <v>0</v>
      </c>
      <c r="AO94" s="23"/>
      <c r="AP94" s="531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2">
        <f>constantes!$B$12</f>
        <v>0</v>
      </c>
      <c r="BA94" s="20">
        <v>318</v>
      </c>
      <c r="BB94" s="43"/>
      <c r="BC94" s="3" t="s">
        <v>2277</v>
      </c>
      <c r="BE94" s="533">
        <v>1</v>
      </c>
      <c r="BF94" s="534">
        <v>2025</v>
      </c>
      <c r="BG94" s="535">
        <v>1</v>
      </c>
      <c r="BH94" s="536">
        <v>2025</v>
      </c>
    </row>
    <row r="95" spans="1:60" ht="15" x14ac:dyDescent="0.25">
      <c r="A95" s="125">
        <v>1094</v>
      </c>
      <c r="B95" s="125">
        <v>1094</v>
      </c>
      <c r="C95" s="537" t="s">
        <v>2396</v>
      </c>
      <c r="D95" s="537" t="s">
        <v>2396</v>
      </c>
      <c r="E95" s="545"/>
      <c r="F95" s="525">
        <v>96.1</v>
      </c>
      <c r="G95" s="3" t="s">
        <v>2274</v>
      </c>
      <c r="H95" s="3" t="s">
        <v>2275</v>
      </c>
      <c r="I95" s="3">
        <v>-41.845948</v>
      </c>
      <c r="J95" s="3">
        <v>-16.628520000000002</v>
      </c>
      <c r="K95" s="538" t="s">
        <v>220</v>
      </c>
      <c r="L95" s="538" t="s">
        <v>220</v>
      </c>
      <c r="M95" s="553">
        <v>1</v>
      </c>
      <c r="N95" s="107"/>
      <c r="O95" s="528">
        <v>1.9820000000000001E-2</v>
      </c>
      <c r="P95" s="528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29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0">
        <v>0</v>
      </c>
      <c r="AO95" s="23"/>
      <c r="AP95" s="531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2">
        <f>constantes!$B$12</f>
        <v>0</v>
      </c>
      <c r="BA95" s="20">
        <v>318</v>
      </c>
      <c r="BB95" s="43"/>
      <c r="BC95" s="3" t="s">
        <v>2265</v>
      </c>
      <c r="BE95" s="533">
        <v>1</v>
      </c>
      <c r="BF95" s="534">
        <v>2027</v>
      </c>
      <c r="BG95" s="535">
        <v>1</v>
      </c>
      <c r="BH95" s="536">
        <v>2027</v>
      </c>
    </row>
    <row r="96" spans="1:60" ht="15" x14ac:dyDescent="0.25">
      <c r="A96" s="125">
        <v>1095</v>
      </c>
      <c r="B96" s="125">
        <v>1095</v>
      </c>
      <c r="C96" s="537" t="s">
        <v>2397</v>
      </c>
      <c r="D96" s="537" t="s">
        <v>2397</v>
      </c>
      <c r="E96" s="545"/>
      <c r="F96" s="525">
        <v>46.1</v>
      </c>
      <c r="G96" s="3" t="s">
        <v>2274</v>
      </c>
      <c r="H96" s="3" t="s">
        <v>2398</v>
      </c>
      <c r="I96" s="3">
        <v>-39.184659000000003</v>
      </c>
      <c r="J96" s="3">
        <v>-13.625408</v>
      </c>
      <c r="K96" s="538" t="s">
        <v>222</v>
      </c>
      <c r="L96" s="538" t="s">
        <v>222</v>
      </c>
      <c r="M96" s="553">
        <v>3</v>
      </c>
      <c r="N96" s="107"/>
      <c r="O96" s="528">
        <v>2.068E-2</v>
      </c>
      <c r="P96" s="528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3</v>
      </c>
      <c r="AF96" s="32" t="str">
        <f>IF(AE96=0,"",VLOOKUP(AE96,tab_tipo_expansao!$A$2:$B$4,2,0))</f>
        <v>não_considerar</v>
      </c>
      <c r="AG96" s="125">
        <v>2022</v>
      </c>
      <c r="AH96" s="125">
        <v>2100</v>
      </c>
      <c r="AI96" s="125">
        <v>30</v>
      </c>
      <c r="AJ96" s="529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0">
        <v>0</v>
      </c>
      <c r="AO96" s="23"/>
      <c r="AP96" s="531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2">
        <f>constantes!$B$12</f>
        <v>0</v>
      </c>
      <c r="BA96" s="20">
        <v>318</v>
      </c>
      <c r="BB96" s="43"/>
      <c r="BC96" s="3" t="s">
        <v>2251</v>
      </c>
      <c r="BE96" s="533">
        <v>1</v>
      </c>
      <c r="BF96" s="534">
        <v>2027</v>
      </c>
      <c r="BG96" s="535">
        <v>1</v>
      </c>
      <c r="BH96" s="536">
        <v>2027</v>
      </c>
    </row>
    <row r="97" spans="1:60" ht="15" x14ac:dyDescent="0.25">
      <c r="A97" s="125">
        <v>1096</v>
      </c>
      <c r="B97" s="125">
        <v>1096</v>
      </c>
      <c r="C97" s="537" t="s">
        <v>2275</v>
      </c>
      <c r="D97" s="537" t="s">
        <v>2275</v>
      </c>
      <c r="E97" s="545"/>
      <c r="F97" s="525">
        <v>101.28</v>
      </c>
      <c r="G97" s="3" t="s">
        <v>2274</v>
      </c>
      <c r="H97" s="3" t="s">
        <v>2275</v>
      </c>
      <c r="I97" s="3">
        <v>-41.073332999999998</v>
      </c>
      <c r="J97" s="3">
        <v>-16.429167</v>
      </c>
      <c r="K97" s="538" t="s">
        <v>220</v>
      </c>
      <c r="L97" s="538" t="s">
        <v>220</v>
      </c>
      <c r="M97" s="553">
        <v>1</v>
      </c>
      <c r="N97" s="107"/>
      <c r="O97" s="528">
        <v>1.9820000000000001E-2</v>
      </c>
      <c r="P97" s="528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3</v>
      </c>
      <c r="AF97" s="32" t="str">
        <f>IF(AE97=0,"",VLOOKUP(AE97,tab_tipo_expansao!$A$2:$B$4,2,0))</f>
        <v>não_considerar</v>
      </c>
      <c r="AG97" s="125">
        <v>2022</v>
      </c>
      <c r="AH97" s="125">
        <v>2100</v>
      </c>
      <c r="AI97" s="125">
        <v>30</v>
      </c>
      <c r="AJ97" s="529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0">
        <v>0</v>
      </c>
      <c r="AO97" s="23"/>
      <c r="AP97" s="531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2">
        <f>constantes!$B$12</f>
        <v>0</v>
      </c>
      <c r="BA97" s="20">
        <v>318</v>
      </c>
      <c r="BB97" s="43"/>
      <c r="BC97" s="3" t="s">
        <v>2253</v>
      </c>
      <c r="BE97" s="533">
        <v>1</v>
      </c>
      <c r="BF97" s="534">
        <v>2030</v>
      </c>
      <c r="BG97" s="535">
        <v>1</v>
      </c>
      <c r="BH97" s="536">
        <v>2030</v>
      </c>
    </row>
    <row r="98" spans="1:60" ht="15" x14ac:dyDescent="0.25">
      <c r="A98" s="125">
        <v>1097</v>
      </c>
      <c r="B98" s="125">
        <v>1097</v>
      </c>
      <c r="C98" s="537" t="s">
        <v>2323</v>
      </c>
      <c r="D98" s="537" t="s">
        <v>2323</v>
      </c>
      <c r="E98" s="545"/>
      <c r="F98" s="525">
        <v>46</v>
      </c>
      <c r="G98" s="3" t="s">
        <v>2249</v>
      </c>
      <c r="H98" s="3" t="s">
        <v>2323</v>
      </c>
      <c r="I98" s="3">
        <v>-59.007601999999999</v>
      </c>
      <c r="J98" s="3">
        <v>-13.401799</v>
      </c>
      <c r="K98" s="538" t="s">
        <v>228</v>
      </c>
      <c r="L98" s="538" t="s">
        <v>228</v>
      </c>
      <c r="M98" s="553">
        <v>10</v>
      </c>
      <c r="N98" s="107"/>
      <c r="O98" s="528">
        <v>2.068E-2</v>
      </c>
      <c r="P98" s="528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29">
        <v>356.92037914653076</v>
      </c>
      <c r="AK98" s="24">
        <f>AL98/constantes!$B$4</f>
        <v>1989.5227377175627</v>
      </c>
      <c r="AL98" s="33">
        <f t="shared" ref="AL98:AL128" si="28">AJ98/F98*1000</f>
        <v>7759.1386770984946</v>
      </c>
      <c r="AM98" s="87">
        <v>2</v>
      </c>
      <c r="AN98" s="530">
        <v>0</v>
      </c>
      <c r="AO98" s="23"/>
      <c r="AP98" s="531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2">
        <f>constantes!$B$12</f>
        <v>0</v>
      </c>
      <c r="BA98" s="20">
        <v>318</v>
      </c>
      <c r="BB98" s="43"/>
      <c r="BC98" s="3" t="s">
        <v>2265</v>
      </c>
      <c r="BE98" s="533">
        <v>1</v>
      </c>
      <c r="BF98" s="534">
        <v>2027</v>
      </c>
      <c r="BG98" s="535">
        <v>1</v>
      </c>
      <c r="BH98" s="536">
        <v>2027</v>
      </c>
    </row>
    <row r="99" spans="1:60" ht="15" x14ac:dyDescent="0.25">
      <c r="A99" s="125">
        <v>1098</v>
      </c>
      <c r="B99" s="125">
        <v>1098</v>
      </c>
      <c r="C99" s="537" t="s">
        <v>2399</v>
      </c>
      <c r="D99" s="537" t="s">
        <v>2399</v>
      </c>
      <c r="E99" s="545"/>
      <c r="F99" s="525">
        <v>48</v>
      </c>
      <c r="G99" s="3" t="s">
        <v>2299</v>
      </c>
      <c r="H99" s="3" t="s">
        <v>2309</v>
      </c>
      <c r="I99" s="3">
        <v>-42.997968</v>
      </c>
      <c r="J99" s="3">
        <v>-20.515218000000001</v>
      </c>
      <c r="K99" s="538" t="s">
        <v>220</v>
      </c>
      <c r="L99" s="538" t="s">
        <v>220</v>
      </c>
      <c r="M99" s="553">
        <v>1</v>
      </c>
      <c r="N99" s="107"/>
      <c r="O99" s="528">
        <v>2.068E-2</v>
      </c>
      <c r="P99" s="528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3</v>
      </c>
      <c r="AF99" s="32" t="str">
        <f>IF(AE99=0,"",VLOOKUP(AE99,tab_tipo_expansao!$A$2:$B$4,2,0))</f>
        <v>não_considerar</v>
      </c>
      <c r="AG99" s="125">
        <v>2022</v>
      </c>
      <c r="AH99" s="125">
        <v>2100</v>
      </c>
      <c r="AI99" s="125">
        <v>30</v>
      </c>
      <c r="AJ99" s="529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0">
        <v>0</v>
      </c>
      <c r="AO99" s="23"/>
      <c r="AP99" s="531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2">
        <f>constantes!$B$12</f>
        <v>0</v>
      </c>
      <c r="BA99" s="20">
        <v>318</v>
      </c>
      <c r="BB99" s="43"/>
      <c r="BC99" s="3" t="s">
        <v>2251</v>
      </c>
      <c r="BE99" s="533">
        <v>1</v>
      </c>
      <c r="BF99" s="534">
        <v>2027</v>
      </c>
      <c r="BG99" s="535">
        <v>1</v>
      </c>
      <c r="BH99" s="536">
        <v>2027</v>
      </c>
    </row>
    <row r="100" spans="1:60" ht="15" x14ac:dyDescent="0.25">
      <c r="A100" s="125">
        <v>1099</v>
      </c>
      <c r="B100" s="125">
        <v>1099</v>
      </c>
      <c r="C100" s="537" t="s">
        <v>2400</v>
      </c>
      <c r="D100" s="537" t="s">
        <v>2400</v>
      </c>
      <c r="E100" s="545"/>
      <c r="F100" s="525">
        <v>66</v>
      </c>
      <c r="G100" s="3" t="s">
        <v>2249</v>
      </c>
      <c r="H100" s="3" t="s">
        <v>2401</v>
      </c>
      <c r="I100" s="3">
        <v>-54.495033999999997</v>
      </c>
      <c r="J100" s="3">
        <v>-1.3294509999999999</v>
      </c>
      <c r="K100" s="538" t="s">
        <v>223</v>
      </c>
      <c r="L100" s="538" t="s">
        <v>223</v>
      </c>
      <c r="M100" s="553">
        <v>4</v>
      </c>
      <c r="N100" s="107"/>
      <c r="O100" s="528">
        <v>1.9820000000000001E-2</v>
      </c>
      <c r="P100" s="528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3</v>
      </c>
      <c r="AF100" s="32" t="str">
        <f>IF(AE100=0,"",VLOOKUP(AE100,tab_tipo_expansao!$A$2:$B$4,2,0))</f>
        <v>não_considerar</v>
      </c>
      <c r="AG100" s="125">
        <v>2022</v>
      </c>
      <c r="AH100" s="125">
        <v>2100</v>
      </c>
      <c r="AI100" s="125">
        <v>30</v>
      </c>
      <c r="AJ100" s="529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0">
        <v>0</v>
      </c>
      <c r="AO100" s="23"/>
      <c r="AP100" s="531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2">
        <f>constantes!$B$12</f>
        <v>0</v>
      </c>
      <c r="BA100" s="20">
        <v>318</v>
      </c>
      <c r="BB100" s="43"/>
      <c r="BC100" s="3" t="s">
        <v>2251</v>
      </c>
      <c r="BE100" s="533">
        <v>1</v>
      </c>
      <c r="BF100" s="534">
        <v>2027</v>
      </c>
      <c r="BG100" s="535">
        <v>1</v>
      </c>
      <c r="BH100" s="536">
        <v>2027</v>
      </c>
    </row>
    <row r="101" spans="1:60" ht="14.45" customHeight="1" x14ac:dyDescent="0.25">
      <c r="A101" s="125">
        <v>1100</v>
      </c>
      <c r="B101" s="125">
        <v>1100</v>
      </c>
      <c r="C101" s="537" t="s">
        <v>2402</v>
      </c>
      <c r="D101" s="537" t="s">
        <v>2402</v>
      </c>
      <c r="E101" s="545"/>
      <c r="F101" s="525">
        <v>241.2</v>
      </c>
      <c r="G101" s="3" t="s">
        <v>2249</v>
      </c>
      <c r="H101" s="3" t="s">
        <v>2403</v>
      </c>
      <c r="I101" s="3">
        <v>-58.128953000000003</v>
      </c>
      <c r="J101" s="3">
        <v>-11.322917</v>
      </c>
      <c r="K101" s="538" t="s">
        <v>228</v>
      </c>
      <c r="L101" s="538" t="s">
        <v>228</v>
      </c>
      <c r="M101" s="553">
        <v>10</v>
      </c>
      <c r="N101" s="107"/>
      <c r="O101" s="528">
        <v>1.6379999999999999E-2</v>
      </c>
      <c r="P101" s="528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3</v>
      </c>
      <c r="AF101" s="32" t="str">
        <f>IF(AE101=0,"",VLOOKUP(AE101,tab_tipo_expansao!$A$2:$B$4,2,0))</f>
        <v>não_considerar</v>
      </c>
      <c r="AG101" s="125">
        <v>2022</v>
      </c>
      <c r="AH101" s="125">
        <v>2100</v>
      </c>
      <c r="AI101" s="125">
        <v>30</v>
      </c>
      <c r="AJ101" s="529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0">
        <v>0</v>
      </c>
      <c r="AO101" s="23"/>
      <c r="AP101" s="531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2">
        <f>constantes!$B$12</f>
        <v>0</v>
      </c>
      <c r="BA101" s="20">
        <v>318</v>
      </c>
      <c r="BB101" s="43"/>
      <c r="BC101" s="3" t="s">
        <v>2285</v>
      </c>
      <c r="BE101" s="533">
        <v>1</v>
      </c>
      <c r="BF101" s="534">
        <v>2035</v>
      </c>
      <c r="BG101" s="535">
        <v>3</v>
      </c>
      <c r="BH101" s="536">
        <v>2050</v>
      </c>
    </row>
    <row r="102" spans="1:60" ht="15" x14ac:dyDescent="0.25">
      <c r="A102" s="125">
        <v>1101</v>
      </c>
      <c r="B102" s="125">
        <v>1101</v>
      </c>
      <c r="C102" s="537" t="s">
        <v>2404</v>
      </c>
      <c r="D102" s="537" t="s">
        <v>2404</v>
      </c>
      <c r="E102" s="545"/>
      <c r="F102" s="525">
        <v>37.1</v>
      </c>
      <c r="G102" s="3" t="s">
        <v>2279</v>
      </c>
      <c r="H102" s="3" t="s">
        <v>2405</v>
      </c>
      <c r="I102" s="3">
        <v>-45.711328000000002</v>
      </c>
      <c r="J102" s="3">
        <v>-18.964921</v>
      </c>
      <c r="K102" s="538" t="s">
        <v>220</v>
      </c>
      <c r="L102" s="538" t="s">
        <v>220</v>
      </c>
      <c r="M102" s="553">
        <v>1</v>
      </c>
      <c r="N102" s="107"/>
      <c r="O102" s="528">
        <v>2.068E-2</v>
      </c>
      <c r="P102" s="528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29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0">
        <v>0</v>
      </c>
      <c r="AO102" s="23"/>
      <c r="AP102" s="531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2">
        <f>constantes!$B$12</f>
        <v>0</v>
      </c>
      <c r="BA102" s="20">
        <v>318</v>
      </c>
      <c r="BB102" s="43"/>
      <c r="BC102" s="3" t="s">
        <v>2265</v>
      </c>
      <c r="BE102" s="533">
        <v>1</v>
      </c>
      <c r="BF102" s="534">
        <v>2027</v>
      </c>
      <c r="BG102" s="535">
        <v>1</v>
      </c>
      <c r="BH102" s="536">
        <v>2027</v>
      </c>
    </row>
    <row r="103" spans="1:60" ht="15" x14ac:dyDescent="0.25">
      <c r="A103" s="125">
        <v>1102</v>
      </c>
      <c r="B103" s="125">
        <v>1102</v>
      </c>
      <c r="C103" s="537" t="s">
        <v>2406</v>
      </c>
      <c r="D103" s="537" t="s">
        <v>2406</v>
      </c>
      <c r="E103" s="545"/>
      <c r="F103" s="525">
        <v>36</v>
      </c>
      <c r="G103" s="3" t="s">
        <v>2267</v>
      </c>
      <c r="H103" s="3" t="s">
        <v>2407</v>
      </c>
      <c r="I103" s="3">
        <v>-48.820276999999997</v>
      </c>
      <c r="J103" s="3">
        <v>-14.680557</v>
      </c>
      <c r="K103" s="538" t="s">
        <v>2073</v>
      </c>
      <c r="L103" s="538" t="s">
        <v>2073</v>
      </c>
      <c r="M103" s="553">
        <v>1</v>
      </c>
      <c r="N103" s="107"/>
      <c r="O103" s="528">
        <v>2.068E-2</v>
      </c>
      <c r="P103" s="528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3</v>
      </c>
      <c r="AF103" s="32" t="str">
        <f>IF(AE103=0,"",VLOOKUP(AE103,tab_tipo_expansao!$A$2:$B$4,2,0))</f>
        <v>não_considerar</v>
      </c>
      <c r="AG103" s="125">
        <v>2022</v>
      </c>
      <c r="AH103" s="125">
        <v>2100</v>
      </c>
      <c r="AI103" s="125">
        <v>30</v>
      </c>
      <c r="AJ103" s="529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0">
        <v>0</v>
      </c>
      <c r="AO103" s="23"/>
      <c r="AP103" s="531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2">
        <f>constantes!$B$12</f>
        <v>0</v>
      </c>
      <c r="BA103" s="20">
        <v>318</v>
      </c>
      <c r="BB103" s="43"/>
      <c r="BC103" s="3" t="s">
        <v>2285</v>
      </c>
      <c r="BE103" s="533">
        <v>1</v>
      </c>
      <c r="BF103" s="534">
        <v>2035</v>
      </c>
      <c r="BG103" s="535">
        <v>3</v>
      </c>
      <c r="BH103" s="536">
        <v>2050</v>
      </c>
    </row>
    <row r="104" spans="1:60" ht="15" x14ac:dyDescent="0.25">
      <c r="A104" s="125">
        <v>1103</v>
      </c>
      <c r="B104" s="125">
        <v>1103</v>
      </c>
      <c r="C104" s="537" t="s">
        <v>2408</v>
      </c>
      <c r="D104" s="537" t="s">
        <v>2408</v>
      </c>
      <c r="E104" s="545"/>
      <c r="F104" s="525">
        <v>46.8</v>
      </c>
      <c r="G104" s="3" t="s">
        <v>2264</v>
      </c>
      <c r="H104" s="3" t="s">
        <v>2409</v>
      </c>
      <c r="I104" s="3">
        <v>-51.619371999999998</v>
      </c>
      <c r="J104" s="3">
        <v>-24.047984</v>
      </c>
      <c r="K104" s="538" t="s">
        <v>221</v>
      </c>
      <c r="L104" s="538" t="s">
        <v>221</v>
      </c>
      <c r="M104" s="553">
        <v>2</v>
      </c>
      <c r="N104" s="107"/>
      <c r="O104" s="528">
        <v>2.068E-2</v>
      </c>
      <c r="P104" s="528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29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0">
        <v>0</v>
      </c>
      <c r="AO104" s="23"/>
      <c r="AP104" s="531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2">
        <f>constantes!$B$12</f>
        <v>0</v>
      </c>
      <c r="BA104" s="20">
        <v>318</v>
      </c>
      <c r="BB104" s="43"/>
      <c r="BC104" s="3" t="s">
        <v>2265</v>
      </c>
      <c r="BE104" s="533">
        <v>1</v>
      </c>
      <c r="BF104" s="534">
        <v>2027</v>
      </c>
      <c r="BG104" s="535">
        <v>1</v>
      </c>
      <c r="BH104" s="536">
        <v>2027</v>
      </c>
    </row>
    <row r="105" spans="1:60" ht="15" x14ac:dyDescent="0.25">
      <c r="A105" s="125">
        <v>1104</v>
      </c>
      <c r="B105" s="125">
        <v>1104</v>
      </c>
      <c r="C105" s="537" t="s">
        <v>2410</v>
      </c>
      <c r="D105" s="537" t="s">
        <v>2410</v>
      </c>
      <c r="E105" s="545"/>
      <c r="F105" s="525">
        <v>142</v>
      </c>
      <c r="G105" s="3" t="s">
        <v>2264</v>
      </c>
      <c r="H105" s="3" t="s">
        <v>2146</v>
      </c>
      <c r="I105" s="3">
        <v>-50.982348999999999</v>
      </c>
      <c r="J105" s="3">
        <v>-23.328268999999999</v>
      </c>
      <c r="K105" s="538" t="s">
        <v>221</v>
      </c>
      <c r="L105" s="538" t="s">
        <v>221</v>
      </c>
      <c r="M105" s="553">
        <v>2</v>
      </c>
      <c r="N105" s="107"/>
      <c r="O105" s="528">
        <v>1.6379999999999999E-2</v>
      </c>
      <c r="P105" s="528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29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0">
        <v>0</v>
      </c>
      <c r="AO105" s="23"/>
      <c r="AP105" s="531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2">
        <f>constantes!$B$12</f>
        <v>0</v>
      </c>
      <c r="BA105" s="20">
        <v>318</v>
      </c>
      <c r="BB105" s="43"/>
      <c r="BC105" s="3" t="s">
        <v>2265</v>
      </c>
      <c r="BE105" s="533">
        <v>1</v>
      </c>
      <c r="BF105" s="534">
        <v>2027</v>
      </c>
      <c r="BG105" s="535">
        <v>1</v>
      </c>
      <c r="BH105" s="536">
        <v>2027</v>
      </c>
    </row>
    <row r="106" spans="1:60" ht="14.45" customHeight="1" x14ac:dyDescent="0.25">
      <c r="A106" s="125">
        <v>1105</v>
      </c>
      <c r="B106" s="125">
        <v>1105</v>
      </c>
      <c r="C106" s="537" t="s">
        <v>2411</v>
      </c>
      <c r="D106" s="537" t="s">
        <v>2411</v>
      </c>
      <c r="E106" s="545"/>
      <c r="F106" s="525">
        <v>102.81</v>
      </c>
      <c r="G106" s="3" t="s">
        <v>2274</v>
      </c>
      <c r="H106" s="3" t="s">
        <v>2275</v>
      </c>
      <c r="I106" s="3">
        <v>-40.299948999999998</v>
      </c>
      <c r="J106" s="3">
        <v>-16.134338</v>
      </c>
      <c r="K106" s="538" t="s">
        <v>220</v>
      </c>
      <c r="L106" s="538" t="s">
        <v>220</v>
      </c>
      <c r="M106" s="553">
        <v>1</v>
      </c>
      <c r="N106" s="107"/>
      <c r="O106" s="528">
        <v>1.9820000000000001E-2</v>
      </c>
      <c r="P106" s="528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3</v>
      </c>
      <c r="AF106" s="32" t="str">
        <f>IF(AE106=0,"",VLOOKUP(AE106,tab_tipo_expansao!$A$2:$B$4,2,0))</f>
        <v>não_considerar</v>
      </c>
      <c r="AG106" s="125">
        <v>2022</v>
      </c>
      <c r="AH106" s="125">
        <v>2100</v>
      </c>
      <c r="AI106" s="125">
        <v>30</v>
      </c>
      <c r="AJ106" s="529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0">
        <v>0</v>
      </c>
      <c r="AO106" s="23"/>
      <c r="AP106" s="531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2">
        <f>constantes!$B$12</f>
        <v>0</v>
      </c>
      <c r="BA106" s="20">
        <v>318</v>
      </c>
      <c r="BB106" s="43"/>
      <c r="BC106" s="3" t="s">
        <v>2285</v>
      </c>
      <c r="BE106" s="533">
        <v>1</v>
      </c>
      <c r="BF106" s="534">
        <v>2035</v>
      </c>
      <c r="BG106" s="535">
        <v>3</v>
      </c>
      <c r="BH106" s="536">
        <v>2050</v>
      </c>
    </row>
    <row r="107" spans="1:60" ht="15" x14ac:dyDescent="0.25">
      <c r="A107" s="125">
        <v>1106</v>
      </c>
      <c r="B107" s="125">
        <v>1106</v>
      </c>
      <c r="C107" s="537" t="s">
        <v>2412</v>
      </c>
      <c r="D107" s="537" t="s">
        <v>2412</v>
      </c>
      <c r="E107" s="545"/>
      <c r="F107" s="525">
        <v>53</v>
      </c>
      <c r="G107" s="3" t="s">
        <v>2249</v>
      </c>
      <c r="H107" s="3" t="s">
        <v>2222</v>
      </c>
      <c r="I107" s="3">
        <v>-55.264957000000003</v>
      </c>
      <c r="J107" s="3">
        <v>-13.576389000000001</v>
      </c>
      <c r="K107" s="538" t="s">
        <v>228</v>
      </c>
      <c r="L107" s="538" t="s">
        <v>228</v>
      </c>
      <c r="M107" s="553">
        <v>10</v>
      </c>
      <c r="N107" s="107"/>
      <c r="O107" s="528">
        <v>2.068E-2</v>
      </c>
      <c r="P107" s="528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3</v>
      </c>
      <c r="AF107" s="32" t="str">
        <f>IF(AE107=0,"",VLOOKUP(AE107,tab_tipo_expansao!$A$2:$B$4,2,0))</f>
        <v>não_considerar</v>
      </c>
      <c r="AG107" s="125">
        <v>2022</v>
      </c>
      <c r="AH107" s="125">
        <v>2100</v>
      </c>
      <c r="AI107" s="125">
        <v>30</v>
      </c>
      <c r="AJ107" s="529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0">
        <v>0</v>
      </c>
      <c r="AO107" s="23"/>
      <c r="AP107" s="531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2">
        <f>constantes!$B$12</f>
        <v>0</v>
      </c>
      <c r="BA107" s="20">
        <v>318</v>
      </c>
      <c r="BB107" s="43"/>
      <c r="BC107" s="3" t="s">
        <v>2251</v>
      </c>
      <c r="BE107" s="533">
        <v>1</v>
      </c>
      <c r="BF107" s="534">
        <v>2027</v>
      </c>
      <c r="BG107" s="535">
        <v>1</v>
      </c>
      <c r="BH107" s="536">
        <v>2027</v>
      </c>
    </row>
    <row r="108" spans="1:60" ht="15" x14ac:dyDescent="0.25">
      <c r="A108" s="125">
        <v>1107</v>
      </c>
      <c r="B108" s="125">
        <v>1107</v>
      </c>
      <c r="C108" s="537" t="s">
        <v>2413</v>
      </c>
      <c r="D108" s="537" t="s">
        <v>2413</v>
      </c>
      <c r="E108" s="545"/>
      <c r="F108" s="525">
        <v>1850</v>
      </c>
      <c r="G108" s="3" t="s">
        <v>2267</v>
      </c>
      <c r="H108" s="3" t="s">
        <v>2386</v>
      </c>
      <c r="I108" s="3">
        <v>-49.036639000000001</v>
      </c>
      <c r="J108" s="3">
        <v>-5.3251819999999999</v>
      </c>
      <c r="K108" s="538" t="s">
        <v>223</v>
      </c>
      <c r="L108" s="538" t="s">
        <v>223</v>
      </c>
      <c r="M108" s="553">
        <v>4</v>
      </c>
      <c r="N108" s="107"/>
      <c r="O108" s="528">
        <v>1.6379999999999999E-2</v>
      </c>
      <c r="P108" s="528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3</v>
      </c>
      <c r="AF108" s="32" t="str">
        <f>IF(AE108=0,"",VLOOKUP(AE108,tab_tipo_expansao!$A$2:$B$4,2,0))</f>
        <v>não_considerar</v>
      </c>
      <c r="AG108" s="125">
        <v>2022</v>
      </c>
      <c r="AH108" s="125">
        <v>2100</v>
      </c>
      <c r="AI108" s="125">
        <v>30</v>
      </c>
      <c r="AJ108" s="529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0">
        <v>0</v>
      </c>
      <c r="AO108" s="23"/>
      <c r="AP108" s="531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2">
        <f>constantes!$B$12</f>
        <v>0</v>
      </c>
      <c r="BA108" s="20">
        <v>318</v>
      </c>
      <c r="BB108" s="43"/>
      <c r="BC108" s="3" t="s">
        <v>2285</v>
      </c>
      <c r="BE108" s="533">
        <v>1</v>
      </c>
      <c r="BF108" s="534">
        <v>2035</v>
      </c>
      <c r="BG108" s="535">
        <v>3</v>
      </c>
      <c r="BH108" s="536">
        <v>2050</v>
      </c>
    </row>
    <row r="109" spans="1:60" ht="14.45" customHeight="1" x14ac:dyDescent="0.25">
      <c r="A109" s="125">
        <v>1108</v>
      </c>
      <c r="B109" s="125">
        <v>1108</v>
      </c>
      <c r="C109" s="626" t="s">
        <v>2407</v>
      </c>
      <c r="D109" s="537" t="s">
        <v>2407</v>
      </c>
      <c r="E109" s="545"/>
      <c r="F109" s="525">
        <v>125</v>
      </c>
      <c r="G109" s="3" t="s">
        <v>2267</v>
      </c>
      <c r="H109" s="3" t="s">
        <v>2407</v>
      </c>
      <c r="I109" s="3">
        <v>-48.627907</v>
      </c>
      <c r="J109" s="3">
        <v>-15.121651999999999</v>
      </c>
      <c r="K109" s="538" t="s">
        <v>2073</v>
      </c>
      <c r="L109" s="538" t="s">
        <v>2073</v>
      </c>
      <c r="M109" s="553">
        <v>1</v>
      </c>
      <c r="N109" s="107"/>
      <c r="O109" s="528">
        <v>1.9820000000000001E-2</v>
      </c>
      <c r="P109" s="528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29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0">
        <v>0</v>
      </c>
      <c r="AO109" s="23"/>
      <c r="AP109" s="531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2">
        <f>constantes!$B$12</f>
        <v>0</v>
      </c>
      <c r="BA109" s="20">
        <v>318</v>
      </c>
      <c r="BB109" s="43"/>
      <c r="BC109" s="3" t="s">
        <v>2277</v>
      </c>
      <c r="BE109" s="533">
        <v>1</v>
      </c>
      <c r="BF109" s="534">
        <v>2026</v>
      </c>
      <c r="BG109" s="535">
        <v>1</v>
      </c>
      <c r="BH109" s="536">
        <v>2026</v>
      </c>
    </row>
    <row r="110" spans="1:60" ht="15" x14ac:dyDescent="0.25">
      <c r="A110" s="125">
        <v>1109</v>
      </c>
      <c r="B110" s="125">
        <v>1109</v>
      </c>
      <c r="C110" s="537" t="s">
        <v>2414</v>
      </c>
      <c r="D110" s="537" t="s">
        <v>2414</v>
      </c>
      <c r="E110" s="545"/>
      <c r="F110" s="525">
        <v>80</v>
      </c>
      <c r="G110" s="3" t="s">
        <v>2267</v>
      </c>
      <c r="H110" s="3" t="s">
        <v>2415</v>
      </c>
      <c r="I110" s="3">
        <v>-47.926211000000002</v>
      </c>
      <c r="J110" s="3">
        <v>-14.302897</v>
      </c>
      <c r="K110" s="538" t="s">
        <v>2073</v>
      </c>
      <c r="L110" s="538" t="s">
        <v>2073</v>
      </c>
      <c r="M110" s="553">
        <v>1</v>
      </c>
      <c r="N110" s="107"/>
      <c r="O110" s="528">
        <v>1.9820000000000001E-2</v>
      </c>
      <c r="P110" s="528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3</v>
      </c>
      <c r="AF110" s="32" t="str">
        <f>IF(AE110=0,"",VLOOKUP(AE110,tab_tipo_expansao!$A$2:$B$4,2,0))</f>
        <v>não_considerar</v>
      </c>
      <c r="AG110" s="125">
        <v>2027</v>
      </c>
      <c r="AH110" s="125">
        <v>2100</v>
      </c>
      <c r="AI110" s="125">
        <v>30</v>
      </c>
      <c r="AJ110" s="529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0">
        <v>0</v>
      </c>
      <c r="AO110" s="23"/>
      <c r="AP110" s="531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2">
        <f>constantes!$B$12</f>
        <v>0</v>
      </c>
      <c r="BA110" s="20">
        <v>318</v>
      </c>
      <c r="BB110" s="43"/>
      <c r="BC110" s="3" t="s">
        <v>2251</v>
      </c>
      <c r="BE110" s="533">
        <v>1</v>
      </c>
      <c r="BF110" s="534">
        <v>2027</v>
      </c>
      <c r="BG110" s="535">
        <v>1</v>
      </c>
      <c r="BH110" s="536">
        <v>2027</v>
      </c>
    </row>
    <row r="111" spans="1:60" ht="15" x14ac:dyDescent="0.25">
      <c r="A111" s="125">
        <v>1110</v>
      </c>
      <c r="B111" s="125">
        <v>1110</v>
      </c>
      <c r="C111" s="537" t="s">
        <v>2416</v>
      </c>
      <c r="D111" s="537" t="s">
        <v>2416</v>
      </c>
      <c r="E111" s="545"/>
      <c r="F111" s="525">
        <v>95</v>
      </c>
      <c r="G111" s="3" t="s">
        <v>2249</v>
      </c>
      <c r="H111" s="3" t="s">
        <v>2401</v>
      </c>
      <c r="I111" s="3">
        <v>-54.443610999999997</v>
      </c>
      <c r="J111" s="3">
        <v>-1.485833</v>
      </c>
      <c r="K111" s="538" t="s">
        <v>223</v>
      </c>
      <c r="L111" s="538" t="s">
        <v>223</v>
      </c>
      <c r="M111" s="553">
        <v>4</v>
      </c>
      <c r="N111" s="107"/>
      <c r="O111" s="528">
        <v>1.9820000000000001E-2</v>
      </c>
      <c r="P111" s="528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3</v>
      </c>
      <c r="AF111" s="32" t="str">
        <f>IF(AE111=0,"",VLOOKUP(AE111,tab_tipo_expansao!$A$2:$B$4,2,0))</f>
        <v>não_considerar</v>
      </c>
      <c r="AG111" s="125">
        <v>2022</v>
      </c>
      <c r="AH111" s="125">
        <v>2100</v>
      </c>
      <c r="AI111" s="125">
        <v>30</v>
      </c>
      <c r="AJ111" s="529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0">
        <v>0</v>
      </c>
      <c r="AO111" s="23"/>
      <c r="AP111" s="531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2">
        <f>constantes!$B$12</f>
        <v>0</v>
      </c>
      <c r="BA111" s="20">
        <v>318</v>
      </c>
      <c r="BB111" s="43"/>
      <c r="BC111" s="3" t="s">
        <v>2251</v>
      </c>
      <c r="BE111" s="533">
        <v>1</v>
      </c>
      <c r="BF111" s="534">
        <v>2027</v>
      </c>
      <c r="BG111" s="535">
        <v>1</v>
      </c>
      <c r="BH111" s="536">
        <v>2027</v>
      </c>
    </row>
    <row r="112" spans="1:60" ht="15" x14ac:dyDescent="0.25">
      <c r="A112" s="125">
        <v>1111</v>
      </c>
      <c r="B112" s="125">
        <v>1111</v>
      </c>
      <c r="C112" s="537" t="s">
        <v>2417</v>
      </c>
      <c r="D112" s="537" t="s">
        <v>2417</v>
      </c>
      <c r="E112" s="545"/>
      <c r="F112" s="525">
        <v>48.9</v>
      </c>
      <c r="G112" s="3" t="s">
        <v>2267</v>
      </c>
      <c r="H112" s="3" t="s">
        <v>2418</v>
      </c>
      <c r="I112" s="3">
        <v>-47.622494000000003</v>
      </c>
      <c r="J112" s="3">
        <v>-9.9872219999999992</v>
      </c>
      <c r="K112" s="538" t="s">
        <v>2051</v>
      </c>
      <c r="L112" s="538" t="s">
        <v>2051</v>
      </c>
      <c r="M112" s="553">
        <v>1</v>
      </c>
      <c r="N112" s="107"/>
      <c r="O112" s="528">
        <v>2.068E-2</v>
      </c>
      <c r="P112" s="528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29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0">
        <v>0</v>
      </c>
      <c r="AO112" s="23"/>
      <c r="AP112" s="531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2">
        <f>constantes!$B$12</f>
        <v>0</v>
      </c>
      <c r="BA112" s="20">
        <v>318</v>
      </c>
      <c r="BB112" s="43"/>
      <c r="BC112" s="3" t="s">
        <v>2265</v>
      </c>
      <c r="BE112" s="533">
        <v>1</v>
      </c>
      <c r="BF112" s="534">
        <v>2027</v>
      </c>
      <c r="BG112" s="535">
        <v>1</v>
      </c>
      <c r="BH112" s="536">
        <v>2027</v>
      </c>
    </row>
    <row r="113" spans="1:60" ht="15" x14ac:dyDescent="0.25">
      <c r="A113" s="125">
        <v>1112</v>
      </c>
      <c r="B113" s="125">
        <v>1112</v>
      </c>
      <c r="C113" s="537" t="s">
        <v>2419</v>
      </c>
      <c r="D113" s="537" t="s">
        <v>2419</v>
      </c>
      <c r="E113" s="545"/>
      <c r="F113" s="525">
        <v>310.39999999999998</v>
      </c>
      <c r="G113" s="3" t="s">
        <v>2267</v>
      </c>
      <c r="H113" s="3" t="s">
        <v>2268</v>
      </c>
      <c r="I113" s="3">
        <v>-52.611621999999997</v>
      </c>
      <c r="J113" s="3">
        <v>-14.779544</v>
      </c>
      <c r="K113" s="538" t="s">
        <v>228</v>
      </c>
      <c r="L113" s="538" t="s">
        <v>228</v>
      </c>
      <c r="M113" s="553">
        <v>1</v>
      </c>
      <c r="N113" s="107"/>
      <c r="O113" s="528">
        <v>1.6379999999999999E-2</v>
      </c>
      <c r="P113" s="528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3</v>
      </c>
      <c r="AF113" s="32" t="str">
        <f>IF(AE113=0,"",VLOOKUP(AE113,tab_tipo_expansao!$A$2:$B$4,2,0))</f>
        <v>não_considerar</v>
      </c>
      <c r="AG113" s="125">
        <v>2022</v>
      </c>
      <c r="AH113" s="125">
        <v>2100</v>
      </c>
      <c r="AI113" s="125">
        <v>30</v>
      </c>
      <c r="AJ113" s="529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0">
        <v>0</v>
      </c>
      <c r="AO113" s="23"/>
      <c r="AP113" s="531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2">
        <f>constantes!$B$12</f>
        <v>0</v>
      </c>
      <c r="BA113" s="20">
        <v>318</v>
      </c>
      <c r="BB113" s="43"/>
      <c r="BC113" s="3" t="s">
        <v>2285</v>
      </c>
      <c r="BE113" s="533">
        <v>1</v>
      </c>
      <c r="BF113" s="534">
        <v>2035</v>
      </c>
      <c r="BG113" s="535">
        <v>3</v>
      </c>
      <c r="BH113" s="536">
        <v>2050</v>
      </c>
    </row>
    <row r="114" spans="1:60" ht="15" x14ac:dyDescent="0.25">
      <c r="A114" s="125">
        <v>1113</v>
      </c>
      <c r="B114" s="125">
        <v>1113</v>
      </c>
      <c r="C114" s="537" t="s">
        <v>2420</v>
      </c>
      <c r="D114" s="537" t="s">
        <v>2420</v>
      </c>
      <c r="E114" s="545"/>
      <c r="F114" s="525">
        <v>79.5</v>
      </c>
      <c r="G114" s="3" t="s">
        <v>2289</v>
      </c>
      <c r="H114" s="3" t="s">
        <v>2290</v>
      </c>
      <c r="I114" s="3">
        <v>-51.859344999999998</v>
      </c>
      <c r="J114" s="3">
        <v>-29.146484999999998</v>
      </c>
      <c r="K114" s="538" t="s">
        <v>219</v>
      </c>
      <c r="L114" s="538" t="s">
        <v>219</v>
      </c>
      <c r="M114" s="553">
        <v>2</v>
      </c>
      <c r="N114" s="107"/>
      <c r="O114" s="528">
        <v>1.9820000000000001E-2</v>
      </c>
      <c r="P114" s="528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29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0">
        <v>0</v>
      </c>
      <c r="AO114" s="23"/>
      <c r="AP114" s="531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2">
        <f>constantes!$B$12</f>
        <v>0</v>
      </c>
      <c r="BA114" s="20">
        <v>318</v>
      </c>
      <c r="BB114" s="43"/>
      <c r="BC114" s="3" t="s">
        <v>2265</v>
      </c>
      <c r="BE114" s="533">
        <v>1</v>
      </c>
      <c r="BF114" s="534">
        <v>2027</v>
      </c>
      <c r="BG114" s="535">
        <v>1</v>
      </c>
      <c r="BH114" s="536">
        <v>2027</v>
      </c>
    </row>
    <row r="115" spans="1:60" ht="15" customHeight="1" x14ac:dyDescent="0.25">
      <c r="A115" s="125">
        <v>1114</v>
      </c>
      <c r="B115" s="125">
        <v>1114</v>
      </c>
      <c r="C115" s="537" t="s">
        <v>2421</v>
      </c>
      <c r="D115" s="537" t="s">
        <v>2421</v>
      </c>
      <c r="E115" s="545"/>
      <c r="F115" s="525">
        <v>73</v>
      </c>
      <c r="G115" s="3" t="s">
        <v>2249</v>
      </c>
      <c r="H115" s="3" t="s">
        <v>2366</v>
      </c>
      <c r="I115" s="3">
        <v>-58.981906000000002</v>
      </c>
      <c r="J115" s="3">
        <v>-12.688057000000001</v>
      </c>
      <c r="K115" s="538" t="s">
        <v>228</v>
      </c>
      <c r="L115" s="538" t="s">
        <v>228</v>
      </c>
      <c r="M115" s="553">
        <v>10</v>
      </c>
      <c r="N115" s="107"/>
      <c r="O115" s="528">
        <v>1.9820000000000001E-2</v>
      </c>
      <c r="P115" s="528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3</v>
      </c>
      <c r="AF115" s="32" t="str">
        <f>IF(AE115=0,"",VLOOKUP(AE115,tab_tipo_expansao!$A$2:$B$4,2,0))</f>
        <v>não_considerar</v>
      </c>
      <c r="AG115" s="125">
        <v>2022</v>
      </c>
      <c r="AH115" s="125">
        <v>2100</v>
      </c>
      <c r="AI115" s="125">
        <v>30</v>
      </c>
      <c r="AJ115" s="529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0">
        <v>0</v>
      </c>
      <c r="AO115" s="23"/>
      <c r="AP115" s="531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2">
        <f>constantes!$B$12</f>
        <v>0</v>
      </c>
      <c r="BA115" s="20">
        <v>318</v>
      </c>
      <c r="BB115" s="43"/>
      <c r="BC115" s="3" t="s">
        <v>2285</v>
      </c>
      <c r="BE115" s="533">
        <v>1</v>
      </c>
      <c r="BF115" s="534">
        <v>2035</v>
      </c>
      <c r="BG115" s="535">
        <v>3</v>
      </c>
      <c r="BH115" s="536">
        <v>2050</v>
      </c>
    </row>
    <row r="116" spans="1:60" ht="15" customHeight="1" x14ac:dyDescent="0.25">
      <c r="A116" s="125">
        <v>1115</v>
      </c>
      <c r="B116" s="125">
        <v>1115</v>
      </c>
      <c r="C116" s="537" t="s">
        <v>2422</v>
      </c>
      <c r="D116" s="537" t="s">
        <v>2422</v>
      </c>
      <c r="E116" s="545"/>
      <c r="F116" s="525">
        <v>49.79</v>
      </c>
      <c r="G116" s="3" t="s">
        <v>2267</v>
      </c>
      <c r="H116" s="3" t="s">
        <v>2423</v>
      </c>
      <c r="I116" s="3">
        <v>-46.88805</v>
      </c>
      <c r="J116" s="3">
        <v>-13.599548</v>
      </c>
      <c r="K116" s="538" t="s">
        <v>2073</v>
      </c>
      <c r="L116" s="538" t="s">
        <v>2073</v>
      </c>
      <c r="M116" s="553">
        <v>1</v>
      </c>
      <c r="N116" s="107"/>
      <c r="O116" s="528">
        <v>2.068E-2</v>
      </c>
      <c r="P116" s="528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29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0">
        <v>0</v>
      </c>
      <c r="AO116" s="23"/>
      <c r="AP116" s="531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2">
        <f>constantes!$B$12</f>
        <v>0</v>
      </c>
      <c r="BA116" s="20">
        <v>318</v>
      </c>
      <c r="BB116" s="43"/>
      <c r="BC116" s="3" t="s">
        <v>2265</v>
      </c>
      <c r="BE116" s="533">
        <v>1</v>
      </c>
      <c r="BF116" s="534">
        <v>2027</v>
      </c>
      <c r="BG116" s="535">
        <v>1</v>
      </c>
      <c r="BH116" s="536">
        <v>2027</v>
      </c>
    </row>
    <row r="117" spans="1:60" ht="15" customHeight="1" x14ac:dyDescent="0.25">
      <c r="A117" s="125">
        <v>1116</v>
      </c>
      <c r="B117" s="125">
        <v>1116</v>
      </c>
      <c r="C117" s="537" t="s">
        <v>2424</v>
      </c>
      <c r="D117" s="537" t="s">
        <v>2424</v>
      </c>
      <c r="E117" s="545"/>
      <c r="F117" s="525">
        <v>32.4</v>
      </c>
      <c r="G117" s="3" t="s">
        <v>2165</v>
      </c>
      <c r="H117" s="3" t="s">
        <v>2425</v>
      </c>
      <c r="I117" s="3">
        <v>-52.581511999999996</v>
      </c>
      <c r="J117" s="3">
        <v>-26.798359999999999</v>
      </c>
      <c r="K117" s="538" t="s">
        <v>2059</v>
      </c>
      <c r="L117" s="538" t="s">
        <v>2059</v>
      </c>
      <c r="M117" s="553">
        <v>2</v>
      </c>
      <c r="N117" s="107"/>
      <c r="O117" s="528">
        <v>2.068E-2</v>
      </c>
      <c r="P117" s="528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3</v>
      </c>
      <c r="AF117" s="32" t="str">
        <f>IF(AE117=0,"",VLOOKUP(AE117,tab_tipo_expansao!$A$2:$B$4,2,0))</f>
        <v>não_considerar</v>
      </c>
      <c r="AG117" s="125">
        <v>2022</v>
      </c>
      <c r="AH117" s="125">
        <v>2100</v>
      </c>
      <c r="AI117" s="125">
        <v>30</v>
      </c>
      <c r="AJ117" s="529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0">
        <v>0</v>
      </c>
      <c r="AO117" s="23"/>
      <c r="AP117" s="531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2">
        <f>constantes!$B$12</f>
        <v>0</v>
      </c>
      <c r="BA117" s="20">
        <v>318</v>
      </c>
      <c r="BB117" s="43"/>
      <c r="BC117" s="3" t="s">
        <v>2285</v>
      </c>
      <c r="BE117" s="533">
        <v>1</v>
      </c>
      <c r="BF117" s="534">
        <v>2035</v>
      </c>
      <c r="BG117" s="535">
        <v>3</v>
      </c>
      <c r="BH117" s="536">
        <v>2050</v>
      </c>
    </row>
    <row r="118" spans="1:60" ht="15" customHeight="1" x14ac:dyDescent="0.25">
      <c r="A118" s="125">
        <v>1117</v>
      </c>
      <c r="B118" s="125">
        <v>1117</v>
      </c>
      <c r="C118" s="537" t="s">
        <v>2426</v>
      </c>
      <c r="D118" s="537" t="s">
        <v>2426</v>
      </c>
      <c r="E118" s="545"/>
      <c r="F118" s="525">
        <v>33</v>
      </c>
      <c r="G118" s="3" t="s">
        <v>2264</v>
      </c>
      <c r="H118" s="3" t="s">
        <v>2391</v>
      </c>
      <c r="I118" s="3">
        <v>-51.615808999999999</v>
      </c>
      <c r="J118" s="3">
        <v>-18.796824999999998</v>
      </c>
      <c r="K118" s="538" t="s">
        <v>2073</v>
      </c>
      <c r="L118" s="538" t="s">
        <v>2073</v>
      </c>
      <c r="M118" s="553">
        <v>1</v>
      </c>
      <c r="N118" s="107"/>
      <c r="O118" s="528">
        <v>2.068E-2</v>
      </c>
      <c r="P118" s="528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3</v>
      </c>
      <c r="AF118" s="32" t="str">
        <f>IF(AE118=0,"",VLOOKUP(AE118,tab_tipo_expansao!$A$2:$B$4,2,0))</f>
        <v>não_considerar</v>
      </c>
      <c r="AG118" s="125">
        <v>2022</v>
      </c>
      <c r="AH118" s="125">
        <v>2100</v>
      </c>
      <c r="AI118" s="125">
        <v>30</v>
      </c>
      <c r="AJ118" s="529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0">
        <v>0</v>
      </c>
      <c r="AO118" s="23"/>
      <c r="AP118" s="531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2">
        <f>constantes!$B$12</f>
        <v>0</v>
      </c>
      <c r="BA118" s="20">
        <v>318</v>
      </c>
      <c r="BB118" s="43"/>
      <c r="BC118" s="3" t="s">
        <v>2251</v>
      </c>
      <c r="BE118" s="533">
        <v>1</v>
      </c>
      <c r="BF118" s="534">
        <v>2027</v>
      </c>
      <c r="BG118" s="535">
        <v>1</v>
      </c>
      <c r="BH118" s="536">
        <v>2027</v>
      </c>
    </row>
    <row r="119" spans="1:60" ht="15" customHeight="1" x14ac:dyDescent="0.25">
      <c r="A119" s="125">
        <v>1118</v>
      </c>
      <c r="B119" s="125">
        <v>1118</v>
      </c>
      <c r="C119" s="537" t="s">
        <v>2427</v>
      </c>
      <c r="D119" s="537" t="s">
        <v>2427</v>
      </c>
      <c r="E119" s="545"/>
      <c r="F119" s="525">
        <v>45.5</v>
      </c>
      <c r="G119" s="3" t="s">
        <v>2299</v>
      </c>
      <c r="H119" s="3" t="s">
        <v>2428</v>
      </c>
      <c r="I119" s="3">
        <v>-44.446559999999998</v>
      </c>
      <c r="J119" s="3">
        <v>-22.874324000000001</v>
      </c>
      <c r="K119" s="538" t="s">
        <v>352</v>
      </c>
      <c r="L119" s="538" t="s">
        <v>352</v>
      </c>
      <c r="M119" s="553">
        <v>1</v>
      </c>
      <c r="N119" s="107"/>
      <c r="O119" s="528">
        <v>2.068E-2</v>
      </c>
      <c r="P119" s="528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3</v>
      </c>
      <c r="AF119" s="32" t="str">
        <f>IF(AE119=0,"",VLOOKUP(AE119,tab_tipo_expansao!$A$2:$B$4,2,0))</f>
        <v>não_considerar</v>
      </c>
      <c r="AG119" s="125">
        <v>2022</v>
      </c>
      <c r="AH119" s="125">
        <v>2100</v>
      </c>
      <c r="AI119" s="125">
        <v>30</v>
      </c>
      <c r="AJ119" s="529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0">
        <v>0</v>
      </c>
      <c r="AO119" s="23"/>
      <c r="AP119" s="531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2">
        <f>constantes!$B$12</f>
        <v>0</v>
      </c>
      <c r="BA119" s="20">
        <v>318</v>
      </c>
      <c r="BB119" s="43"/>
      <c r="BC119" s="3" t="s">
        <v>2285</v>
      </c>
      <c r="BE119" s="533">
        <v>1</v>
      </c>
      <c r="BF119" s="534">
        <v>2035</v>
      </c>
      <c r="BG119" s="535">
        <v>3</v>
      </c>
      <c r="BH119" s="536">
        <v>2050</v>
      </c>
    </row>
    <row r="120" spans="1:60" ht="15" x14ac:dyDescent="0.25">
      <c r="A120" s="125">
        <v>1119</v>
      </c>
      <c r="B120" s="125">
        <v>1119</v>
      </c>
      <c r="C120" s="537" t="s">
        <v>2429</v>
      </c>
      <c r="D120" s="537" t="s">
        <v>2429</v>
      </c>
      <c r="E120" s="545"/>
      <c r="F120" s="525">
        <v>292</v>
      </c>
      <c r="G120" s="3" t="s">
        <v>2165</v>
      </c>
      <c r="H120" s="3" t="s">
        <v>2378</v>
      </c>
      <c r="I120" s="3">
        <v>-50.663587999999997</v>
      </c>
      <c r="J120" s="3">
        <v>-28.339153</v>
      </c>
      <c r="K120" s="538" t="s">
        <v>2059</v>
      </c>
      <c r="L120" s="538" t="s">
        <v>2059</v>
      </c>
      <c r="M120" s="553">
        <v>2</v>
      </c>
      <c r="N120" s="107"/>
      <c r="O120" s="528">
        <v>1.6379999999999999E-2</v>
      </c>
      <c r="P120" s="528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29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0">
        <v>0</v>
      </c>
      <c r="AO120" s="23"/>
      <c r="AP120" s="531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2">
        <f>constantes!$B$12</f>
        <v>0</v>
      </c>
      <c r="BA120" s="20">
        <v>318</v>
      </c>
      <c r="BB120" s="43"/>
      <c r="BC120" s="3" t="s">
        <v>2265</v>
      </c>
      <c r="BE120" s="533">
        <v>1</v>
      </c>
      <c r="BF120" s="534">
        <v>2027</v>
      </c>
      <c r="BG120" s="535">
        <v>1</v>
      </c>
      <c r="BH120" s="536">
        <v>2027</v>
      </c>
    </row>
    <row r="121" spans="1:60" ht="15" x14ac:dyDescent="0.25">
      <c r="A121" s="125">
        <v>1120</v>
      </c>
      <c r="B121" s="125">
        <v>1120</v>
      </c>
      <c r="C121" s="537" t="s">
        <v>2430</v>
      </c>
      <c r="D121" s="537" t="s">
        <v>2430</v>
      </c>
      <c r="E121" s="545"/>
      <c r="F121" s="525">
        <v>103.29</v>
      </c>
      <c r="G121" s="3" t="s">
        <v>2264</v>
      </c>
      <c r="H121" s="3" t="s">
        <v>2409</v>
      </c>
      <c r="I121" s="3">
        <v>-52.300275999999997</v>
      </c>
      <c r="J121" s="3">
        <v>-23.578451000000001</v>
      </c>
      <c r="K121" s="538" t="s">
        <v>221</v>
      </c>
      <c r="L121" s="538" t="s">
        <v>221</v>
      </c>
      <c r="M121" s="553">
        <v>2</v>
      </c>
      <c r="N121" s="107"/>
      <c r="O121" s="528">
        <v>1.9820000000000001E-2</v>
      </c>
      <c r="P121" s="528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29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0">
        <v>0</v>
      </c>
      <c r="AO121" s="23"/>
      <c r="AP121" s="531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2">
        <f>constantes!$B$12</f>
        <v>0</v>
      </c>
      <c r="BA121" s="20">
        <v>318</v>
      </c>
      <c r="BB121" s="43"/>
      <c r="BC121" s="3" t="s">
        <v>2265</v>
      </c>
      <c r="BE121" s="533">
        <v>1</v>
      </c>
      <c r="BF121" s="534">
        <v>2027</v>
      </c>
      <c r="BG121" s="535">
        <v>1</v>
      </c>
      <c r="BH121" s="536">
        <v>2027</v>
      </c>
    </row>
    <row r="122" spans="1:60" ht="15" x14ac:dyDescent="0.25">
      <c r="A122" s="125">
        <v>1121</v>
      </c>
      <c r="B122" s="125">
        <v>1121</v>
      </c>
      <c r="C122" s="537" t="s">
        <v>2431</v>
      </c>
      <c r="D122" s="537" t="s">
        <v>2431</v>
      </c>
      <c r="E122" s="545"/>
      <c r="F122" s="525">
        <v>524</v>
      </c>
      <c r="G122" s="3" t="s">
        <v>2165</v>
      </c>
      <c r="H122" s="3" t="s">
        <v>2165</v>
      </c>
      <c r="I122">
        <v>-54.904443999999998</v>
      </c>
      <c r="J122">
        <v>-27.651109000000002</v>
      </c>
      <c r="K122" s="538" t="s">
        <v>219</v>
      </c>
      <c r="L122" s="538" t="s">
        <v>219</v>
      </c>
      <c r="M122" s="553">
        <v>2</v>
      </c>
      <c r="N122" s="107"/>
      <c r="O122" s="528">
        <v>1.6379999999999999E-2</v>
      </c>
      <c r="P122" s="528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3</v>
      </c>
      <c r="AF122" s="32" t="str">
        <f>IF(AE122=0,"",VLOOKUP(AE122,tab_tipo_expansao!$A$2:$B$4,2,0))</f>
        <v>não_considerar</v>
      </c>
      <c r="AG122" s="125">
        <v>2022</v>
      </c>
      <c r="AH122" s="125">
        <v>2100</v>
      </c>
      <c r="AI122" s="125">
        <v>30</v>
      </c>
      <c r="AJ122" s="529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0">
        <v>0</v>
      </c>
      <c r="AO122" s="23"/>
      <c r="AP122" s="531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2">
        <f>constantes!$B$12</f>
        <v>0</v>
      </c>
      <c r="BA122" s="20">
        <v>318</v>
      </c>
      <c r="BB122" s="43"/>
      <c r="BC122" s="3" t="s">
        <v>2253</v>
      </c>
      <c r="BE122" s="533">
        <v>1</v>
      </c>
      <c r="BF122" s="534">
        <v>2030</v>
      </c>
      <c r="BG122" s="535">
        <v>1</v>
      </c>
      <c r="BH122" s="536">
        <v>2030</v>
      </c>
    </row>
    <row r="123" spans="1:60" ht="15" x14ac:dyDescent="0.25">
      <c r="A123" s="125">
        <v>1122</v>
      </c>
      <c r="B123" s="125">
        <v>1122</v>
      </c>
      <c r="C123" s="537" t="s">
        <v>2432</v>
      </c>
      <c r="D123" s="537" t="s">
        <v>2432</v>
      </c>
      <c r="E123" s="545"/>
      <c r="F123" s="525">
        <v>54</v>
      </c>
      <c r="G123" s="3" t="s">
        <v>2299</v>
      </c>
      <c r="H123" s="3" t="s">
        <v>2433</v>
      </c>
      <c r="I123">
        <v>-41.708378000000003</v>
      </c>
      <c r="J123">
        <v>-19.806308999999999</v>
      </c>
      <c r="K123" s="538" t="s">
        <v>220</v>
      </c>
      <c r="L123" s="538" t="s">
        <v>220</v>
      </c>
      <c r="M123" s="553">
        <v>1</v>
      </c>
      <c r="N123" s="107"/>
      <c r="O123" s="528">
        <v>2.068E-2</v>
      </c>
      <c r="P123" s="528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29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0">
        <v>0</v>
      </c>
      <c r="AO123" s="23"/>
      <c r="AP123" s="531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2">
        <f>constantes!$B$12</f>
        <v>0</v>
      </c>
      <c r="BA123" s="20">
        <v>318</v>
      </c>
      <c r="BB123" s="43"/>
      <c r="BC123" s="3" t="s">
        <v>2265</v>
      </c>
      <c r="BE123" s="533">
        <v>1</v>
      </c>
      <c r="BF123" s="534">
        <v>2027</v>
      </c>
      <c r="BG123" s="535">
        <v>1</v>
      </c>
      <c r="BH123" s="536">
        <v>2027</v>
      </c>
    </row>
    <row r="124" spans="1:60" ht="15" x14ac:dyDescent="0.25">
      <c r="A124" s="125">
        <v>1123</v>
      </c>
      <c r="B124" s="125">
        <v>1123</v>
      </c>
      <c r="C124" s="537" t="s">
        <v>2423</v>
      </c>
      <c r="D124" s="537" t="s">
        <v>2423</v>
      </c>
      <c r="E124" s="545"/>
      <c r="F124" s="525">
        <v>90</v>
      </c>
      <c r="G124" s="3" t="s">
        <v>2267</v>
      </c>
      <c r="H124" s="3" t="s">
        <v>2423</v>
      </c>
      <c r="I124" s="3">
        <v>-47.81671</v>
      </c>
      <c r="J124" s="3">
        <v>-12.667058000000001</v>
      </c>
      <c r="K124" s="538" t="s">
        <v>2051</v>
      </c>
      <c r="L124" s="538" t="s">
        <v>2051</v>
      </c>
      <c r="M124" s="553">
        <v>1</v>
      </c>
      <c r="N124" s="107"/>
      <c r="O124" s="528">
        <v>1.9820000000000001E-2</v>
      </c>
      <c r="P124" s="528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3</v>
      </c>
      <c r="AF124" s="32" t="str">
        <f>IF(AE124=0,"",VLOOKUP(AE124,tab_tipo_expansao!$A$2:$B$4,2,0))</f>
        <v>não_considerar</v>
      </c>
      <c r="AG124" s="125">
        <v>2027</v>
      </c>
      <c r="AH124" s="125">
        <v>2100</v>
      </c>
      <c r="AI124" s="125">
        <v>30</v>
      </c>
      <c r="AJ124" s="529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0">
        <v>0</v>
      </c>
      <c r="AO124" s="23"/>
      <c r="AP124" s="531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2">
        <f>constantes!$B$12</f>
        <v>0</v>
      </c>
      <c r="BA124" s="20">
        <v>318</v>
      </c>
      <c r="BB124" s="43"/>
      <c r="BC124" s="3" t="s">
        <v>2251</v>
      </c>
      <c r="BE124" s="533">
        <v>1</v>
      </c>
      <c r="BF124" s="534">
        <v>2027</v>
      </c>
      <c r="BG124" s="535">
        <v>1</v>
      </c>
      <c r="BH124" s="536">
        <v>2027</v>
      </c>
    </row>
    <row r="125" spans="1:60" ht="15" x14ac:dyDescent="0.25">
      <c r="A125" s="125">
        <v>1124</v>
      </c>
      <c r="B125" s="125">
        <v>1124</v>
      </c>
      <c r="C125" s="537" t="s">
        <v>2434</v>
      </c>
      <c r="D125" s="537" t="s">
        <v>2434</v>
      </c>
      <c r="E125" s="545"/>
      <c r="F125" s="525">
        <v>74.5</v>
      </c>
      <c r="G125" s="3" t="s">
        <v>2249</v>
      </c>
      <c r="H125" s="3" t="s">
        <v>2403</v>
      </c>
      <c r="I125" s="3">
        <v>-57.389727999999998</v>
      </c>
      <c r="J125" s="3">
        <v>-12.818666</v>
      </c>
      <c r="K125" s="538" t="s">
        <v>228</v>
      </c>
      <c r="L125" s="538" t="s">
        <v>228</v>
      </c>
      <c r="M125" s="553">
        <v>10</v>
      </c>
      <c r="N125" s="107"/>
      <c r="O125" s="528">
        <v>1.9820000000000001E-2</v>
      </c>
      <c r="P125" s="528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3</v>
      </c>
      <c r="AF125" s="32" t="str">
        <f>IF(AE125=0,"",VLOOKUP(AE125,tab_tipo_expansao!$A$2:$B$4,2,0))</f>
        <v>não_considerar</v>
      </c>
      <c r="AG125" s="125">
        <v>2022</v>
      </c>
      <c r="AH125" s="125">
        <v>2100</v>
      </c>
      <c r="AI125" s="125">
        <v>30</v>
      </c>
      <c r="AJ125" s="529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0">
        <v>0</v>
      </c>
      <c r="AO125" s="23"/>
      <c r="AP125" s="531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2">
        <f>constantes!$B$12</f>
        <v>0</v>
      </c>
      <c r="BA125" s="20">
        <v>318</v>
      </c>
      <c r="BB125" s="43"/>
      <c r="BC125" s="3" t="s">
        <v>2285</v>
      </c>
      <c r="BE125" s="533">
        <v>1</v>
      </c>
      <c r="BF125" s="534">
        <v>2035</v>
      </c>
      <c r="BG125" s="535">
        <v>3</v>
      </c>
      <c r="BH125" s="536">
        <v>2050</v>
      </c>
    </row>
    <row r="126" spans="1:60" ht="15" x14ac:dyDescent="0.25">
      <c r="A126" s="125">
        <v>1125</v>
      </c>
      <c r="B126" s="125">
        <v>1125</v>
      </c>
      <c r="C126" s="537" t="s">
        <v>2435</v>
      </c>
      <c r="D126" s="537" t="s">
        <v>2435</v>
      </c>
      <c r="E126" s="545"/>
      <c r="F126" s="525">
        <v>199.3</v>
      </c>
      <c r="G126" s="3" t="s">
        <v>2249</v>
      </c>
      <c r="H126" s="3" t="s">
        <v>2358</v>
      </c>
      <c r="I126" s="3">
        <v>-61.588611</v>
      </c>
      <c r="J126" s="3">
        <v>2.940833</v>
      </c>
      <c r="K126" s="538" t="s">
        <v>227</v>
      </c>
      <c r="L126" s="538" t="s">
        <v>227</v>
      </c>
      <c r="M126" s="553">
        <v>4</v>
      </c>
      <c r="N126" s="107"/>
      <c r="O126" s="528">
        <v>1.6379999999999999E-2</v>
      </c>
      <c r="P126" s="528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3</v>
      </c>
      <c r="AF126" s="32" t="str">
        <f>IF(AE126=0,"",VLOOKUP(AE126,tab_tipo_expansao!$A$2:$B$4,2,0))</f>
        <v>não_considerar</v>
      </c>
      <c r="AG126" s="125">
        <v>2022</v>
      </c>
      <c r="AH126" s="125">
        <v>2100</v>
      </c>
      <c r="AI126" s="125">
        <v>30</v>
      </c>
      <c r="AJ126" s="529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0">
        <v>0</v>
      </c>
      <c r="AO126" s="23"/>
      <c r="AP126" s="531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2">
        <f>constantes!$B$12</f>
        <v>0</v>
      </c>
      <c r="BA126" s="20">
        <v>318</v>
      </c>
      <c r="BB126" s="43"/>
      <c r="BC126" s="3" t="s">
        <v>2251</v>
      </c>
      <c r="BE126" s="533">
        <v>1</v>
      </c>
      <c r="BF126" s="534">
        <v>2027</v>
      </c>
      <c r="BG126" s="535">
        <v>1</v>
      </c>
      <c r="BH126" s="536">
        <v>2027</v>
      </c>
    </row>
    <row r="127" spans="1:60" ht="15" x14ac:dyDescent="0.25">
      <c r="A127" s="125">
        <v>1126</v>
      </c>
      <c r="B127" s="125">
        <v>1126</v>
      </c>
      <c r="C127" s="537" t="s">
        <v>2436</v>
      </c>
      <c r="D127" s="537" t="s">
        <v>2436</v>
      </c>
      <c r="E127" s="545"/>
      <c r="F127" s="525">
        <v>69.900000000000006</v>
      </c>
      <c r="G127" s="3" t="s">
        <v>2249</v>
      </c>
      <c r="H127" s="3" t="s">
        <v>2358</v>
      </c>
      <c r="I127" s="3">
        <v>-61.663888999999998</v>
      </c>
      <c r="J127" s="3">
        <v>2.895556</v>
      </c>
      <c r="K127" s="538" t="s">
        <v>227</v>
      </c>
      <c r="L127" s="538" t="s">
        <v>227</v>
      </c>
      <c r="M127" s="553">
        <v>4</v>
      </c>
      <c r="N127" s="107"/>
      <c r="O127" s="528">
        <v>1.9820000000000001E-2</v>
      </c>
      <c r="P127" s="528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3</v>
      </c>
      <c r="AF127" s="32" t="str">
        <f>IF(AE127=0,"",VLOOKUP(AE127,tab_tipo_expansao!$A$2:$B$4,2,0))</f>
        <v>não_considerar</v>
      </c>
      <c r="AG127" s="125">
        <v>2022</v>
      </c>
      <c r="AH127" s="125">
        <v>2100</v>
      </c>
      <c r="AI127" s="125">
        <v>30</v>
      </c>
      <c r="AJ127" s="529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0">
        <v>0</v>
      </c>
      <c r="AO127" s="23"/>
      <c r="AP127" s="531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2">
        <f>constantes!$B$12</f>
        <v>0</v>
      </c>
      <c r="BA127" s="20">
        <v>318</v>
      </c>
      <c r="BB127" s="43"/>
      <c r="BC127" s="3" t="s">
        <v>2251</v>
      </c>
      <c r="BE127" s="533">
        <v>1</v>
      </c>
      <c r="BF127" s="534">
        <v>2027</v>
      </c>
      <c r="BG127" s="535">
        <v>1</v>
      </c>
      <c r="BH127" s="536">
        <v>2027</v>
      </c>
    </row>
    <row r="128" spans="1:60" ht="15" x14ac:dyDescent="0.25">
      <c r="A128" s="125">
        <v>1127</v>
      </c>
      <c r="B128" s="125">
        <v>1127</v>
      </c>
      <c r="C128" s="537" t="s">
        <v>2437</v>
      </c>
      <c r="D128" s="537" t="s">
        <v>2437</v>
      </c>
      <c r="E128" s="545"/>
      <c r="F128" s="525">
        <v>64</v>
      </c>
      <c r="G128" s="3" t="s">
        <v>2267</v>
      </c>
      <c r="H128" s="3" t="s">
        <v>2287</v>
      </c>
      <c r="I128" s="3">
        <v>-47.134112999999999</v>
      </c>
      <c r="J128" s="3">
        <v>-12.364687999999999</v>
      </c>
      <c r="K128" s="538" t="s">
        <v>2051</v>
      </c>
      <c r="L128" s="538" t="s">
        <v>2051</v>
      </c>
      <c r="M128" s="553">
        <v>1</v>
      </c>
      <c r="N128" s="107"/>
      <c r="O128" s="528">
        <v>1.9820000000000001E-2</v>
      </c>
      <c r="P128" s="528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29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0">
        <v>0</v>
      </c>
      <c r="AO128" s="23"/>
      <c r="AP128" s="531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2">
        <f>constantes!$B$12</f>
        <v>0</v>
      </c>
      <c r="BA128" s="20">
        <v>318</v>
      </c>
      <c r="BB128" s="43"/>
      <c r="BC128" s="3" t="s">
        <v>2265</v>
      </c>
      <c r="BE128" s="533">
        <v>1</v>
      </c>
      <c r="BF128" s="534">
        <v>2027</v>
      </c>
      <c r="BG128" s="535">
        <v>1</v>
      </c>
      <c r="BH128" s="536">
        <v>2027</v>
      </c>
    </row>
    <row r="129" spans="1:60" ht="15" x14ac:dyDescent="0.25">
      <c r="A129" s="125">
        <v>1301</v>
      </c>
      <c r="B129" s="125">
        <v>1301</v>
      </c>
      <c r="C129" s="537" t="s">
        <v>2438</v>
      </c>
      <c r="D129" s="537" t="s">
        <v>2438</v>
      </c>
      <c r="E129" s="545"/>
      <c r="F129" s="525">
        <v>1</v>
      </c>
      <c r="K129" s="538" t="s">
        <v>219</v>
      </c>
      <c r="L129" s="538" t="s">
        <v>219</v>
      </c>
      <c r="M129" s="553">
        <v>2</v>
      </c>
      <c r="N129" s="107"/>
      <c r="O129" s="528">
        <v>1.6719999999999999E-2</v>
      </c>
      <c r="P129" s="528">
        <v>5.4030000000000002E-2</v>
      </c>
      <c r="Q129" s="288">
        <f t="shared" si="25"/>
        <v>0.54455888158338783</v>
      </c>
      <c r="R129" s="30">
        <f t="shared" si="16"/>
        <v>0.54455888158338783</v>
      </c>
      <c r="S129" s="30">
        <f t="shared" si="26"/>
        <v>0.45544111841661217</v>
      </c>
      <c r="T129" s="107">
        <v>0.51274816274463664</v>
      </c>
      <c r="U129" s="107">
        <v>0.50865090613562824</v>
      </c>
      <c r="V129" s="107">
        <v>0.59339865393857982</v>
      </c>
      <c r="W129" s="107">
        <v>0.56343780351470685</v>
      </c>
      <c r="X129" s="288">
        <f t="shared" si="27"/>
        <v>0.54455888158338783</v>
      </c>
      <c r="Y129" s="289">
        <f t="shared" si="19"/>
        <v>0.54455888158338783</v>
      </c>
      <c r="Z129" s="289">
        <f t="shared" si="20"/>
        <v>0</v>
      </c>
      <c r="AA129" s="107">
        <v>0.51274816274463664</v>
      </c>
      <c r="AB129" s="107">
        <v>0.50865090613562824</v>
      </c>
      <c r="AC129" s="107">
        <v>0.59339865393857982</v>
      </c>
      <c r="AD129" s="107">
        <v>0.56343780351470685</v>
      </c>
      <c r="AE129" s="106">
        <v>2</v>
      </c>
      <c r="AF129" s="32" t="str">
        <f>IF(AE129=0,"",VLOOKUP(AE129,tab_tipo_expansao!$A$2:$B$4,2,0))</f>
        <v>obrigatoria</v>
      </c>
      <c r="AG129" s="125">
        <v>2015</v>
      </c>
      <c r="AH129" s="125">
        <v>2100</v>
      </c>
      <c r="AI129" s="125">
        <v>30</v>
      </c>
      <c r="AJ129" s="529">
        <f t="shared" ref="AJ129:AJ150" si="30">AL129*F129/1000</f>
        <v>5.97</v>
      </c>
      <c r="AK129" s="24">
        <f>AL129/constantes!$B$4</f>
        <v>1530.7692307692307</v>
      </c>
      <c r="AL129" s="22">
        <v>5970</v>
      </c>
      <c r="AM129" s="87">
        <v>6</v>
      </c>
      <c r="AN129" s="530">
        <v>0</v>
      </c>
      <c r="AO129" s="23"/>
      <c r="AP129" s="531">
        <f t="shared" si="22"/>
        <v>5.97</v>
      </c>
      <c r="AR129" s="35">
        <f t="shared" si="29"/>
        <v>5970</v>
      </c>
      <c r="AS129" s="36">
        <f ca="1">OFFSET(cod_desembolso!$A$1,AM129,23)</f>
        <v>1.07328</v>
      </c>
      <c r="AT129" s="37">
        <f ca="1">IF(AP129=0,0,AP129*(OFFSET(cod_desembolso!$A$1,AM129,23)))</f>
        <v>6.4074815999999997</v>
      </c>
      <c r="AU129" s="38">
        <f>(constantes!$B$3*(1+constantes!$B$3)^(AI129))/((1+constantes!$B$3)^(AI129)-1)</f>
        <v>8.8827433387272267E-2</v>
      </c>
      <c r="AV129" s="37">
        <f t="shared" ca="1" si="24"/>
        <v>0.66916014500417265</v>
      </c>
      <c r="AW129" s="37">
        <f ca="1">IF(AP129=0,AY129/constantes!$B$3,AV129/constantes!$B$3)</f>
        <v>8.3645018125521577</v>
      </c>
      <c r="AX129" s="39">
        <f ca="1">IF(AP129=0,0,PV(constantes!$B$3,AI129,-AV129)*constantes!$B$3)</f>
        <v>0.60266079474501977</v>
      </c>
      <c r="AY129" s="40">
        <f>2*constantes!$B$10*F129/1000</f>
        <v>0.1</v>
      </c>
      <c r="AZ129" s="532">
        <f>constantes!$B$12</f>
        <v>0</v>
      </c>
      <c r="BA129" s="20">
        <v>319</v>
      </c>
      <c r="BB129" s="43"/>
      <c r="BE129" s="533"/>
      <c r="BF129" s="534"/>
      <c r="BG129" s="535"/>
      <c r="BH129" s="536"/>
    </row>
    <row r="130" spans="1:60" ht="15" x14ac:dyDescent="0.25">
      <c r="A130" s="125">
        <v>1302</v>
      </c>
      <c r="B130" s="125">
        <v>1302</v>
      </c>
      <c r="C130" s="537" t="s">
        <v>2439</v>
      </c>
      <c r="D130" s="537" t="s">
        <v>2439</v>
      </c>
      <c r="E130" s="545"/>
      <c r="F130" s="525">
        <v>3.4</v>
      </c>
      <c r="K130" s="538" t="s">
        <v>223</v>
      </c>
      <c r="L130" s="538" t="s">
        <v>223</v>
      </c>
      <c r="M130" s="553">
        <v>9</v>
      </c>
      <c r="N130" s="107"/>
      <c r="O130" s="528">
        <v>1.9820000000000001E-2</v>
      </c>
      <c r="P130" s="528">
        <v>5.2919999999999995E-2</v>
      </c>
      <c r="Q130" s="288">
        <f t="shared" ref="Q130:Q148" si="31">R130/$F130</f>
        <v>0.53361857228515952</v>
      </c>
      <c r="R130" s="30">
        <f t="shared" ref="R130:R193" si="32">AVERAGE(T130:W130)</f>
        <v>1.8143031457695422</v>
      </c>
      <c r="S130" s="30">
        <f t="shared" ref="S130:S148" si="33">F130-R130</f>
        <v>1.5856968542304577</v>
      </c>
      <c r="T130" s="107">
        <v>2.0989980301451632</v>
      </c>
      <c r="U130" s="107">
        <v>1.9712020886314214</v>
      </c>
      <c r="V130" s="107">
        <v>1.4807809950338366</v>
      </c>
      <c r="W130" s="107">
        <v>1.7062314692677472</v>
      </c>
      <c r="X130" s="288">
        <f t="shared" ref="X130:X148" si="34">Y130/$F130</f>
        <v>0.53361857228515952</v>
      </c>
      <c r="Y130" s="289">
        <f t="shared" ref="Y130:Y193" si="35">AVERAGE(AA130:AD130)</f>
        <v>1.8143031457695422</v>
      </c>
      <c r="Z130" s="289">
        <f t="shared" ref="Z130:Z193" si="36">Y130-R130</f>
        <v>0</v>
      </c>
      <c r="AA130" s="107">
        <v>2.0989980301451632</v>
      </c>
      <c r="AB130" s="107">
        <v>1.9712020886314214</v>
      </c>
      <c r="AC130" s="107">
        <v>1.4807809950338366</v>
      </c>
      <c r="AD130" s="107">
        <v>1.7062314692677472</v>
      </c>
      <c r="AE130" s="106">
        <v>2</v>
      </c>
      <c r="AF130" s="32" t="str">
        <f>IF(AE130=0,"",VLOOKUP(AE130,tab_tipo_expansao!$A$2:$B$4,2,0))</f>
        <v>obrigatoria</v>
      </c>
      <c r="AG130" s="125">
        <v>2015</v>
      </c>
      <c r="AH130" s="125">
        <v>2100</v>
      </c>
      <c r="AI130" s="125">
        <v>30</v>
      </c>
      <c r="AJ130" s="529">
        <f t="shared" si="30"/>
        <v>20.491799999999994</v>
      </c>
      <c r="AK130" s="24">
        <f>AL130/constantes!$B$4</f>
        <v>1545.3846153846152</v>
      </c>
      <c r="AL130" s="22">
        <v>6026.9999999999991</v>
      </c>
      <c r="AM130" s="87">
        <v>6</v>
      </c>
      <c r="AN130" s="530">
        <v>0</v>
      </c>
      <c r="AO130" s="23"/>
      <c r="AP130" s="531">
        <f t="shared" ref="AP130:AP193" si="37">AJ130+AN130+AO130</f>
        <v>20.491799999999994</v>
      </c>
      <c r="AR130" s="35">
        <f t="shared" ref="AR130:AR150" si="38">AP130*1000/F130</f>
        <v>6026.9999999999991</v>
      </c>
      <c r="AS130" s="36">
        <f ca="1">OFFSET(cod_desembolso!$A$1,AM130,23)</f>
        <v>1.07328</v>
      </c>
      <c r="AT130" s="37">
        <f ca="1">IF(AP130=0,0,AP130*(OFFSET(cod_desembolso!$A$1,AM130,23)))</f>
        <v>21.993439103999993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2.2936207469675884</v>
      </c>
      <c r="AW130" s="37">
        <f ca="1">IF(AP130=0,AY130/constantes!$B$3,AV130/constantes!$B$3)</f>
        <v>28.670259337094855</v>
      </c>
      <c r="AX130" s="39">
        <f ca="1">IF(AP130=0,0,PV(constantes!$B$3,AI130,-AV130)*constantes!$B$3)</f>
        <v>2.0656868352530671</v>
      </c>
      <c r="AY130" s="40">
        <f>2*constantes!$B$10*F130/1000</f>
        <v>0.34</v>
      </c>
      <c r="AZ130" s="532">
        <f>constantes!$B$12</f>
        <v>0</v>
      </c>
      <c r="BA130" s="20">
        <v>319</v>
      </c>
      <c r="BB130" s="43"/>
      <c r="BE130" s="533"/>
      <c r="BF130" s="534"/>
      <c r="BG130" s="535"/>
      <c r="BH130" s="536"/>
    </row>
    <row r="131" spans="1:60" ht="15" x14ac:dyDescent="0.25">
      <c r="A131" s="125">
        <v>1306</v>
      </c>
      <c r="B131" s="125">
        <v>1306</v>
      </c>
      <c r="C131" s="537" t="s">
        <v>2440</v>
      </c>
      <c r="D131" s="537" t="s">
        <v>2440</v>
      </c>
      <c r="E131" s="545"/>
      <c r="F131" s="525">
        <v>7.4</v>
      </c>
      <c r="K131" s="538" t="s">
        <v>225</v>
      </c>
      <c r="L131" s="538" t="s">
        <v>225</v>
      </c>
      <c r="M131" s="553">
        <v>6</v>
      </c>
      <c r="N131" s="107"/>
      <c r="O131" s="528">
        <v>1.6719999999999999E-2</v>
      </c>
      <c r="P131" s="528">
        <v>5.4030000000000002E-2</v>
      </c>
      <c r="Q131" s="288">
        <f t="shared" si="31"/>
        <v>0.48482570767764749</v>
      </c>
      <c r="R131" s="30">
        <f t="shared" si="32"/>
        <v>3.5877102368145914</v>
      </c>
      <c r="S131" s="30">
        <f t="shared" si="33"/>
        <v>3.8122897631854089</v>
      </c>
      <c r="T131" s="107">
        <v>4.2576876736473475</v>
      </c>
      <c r="U131" s="107">
        <v>4.0140233026323635</v>
      </c>
      <c r="V131" s="107">
        <v>2.7568099176329404</v>
      </c>
      <c r="W131" s="107">
        <v>3.3223200533457153</v>
      </c>
      <c r="X131" s="288">
        <f t="shared" si="34"/>
        <v>0.48482570767764749</v>
      </c>
      <c r="Y131" s="289">
        <f t="shared" si="35"/>
        <v>3.5877102368145914</v>
      </c>
      <c r="Z131" s="289">
        <f t="shared" si="36"/>
        <v>0</v>
      </c>
      <c r="AA131" s="107">
        <v>4.2576876736473475</v>
      </c>
      <c r="AB131" s="107">
        <v>4.0140233026323635</v>
      </c>
      <c r="AC131" s="107">
        <v>2.7568099176329404</v>
      </c>
      <c r="AD131" s="107">
        <v>3.3223200533457153</v>
      </c>
      <c r="AE131" s="106">
        <v>2</v>
      </c>
      <c r="AF131" s="32" t="str">
        <f>IF(AE131=0,"",VLOOKUP(AE131,tab_tipo_expansao!$A$2:$B$4,2,0))</f>
        <v>obrigatoria</v>
      </c>
      <c r="AG131" s="125">
        <v>2016</v>
      </c>
      <c r="AH131" s="125">
        <v>2100</v>
      </c>
      <c r="AI131" s="125">
        <v>30</v>
      </c>
      <c r="AJ131" s="529">
        <f t="shared" si="30"/>
        <v>44.599799999999995</v>
      </c>
      <c r="AK131" s="24">
        <f>AL131/constantes!$B$4</f>
        <v>1545.3846153846152</v>
      </c>
      <c r="AL131" s="22">
        <v>6026.9999999999991</v>
      </c>
      <c r="AM131" s="87">
        <v>6</v>
      </c>
      <c r="AN131" s="530">
        <v>0</v>
      </c>
      <c r="AO131" s="23"/>
      <c r="AP131" s="531">
        <f t="shared" si="37"/>
        <v>44.599799999999995</v>
      </c>
      <c r="AR131" s="35">
        <f t="shared" si="38"/>
        <v>6026.9999999999991</v>
      </c>
      <c r="AS131" s="36">
        <f ca="1">OFFSET(cod_desembolso!$A$1,AM131,23)</f>
        <v>1.07328</v>
      </c>
      <c r="AT131" s="37">
        <f ca="1">IF(AP131=0,0,AP131*(OFFSET(cod_desembolso!$A$1,AM131,23)))</f>
        <v>47.868073343999995</v>
      </c>
      <c r="AU131" s="38">
        <f>(constantes!$B$3*(1+constantes!$B$3)^(AI131))/((1+constantes!$B$3)^(AI131)-1)</f>
        <v>8.8827433387272267E-2</v>
      </c>
      <c r="AV131" s="37">
        <f t="shared" ca="1" si="39"/>
        <v>4.9919980963412227</v>
      </c>
      <c r="AW131" s="37">
        <f ca="1">IF(AP131=0,AY131/constantes!$B$3,AV131/constantes!$B$3)</f>
        <v>62.399976204265286</v>
      </c>
      <c r="AX131" s="39">
        <f ca="1">IF(AP131=0,0,PV(constantes!$B$3,AI131,-AV131)*constantes!$B$3)</f>
        <v>4.4959066414331463</v>
      </c>
      <c r="AY131" s="40">
        <f>2*constantes!$B$10*F131/1000</f>
        <v>0.74</v>
      </c>
      <c r="AZ131" s="532">
        <f>constantes!$B$12</f>
        <v>0</v>
      </c>
      <c r="BA131" s="20">
        <v>319</v>
      </c>
      <c r="BB131" s="43"/>
      <c r="BE131" s="533"/>
      <c r="BF131" s="534"/>
      <c r="BG131" s="535"/>
      <c r="BH131" s="536"/>
    </row>
    <row r="132" spans="1:60" ht="15" x14ac:dyDescent="0.25">
      <c r="A132" s="125">
        <v>1305</v>
      </c>
      <c r="B132" s="125">
        <v>1305</v>
      </c>
      <c r="C132" s="537" t="s">
        <v>2441</v>
      </c>
      <c r="D132" s="537" t="s">
        <v>2441</v>
      </c>
      <c r="E132" s="545"/>
      <c r="F132" s="525">
        <v>5.8</v>
      </c>
      <c r="K132" s="538" t="s">
        <v>222</v>
      </c>
      <c r="L132" s="538" t="s">
        <v>222</v>
      </c>
      <c r="M132" s="553">
        <v>3</v>
      </c>
      <c r="N132" s="107"/>
      <c r="O132" s="528">
        <v>1.6719999999999999E-2</v>
      </c>
      <c r="P132" s="528">
        <v>5.4030000000000002E-2</v>
      </c>
      <c r="Q132" s="288">
        <f t="shared" si="31"/>
        <v>0.31921215183791418</v>
      </c>
      <c r="R132" s="30">
        <f t="shared" si="32"/>
        <v>1.8514304806599022</v>
      </c>
      <c r="S132" s="30">
        <f t="shared" si="33"/>
        <v>3.9485695193400976</v>
      </c>
      <c r="T132" s="107">
        <v>1.668918936122066</v>
      </c>
      <c r="U132" s="107">
        <v>1.7976075743650111</v>
      </c>
      <c r="V132" s="107">
        <v>2.1038190088363407</v>
      </c>
      <c r="W132" s="107">
        <v>1.835376403316191</v>
      </c>
      <c r="X132" s="288">
        <f t="shared" si="34"/>
        <v>0.31921215183791418</v>
      </c>
      <c r="Y132" s="289">
        <f t="shared" si="35"/>
        <v>1.8514304806599022</v>
      </c>
      <c r="Z132" s="289">
        <f t="shared" si="36"/>
        <v>0</v>
      </c>
      <c r="AA132" s="107">
        <v>1.668918936122066</v>
      </c>
      <c r="AB132" s="107">
        <v>1.7976075743650111</v>
      </c>
      <c r="AC132" s="107">
        <v>2.1038190088363407</v>
      </c>
      <c r="AD132" s="107">
        <v>1.835376403316191</v>
      </c>
      <c r="AE132" s="106">
        <v>2</v>
      </c>
      <c r="AF132" s="32" t="str">
        <f>IF(AE132=0,"",VLOOKUP(AE132,tab_tipo_expansao!$A$2:$B$4,2,0))</f>
        <v>obrigatoria</v>
      </c>
      <c r="AG132" s="125">
        <v>2016</v>
      </c>
      <c r="AH132" s="125">
        <v>2100</v>
      </c>
      <c r="AI132" s="125">
        <v>30</v>
      </c>
      <c r="AJ132" s="529">
        <f t="shared" si="30"/>
        <v>34.956600000000002</v>
      </c>
      <c r="AK132" s="24">
        <f>AL132/constantes!$B$4</f>
        <v>1545.3846153846155</v>
      </c>
      <c r="AL132" s="22">
        <v>6027</v>
      </c>
      <c r="AM132" s="87">
        <v>6</v>
      </c>
      <c r="AN132" s="530">
        <v>0</v>
      </c>
      <c r="AO132" s="23"/>
      <c r="AP132" s="531">
        <f t="shared" si="37"/>
        <v>34.956600000000002</v>
      </c>
      <c r="AR132" s="35">
        <f t="shared" si="38"/>
        <v>6027</v>
      </c>
      <c r="AS132" s="36">
        <f ca="1">OFFSET(cod_desembolso!$A$1,AM132,23)</f>
        <v>1.07328</v>
      </c>
      <c r="AT132" s="37">
        <f ca="1">IF(AP132=0,0,AP132*(OFFSET(cod_desembolso!$A$1,AM132,23)))</f>
        <v>37.518219647999999</v>
      </c>
      <c r="AU132" s="38">
        <f>(constantes!$B$3*(1+constantes!$B$3)^(AI132))/((1+constantes!$B$3)^(AI132)-1)</f>
        <v>8.8827433387272267E-2</v>
      </c>
      <c r="AV132" s="37">
        <f t="shared" ca="1" si="39"/>
        <v>3.9126471565917695</v>
      </c>
      <c r="AW132" s="37">
        <f ca="1">IF(AP132=0,AY132/constantes!$B$3,AV132/constantes!$B$3)</f>
        <v>48.908089457397118</v>
      </c>
      <c r="AX132" s="39">
        <f ca="1">IF(AP132=0,0,PV(constantes!$B$3,AI132,-AV132)*constantes!$B$3)</f>
        <v>3.523818718961115</v>
      </c>
      <c r="AY132" s="40">
        <f>2*constantes!$B$10*F132/1000</f>
        <v>0.57999999999999996</v>
      </c>
      <c r="AZ132" s="532">
        <f>constantes!$B$12</f>
        <v>0</v>
      </c>
      <c r="BA132" s="20">
        <v>319</v>
      </c>
      <c r="BB132" s="43"/>
      <c r="BE132" s="533"/>
      <c r="BF132" s="534"/>
      <c r="BG132" s="535"/>
      <c r="BH132" s="536"/>
    </row>
    <row r="133" spans="1:60" ht="15" x14ac:dyDescent="0.25">
      <c r="A133" s="125">
        <v>1304</v>
      </c>
      <c r="B133" s="125">
        <v>1304</v>
      </c>
      <c r="C133" s="537" t="s">
        <v>2442</v>
      </c>
      <c r="D133" s="537" t="s">
        <v>2442</v>
      </c>
      <c r="E133" s="545"/>
      <c r="F133" s="525">
        <v>115.5</v>
      </c>
      <c r="K133" s="538" t="s">
        <v>219</v>
      </c>
      <c r="L133" s="538" t="s">
        <v>219</v>
      </c>
      <c r="M133" s="553">
        <v>2</v>
      </c>
      <c r="N133" s="107"/>
      <c r="O133" s="528">
        <v>1.6719999999999999E-2</v>
      </c>
      <c r="P133" s="528">
        <v>5.4030000000000002E-2</v>
      </c>
      <c r="Q133" s="288">
        <f t="shared" si="31"/>
        <v>0.5449435220580533</v>
      </c>
      <c r="R133" s="30">
        <f t="shared" si="32"/>
        <v>62.940976797705162</v>
      </c>
      <c r="S133" s="30">
        <f t="shared" si="33"/>
        <v>52.559023202294838</v>
      </c>
      <c r="T133" s="107">
        <v>59.264243603075279</v>
      </c>
      <c r="U133" s="107">
        <v>58.790676204060524</v>
      </c>
      <c r="V133" s="107">
        <v>68.585954930602654</v>
      </c>
      <c r="W133" s="107">
        <v>65.123032453082217</v>
      </c>
      <c r="X133" s="288">
        <f t="shared" si="34"/>
        <v>0.5449435220580533</v>
      </c>
      <c r="Y133" s="289">
        <f t="shared" si="35"/>
        <v>62.940976797705162</v>
      </c>
      <c r="Z133" s="289">
        <f t="shared" si="36"/>
        <v>0</v>
      </c>
      <c r="AA133" s="107">
        <v>59.264243603075279</v>
      </c>
      <c r="AB133" s="107">
        <v>58.790676204060524</v>
      </c>
      <c r="AC133" s="107">
        <v>68.585954930602654</v>
      </c>
      <c r="AD133" s="107">
        <v>65.123032453082217</v>
      </c>
      <c r="AE133" s="106">
        <v>2</v>
      </c>
      <c r="AF133" s="32" t="str">
        <f>IF(AE133=0,"",VLOOKUP(AE133,tab_tipo_expansao!$A$2:$B$4,2,0))</f>
        <v>obrigatoria</v>
      </c>
      <c r="AG133" s="125">
        <v>2016</v>
      </c>
      <c r="AH133" s="125">
        <v>2100</v>
      </c>
      <c r="AI133" s="125">
        <v>30</v>
      </c>
      <c r="AJ133" s="529">
        <f t="shared" si="30"/>
        <v>689.53499999999997</v>
      </c>
      <c r="AK133" s="24">
        <f>AL133/constantes!$B$4</f>
        <v>1530.7692307692307</v>
      </c>
      <c r="AL133" s="22">
        <v>5970</v>
      </c>
      <c r="AM133" s="87">
        <v>6</v>
      </c>
      <c r="AN133" s="530">
        <v>0</v>
      </c>
      <c r="AO133" s="23"/>
      <c r="AP133" s="531">
        <f t="shared" si="37"/>
        <v>689.53499999999997</v>
      </c>
      <c r="AR133" s="35">
        <f t="shared" si="38"/>
        <v>5970</v>
      </c>
      <c r="AS133" s="36">
        <f ca="1">OFFSET(cod_desembolso!$A$1,AM133,23)</f>
        <v>1.07328</v>
      </c>
      <c r="AT133" s="37">
        <f ca="1">IF(AP133=0,0,AP133*(OFFSET(cod_desembolso!$A$1,AM133,23)))</f>
        <v>740.06412479999995</v>
      </c>
      <c r="AU133" s="38">
        <f>(constantes!$B$3*(1+constantes!$B$3)^(AI133))/((1+constantes!$B$3)^(AI133)-1)</f>
        <v>8.8827433387272267E-2</v>
      </c>
      <c r="AV133" s="37">
        <f t="shared" ca="1" si="39"/>
        <v>77.287996747981936</v>
      </c>
      <c r="AW133" s="37">
        <f ca="1">IF(AP133=0,AY133/constantes!$B$3,AV133/constantes!$B$3)</f>
        <v>966.09995934977417</v>
      </c>
      <c r="AX133" s="39">
        <f ca="1">IF(AP133=0,0,PV(constantes!$B$3,AI133,-AV133)*constantes!$B$3)</f>
        <v>69.607321793049778</v>
      </c>
      <c r="AY133" s="40">
        <f>2*constantes!$B$10*F133/1000</f>
        <v>11.55</v>
      </c>
      <c r="AZ133" s="532">
        <f>constantes!$B$12</f>
        <v>0</v>
      </c>
      <c r="BA133" s="20">
        <v>319</v>
      </c>
      <c r="BB133" s="43"/>
      <c r="BE133" s="533"/>
      <c r="BF133" s="534"/>
      <c r="BG133" s="535"/>
      <c r="BH133" s="536"/>
    </row>
    <row r="134" spans="1:60" ht="15" x14ac:dyDescent="0.25">
      <c r="A134" s="125">
        <v>1303</v>
      </c>
      <c r="B134" s="125">
        <v>1303</v>
      </c>
      <c r="C134" s="537" t="s">
        <v>2443</v>
      </c>
      <c r="D134" s="537" t="s">
        <v>2443</v>
      </c>
      <c r="E134" s="545"/>
      <c r="F134" s="525">
        <v>166.4</v>
      </c>
      <c r="K134" s="538" t="s">
        <v>216</v>
      </c>
      <c r="L134" s="538" t="s">
        <v>216</v>
      </c>
      <c r="M134" s="553">
        <v>1</v>
      </c>
      <c r="N134" s="107"/>
      <c r="O134" s="528">
        <v>2.5329999923706055E-2</v>
      </c>
      <c r="P134" s="528">
        <v>8.0909996032714843E-2</v>
      </c>
      <c r="Q134" s="288">
        <f t="shared" si="31"/>
        <v>0.48442264106550825</v>
      </c>
      <c r="R134" s="30">
        <f t="shared" si="32"/>
        <v>80.607927473300578</v>
      </c>
      <c r="S134" s="30">
        <f t="shared" si="33"/>
        <v>85.792072526699428</v>
      </c>
      <c r="T134" s="107">
        <v>95.6608411904664</v>
      </c>
      <c r="U134" s="107">
        <v>90.186240776793625</v>
      </c>
      <c r="V134" s="107">
        <v>61.939431902263721</v>
      </c>
      <c r="W134" s="107">
        <v>74.645196023678608</v>
      </c>
      <c r="X134" s="288">
        <f t="shared" si="34"/>
        <v>0.48442264106550825</v>
      </c>
      <c r="Y134" s="289">
        <f t="shared" si="35"/>
        <v>80.607927473300578</v>
      </c>
      <c r="Z134" s="289">
        <f t="shared" si="36"/>
        <v>0</v>
      </c>
      <c r="AA134" s="107">
        <v>95.6608411904664</v>
      </c>
      <c r="AB134" s="107">
        <v>90.186240776793625</v>
      </c>
      <c r="AC134" s="107">
        <v>61.939431902263721</v>
      </c>
      <c r="AD134" s="107">
        <v>74.645196023678608</v>
      </c>
      <c r="AE134" s="106">
        <v>2</v>
      </c>
      <c r="AF134" s="32" t="str">
        <f>IF(AE134=0,"",VLOOKUP(AE134,tab_tipo_expansao!$A$2:$B$4,2,0))</f>
        <v>obrigatoria</v>
      </c>
      <c r="AG134" s="125">
        <v>2016</v>
      </c>
      <c r="AH134" s="125">
        <v>2100</v>
      </c>
      <c r="AI134" s="125">
        <v>30</v>
      </c>
      <c r="AJ134" s="529">
        <f t="shared" si="30"/>
        <v>1006.0544</v>
      </c>
      <c r="AK134" s="24">
        <f>AL134/constantes!$B$4</f>
        <v>1550.2564102564104</v>
      </c>
      <c r="AL134" s="22">
        <v>6046</v>
      </c>
      <c r="AM134" s="87">
        <v>6</v>
      </c>
      <c r="AN134" s="530">
        <v>0</v>
      </c>
      <c r="AO134" s="23"/>
      <c r="AP134" s="531">
        <f t="shared" si="37"/>
        <v>1006.0544</v>
      </c>
      <c r="AR134" s="35">
        <f t="shared" si="38"/>
        <v>6046</v>
      </c>
      <c r="AS134" s="36">
        <f ca="1">OFFSET(cod_desembolso!$A$1,AM134,23)</f>
        <v>1.07328</v>
      </c>
      <c r="AT134" s="37">
        <f ca="1">IF(AP134=0,0,AP134*(OFFSET(cod_desembolso!$A$1,AM134,23)))</f>
        <v>1079.7780664320001</v>
      </c>
      <c r="AU134" s="38">
        <f>(constantes!$B$3*(1+constantes!$B$3)^(AI134))/((1+constantes!$B$3)^(AI134)-1)</f>
        <v>8.8827433387272267E-2</v>
      </c>
      <c r="AV134" s="37">
        <f t="shared" ca="1" si="39"/>
        <v>112.55391426902614</v>
      </c>
      <c r="AW134" s="37">
        <f ca="1">IF(AP134=0,AY134/constantes!$B$3,AV134/constantes!$B$3)</f>
        <v>1406.9239283628267</v>
      </c>
      <c r="AX134" s="39">
        <f ca="1">IF(AP134=0,0,PV(constantes!$B$3,AI134,-AV134)*constantes!$B$3)</f>
        <v>101.36860650093131</v>
      </c>
      <c r="AY134" s="40">
        <f>2*constantes!$B$10*F134/1000</f>
        <v>16.64</v>
      </c>
      <c r="AZ134" s="532">
        <f>constantes!$B$12</f>
        <v>0</v>
      </c>
      <c r="BA134" s="20">
        <v>319</v>
      </c>
      <c r="BB134" s="43"/>
      <c r="BE134" s="533"/>
      <c r="BF134" s="534"/>
      <c r="BG134" s="535"/>
      <c r="BH134" s="536"/>
    </row>
    <row r="135" spans="1:60" ht="14.45" customHeight="1" x14ac:dyDescent="0.2">
      <c r="A135" s="125">
        <v>1307</v>
      </c>
      <c r="B135" s="125">
        <v>1307</v>
      </c>
      <c r="C135" s="638" t="s">
        <v>2444</v>
      </c>
      <c r="D135" s="638" t="s">
        <v>2444</v>
      </c>
      <c r="E135"/>
      <c r="F135" s="42">
        <v>11.2</v>
      </c>
      <c r="K135" s="547" t="s">
        <v>220</v>
      </c>
      <c r="L135" s="547" t="s">
        <v>220</v>
      </c>
      <c r="M135" s="23">
        <v>1</v>
      </c>
      <c r="N135" s="539"/>
      <c r="O135" s="287">
        <v>2.5329999923706055E-2</v>
      </c>
      <c r="P135" s="287">
        <v>8.0909996032714843E-2</v>
      </c>
      <c r="Q135" s="288">
        <f t="shared" si="31"/>
        <v>0.48493093173882967</v>
      </c>
      <c r="R135" s="30">
        <f t="shared" si="32"/>
        <v>5.4312264354748923</v>
      </c>
      <c r="S135" s="30">
        <f t="shared" si="33"/>
        <v>5.768773564525107</v>
      </c>
      <c r="T135" s="42">
        <v>6.4454664174999001</v>
      </c>
      <c r="U135" s="42">
        <v>6.0765970590828893</v>
      </c>
      <c r="V135" s="42">
        <v>4.1733746356063826</v>
      </c>
      <c r="W135" s="42">
        <v>5.0294676297103953</v>
      </c>
      <c r="X135" s="288">
        <f t="shared" si="34"/>
        <v>0.48493093173882967</v>
      </c>
      <c r="Y135" s="289">
        <f t="shared" si="35"/>
        <v>5.4312264354748923</v>
      </c>
      <c r="Z135" s="289">
        <f t="shared" si="36"/>
        <v>0</v>
      </c>
      <c r="AA135" s="42">
        <v>6.4454664174999001</v>
      </c>
      <c r="AB135" s="42">
        <v>6.0765970590828893</v>
      </c>
      <c r="AC135" s="42">
        <v>4.1733746356063826</v>
      </c>
      <c r="AD135" s="42">
        <v>5.0294676297103953</v>
      </c>
      <c r="AE135" s="106">
        <v>2</v>
      </c>
      <c r="AF135" s="32" t="str">
        <f>IF(AE135=0,"",VLOOKUP(AE135,tab_tipo_expansao!$A$2:$B$4,2,0))</f>
        <v>obrigatoria</v>
      </c>
      <c r="AG135" s="125">
        <v>2017</v>
      </c>
      <c r="AH135" s="23">
        <v>2100</v>
      </c>
      <c r="AI135" s="125">
        <v>30</v>
      </c>
      <c r="AJ135" s="106">
        <f t="shared" si="30"/>
        <v>66.864000000000004</v>
      </c>
      <c r="AK135" s="24">
        <f>AL135/constantes!$B$4</f>
        <v>1530.7692307692307</v>
      </c>
      <c r="AL135">
        <v>5970</v>
      </c>
      <c r="AM135" s="87">
        <v>6</v>
      </c>
      <c r="AN135" s="530">
        <v>0</v>
      </c>
      <c r="AP135" s="531">
        <f t="shared" si="37"/>
        <v>66.864000000000004</v>
      </c>
      <c r="AQ135" s="34"/>
      <c r="AR135" s="35">
        <f t="shared" si="38"/>
        <v>5970</v>
      </c>
      <c r="AS135" s="36">
        <f ca="1">OFFSET(cod_desembolso!$A$1,AM135,23)</f>
        <v>1.07328</v>
      </c>
      <c r="AT135" s="37">
        <f ca="1">IF(AP135=0,0,AP135*(OFFSET(cod_desembolso!$A$1,AM135,23)))</f>
        <v>71.763793920000012</v>
      </c>
      <c r="AU135" s="38">
        <f>(constantes!$B$3*(1+constantes!$B$3)^(AI135))/((1+constantes!$B$3)^(AI135)-1)</f>
        <v>8.8827433387272267E-2</v>
      </c>
      <c r="AV135" s="37">
        <f t="shared" ca="1" si="39"/>
        <v>7.4945936240467361</v>
      </c>
      <c r="AW135" s="37">
        <f ca="1">IF(AP135=0,AY135/constantes!$B$3,AV135/constantes!$B$3)</f>
        <v>93.682420300584198</v>
      </c>
      <c r="AX135" s="39">
        <f ca="1">IF(AP135=0,0,PV(constantes!$B$3,AI135,-AV135)*constantes!$B$3)</f>
        <v>6.7498009011442228</v>
      </c>
      <c r="AY135" s="40">
        <f>2*constantes!$B$10*F135/1000</f>
        <v>1.1200000000000001</v>
      </c>
      <c r="AZ135" s="532">
        <f>constantes!$B$12</f>
        <v>0</v>
      </c>
      <c r="BA135" s="20">
        <v>319</v>
      </c>
      <c r="BE135" s="533"/>
      <c r="BF135" s="540"/>
      <c r="BG135" s="535"/>
      <c r="BH135" s="536"/>
    </row>
    <row r="136" spans="1:60" ht="14.45" customHeight="1" x14ac:dyDescent="0.2">
      <c r="A136" s="125">
        <v>1308</v>
      </c>
      <c r="B136" s="125">
        <v>1308</v>
      </c>
      <c r="C136" s="638" t="s">
        <v>2445</v>
      </c>
      <c r="D136" s="638" t="s">
        <v>2445</v>
      </c>
      <c r="E136"/>
      <c r="F136" s="42">
        <v>48.6</v>
      </c>
      <c r="K136" s="547" t="s">
        <v>221</v>
      </c>
      <c r="L136" s="547" t="s">
        <v>221</v>
      </c>
      <c r="M136" s="23">
        <v>2</v>
      </c>
      <c r="N136" s="539"/>
      <c r="O136" s="287">
        <v>1.6719999999999999E-2</v>
      </c>
      <c r="P136" s="287">
        <v>5.4030000000000002E-2</v>
      </c>
      <c r="Q136" s="288">
        <f t="shared" si="31"/>
        <v>0.54485162261267495</v>
      </c>
      <c r="R136" s="30">
        <f t="shared" si="32"/>
        <v>26.479788858976001</v>
      </c>
      <c r="S136" s="30">
        <f t="shared" si="33"/>
        <v>22.120211141024001</v>
      </c>
      <c r="T136" s="42">
        <v>24.932956832560148</v>
      </c>
      <c r="U136" s="42">
        <v>24.733723115919407</v>
      </c>
      <c r="V136" s="42">
        <v>28.854677789490854</v>
      </c>
      <c r="W136" s="42">
        <v>27.397797697933601</v>
      </c>
      <c r="X136" s="288">
        <f t="shared" si="34"/>
        <v>0.54485162261267495</v>
      </c>
      <c r="Y136" s="289">
        <f t="shared" si="35"/>
        <v>26.479788858976001</v>
      </c>
      <c r="Z136" s="289">
        <f t="shared" si="36"/>
        <v>0</v>
      </c>
      <c r="AA136" s="42">
        <v>24.932956832560148</v>
      </c>
      <c r="AB136" s="42">
        <v>24.733723115919407</v>
      </c>
      <c r="AC136" s="42">
        <v>28.854677789490854</v>
      </c>
      <c r="AD136" s="42">
        <v>27.397797697933601</v>
      </c>
      <c r="AE136" s="106">
        <v>2</v>
      </c>
      <c r="AF136" s="32" t="str">
        <f>IF(AE136=0,"",VLOOKUP(AE136,tab_tipo_expansao!$A$2:$B$4,2,0))</f>
        <v>obrigatoria</v>
      </c>
      <c r="AG136" s="125">
        <v>2017</v>
      </c>
      <c r="AH136" s="23">
        <v>2100</v>
      </c>
      <c r="AI136" s="125">
        <v>30</v>
      </c>
      <c r="AJ136" s="106">
        <f t="shared" si="30"/>
        <v>293.83560000000006</v>
      </c>
      <c r="AK136" s="24">
        <f>AL136/constantes!$B$4</f>
        <v>1550.2564102564104</v>
      </c>
      <c r="AL136">
        <v>6046</v>
      </c>
      <c r="AM136" s="87">
        <v>6</v>
      </c>
      <c r="AN136" s="530">
        <v>0</v>
      </c>
      <c r="AP136" s="531">
        <f t="shared" si="37"/>
        <v>293.83560000000006</v>
      </c>
      <c r="AQ136" s="34"/>
      <c r="AR136" s="35">
        <f t="shared" si="38"/>
        <v>6046.0000000000009</v>
      </c>
      <c r="AS136" s="36">
        <f ca="1">OFFSET(cod_desembolso!$A$1,AM136,23)</f>
        <v>1.07328</v>
      </c>
      <c r="AT136" s="37">
        <f ca="1">IF(AP136=0,0,AP136*(OFFSET(cod_desembolso!$A$1,AM136,23)))</f>
        <v>315.36787276800004</v>
      </c>
      <c r="AU136" s="38">
        <f>(constantes!$B$3*(1+constantes!$B$3)^(AI136))/((1+constantes!$B$3)^(AI136)-1)</f>
        <v>8.8827433387272267E-2</v>
      </c>
      <c r="AV136" s="37">
        <f t="shared" ca="1" si="39"/>
        <v>32.873318710785277</v>
      </c>
      <c r="AW136" s="37">
        <f ca="1">IF(AP136=0,AY136/constantes!$B$3,AV136/constantes!$B$3)</f>
        <v>410.91648388481593</v>
      </c>
      <c r="AX136" s="39">
        <f ca="1">IF(AP136=0,0,PV(constantes!$B$3,AI136,-AV136)*constantes!$B$3)</f>
        <v>29.606455985247969</v>
      </c>
      <c r="AY136" s="40">
        <f>2*constantes!$B$10*F136/1000</f>
        <v>4.8600000000000003</v>
      </c>
      <c r="AZ136" s="532">
        <f>constantes!$B$12</f>
        <v>0</v>
      </c>
      <c r="BA136" s="20">
        <v>319</v>
      </c>
      <c r="BE136" s="533"/>
      <c r="BF136" s="540"/>
      <c r="BG136" s="535"/>
      <c r="BH136" s="536"/>
    </row>
    <row r="137" spans="1:60" ht="14.45" customHeight="1" x14ac:dyDescent="0.2">
      <c r="A137" s="125">
        <v>1309</v>
      </c>
      <c r="B137" s="125">
        <v>1309</v>
      </c>
      <c r="C137" s="638" t="s">
        <v>2446</v>
      </c>
      <c r="D137" s="638" t="s">
        <v>2446</v>
      </c>
      <c r="E137"/>
      <c r="F137" s="42">
        <v>172</v>
      </c>
      <c r="K137" s="547" t="s">
        <v>225</v>
      </c>
      <c r="L137" s="547" t="s">
        <v>225</v>
      </c>
      <c r="M137" s="23">
        <v>6</v>
      </c>
      <c r="N137" s="539"/>
      <c r="O137" s="287">
        <v>1.6719999999999999E-2</v>
      </c>
      <c r="P137" s="287">
        <v>5.4030000000000002E-2</v>
      </c>
      <c r="Q137" s="288">
        <f t="shared" si="31"/>
        <v>0.48401947928948963</v>
      </c>
      <c r="R137" s="30">
        <f t="shared" si="32"/>
        <v>83.251350437792212</v>
      </c>
      <c r="S137" s="30">
        <f t="shared" si="33"/>
        <v>88.748649562207788</v>
      </c>
      <c r="T137" s="42">
        <v>98.79790316851097</v>
      </c>
      <c r="U137" s="42">
        <v>93.143770977895883</v>
      </c>
      <c r="V137" s="42">
        <v>63.970647960414347</v>
      </c>
      <c r="W137" s="42">
        <v>77.09307964434764</v>
      </c>
      <c r="X137" s="288">
        <f t="shared" si="34"/>
        <v>0.48401947928948963</v>
      </c>
      <c r="Y137" s="289">
        <f t="shared" si="35"/>
        <v>83.251350437792212</v>
      </c>
      <c r="Z137" s="289">
        <f t="shared" si="36"/>
        <v>0</v>
      </c>
      <c r="AA137" s="42">
        <v>98.79790316851097</v>
      </c>
      <c r="AB137" s="42">
        <v>93.143770977895883</v>
      </c>
      <c r="AC137" s="42">
        <v>63.970647960414347</v>
      </c>
      <c r="AD137" s="42">
        <v>77.09307964434764</v>
      </c>
      <c r="AE137" s="106">
        <v>2</v>
      </c>
      <c r="AF137" s="32" t="str">
        <f>IF(AE137=0,"",VLOOKUP(AE137,tab_tipo_expansao!$A$2:$B$4,2,0))</f>
        <v>obrigatoria</v>
      </c>
      <c r="AG137" s="125">
        <v>2017</v>
      </c>
      <c r="AH137" s="23">
        <v>2100</v>
      </c>
      <c r="AI137" s="125">
        <v>30</v>
      </c>
      <c r="AJ137" s="106">
        <f t="shared" si="30"/>
        <v>1036.6439999999998</v>
      </c>
      <c r="AK137" s="24">
        <f>AL137/constantes!$B$4</f>
        <v>1545.3846153846152</v>
      </c>
      <c r="AL137">
        <v>6026.9999999999991</v>
      </c>
      <c r="AM137" s="87">
        <v>6</v>
      </c>
      <c r="AN137" s="530">
        <v>0</v>
      </c>
      <c r="AP137" s="531">
        <f t="shared" si="37"/>
        <v>1036.6439999999998</v>
      </c>
      <c r="AQ137" s="34"/>
      <c r="AR137" s="35">
        <f t="shared" si="38"/>
        <v>6026.9999999999991</v>
      </c>
      <c r="AS137" s="36">
        <f ca="1">OFFSET(cod_desembolso!$A$1,AM137,23)</f>
        <v>1.07328</v>
      </c>
      <c r="AT137" s="37">
        <f ca="1">IF(AP137=0,0,AP137*(OFFSET(cod_desembolso!$A$1,AM137,23)))</f>
        <v>1112.6092723199997</v>
      </c>
      <c r="AU137" s="38">
        <f>(constantes!$B$3*(1+constantes!$B$3)^(AI137))/((1+constantes!$B$3)^(AI137)-1)</f>
        <v>8.8827433387272267E-2</v>
      </c>
      <c r="AV137" s="37">
        <f t="shared" ca="1" si="39"/>
        <v>116.03022602306625</v>
      </c>
      <c r="AW137" s="37">
        <f ca="1">IF(AP137=0,AY137/constantes!$B$3,AV137/constantes!$B$3)</f>
        <v>1450.377825288328</v>
      </c>
      <c r="AX137" s="39">
        <f ca="1">IF(AP137=0,0,PV(constantes!$B$3,AI137,-AV137)*constantes!$B$3)</f>
        <v>104.49945166574341</v>
      </c>
      <c r="AY137" s="40">
        <f>2*constantes!$B$10*F137/1000</f>
        <v>17.2</v>
      </c>
      <c r="AZ137" s="532">
        <f>constantes!$B$12</f>
        <v>0</v>
      </c>
      <c r="BA137" s="20">
        <v>319</v>
      </c>
      <c r="BE137" s="533"/>
      <c r="BF137" s="540"/>
      <c r="BG137" s="535"/>
      <c r="BH137" s="536"/>
    </row>
    <row r="138" spans="1:60" ht="14.45" customHeight="1" x14ac:dyDescent="0.2">
      <c r="A138" s="125">
        <v>1310</v>
      </c>
      <c r="B138" s="125">
        <v>1310</v>
      </c>
      <c r="C138" s="638" t="s">
        <v>2447</v>
      </c>
      <c r="D138" s="638" t="s">
        <v>2447</v>
      </c>
      <c r="E138"/>
      <c r="F138" s="42">
        <v>81.400000000000006</v>
      </c>
      <c r="K138" s="547" t="s">
        <v>220</v>
      </c>
      <c r="L138" s="547" t="s">
        <v>220</v>
      </c>
      <c r="M138" s="23">
        <v>1</v>
      </c>
      <c r="N138" s="539"/>
      <c r="O138" s="287">
        <v>2.5329999923706055E-2</v>
      </c>
      <c r="P138" s="287">
        <v>8.0909996032714843E-2</v>
      </c>
      <c r="Q138" s="288">
        <f t="shared" si="31"/>
        <v>0.54543211941776359</v>
      </c>
      <c r="R138" s="30">
        <f t="shared" si="32"/>
        <v>44.398174520605963</v>
      </c>
      <c r="S138" s="30">
        <f t="shared" si="33"/>
        <v>37.001825479394043</v>
      </c>
      <c r="T138" s="42">
        <v>41.804629737125026</v>
      </c>
      <c r="U138" s="42">
        <v>41.470578232072853</v>
      </c>
      <c r="V138" s="42">
        <v>48.380107071715109</v>
      </c>
      <c r="W138" s="42">
        <v>45.937383041510863</v>
      </c>
      <c r="X138" s="288">
        <f t="shared" si="34"/>
        <v>0.54543211941776359</v>
      </c>
      <c r="Y138" s="289">
        <f t="shared" si="35"/>
        <v>44.398174520605963</v>
      </c>
      <c r="Z138" s="289">
        <f t="shared" si="36"/>
        <v>0</v>
      </c>
      <c r="AA138" s="42">
        <v>41.804629737125026</v>
      </c>
      <c r="AB138" s="42">
        <v>41.470578232072853</v>
      </c>
      <c r="AC138" s="42">
        <v>48.380107071715109</v>
      </c>
      <c r="AD138" s="42">
        <v>45.937383041510863</v>
      </c>
      <c r="AE138" s="106">
        <v>2</v>
      </c>
      <c r="AF138" s="32" t="str">
        <f>IF(AE138=0,"",VLOOKUP(AE138,tab_tipo_expansao!$A$2:$B$4,2,0))</f>
        <v>obrigatoria</v>
      </c>
      <c r="AG138" s="125">
        <v>2018</v>
      </c>
      <c r="AH138" s="23">
        <v>2100</v>
      </c>
      <c r="AI138" s="125">
        <v>30</v>
      </c>
      <c r="AJ138" s="106">
        <f t="shared" si="30"/>
        <v>485.95800000000008</v>
      </c>
      <c r="AK138" s="24">
        <f>AL138/constantes!$B$4</f>
        <v>1530.7692307692307</v>
      </c>
      <c r="AL138">
        <v>5970</v>
      </c>
      <c r="AM138" s="87">
        <v>6</v>
      </c>
      <c r="AN138" s="530">
        <v>0</v>
      </c>
      <c r="AP138" s="531">
        <f t="shared" si="37"/>
        <v>485.95800000000008</v>
      </c>
      <c r="AQ138" s="34"/>
      <c r="AR138" s="35">
        <f t="shared" si="38"/>
        <v>5970</v>
      </c>
      <c r="AS138" s="36">
        <f ca="1">OFFSET(cod_desembolso!$A$1,AM138,23)</f>
        <v>1.07328</v>
      </c>
      <c r="AT138" s="37">
        <f ca="1">IF(AP138=0,0,AP138*(OFFSET(cod_desembolso!$A$1,AM138,23)))</f>
        <v>521.56900224000015</v>
      </c>
      <c r="AU138" s="38">
        <f>(constantes!$B$3*(1+constantes!$B$3)^(AI138))/((1+constantes!$B$3)^(AI138)-1)</f>
        <v>8.8827433387272267E-2</v>
      </c>
      <c r="AV138" s="37">
        <f t="shared" ca="1" si="39"/>
        <v>54.469635803339671</v>
      </c>
      <c r="AW138" s="37">
        <f ca="1">IF(AP138=0,AY138/constantes!$B$3,AV138/constantes!$B$3)</f>
        <v>680.87044754174588</v>
      </c>
      <c r="AX138" s="39">
        <f ca="1">IF(AP138=0,0,PV(constantes!$B$3,AI138,-AV138)*constantes!$B$3)</f>
        <v>49.056588692244624</v>
      </c>
      <c r="AY138" s="40">
        <f>2*constantes!$B$10*F138/1000</f>
        <v>8.14</v>
      </c>
      <c r="AZ138" s="532">
        <f>constantes!$B$12</f>
        <v>0</v>
      </c>
      <c r="BA138" s="20">
        <v>319</v>
      </c>
      <c r="BE138" s="533"/>
      <c r="BF138" s="540"/>
      <c r="BG138" s="535"/>
      <c r="BH138" s="536"/>
    </row>
    <row r="139" spans="1:60" ht="14.45" customHeight="1" x14ac:dyDescent="0.2">
      <c r="A139" s="125">
        <v>1311</v>
      </c>
      <c r="B139" s="125">
        <v>1311</v>
      </c>
      <c r="C139" s="638" t="s">
        <v>2448</v>
      </c>
      <c r="D139" s="638" t="s">
        <v>2448</v>
      </c>
      <c r="E139"/>
      <c r="F139" s="42">
        <v>136.9</v>
      </c>
      <c r="K139" s="547" t="s">
        <v>221</v>
      </c>
      <c r="L139" s="547" t="s">
        <v>221</v>
      </c>
      <c r="M139" s="23">
        <v>2</v>
      </c>
      <c r="N139" s="539"/>
      <c r="O139" s="287">
        <v>2.5329999923706055E-2</v>
      </c>
      <c r="P139" s="287">
        <v>8.0909996032714843E-2</v>
      </c>
      <c r="Q139" s="288">
        <f t="shared" si="31"/>
        <v>0.48453019553945686</v>
      </c>
      <c r="R139" s="30">
        <f t="shared" si="32"/>
        <v>66.332183769351644</v>
      </c>
      <c r="S139" s="30">
        <f t="shared" si="33"/>
        <v>70.567816230648361</v>
      </c>
      <c r="T139" s="42">
        <v>78.719211574798734</v>
      </c>
      <c r="U139" s="42">
        <v>74.214168310613658</v>
      </c>
      <c r="V139" s="42">
        <v>50.969897233383968</v>
      </c>
      <c r="W139" s="42">
        <v>61.425457958610217</v>
      </c>
      <c r="X139" s="288">
        <f t="shared" si="34"/>
        <v>0.48453019553945686</v>
      </c>
      <c r="Y139" s="289">
        <f t="shared" si="35"/>
        <v>66.332183769351644</v>
      </c>
      <c r="Z139" s="289">
        <f t="shared" si="36"/>
        <v>0</v>
      </c>
      <c r="AA139" s="42">
        <v>78.719211574798734</v>
      </c>
      <c r="AB139" s="42">
        <v>74.214168310613658</v>
      </c>
      <c r="AC139" s="42">
        <v>50.969897233383968</v>
      </c>
      <c r="AD139" s="42">
        <v>61.425457958610217</v>
      </c>
      <c r="AE139" s="106">
        <v>2</v>
      </c>
      <c r="AF139" s="32" t="str">
        <f>IF(AE139=0,"",VLOOKUP(AE139,tab_tipo_expansao!$A$2:$B$4,2,0))</f>
        <v>obrigatoria</v>
      </c>
      <c r="AG139" s="125">
        <v>2018</v>
      </c>
      <c r="AH139" s="23">
        <v>2100</v>
      </c>
      <c r="AI139" s="125">
        <v>30</v>
      </c>
      <c r="AJ139" s="106">
        <f t="shared" si="30"/>
        <v>827.69740000000002</v>
      </c>
      <c r="AK139" s="24">
        <f>AL139/constantes!$B$4</f>
        <v>1550.2564102564104</v>
      </c>
      <c r="AL139">
        <v>6046</v>
      </c>
      <c r="AM139" s="87">
        <v>6</v>
      </c>
      <c r="AN139" s="530">
        <v>0</v>
      </c>
      <c r="AP139" s="531">
        <f t="shared" si="37"/>
        <v>827.69740000000002</v>
      </c>
      <c r="AQ139" s="34"/>
      <c r="AR139" s="35">
        <f t="shared" si="38"/>
        <v>6046</v>
      </c>
      <c r="AS139" s="36">
        <f ca="1">OFFSET(cod_desembolso!$A$1,AM139,23)</f>
        <v>1.07328</v>
      </c>
      <c r="AT139" s="37">
        <f ca="1">IF(AP139=0,0,AP139*(OFFSET(cod_desembolso!$A$1,AM139,23)))</f>
        <v>888.35106547200007</v>
      </c>
      <c r="AU139" s="38">
        <f>(constantes!$B$3*(1+constantes!$B$3)^(AI139))/((1+constantes!$B$3)^(AI139)-1)</f>
        <v>8.8827433387272267E-2</v>
      </c>
      <c r="AV139" s="37">
        <f t="shared" ca="1" si="39"/>
        <v>92.599945092726429</v>
      </c>
      <c r="AW139" s="37">
        <f ca="1">IF(AP139=0,AY139/constantes!$B$3,AV139/constantes!$B$3)</f>
        <v>1157.4993136590804</v>
      </c>
      <c r="AX139" s="39">
        <f ca="1">IF(AP139=0,0,PV(constantes!$B$3,AI139,-AV139)*constantes!$B$3)</f>
        <v>83.39760955515321</v>
      </c>
      <c r="AY139" s="40">
        <f>2*constantes!$B$10*F139/1000</f>
        <v>13.69</v>
      </c>
      <c r="AZ139" s="532">
        <f>constantes!$B$12</f>
        <v>0</v>
      </c>
      <c r="BA139" s="20">
        <v>319</v>
      </c>
      <c r="BE139" s="533"/>
      <c r="BF139" s="540"/>
      <c r="BG139" s="535"/>
      <c r="BH139" s="536"/>
    </row>
    <row r="140" spans="1:60" ht="14.45" customHeight="1" x14ac:dyDescent="0.2">
      <c r="A140" s="125">
        <v>1312</v>
      </c>
      <c r="B140" s="125">
        <v>1312</v>
      </c>
      <c r="C140" s="638" t="s">
        <v>2449</v>
      </c>
      <c r="D140" s="638" t="s">
        <v>2449</v>
      </c>
      <c r="E140"/>
      <c r="F140" s="42">
        <v>37.9</v>
      </c>
      <c r="K140" s="547" t="s">
        <v>220</v>
      </c>
      <c r="L140" s="547" t="s">
        <v>220</v>
      </c>
      <c r="M140" s="23">
        <v>1</v>
      </c>
      <c r="N140" s="539"/>
      <c r="O140" s="287">
        <v>2.5329999923706055E-2</v>
      </c>
      <c r="P140" s="287">
        <v>8.0909996032714843E-2</v>
      </c>
      <c r="Q140" s="288">
        <f t="shared" si="31"/>
        <v>0.54510398556895689</v>
      </c>
      <c r="R140" s="30">
        <f t="shared" si="32"/>
        <v>20.659441053063464</v>
      </c>
      <c r="S140" s="30">
        <f t="shared" si="33"/>
        <v>17.240558946936535</v>
      </c>
      <c r="T140" s="42">
        <v>19.452607975997722</v>
      </c>
      <c r="U140" s="42">
        <v>19.297166509049358</v>
      </c>
      <c r="V140" s="42">
        <v>22.512321305577757</v>
      </c>
      <c r="W140" s="42">
        <v>21.375668421629015</v>
      </c>
      <c r="X140" s="288">
        <f t="shared" si="34"/>
        <v>0.54510398556895689</v>
      </c>
      <c r="Y140" s="289">
        <f t="shared" si="35"/>
        <v>20.659441053063464</v>
      </c>
      <c r="Z140" s="289">
        <f t="shared" si="36"/>
        <v>0</v>
      </c>
      <c r="AA140" s="42">
        <v>19.452607975997722</v>
      </c>
      <c r="AB140" s="42">
        <v>19.297166509049358</v>
      </c>
      <c r="AC140" s="42">
        <v>22.512321305577757</v>
      </c>
      <c r="AD140" s="42">
        <v>21.375668421629015</v>
      </c>
      <c r="AE140" s="106">
        <v>2</v>
      </c>
      <c r="AF140" s="32" t="str">
        <f>IF(AE140=0,"",VLOOKUP(AE140,tab_tipo_expansao!$A$2:$B$4,2,0))</f>
        <v>obrigatoria</v>
      </c>
      <c r="AG140" s="125">
        <v>2019</v>
      </c>
      <c r="AH140" s="23">
        <v>2100</v>
      </c>
      <c r="AI140" s="125">
        <v>30</v>
      </c>
      <c r="AJ140" s="106">
        <f t="shared" si="30"/>
        <v>226.26300000000001</v>
      </c>
      <c r="AK140" s="24">
        <f>AL140/constantes!$B$4</f>
        <v>1530.7692307692307</v>
      </c>
      <c r="AL140">
        <v>5970</v>
      </c>
      <c r="AM140" s="87">
        <v>6</v>
      </c>
      <c r="AN140" s="530">
        <v>0</v>
      </c>
      <c r="AP140" s="531">
        <f t="shared" si="37"/>
        <v>226.26300000000001</v>
      </c>
      <c r="AQ140" s="34"/>
      <c r="AR140" s="35">
        <f t="shared" si="38"/>
        <v>5970</v>
      </c>
      <c r="AS140" s="36">
        <f ca="1">OFFSET(cod_desembolso!$A$1,AM140,23)</f>
        <v>1.07328</v>
      </c>
      <c r="AT140" s="37">
        <f ca="1">IF(AP140=0,0,AP140*(OFFSET(cod_desembolso!$A$1,AM140,23)))</f>
        <v>242.84355264000001</v>
      </c>
      <c r="AU140" s="38">
        <f>(constantes!$B$3*(1+constantes!$B$3)^(AI140))/((1+constantes!$B$3)^(AI140)-1)</f>
        <v>8.8827433387272267E-2</v>
      </c>
      <c r="AV140" s="37">
        <f t="shared" ca="1" si="39"/>
        <v>25.361169495658146</v>
      </c>
      <c r="AW140" s="37">
        <f ca="1">IF(AP140=0,AY140/constantes!$B$3,AV140/constantes!$B$3)</f>
        <v>317.01461869572682</v>
      </c>
      <c r="AX140" s="39">
        <f ca="1">IF(AP140=0,0,PV(constantes!$B$3,AI140,-AV140)*constantes!$B$3)</f>
        <v>22.840844120836255</v>
      </c>
      <c r="AY140" s="40">
        <f>2*constantes!$B$10*F140/1000</f>
        <v>3.79</v>
      </c>
      <c r="AZ140" s="532">
        <f>constantes!$B$12</f>
        <v>0</v>
      </c>
      <c r="BA140" s="20">
        <v>319</v>
      </c>
      <c r="BE140" s="533"/>
      <c r="BF140" s="540"/>
      <c r="BG140" s="535"/>
      <c r="BH140" s="536"/>
    </row>
    <row r="141" spans="1:60" ht="14.45" customHeight="1" x14ac:dyDescent="0.2">
      <c r="A141" s="125">
        <v>1313</v>
      </c>
      <c r="B141" s="125">
        <v>1313</v>
      </c>
      <c r="C141" s="638" t="s">
        <v>2450</v>
      </c>
      <c r="D141" s="638" t="s">
        <v>2450</v>
      </c>
      <c r="E141"/>
      <c r="F141" s="42">
        <v>85.2</v>
      </c>
      <c r="K141" s="547" t="s">
        <v>221</v>
      </c>
      <c r="L141" s="547" t="s">
        <v>221</v>
      </c>
      <c r="M141" s="23">
        <v>2</v>
      </c>
      <c r="N141" s="539"/>
      <c r="O141" s="287">
        <v>1.6719999999999999E-2</v>
      </c>
      <c r="P141" s="287">
        <v>5.4030000000000002E-2</v>
      </c>
      <c r="Q141" s="288">
        <f t="shared" si="31"/>
        <v>0.48466894194017429</v>
      </c>
      <c r="R141" s="30">
        <f t="shared" si="32"/>
        <v>41.293793853302851</v>
      </c>
      <c r="S141" s="30">
        <f t="shared" si="33"/>
        <v>43.906206146697151</v>
      </c>
      <c r="T141" s="42">
        <v>49.005093912891745</v>
      </c>
      <c r="U141" s="42">
        <v>46.200568005854997</v>
      </c>
      <c r="V141" s="42">
        <v>31.730305101938626</v>
      </c>
      <c r="W141" s="42">
        <v>38.239208392526045</v>
      </c>
      <c r="X141" s="288">
        <f t="shared" si="34"/>
        <v>0.48466894194017429</v>
      </c>
      <c r="Y141" s="289">
        <f t="shared" si="35"/>
        <v>41.293793853302851</v>
      </c>
      <c r="Z141" s="289">
        <f t="shared" si="36"/>
        <v>0</v>
      </c>
      <c r="AA141" s="42">
        <v>49.005093912891745</v>
      </c>
      <c r="AB141" s="42">
        <v>46.200568005854997</v>
      </c>
      <c r="AC141" s="42">
        <v>31.730305101938626</v>
      </c>
      <c r="AD141" s="42">
        <v>38.239208392526045</v>
      </c>
      <c r="AE141" s="106">
        <v>2</v>
      </c>
      <c r="AF141" s="32" t="str">
        <f>IF(AE141=0,"",VLOOKUP(AE141,tab_tipo_expansao!$A$2:$B$4,2,0))</f>
        <v>obrigatoria</v>
      </c>
      <c r="AG141" s="125">
        <v>2019</v>
      </c>
      <c r="AH141" s="23">
        <v>2100</v>
      </c>
      <c r="AI141" s="125">
        <v>30</v>
      </c>
      <c r="AJ141" s="106">
        <f t="shared" si="30"/>
        <v>515.11919999999998</v>
      </c>
      <c r="AK141" s="24">
        <f>AL141/constantes!$B$4</f>
        <v>1550.2564102564104</v>
      </c>
      <c r="AL141">
        <v>6046</v>
      </c>
      <c r="AM141" s="87">
        <v>6</v>
      </c>
      <c r="AN141" s="530">
        <v>0</v>
      </c>
      <c r="AP141" s="531">
        <f t="shared" si="37"/>
        <v>515.11919999999998</v>
      </c>
      <c r="AQ141" s="34"/>
      <c r="AR141" s="35">
        <f t="shared" si="38"/>
        <v>6045.9999999999991</v>
      </c>
      <c r="AS141" s="36">
        <f ca="1">OFFSET(cod_desembolso!$A$1,AM141,23)</f>
        <v>1.07328</v>
      </c>
      <c r="AT141" s="37">
        <f ca="1">IF(AP141=0,0,AP141*(OFFSET(cod_desembolso!$A$1,AM141,23)))</f>
        <v>552.86713497599999</v>
      </c>
      <c r="AU141" s="38">
        <f>(constantes!$B$3*(1+constantes!$B$3)^(AI141))/((1+constantes!$B$3)^(AI141)-1)</f>
        <v>8.8827433387272267E-2</v>
      </c>
      <c r="AV141" s="37">
        <f t="shared" ca="1" si="39"/>
        <v>57.629768604092703</v>
      </c>
      <c r="AW141" s="37">
        <f ca="1">IF(AP141=0,AY141/constantes!$B$3,AV141/constantes!$B$3)</f>
        <v>720.37210755115882</v>
      </c>
      <c r="AX141" s="39">
        <f ca="1">IF(AP141=0,0,PV(constantes!$B$3,AI141,-AV141)*constantes!$B$3)</f>
        <v>51.902675924755684</v>
      </c>
      <c r="AY141" s="40">
        <f>2*constantes!$B$10*F141/1000</f>
        <v>8.52</v>
      </c>
      <c r="AZ141" s="532">
        <f>constantes!$B$12</f>
        <v>0</v>
      </c>
      <c r="BA141" s="20">
        <v>319</v>
      </c>
      <c r="BE141" s="533"/>
      <c r="BF141" s="540"/>
      <c r="BG141" s="535"/>
      <c r="BH141" s="536"/>
    </row>
    <row r="142" spans="1:60" ht="14.45" customHeight="1" x14ac:dyDescent="0.2">
      <c r="A142" s="125">
        <v>1314</v>
      </c>
      <c r="B142" s="125">
        <v>1314</v>
      </c>
      <c r="C142" s="638" t="s">
        <v>2451</v>
      </c>
      <c r="D142" s="638" t="s">
        <v>2451</v>
      </c>
      <c r="E142"/>
      <c r="F142" s="42">
        <v>1.3</v>
      </c>
      <c r="K142" s="547" t="s">
        <v>220</v>
      </c>
      <c r="L142" s="547" t="s">
        <v>220</v>
      </c>
      <c r="M142" s="23">
        <v>1</v>
      </c>
      <c r="N142" s="539"/>
      <c r="O142" s="287">
        <v>2.5329999923706055E-2</v>
      </c>
      <c r="P142" s="287">
        <v>8.0909996032714843E-2</v>
      </c>
      <c r="Q142" s="288">
        <f t="shared" si="31"/>
        <v>0.47480837705311274</v>
      </c>
      <c r="R142" s="30">
        <f t="shared" si="32"/>
        <v>0.61725089016904655</v>
      </c>
      <c r="S142" s="30">
        <f t="shared" si="33"/>
        <v>0.68274910983095349</v>
      </c>
      <c r="T142" s="42">
        <v>0.73251777126626882</v>
      </c>
      <c r="U142" s="42">
        <v>0.69059631162101709</v>
      </c>
      <c r="V142" s="42">
        <v>0.47429788454616695</v>
      </c>
      <c r="W142" s="42">
        <v>0.57159159324273356</v>
      </c>
      <c r="X142" s="288">
        <f t="shared" si="34"/>
        <v>0.47480837705311274</v>
      </c>
      <c r="Y142" s="289">
        <f t="shared" si="35"/>
        <v>0.61725089016904655</v>
      </c>
      <c r="Z142" s="289">
        <f t="shared" si="36"/>
        <v>0</v>
      </c>
      <c r="AA142" s="42">
        <v>0.73251777126626882</v>
      </c>
      <c r="AB142" s="42">
        <v>0.69059631162101709</v>
      </c>
      <c r="AC142" s="42">
        <v>0.47429788454616695</v>
      </c>
      <c r="AD142" s="42">
        <v>0.57159159324273356</v>
      </c>
      <c r="AE142" s="106">
        <v>2</v>
      </c>
      <c r="AF142" s="32" t="str">
        <f>IF(AE142=0,"",VLOOKUP(AE142,tab_tipo_expansao!$A$2:$B$4,2,0))</f>
        <v>obrigatoria</v>
      </c>
      <c r="AG142" s="125">
        <v>2020</v>
      </c>
      <c r="AH142" s="23">
        <v>2100</v>
      </c>
      <c r="AI142" s="125">
        <v>30</v>
      </c>
      <c r="AJ142" s="106">
        <f t="shared" si="30"/>
        <v>7.7610000000000001</v>
      </c>
      <c r="AK142" s="24">
        <f>AL142/constantes!$B$4</f>
        <v>1530.7692307692307</v>
      </c>
      <c r="AL142">
        <v>5970</v>
      </c>
      <c r="AM142" s="87">
        <v>6</v>
      </c>
      <c r="AN142" s="530">
        <v>0</v>
      </c>
      <c r="AP142" s="531">
        <f t="shared" si="37"/>
        <v>7.7610000000000001</v>
      </c>
      <c r="AQ142" s="34"/>
      <c r="AR142" s="35">
        <f t="shared" si="38"/>
        <v>5970</v>
      </c>
      <c r="AS142" s="36">
        <f ca="1">OFFSET(cod_desembolso!$A$1,AM142,23)</f>
        <v>1.07328</v>
      </c>
      <c r="AT142" s="37">
        <f ca="1">IF(AP142=0,0,AP142*(OFFSET(cod_desembolso!$A$1,AM142,23)))</f>
        <v>8.3297260800000004</v>
      </c>
      <c r="AU142" s="38">
        <f>(constantes!$B$3*(1+constantes!$B$3)^(AI142))/((1+constantes!$B$3)^(AI142)-1)</f>
        <v>8.8827433387272267E-2</v>
      </c>
      <c r="AV142" s="37">
        <f t="shared" ca="1" si="39"/>
        <v>0.86990818850542462</v>
      </c>
      <c r="AW142" s="37">
        <f ca="1">IF(AP142=0,AY142/constantes!$B$3,AV142/constantes!$B$3)</f>
        <v>10.873852356317807</v>
      </c>
      <c r="AX142" s="39">
        <f ca="1">IF(AP142=0,0,PV(constantes!$B$3,AI142,-AV142)*constantes!$B$3)</f>
        <v>0.78345903316852583</v>
      </c>
      <c r="AY142" s="40">
        <f>2*constantes!$B$10*F142/1000</f>
        <v>0.13</v>
      </c>
      <c r="AZ142" s="532">
        <f>constantes!$B$12</f>
        <v>0</v>
      </c>
      <c r="BA142" s="20">
        <v>319</v>
      </c>
      <c r="BE142" s="533"/>
      <c r="BF142" s="540"/>
      <c r="BG142" s="535"/>
      <c r="BH142" s="536"/>
    </row>
    <row r="143" spans="1:60" ht="14.45" customHeight="1" x14ac:dyDescent="0.2">
      <c r="A143" s="125">
        <v>1315</v>
      </c>
      <c r="B143" s="125">
        <v>1315</v>
      </c>
      <c r="C143" s="638" t="s">
        <v>2452</v>
      </c>
      <c r="D143" s="638" t="s">
        <v>2452</v>
      </c>
      <c r="E143"/>
      <c r="F143" s="42">
        <v>13.7</v>
      </c>
      <c r="G143" s="21"/>
      <c r="H143" s="17"/>
      <c r="I143" s="17"/>
      <c r="K143" s="547" t="s">
        <v>221</v>
      </c>
      <c r="L143" s="547" t="s">
        <v>221</v>
      </c>
      <c r="M143" s="23">
        <v>2</v>
      </c>
      <c r="N143" s="539"/>
      <c r="O143" s="287">
        <v>2.5329999923706055E-2</v>
      </c>
      <c r="P143" s="287">
        <v>8.0909996032714843E-2</v>
      </c>
      <c r="Q143" s="288">
        <f t="shared" si="31"/>
        <v>0.32096847562319974</v>
      </c>
      <c r="R143" s="30">
        <f t="shared" si="32"/>
        <v>4.3972681160378366</v>
      </c>
      <c r="S143" s="30">
        <f t="shared" si="33"/>
        <v>9.3027318839621636</v>
      </c>
      <c r="T143" s="42">
        <v>3.9637912969033731</v>
      </c>
      <c r="U143" s="42">
        <v>4.2694352040082917</v>
      </c>
      <c r="V143" s="42">
        <v>4.9967073277161482</v>
      </c>
      <c r="W143" s="42">
        <v>4.3591386355235349</v>
      </c>
      <c r="X143" s="288">
        <f t="shared" si="34"/>
        <v>0.32096847562319974</v>
      </c>
      <c r="Y143" s="289">
        <f t="shared" si="35"/>
        <v>4.3972681160378366</v>
      </c>
      <c r="Z143" s="289">
        <f t="shared" si="36"/>
        <v>0</v>
      </c>
      <c r="AA143" s="42">
        <v>3.9637912969033731</v>
      </c>
      <c r="AB143" s="42">
        <v>4.2694352040082917</v>
      </c>
      <c r="AC143" s="42">
        <v>4.9967073277161482</v>
      </c>
      <c r="AD143" s="42">
        <v>4.3591386355235349</v>
      </c>
      <c r="AE143" s="106">
        <v>2</v>
      </c>
      <c r="AF143" s="32" t="str">
        <f>IF(AE143=0,"",VLOOKUP(AE143,tab_tipo_expansao!$A$2:$B$4,2,0))</f>
        <v>obrigatoria</v>
      </c>
      <c r="AG143" s="125">
        <v>2020</v>
      </c>
      <c r="AH143" s="23">
        <v>2100</v>
      </c>
      <c r="AI143" s="125">
        <v>30</v>
      </c>
      <c r="AJ143" s="106">
        <f t="shared" si="30"/>
        <v>82.830199999999991</v>
      </c>
      <c r="AK143" s="24">
        <f>AL143/constantes!$B$4</f>
        <v>1550.2564102564104</v>
      </c>
      <c r="AL143">
        <v>6046</v>
      </c>
      <c r="AM143" s="87">
        <v>6</v>
      </c>
      <c r="AN143" s="530">
        <v>0</v>
      </c>
      <c r="AP143" s="531">
        <f t="shared" si="37"/>
        <v>82.830199999999991</v>
      </c>
      <c r="AQ143" s="34"/>
      <c r="AR143" s="35">
        <f t="shared" si="38"/>
        <v>6046</v>
      </c>
      <c r="AS143" s="36">
        <f ca="1">OFFSET(cod_desembolso!$A$1,AM143,23)</f>
        <v>1.07328</v>
      </c>
      <c r="AT143" s="37">
        <f ca="1">IF(AP143=0,0,AP143*(OFFSET(cod_desembolso!$A$1,AM143,23)))</f>
        <v>88.899997055999989</v>
      </c>
      <c r="AU143" s="38">
        <f>(constantes!$B$3*(1+constantes!$B$3)^(AI143))/((1+constantes!$B$3)^(AI143)-1)</f>
        <v>8.8827433387272267E-2</v>
      </c>
      <c r="AV143" s="37">
        <f t="shared" ca="1" si="39"/>
        <v>9.2667585666205401</v>
      </c>
      <c r="AW143" s="37">
        <f ca="1">IF(AP143=0,AY143/constantes!$B$3,AV143/constantes!$B$3)</f>
        <v>115.83448208275675</v>
      </c>
      <c r="AX143" s="39">
        <f ca="1">IF(AP143=0,0,PV(constantes!$B$3,AI143,-AV143)*constantes!$B$3)</f>
        <v>8.3458528188867724</v>
      </c>
      <c r="AY143" s="40">
        <f>2*constantes!$B$10*F143/1000</f>
        <v>1.37</v>
      </c>
      <c r="AZ143" s="532">
        <f>constantes!$B$12</f>
        <v>0</v>
      </c>
      <c r="BA143" s="20">
        <v>319</v>
      </c>
      <c r="BE143" s="533"/>
      <c r="BF143" s="540"/>
      <c r="BG143" s="535"/>
      <c r="BH143" s="536"/>
    </row>
    <row r="144" spans="1:60" ht="14.45" customHeight="1" x14ac:dyDescent="0.2">
      <c r="A144" s="125">
        <v>1316</v>
      </c>
      <c r="B144" s="125">
        <v>1316</v>
      </c>
      <c r="C144" s="638" t="s">
        <v>2453</v>
      </c>
      <c r="D144" s="638" t="s">
        <v>2453</v>
      </c>
      <c r="E144"/>
      <c r="F144" s="42">
        <v>92</v>
      </c>
      <c r="K144" s="547" t="s">
        <v>222</v>
      </c>
      <c r="L144" s="547" t="s">
        <v>222</v>
      </c>
      <c r="M144" s="23">
        <v>3</v>
      </c>
      <c r="N144" s="539"/>
      <c r="O144" s="287">
        <v>1.6719999999999999E-2</v>
      </c>
      <c r="P144" s="287">
        <v>5.4030000000000002E-2</v>
      </c>
      <c r="Q144" s="288">
        <f t="shared" si="31"/>
        <v>0.54510398556895689</v>
      </c>
      <c r="R144" s="30">
        <f t="shared" si="32"/>
        <v>50.149566672344029</v>
      </c>
      <c r="S144" s="30">
        <f t="shared" si="33"/>
        <v>41.850433327655971</v>
      </c>
      <c r="T144" s="42">
        <v>47.220051023530097</v>
      </c>
      <c r="U144" s="42">
        <v>46.842726090568362</v>
      </c>
      <c r="V144" s="42">
        <v>54.647323485835187</v>
      </c>
      <c r="W144" s="42">
        <v>51.888166089442471</v>
      </c>
      <c r="X144" s="288">
        <f t="shared" si="34"/>
        <v>0.54510398556895689</v>
      </c>
      <c r="Y144" s="289">
        <f t="shared" si="35"/>
        <v>50.149566672344029</v>
      </c>
      <c r="Z144" s="289">
        <f t="shared" si="36"/>
        <v>0</v>
      </c>
      <c r="AA144" s="42">
        <v>47.220051023530097</v>
      </c>
      <c r="AB144" s="42">
        <v>46.842726090568362</v>
      </c>
      <c r="AC144" s="42">
        <v>54.647323485835187</v>
      </c>
      <c r="AD144" s="42">
        <v>51.888166089442471</v>
      </c>
      <c r="AE144" s="106">
        <v>2</v>
      </c>
      <c r="AF144" s="32" t="str">
        <f>IF(AE144=0,"",VLOOKUP(AE144,tab_tipo_expansao!$A$2:$B$4,2,0))</f>
        <v>obrigatoria</v>
      </c>
      <c r="AG144" s="125">
        <v>2020</v>
      </c>
      <c r="AH144" s="23">
        <v>2100</v>
      </c>
      <c r="AI144" s="125">
        <v>30</v>
      </c>
      <c r="AJ144" s="106">
        <f t="shared" si="30"/>
        <v>554.48400000000004</v>
      </c>
      <c r="AK144" s="24">
        <f>AL144/constantes!$B$4</f>
        <v>1545.3846153846155</v>
      </c>
      <c r="AL144">
        <v>6027</v>
      </c>
      <c r="AM144" s="87">
        <v>6</v>
      </c>
      <c r="AN144" s="530">
        <v>0</v>
      </c>
      <c r="AP144" s="531">
        <f t="shared" si="37"/>
        <v>554.48400000000004</v>
      </c>
      <c r="AQ144" s="34"/>
      <c r="AR144" s="35">
        <f t="shared" si="38"/>
        <v>6027</v>
      </c>
      <c r="AS144" s="36">
        <f ca="1">OFFSET(cod_desembolso!$A$1,AM144,23)</f>
        <v>1.07328</v>
      </c>
      <c r="AT144" s="37">
        <f ca="1">IF(AP144=0,0,AP144*(OFFSET(cod_desembolso!$A$1,AM144,23)))</f>
        <v>595.11658752000005</v>
      </c>
      <c r="AU144" s="38">
        <f>(constantes!$B$3*(1+constantes!$B$3)^(AI144))/((1+constantes!$B$3)^(AI144)-1)</f>
        <v>8.8827433387272267E-2</v>
      </c>
      <c r="AV144" s="37">
        <f t="shared" ca="1" si="39"/>
        <v>62.06267903559359</v>
      </c>
      <c r="AW144" s="37">
        <f ca="1">IF(AP144=0,AY144/constantes!$B$3,AV144/constantes!$B$3)</f>
        <v>775.7834879449199</v>
      </c>
      <c r="AX144" s="39">
        <f ca="1">IF(AP144=0,0,PV(constantes!$B$3,AI144,-AV144)*constantes!$B$3)</f>
        <v>55.89505554214184</v>
      </c>
      <c r="AY144" s="40">
        <f>2*constantes!$B$10*F144/1000</f>
        <v>9.1999999999999993</v>
      </c>
      <c r="AZ144" s="532">
        <f>constantes!$B$12</f>
        <v>0</v>
      </c>
      <c r="BA144" s="20">
        <v>319</v>
      </c>
      <c r="BE144" s="533"/>
      <c r="BF144" s="540"/>
      <c r="BG144" s="535"/>
      <c r="BH144" s="536"/>
    </row>
    <row r="145" spans="1:60" ht="14.45" customHeight="1" x14ac:dyDescent="0.2">
      <c r="A145" s="125">
        <v>1317</v>
      </c>
      <c r="B145" s="125">
        <v>1317</v>
      </c>
      <c r="C145" s="638" t="s">
        <v>2454</v>
      </c>
      <c r="D145" s="638" t="s">
        <v>2454</v>
      </c>
      <c r="E145"/>
      <c r="F145" s="42">
        <v>157.5</v>
      </c>
      <c r="K145" s="547" t="s">
        <v>225</v>
      </c>
      <c r="L145" s="547" t="s">
        <v>225</v>
      </c>
      <c r="M145" s="23">
        <v>6</v>
      </c>
      <c r="N145" s="539"/>
      <c r="O145" s="287">
        <v>1.6719999999999999E-2</v>
      </c>
      <c r="P145" s="287">
        <v>5.4030000000000002E-2</v>
      </c>
      <c r="Q145" s="288">
        <f t="shared" si="31"/>
        <v>0.48462446731016806</v>
      </c>
      <c r="R145" s="30">
        <f t="shared" si="32"/>
        <v>76.328353601351466</v>
      </c>
      <c r="S145" s="30">
        <f t="shared" si="33"/>
        <v>81.171646398648534</v>
      </c>
      <c r="T145" s="42">
        <v>90.582089641333809</v>
      </c>
      <c r="U145" s="42">
        <v>85.398142487509162</v>
      </c>
      <c r="V145" s="42">
        <v>58.650991388765846</v>
      </c>
      <c r="W145" s="42">
        <v>70.682190887797077</v>
      </c>
      <c r="X145" s="288">
        <f t="shared" si="34"/>
        <v>0.48462446731016806</v>
      </c>
      <c r="Y145" s="289">
        <f t="shared" si="35"/>
        <v>76.328353601351466</v>
      </c>
      <c r="Z145" s="289">
        <f t="shared" si="36"/>
        <v>0</v>
      </c>
      <c r="AA145" s="42">
        <v>90.582089641333809</v>
      </c>
      <c r="AB145" s="42">
        <v>85.398142487509162</v>
      </c>
      <c r="AC145" s="42">
        <v>58.650991388765846</v>
      </c>
      <c r="AD145" s="42">
        <v>70.682190887797077</v>
      </c>
      <c r="AE145" s="106">
        <v>2</v>
      </c>
      <c r="AF145" s="32" t="str">
        <f>IF(AE145=0,"",VLOOKUP(AE145,tab_tipo_expansao!$A$2:$B$4,2,0))</f>
        <v>obrigatoria</v>
      </c>
      <c r="AG145" s="125">
        <v>2020</v>
      </c>
      <c r="AH145" s="23">
        <v>2100</v>
      </c>
      <c r="AI145" s="125">
        <v>30</v>
      </c>
      <c r="AJ145" s="106">
        <f t="shared" si="30"/>
        <v>949.25249999999983</v>
      </c>
      <c r="AK145" s="24">
        <f>AL145/constantes!$B$4</f>
        <v>1545.3846153846152</v>
      </c>
      <c r="AL145">
        <v>6026.9999999999991</v>
      </c>
      <c r="AM145" s="87">
        <v>6</v>
      </c>
      <c r="AN145" s="530">
        <v>0</v>
      </c>
      <c r="AP145" s="531">
        <f t="shared" si="37"/>
        <v>949.25249999999983</v>
      </c>
      <c r="AQ145" s="34"/>
      <c r="AR145" s="35">
        <f t="shared" si="38"/>
        <v>6026.9999999999991</v>
      </c>
      <c r="AS145" s="36">
        <f ca="1">OFFSET(cod_desembolso!$A$1,AM145,23)</f>
        <v>1.07328</v>
      </c>
      <c r="AT145" s="37">
        <f ca="1">IF(AP145=0,0,AP145*(OFFSET(cod_desembolso!$A$1,AM145,23)))</f>
        <v>1018.8137231999998</v>
      </c>
      <c r="AU145" s="38">
        <f>(constantes!$B$3*(1+constantes!$B$3)^(AI145))/((1+constantes!$B$3)^(AI145)-1)</f>
        <v>8.8827433387272267E-2</v>
      </c>
      <c r="AV145" s="37">
        <f t="shared" ca="1" si="39"/>
        <v>106.24860813158683</v>
      </c>
      <c r="AW145" s="37">
        <f ca="1">IF(AP145=0,AY145/constantes!$B$3,AV145/constantes!$B$3)</f>
        <v>1328.1076016448353</v>
      </c>
      <c r="AX145" s="39">
        <f ca="1">IF(AP145=0,0,PV(constantes!$B$3,AI145,-AV145)*constantes!$B$3)</f>
        <v>95.689904868340619</v>
      </c>
      <c r="AY145" s="40">
        <f>2*constantes!$B$10*F145/1000</f>
        <v>15.75</v>
      </c>
      <c r="AZ145" s="532">
        <f>constantes!$B$12</f>
        <v>0</v>
      </c>
      <c r="BA145" s="20">
        <v>319</v>
      </c>
      <c r="BE145" s="533"/>
      <c r="BF145" s="540"/>
      <c r="BG145" s="535"/>
      <c r="BH145" s="536"/>
    </row>
    <row r="146" spans="1:60" ht="15" customHeight="1" x14ac:dyDescent="0.2">
      <c r="A146" s="125">
        <v>1209</v>
      </c>
      <c r="B146" s="125">
        <v>1321</v>
      </c>
      <c r="C146" s="546" t="s">
        <v>2455</v>
      </c>
      <c r="D146" s="546" t="s">
        <v>2455</v>
      </c>
      <c r="E146" s="421"/>
      <c r="F146" s="42">
        <v>812</v>
      </c>
      <c r="K146" s="547" t="s">
        <v>223</v>
      </c>
      <c r="L146" s="547" t="s">
        <v>223</v>
      </c>
      <c r="M146" s="23">
        <v>4</v>
      </c>
      <c r="N146" s="539"/>
      <c r="O146" s="287">
        <v>1.6719999999999999E-2</v>
      </c>
      <c r="P146" s="287">
        <v>5.4030000000000002E-2</v>
      </c>
      <c r="Q146" s="288">
        <f t="shared" si="31"/>
        <v>0.53361857228515952</v>
      </c>
      <c r="R146" s="30">
        <f t="shared" si="32"/>
        <v>433.29828069554952</v>
      </c>
      <c r="S146" s="30">
        <f t="shared" si="33"/>
        <v>378.70171930445048</v>
      </c>
      <c r="T146" s="42">
        <v>501.29011778760963</v>
      </c>
      <c r="U146" s="42">
        <v>470.76943999079833</v>
      </c>
      <c r="V146" s="42">
        <v>353.64534351984565</v>
      </c>
      <c r="W146" s="42">
        <v>407.48822148394441</v>
      </c>
      <c r="X146" s="288">
        <f t="shared" si="34"/>
        <v>0.53361857228515952</v>
      </c>
      <c r="Y146" s="289">
        <f t="shared" si="35"/>
        <v>433.29828069554952</v>
      </c>
      <c r="Z146" s="289">
        <f t="shared" si="36"/>
        <v>0</v>
      </c>
      <c r="AA146" s="42">
        <v>501.29011778760963</v>
      </c>
      <c r="AB146" s="42">
        <v>470.76943999079833</v>
      </c>
      <c r="AC146" s="42">
        <v>353.64534351984565</v>
      </c>
      <c r="AD146" s="42">
        <v>407.48822148394441</v>
      </c>
      <c r="AE146" s="106">
        <v>1</v>
      </c>
      <c r="AF146" s="32" t="str">
        <f>IF(AE146=0,"",VLOOKUP(AE146,[3]tab_tipo_expansao!$A$2:$B$4,2,0))</f>
        <v>opcional</v>
      </c>
      <c r="AG146" s="125">
        <v>2021</v>
      </c>
      <c r="AH146" s="23">
        <v>2100</v>
      </c>
      <c r="AI146" s="125">
        <v>30</v>
      </c>
      <c r="AJ146" s="106">
        <f t="shared" si="30"/>
        <v>9744</v>
      </c>
      <c r="AK146" s="24">
        <f>AL146/[3]constantes!$B$4</f>
        <v>3076.9230769230771</v>
      </c>
      <c r="AL146">
        <v>12000</v>
      </c>
      <c r="AM146" s="87">
        <v>6</v>
      </c>
      <c r="AN146" s="530">
        <v>0</v>
      </c>
      <c r="AP146" s="531">
        <f t="shared" si="37"/>
        <v>9744</v>
      </c>
      <c r="AQ146" s="34"/>
      <c r="AR146" s="35">
        <f t="shared" si="38"/>
        <v>12000</v>
      </c>
      <c r="AS146" s="36">
        <f ca="1">OFFSET(cod_desembolso!$A$1,AM146,23)</f>
        <v>1.07328</v>
      </c>
      <c r="AT146" s="37">
        <f ca="1">IF(AP146=0,0,AP146*(OFFSET(cod_desembolso!$A$1,AM146,23)))</f>
        <v>10458.04032</v>
      </c>
      <c r="AU146" s="38">
        <f>(constantes!$B$3*(1+constantes!$B$3)^(AI146))/((1+constantes!$B$3)^(AI146)-1)</f>
        <v>8.8827433387272267E-2</v>
      </c>
      <c r="AV146" s="37">
        <f t="shared" ca="1" si="39"/>
        <v>1010.1608798862076</v>
      </c>
      <c r="AW146" s="37">
        <f ca="1">IF(AP146=0,AY146/constantes!$B$3,AV146/constantes!$B$3)</f>
        <v>12627.010998577594</v>
      </c>
      <c r="AX146" s="39">
        <f ca="1">IF(AP146=0,0,PV(constantes!$B$3,AI146,-AV146)*constantes!$B$3)</f>
        <v>909.77378619695605</v>
      </c>
      <c r="AY146" s="40">
        <f>2*[3]constantes!$B$10*F146/1000</f>
        <v>81.2</v>
      </c>
      <c r="AZ146" s="532">
        <f>[3]constantes!$B$12</f>
        <v>0</v>
      </c>
      <c r="BA146" s="20">
        <v>319</v>
      </c>
      <c r="BE146" s="533"/>
      <c r="BF146" s="540"/>
      <c r="BG146" s="535"/>
      <c r="BH146" s="536"/>
    </row>
    <row r="147" spans="1:60" ht="15" customHeight="1" x14ac:dyDescent="0.2">
      <c r="A147" s="125">
        <v>1210</v>
      </c>
      <c r="B147" s="125">
        <v>1320</v>
      </c>
      <c r="C147" s="546" t="s">
        <v>2456</v>
      </c>
      <c r="D147" s="546" t="s">
        <v>2456</v>
      </c>
      <c r="E147" s="421"/>
      <c r="F147" s="42">
        <v>792</v>
      </c>
      <c r="K147" s="547" t="s">
        <v>222</v>
      </c>
      <c r="L147" s="547" t="s">
        <v>222</v>
      </c>
      <c r="M147" s="23">
        <v>3</v>
      </c>
      <c r="N147" s="539"/>
      <c r="O147" s="287">
        <v>1.6719999999999999E-2</v>
      </c>
      <c r="P147" s="287">
        <v>5.4030000000000002E-2</v>
      </c>
      <c r="Q147" s="288">
        <f t="shared" si="31"/>
        <v>0.32193192151971861</v>
      </c>
      <c r="R147" s="30">
        <f t="shared" si="32"/>
        <v>254.97008184361715</v>
      </c>
      <c r="S147" s="30">
        <f t="shared" si="33"/>
        <v>537.02991815638279</v>
      </c>
      <c r="T147" s="42">
        <v>229.83547164122351</v>
      </c>
      <c r="U147" s="42">
        <v>247.5578506167777</v>
      </c>
      <c r="V147" s="42">
        <v>289.72781342347088</v>
      </c>
      <c r="W147" s="42">
        <v>252.75919169299655</v>
      </c>
      <c r="X147" s="288">
        <f t="shared" si="34"/>
        <v>0.32193192151971861</v>
      </c>
      <c r="Y147" s="289">
        <f t="shared" si="35"/>
        <v>254.97008184361715</v>
      </c>
      <c r="Z147" s="289">
        <f t="shared" si="36"/>
        <v>0</v>
      </c>
      <c r="AA147" s="42">
        <v>229.83547164122351</v>
      </c>
      <c r="AB147" s="42">
        <v>247.5578506167777</v>
      </c>
      <c r="AC147" s="42">
        <v>289.72781342347088</v>
      </c>
      <c r="AD147" s="42">
        <v>252.75919169299655</v>
      </c>
      <c r="AE147" s="106">
        <v>1</v>
      </c>
      <c r="AF147" s="32" t="str">
        <f>IF(AE147=0,"",VLOOKUP(AE147,[3]tab_tipo_expansao!$A$2:$B$4,2,0))</f>
        <v>opcional</v>
      </c>
      <c r="AG147" s="125">
        <v>2021</v>
      </c>
      <c r="AH147" s="23">
        <v>2100</v>
      </c>
      <c r="AI147" s="125">
        <v>30</v>
      </c>
      <c r="AJ147" s="106">
        <f t="shared" si="30"/>
        <v>9504</v>
      </c>
      <c r="AK147" s="24">
        <f>AL147/[3]constantes!$B$4</f>
        <v>3076.9230769230771</v>
      </c>
      <c r="AL147">
        <v>12000</v>
      </c>
      <c r="AM147" s="87">
        <v>6</v>
      </c>
      <c r="AN147" s="530">
        <v>0</v>
      </c>
      <c r="AP147" s="531">
        <f t="shared" si="37"/>
        <v>9504</v>
      </c>
      <c r="AQ147" s="34"/>
      <c r="AR147" s="35">
        <f t="shared" si="38"/>
        <v>12000</v>
      </c>
      <c r="AS147" s="36">
        <f ca="1">OFFSET(cod_desembolso!$A$1,AM147,23)</f>
        <v>1.07328</v>
      </c>
      <c r="AT147" s="37">
        <f ca="1">IF(AP147=0,0,AP147*(OFFSET(cod_desembolso!$A$1,AM147,23)))</f>
        <v>10200.45312</v>
      </c>
      <c r="AU147" s="38">
        <f>(constantes!$B$3*(1+constantes!$B$3)^(AI147))/((1+constantes!$B$3)^(AI147)-1)</f>
        <v>8.8827433387272267E-2</v>
      </c>
      <c r="AV147" s="37">
        <f t="shared" ca="1" si="39"/>
        <v>985.28007003679363</v>
      </c>
      <c r="AW147" s="37">
        <f ca="1">IF(AP147=0,AY147/constantes!$B$3,AV147/constantes!$B$3)</f>
        <v>12316.00087545992</v>
      </c>
      <c r="AX147" s="39">
        <f ca="1">IF(AP147=0,0,PV(constantes!$B$3,AI147,-AV147)*constantes!$B$3)</f>
        <v>887.36556486205575</v>
      </c>
      <c r="AY147" s="40">
        <f>2*[3]constantes!$B$10*F147/1000</f>
        <v>79.2</v>
      </c>
      <c r="AZ147" s="532">
        <f>[3]constantes!$B$12</f>
        <v>0</v>
      </c>
      <c r="BA147" s="20">
        <v>319</v>
      </c>
      <c r="BE147" s="533"/>
      <c r="BF147" s="540"/>
      <c r="BG147" s="535"/>
      <c r="BH147" s="536"/>
    </row>
    <row r="148" spans="1:60" ht="15" customHeight="1" x14ac:dyDescent="0.2">
      <c r="A148" s="125">
        <v>1211</v>
      </c>
      <c r="B148" s="125">
        <v>1319</v>
      </c>
      <c r="C148" s="546" t="s">
        <v>2457</v>
      </c>
      <c r="D148" s="546" t="s">
        <v>2457</v>
      </c>
      <c r="E148" s="421"/>
      <c r="F148" s="42">
        <v>1436</v>
      </c>
      <c r="K148" s="547" t="s">
        <v>221</v>
      </c>
      <c r="L148" s="547" t="s">
        <v>221</v>
      </c>
      <c r="M148" s="23">
        <v>2</v>
      </c>
      <c r="N148" s="539"/>
      <c r="O148" s="287">
        <v>1.6719999999999999E-2</v>
      </c>
      <c r="P148" s="287">
        <v>5.4030000000000002E-2</v>
      </c>
      <c r="Q148" s="288">
        <f t="shared" si="31"/>
        <v>0.54510398556895689</v>
      </c>
      <c r="R148" s="30">
        <f t="shared" si="32"/>
        <v>782.76932327702207</v>
      </c>
      <c r="S148" s="30">
        <f t="shared" si="33"/>
        <v>653.23067672297793</v>
      </c>
      <c r="T148" s="42">
        <v>737.04340510640452</v>
      </c>
      <c r="U148" s="42">
        <v>731.15385506582822</v>
      </c>
      <c r="V148" s="42">
        <v>852.97344049629703</v>
      </c>
      <c r="W148" s="42">
        <v>809.90659243955861</v>
      </c>
      <c r="X148" s="288">
        <f t="shared" si="34"/>
        <v>0.54510398556895689</v>
      </c>
      <c r="Y148" s="289">
        <f t="shared" si="35"/>
        <v>782.76932327702207</v>
      </c>
      <c r="Z148" s="289">
        <f t="shared" si="36"/>
        <v>0</v>
      </c>
      <c r="AA148" s="42">
        <v>737.04340510640452</v>
      </c>
      <c r="AB148" s="42">
        <v>731.15385506582822</v>
      </c>
      <c r="AC148" s="42">
        <v>852.97344049629703</v>
      </c>
      <c r="AD148" s="42">
        <v>809.90659243955861</v>
      </c>
      <c r="AE148" s="106">
        <v>1</v>
      </c>
      <c r="AF148" s="32" t="str">
        <f>IF(AE148=0,"",VLOOKUP(AE148,[3]tab_tipo_expansao!$A$2:$B$4,2,0))</f>
        <v>opcional</v>
      </c>
      <c r="AG148" s="125">
        <v>2021</v>
      </c>
      <c r="AH148" s="23">
        <v>2100</v>
      </c>
      <c r="AI148" s="125">
        <v>30</v>
      </c>
      <c r="AJ148" s="106">
        <f t="shared" si="30"/>
        <v>17232</v>
      </c>
      <c r="AK148" s="24">
        <f>AL148/[3]constantes!$B$4</f>
        <v>3076.9230769230771</v>
      </c>
      <c r="AL148">
        <v>12000</v>
      </c>
      <c r="AM148" s="87">
        <v>6</v>
      </c>
      <c r="AN148" s="530">
        <v>0</v>
      </c>
      <c r="AP148" s="531">
        <f t="shared" si="37"/>
        <v>17232</v>
      </c>
      <c r="AQ148" s="34"/>
      <c r="AR148" s="35">
        <f t="shared" si="38"/>
        <v>12000</v>
      </c>
      <c r="AS148" s="36">
        <f ca="1">OFFSET(cod_desembolso!$A$1,AM148,23)</f>
        <v>1.07328</v>
      </c>
      <c r="AT148" s="37">
        <f ca="1">IF(AP148=0,0,AP148*(OFFSET(cod_desembolso!$A$1,AM148,23)))</f>
        <v>18494.76096</v>
      </c>
      <c r="AU148" s="38">
        <f>(constantes!$B$3*(1+constantes!$B$3)^(AI148))/((1+constantes!$B$3)^(AI148)-1)</f>
        <v>8.8827433387272267E-2</v>
      </c>
      <c r="AV148" s="37">
        <f t="shared" ca="1" si="39"/>
        <v>1786.4421471879236</v>
      </c>
      <c r="AW148" s="37">
        <f ca="1">IF(AP148=0,AY148/constantes!$B$3,AV148/constantes!$B$3)</f>
        <v>22330.526839849044</v>
      </c>
      <c r="AX148" s="39">
        <f ca="1">IF(AP148=0,0,PV(constantes!$B$3,AI148,-AV148)*constantes!$B$3)</f>
        <v>1608.9102918458484</v>
      </c>
      <c r="AY148" s="40">
        <f>2*[3]constantes!$B$10*F148/1000</f>
        <v>143.6</v>
      </c>
      <c r="AZ148" s="532">
        <f>[3]constantes!$B$12</f>
        <v>0</v>
      </c>
      <c r="BA148" s="20">
        <v>319</v>
      </c>
      <c r="BE148" s="533"/>
      <c r="BF148" s="540"/>
      <c r="BG148" s="535"/>
      <c r="BH148" s="536"/>
    </row>
    <row r="149" spans="1:60" ht="15" customHeight="1" x14ac:dyDescent="0.2">
      <c r="A149" s="125">
        <v>1213</v>
      </c>
      <c r="B149" s="125">
        <v>1317</v>
      </c>
      <c r="C149" s="546" t="s">
        <v>2458</v>
      </c>
      <c r="D149" s="546" t="s">
        <v>2458</v>
      </c>
      <c r="E149" s="421"/>
      <c r="F149" s="42">
        <v>2872</v>
      </c>
      <c r="K149" s="547" t="s">
        <v>220</v>
      </c>
      <c r="L149" s="547" t="s">
        <v>221</v>
      </c>
      <c r="M149" s="23">
        <v>2</v>
      </c>
      <c r="N149" s="539"/>
      <c r="O149" s="287">
        <v>2.5329999923706055E-2</v>
      </c>
      <c r="P149" s="287">
        <v>8.0909996032714843E-2</v>
      </c>
      <c r="Q149" s="288">
        <f>R149/$F150</f>
        <v>0.63639782380245702</v>
      </c>
      <c r="R149" s="30">
        <f t="shared" si="32"/>
        <v>1565.5386465540441</v>
      </c>
      <c r="S149" s="30">
        <f>F150-R149</f>
        <v>894.46135344595587</v>
      </c>
      <c r="T149" s="42">
        <v>1474.086810212809</v>
      </c>
      <c r="U149" s="42">
        <v>1462.3077101316564</v>
      </c>
      <c r="V149" s="42">
        <v>1705.9468809925941</v>
      </c>
      <c r="W149" s="42">
        <v>1619.8131848791172</v>
      </c>
      <c r="X149" s="288">
        <f>Y149/$F150</f>
        <v>0.63639782380245702</v>
      </c>
      <c r="Y149" s="289">
        <f t="shared" si="35"/>
        <v>1565.5386465540441</v>
      </c>
      <c r="Z149" s="289">
        <f t="shared" si="36"/>
        <v>0</v>
      </c>
      <c r="AA149" s="42">
        <v>1474.086810212809</v>
      </c>
      <c r="AB149" s="42">
        <v>1462.3077101316564</v>
      </c>
      <c r="AC149" s="42">
        <v>1705.9468809925941</v>
      </c>
      <c r="AD149" s="42">
        <v>1619.8131848791172</v>
      </c>
      <c r="AE149" s="106">
        <v>1</v>
      </c>
      <c r="AF149" s="32" t="str">
        <f>IF(AE149=0,"",VLOOKUP(AE149,[3]tab_tipo_expansao!$A$2:$B$4,2,0))</f>
        <v>opcional</v>
      </c>
      <c r="AG149" s="125">
        <v>2021</v>
      </c>
      <c r="AH149" s="23">
        <v>2100</v>
      </c>
      <c r="AI149" s="125">
        <v>30</v>
      </c>
      <c r="AJ149" s="106">
        <f t="shared" si="30"/>
        <v>21540</v>
      </c>
      <c r="AK149" s="24">
        <f>AL149/[3]constantes!$B$4</f>
        <v>1923.0769230769231</v>
      </c>
      <c r="AL149">
        <v>7500</v>
      </c>
      <c r="AM149" s="87">
        <v>6</v>
      </c>
      <c r="AN149" s="530">
        <v>0</v>
      </c>
      <c r="AP149" s="531">
        <f t="shared" si="37"/>
        <v>21540</v>
      </c>
      <c r="AQ149" s="34"/>
      <c r="AR149" s="35">
        <f t="shared" si="38"/>
        <v>7500</v>
      </c>
      <c r="AS149" s="36">
        <f ca="1">OFFSET(cod_desembolso!$A$1,AM149,23)</f>
        <v>1.07328</v>
      </c>
      <c r="AT149" s="37">
        <f ca="1">IF(AP149=0,0,AP149*(OFFSET(cod_desembolso!$A$1,AM149,23)))</f>
        <v>23118.4512</v>
      </c>
      <c r="AU149" s="38">
        <f>(constantes!$B$3*(1+constantes!$B$3)^(AI149))/((1+constantes!$B$3)^(AI149)-1)</f>
        <v>8.8827433387272267E-2</v>
      </c>
      <c r="AV149" s="37">
        <f t="shared" ca="1" si="39"/>
        <v>2299.5526839849044</v>
      </c>
      <c r="AW149" s="37">
        <f ca="1">IF(AP149=0,AY149/constantes!$B$3,AV149/constantes!$B$3)</f>
        <v>28744.408549811305</v>
      </c>
      <c r="AX149" s="39">
        <f ca="1">IF(AP149=0,0,PV(constantes!$B$3,AI149,-AV149)*constantes!$B$3)</f>
        <v>2071.029272192749</v>
      </c>
      <c r="AY149" s="40">
        <f>2*[3]constantes!$B$10*F150/1000</f>
        <v>246</v>
      </c>
      <c r="AZ149" s="532">
        <f>[3]constantes!$B$12</f>
        <v>0</v>
      </c>
      <c r="BA149" s="20">
        <v>319</v>
      </c>
      <c r="BE149" s="533"/>
      <c r="BF149" s="540"/>
      <c r="BG149" s="535"/>
      <c r="BH149" s="536"/>
    </row>
    <row r="150" spans="1:60" ht="15" customHeight="1" x14ac:dyDescent="0.2">
      <c r="A150" s="125">
        <v>1212</v>
      </c>
      <c r="B150" s="125">
        <v>1319</v>
      </c>
      <c r="C150" s="546" t="s">
        <v>2459</v>
      </c>
      <c r="D150" s="546" t="s">
        <v>2460</v>
      </c>
      <c r="E150" s="421"/>
      <c r="F150" s="42">
        <v>2460</v>
      </c>
      <c r="K150" s="547" t="s">
        <v>221</v>
      </c>
      <c r="L150" s="547" t="s">
        <v>220</v>
      </c>
      <c r="M150" s="23">
        <v>1</v>
      </c>
      <c r="N150" s="539"/>
      <c r="O150" s="287">
        <v>1.6719999999999999E-2</v>
      </c>
      <c r="P150" s="287">
        <v>5.4030000000000002E-2</v>
      </c>
      <c r="Q150" s="288">
        <f>R150/$F150</f>
        <v>0.48449834393174773</v>
      </c>
      <c r="R150" s="30">
        <f t="shared" si="32"/>
        <v>1191.8659260720995</v>
      </c>
      <c r="S150" s="30">
        <f>F150-R150</f>
        <v>1268.1340739279005</v>
      </c>
      <c r="T150" s="42">
        <v>1414.4377686931095</v>
      </c>
      <c r="U150" s="42">
        <v>1333.4905232242556</v>
      </c>
      <c r="V150" s="42">
        <v>915.83421976732393</v>
      </c>
      <c r="W150" s="42">
        <v>1103.7011926037083</v>
      </c>
      <c r="X150" s="288">
        <f>Y150/$F150</f>
        <v>0.48449834393174773</v>
      </c>
      <c r="Y150" s="289">
        <f t="shared" si="35"/>
        <v>1191.8659260720995</v>
      </c>
      <c r="Z150" s="289">
        <f t="shared" si="36"/>
        <v>0</v>
      </c>
      <c r="AA150" s="42">
        <v>1414.4377686931095</v>
      </c>
      <c r="AB150" s="42">
        <v>1333.4905232242556</v>
      </c>
      <c r="AC150" s="42">
        <v>915.83421976732393</v>
      </c>
      <c r="AD150" s="42">
        <v>1103.7011926037083</v>
      </c>
      <c r="AE150" s="106">
        <v>1</v>
      </c>
      <c r="AF150" s="32" t="str">
        <f>IF(AE150=0,"",VLOOKUP(AE150,[3]tab_tipo_expansao!$A$2:$B$4,2,0))</f>
        <v>opcional</v>
      </c>
      <c r="AG150" s="125">
        <v>2021</v>
      </c>
      <c r="AH150" s="23">
        <v>2100</v>
      </c>
      <c r="AI150" s="125">
        <v>30</v>
      </c>
      <c r="AJ150" s="106">
        <f t="shared" si="30"/>
        <v>29520</v>
      </c>
      <c r="AK150" s="24">
        <f>AL150/[3]constantes!$B$4</f>
        <v>3076.9230769230771</v>
      </c>
      <c r="AL150">
        <v>12000</v>
      </c>
      <c r="AM150" s="87">
        <v>6</v>
      </c>
      <c r="AN150" s="530">
        <v>0</v>
      </c>
      <c r="AP150" s="531">
        <f t="shared" si="37"/>
        <v>29520</v>
      </c>
      <c r="AQ150" s="34"/>
      <c r="AR150" s="35">
        <f t="shared" si="38"/>
        <v>12000</v>
      </c>
      <c r="AS150" s="36">
        <f ca="1">OFFSET(cod_desembolso!$A$1,AM150,23)</f>
        <v>1.07328</v>
      </c>
      <c r="AT150" s="37">
        <f ca="1">IF(AP150=0,0,AP150*(OFFSET(cod_desembolso!$A$1,AM150,23)))</f>
        <v>31683.225600000002</v>
      </c>
      <c r="AU150" s="38">
        <f>(constantes!$B$3*(1+constantes!$B$3)^(AI150))/((1+constantes!$B$3)^(AI150)-1)</f>
        <v>8.8827433387272267E-2</v>
      </c>
      <c r="AV150" s="37">
        <f t="shared" ca="1" si="39"/>
        <v>3060.3396114779193</v>
      </c>
      <c r="AW150" s="37">
        <f ca="1">IF(AP150=0,AY150/constantes!$B$3,AV150/constantes!$B$3)</f>
        <v>38254.245143473992</v>
      </c>
      <c r="AX150" s="39">
        <f ca="1">IF(AP150=0,0,PV(constantes!$B$3,AI150,-AV150)*constantes!$B$3)</f>
        <v>2756.2112241927489</v>
      </c>
      <c r="AY150" s="40">
        <f>2*[3]constantes!$B$10*F150/1000</f>
        <v>246</v>
      </c>
      <c r="AZ150" s="532">
        <f>[3]constantes!$B$12</f>
        <v>0</v>
      </c>
      <c r="BA150" s="20">
        <v>319</v>
      </c>
      <c r="BE150" s="533"/>
      <c r="BF150" s="540"/>
      <c r="BG150" s="535"/>
      <c r="BH150" s="536"/>
    </row>
    <row r="151" spans="1:60" ht="15" customHeight="1" x14ac:dyDescent="0.2">
      <c r="A151" s="125">
        <v>1214</v>
      </c>
      <c r="B151" s="125">
        <v>1318</v>
      </c>
      <c r="C151" s="546" t="s">
        <v>2459</v>
      </c>
      <c r="D151" s="546" t="s">
        <v>2461</v>
      </c>
      <c r="E151" s="421"/>
      <c r="F151" s="42">
        <v>2108.5</v>
      </c>
      <c r="K151" s="547" t="s">
        <v>220</v>
      </c>
      <c r="L151" s="547" t="s">
        <v>220</v>
      </c>
      <c r="M151" s="23">
        <v>1</v>
      </c>
      <c r="N151" s="539"/>
      <c r="O151" s="287">
        <v>2.5329999923706055E-2</v>
      </c>
      <c r="P151" s="287">
        <v>8.0909996032714843E-2</v>
      </c>
      <c r="Q151" s="288">
        <f>R151/$F150</f>
        <v>0.41527022690247561</v>
      </c>
      <c r="R151" s="30">
        <f t="shared" si="32"/>
        <v>1021.5647581800901</v>
      </c>
      <c r="S151" s="30">
        <f>F150-R151</f>
        <v>1438.4352418199101</v>
      </c>
      <c r="T151" s="42">
        <v>1212.3341606867566</v>
      </c>
      <c r="U151" s="42">
        <v>1142.9531578123344</v>
      </c>
      <c r="V151" s="42">
        <v>784.97416763390345</v>
      </c>
      <c r="W151" s="42">
        <v>945.99754658736526</v>
      </c>
      <c r="X151" s="288">
        <v>0.37130872075804133</v>
      </c>
      <c r="Y151" s="289">
        <f t="shared" si="35"/>
        <v>1021.5647581800901</v>
      </c>
      <c r="Z151" s="289">
        <f t="shared" si="36"/>
        <v>0</v>
      </c>
      <c r="AA151" s="42">
        <v>1212.3341606867566</v>
      </c>
      <c r="AB151" s="42">
        <v>1142.9531578123344</v>
      </c>
      <c r="AC151" s="42">
        <v>784.97416763390345</v>
      </c>
      <c r="AD151" s="42">
        <v>945.99754658736526</v>
      </c>
      <c r="AE151" s="106">
        <v>1</v>
      </c>
      <c r="AF151" s="32" t="str">
        <f>IF(AE151=0,"",VLOOKUP(AE151,[3]tab_tipo_expansao!$A$2:$B$4,2,0))</f>
        <v>opcional</v>
      </c>
      <c r="AG151" s="125">
        <v>2021</v>
      </c>
      <c r="AH151" s="23">
        <v>2100</v>
      </c>
      <c r="AI151" s="125">
        <v>30</v>
      </c>
      <c r="AJ151" s="106">
        <f>AL151*F150/1000</f>
        <v>18450</v>
      </c>
      <c r="AK151" s="24">
        <f>AL151/[3]constantes!$B$4</f>
        <v>1923.0769230769231</v>
      </c>
      <c r="AL151">
        <v>7500</v>
      </c>
      <c r="AM151" s="87">
        <v>6</v>
      </c>
      <c r="AN151" s="530">
        <v>0</v>
      </c>
      <c r="AP151" s="531">
        <f t="shared" si="37"/>
        <v>18450</v>
      </c>
      <c r="AQ151" s="34"/>
      <c r="AR151" s="35">
        <f>AP151*1000/F150</f>
        <v>7500</v>
      </c>
      <c r="AS151" s="36">
        <f ca="1">OFFSET(cod_desembolso!$A$1,AM151,23)</f>
        <v>1.07328</v>
      </c>
      <c r="AT151" s="37">
        <f ca="1">IF(AP151=0,0,AP151*(OFFSET(cod_desembolso!$A$1,AM151,23)))</f>
        <v>19802.016</v>
      </c>
      <c r="AU151" s="38">
        <f>(constantes!$B$3*(1+constantes!$B$3)^(AI151))/((1+constantes!$B$3)^(AI151)-1)</f>
        <v>8.8827433387272267E-2</v>
      </c>
      <c r="AV151" s="37">
        <f t="shared" ca="1" si="39"/>
        <v>2004.9622571736995</v>
      </c>
      <c r="AW151" s="37">
        <f ca="1">IF(AP151=0,AY151/constantes!$B$3,AV151/constantes!$B$3)</f>
        <v>25062.028214671245</v>
      </c>
      <c r="AX151" s="39">
        <f ca="1">IF(AP151=0,0,PV(constantes!$B$3,AI151,-AV151)*constantes!$B$3)</f>
        <v>1805.7144561927487</v>
      </c>
      <c r="AY151" s="40">
        <f>2*[3]constantes!$B$10*F150/1000</f>
        <v>246</v>
      </c>
      <c r="AZ151" s="532">
        <f>[3]constantes!$B$12</f>
        <v>0</v>
      </c>
      <c r="BA151" s="20">
        <v>319</v>
      </c>
      <c r="BE151" s="533"/>
      <c r="BF151" s="540"/>
      <c r="BG151" s="535"/>
      <c r="BH151" s="536"/>
    </row>
    <row r="152" spans="1:60" ht="15" customHeight="1" x14ac:dyDescent="0.2">
      <c r="A152" s="125">
        <v>1215</v>
      </c>
      <c r="B152" s="125">
        <v>1318</v>
      </c>
      <c r="C152" s="546" t="s">
        <v>2459</v>
      </c>
      <c r="D152" s="546" t="s">
        <v>2462</v>
      </c>
      <c r="E152" s="421"/>
      <c r="F152" s="42">
        <v>4568.5</v>
      </c>
      <c r="K152" s="547" t="s">
        <v>220</v>
      </c>
      <c r="L152" s="547" t="s">
        <v>220</v>
      </c>
      <c r="M152" s="23">
        <v>1</v>
      </c>
      <c r="N152" s="539"/>
      <c r="O152" s="287">
        <v>2.5329999923706055E-2</v>
      </c>
      <c r="P152" s="287">
        <v>8.0909996032714843E-2</v>
      </c>
      <c r="Q152" s="288">
        <f>R152/$F151</f>
        <v>1.0497655604705665</v>
      </c>
      <c r="R152" s="30">
        <f t="shared" si="32"/>
        <v>2213.4306842521892</v>
      </c>
      <c r="S152" s="30">
        <f>F151-R152</f>
        <v>-104.93068425218917</v>
      </c>
      <c r="T152" s="42">
        <v>2626.7719293798664</v>
      </c>
      <c r="U152" s="42">
        <v>2476.4436810365901</v>
      </c>
      <c r="V152" s="42">
        <v>1700.8083874012273</v>
      </c>
      <c r="W152" s="42">
        <v>2049.6987391910734</v>
      </c>
      <c r="X152" s="288">
        <v>0.37130872075804133</v>
      </c>
      <c r="Y152" s="289">
        <f t="shared" si="35"/>
        <v>2213.4306842521892</v>
      </c>
      <c r="Z152" s="289">
        <f t="shared" si="36"/>
        <v>0</v>
      </c>
      <c r="AA152" s="42">
        <v>2626.7719293798664</v>
      </c>
      <c r="AB152" s="42">
        <v>2476.4436810365901</v>
      </c>
      <c r="AC152" s="42">
        <v>1700.8083874012273</v>
      </c>
      <c r="AD152" s="42">
        <v>2049.6987391910734</v>
      </c>
      <c r="AE152" s="106">
        <v>1</v>
      </c>
      <c r="AF152" s="32" t="str">
        <f>IF(AE152=0,"",VLOOKUP(AE152,[3]tab_tipo_expansao!$A$2:$B$4,2,0))</f>
        <v>opcional</v>
      </c>
      <c r="AG152" s="125">
        <v>2021</v>
      </c>
      <c r="AH152" s="23">
        <v>2100</v>
      </c>
      <c r="AI152" s="125">
        <v>30</v>
      </c>
      <c r="AJ152" s="106">
        <f>AL152*F151/1000</f>
        <v>15813.75</v>
      </c>
      <c r="AK152" s="24">
        <f>AL152/[3]constantes!$B$4</f>
        <v>1923.0769230769231</v>
      </c>
      <c r="AL152">
        <v>7500</v>
      </c>
      <c r="AM152" s="87">
        <v>6</v>
      </c>
      <c r="AN152" s="530">
        <v>0</v>
      </c>
      <c r="AP152" s="531">
        <f t="shared" si="37"/>
        <v>15813.75</v>
      </c>
      <c r="AQ152" s="34"/>
      <c r="AR152" s="35">
        <f>AP152*1000/F151</f>
        <v>7500</v>
      </c>
      <c r="AS152" s="36">
        <f ca="1">OFFSET(cod_desembolso!$A$1,AM152,23)</f>
        <v>1.07328</v>
      </c>
      <c r="AT152" s="37">
        <f ca="1">IF(AP152=0,0,AP152*(OFFSET(cod_desembolso!$A$1,AM152,23)))</f>
        <v>16972.581600000001</v>
      </c>
      <c r="AU152" s="38">
        <f>(constantes!$B$3*(1+constantes!$B$3)^(AI152))/((1+constantes!$B$3)^(AI152)-1)</f>
        <v>8.8827433387272267E-2</v>
      </c>
      <c r="AV152" s="37">
        <f t="shared" ca="1" si="39"/>
        <v>1718.4808614840431</v>
      </c>
      <c r="AW152" s="37">
        <f ca="1">IF(AP152=0,AY152/constantes!$B$3,AV152/constantes!$B$3)</f>
        <v>21481.010768550539</v>
      </c>
      <c r="AX152" s="39">
        <f ca="1">IF(AP152=0,0,PV(constantes!$B$3,AI152,-AV152)*constantes!$B$3)</f>
        <v>1547.7028174318746</v>
      </c>
      <c r="AY152" s="40">
        <f>2*[3]constantes!$B$10*F151/1000</f>
        <v>210.85</v>
      </c>
      <c r="AZ152" s="532">
        <f>[3]constantes!$B$12</f>
        <v>0</v>
      </c>
      <c r="BA152" s="20">
        <v>319</v>
      </c>
      <c r="BE152" s="533"/>
      <c r="BF152" s="540"/>
      <c r="BG152" s="535"/>
      <c r="BH152" s="536"/>
    </row>
    <row r="153" spans="1:60" ht="15" x14ac:dyDescent="0.25">
      <c r="A153" s="125">
        <v>1128</v>
      </c>
      <c r="B153" s="125">
        <v>1128</v>
      </c>
      <c r="C153" s="537" t="s">
        <v>2463</v>
      </c>
      <c r="D153" s="537" t="s">
        <v>2463</v>
      </c>
      <c r="E153" s="545"/>
      <c r="F153" s="525">
        <v>52</v>
      </c>
      <c r="G153" s="3" t="s">
        <v>2264</v>
      </c>
      <c r="H153" s="3" t="s">
        <v>2464</v>
      </c>
      <c r="I153" s="3">
        <v>-47.221384999999998</v>
      </c>
      <c r="J153" s="3">
        <v>-23.285927999999998</v>
      </c>
      <c r="K153" s="538" t="s">
        <v>216</v>
      </c>
      <c r="L153" s="538" t="s">
        <v>216</v>
      </c>
      <c r="M153" s="553">
        <v>1</v>
      </c>
      <c r="N153" s="107"/>
      <c r="O153" s="528">
        <v>2.068E-2</v>
      </c>
      <c r="P153" s="528">
        <v>4.6600000000000003E-2</v>
      </c>
      <c r="Q153" s="288">
        <f t="shared" ref="Q153:Q184" si="40">R153/$F153</f>
        <v>0.53211930092018589</v>
      </c>
      <c r="R153" s="30">
        <f t="shared" si="32"/>
        <v>27.670203647849668</v>
      </c>
      <c r="S153" s="30">
        <f t="shared" ref="S153:S184" si="41">F153-R153</f>
        <v>24.329796352150332</v>
      </c>
      <c r="T153" s="107">
        <v>34.675439445188466</v>
      </c>
      <c r="U153" s="107">
        <v>30.439766643826804</v>
      </c>
      <c r="V153" s="107">
        <v>21.592498492920924</v>
      </c>
      <c r="W153" s="107">
        <v>23.973110009462477</v>
      </c>
      <c r="X153" s="288">
        <f t="shared" ref="X153:X184" si="42">Y153/$F153</f>
        <v>0.56765074645560576</v>
      </c>
      <c r="Y153" s="289">
        <f t="shared" si="35"/>
        <v>29.517838815691501</v>
      </c>
      <c r="Z153" s="289">
        <f t="shared" si="36"/>
        <v>1.8476351678418332</v>
      </c>
      <c r="AA153" s="107">
        <v>38.581439712947152</v>
      </c>
      <c r="AB153" s="107">
        <v>32.097108919748209</v>
      </c>
      <c r="AC153" s="107">
        <v>22.09832919871123</v>
      </c>
      <c r="AD153" s="107">
        <v>25.294477431359411</v>
      </c>
      <c r="AE153" s="106">
        <v>3</v>
      </c>
      <c r="AF153" s="32" t="str">
        <f>IF(AE153=0,"",VLOOKUP(AE153,tab_tipo_expansao!$A$2:$B$4,2,0))</f>
        <v>não_considerar</v>
      </c>
      <c r="AG153" s="125">
        <v>2022</v>
      </c>
      <c r="AH153" s="125">
        <v>2100</v>
      </c>
      <c r="AI153" s="125">
        <v>30</v>
      </c>
      <c r="AJ153" s="529">
        <v>520</v>
      </c>
      <c r="AK153" s="24">
        <f>AL153/constantes!$B$4</f>
        <v>2564.102564102564</v>
      </c>
      <c r="AL153" s="33">
        <f t="shared" ref="AL153:AL184" si="43">AJ153/F153*1000</f>
        <v>10000</v>
      </c>
      <c r="AM153" s="87">
        <v>2</v>
      </c>
      <c r="AN153" s="530">
        <v>0</v>
      </c>
      <c r="AO153" s="23"/>
      <c r="AP153" s="531">
        <f t="shared" si="37"/>
        <v>520</v>
      </c>
      <c r="AR153" s="35">
        <f t="shared" ref="AR153:AR184" si="44">AP153*1000/F153</f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584.7552551988515</v>
      </c>
      <c r="AU153" s="38">
        <f>(constantes!$B$3*(1+constantes!$B$3)^(AI153))/((1+constantes!$B$3)^(AI153)-1)</f>
        <v>8.8827433387272267E-2</v>
      </c>
      <c r="AV153" s="37">
        <f t="shared" ca="1" si="39"/>
        <v>54.54230847903338</v>
      </c>
      <c r="AW153" s="37">
        <f ca="1">IF(AP153=0,AY153/constantes!$B$3,AV153/constantes!$B$3)</f>
        <v>681.77885598791727</v>
      </c>
      <c r="AX153" s="39">
        <f ca="1">IF(AP153=0,0,PV(constantes!$B$3,AI153,-AV153)*constantes!$B$3)</f>
        <v>49.122039351278637</v>
      </c>
      <c r="AY153" s="40">
        <f>constantes!$B$10*F153/1000</f>
        <v>2.6</v>
      </c>
      <c r="AZ153" s="532">
        <f>constantes!$B$12</f>
        <v>0</v>
      </c>
      <c r="BA153" s="20">
        <v>318</v>
      </c>
      <c r="BB153" s="43"/>
      <c r="BC153" s="3" t="s">
        <v>2251</v>
      </c>
      <c r="BE153" s="533">
        <v>1</v>
      </c>
      <c r="BF153" s="534">
        <v>2027</v>
      </c>
      <c r="BG153" s="535">
        <v>1</v>
      </c>
      <c r="BH153" s="536">
        <v>2027</v>
      </c>
    </row>
    <row r="154" spans="1:60" ht="15" x14ac:dyDescent="0.25">
      <c r="A154" s="125">
        <v>1129</v>
      </c>
      <c r="B154" s="125">
        <v>1129</v>
      </c>
      <c r="C154" s="537" t="s">
        <v>2465</v>
      </c>
      <c r="D154" s="537" t="s">
        <v>2465</v>
      </c>
      <c r="E154" s="545"/>
      <c r="F154" s="525">
        <v>320</v>
      </c>
      <c r="G154" s="3" t="s">
        <v>2279</v>
      </c>
      <c r="H154" s="3" t="s">
        <v>2279</v>
      </c>
      <c r="I154" s="3">
        <v>-39.493616000000003</v>
      </c>
      <c r="J154" s="3">
        <v>-8.5941690000000008</v>
      </c>
      <c r="K154" s="538" t="s">
        <v>222</v>
      </c>
      <c r="L154" s="538" t="s">
        <v>222</v>
      </c>
      <c r="M154" s="553">
        <v>3</v>
      </c>
      <c r="N154" s="107"/>
      <c r="O154" s="528">
        <v>1.9820000000000001E-2</v>
      </c>
      <c r="P154" s="528">
        <v>5.2919999999999995E-2</v>
      </c>
      <c r="Q154" s="288">
        <f t="shared" si="40"/>
        <v>0.46582700892857137</v>
      </c>
      <c r="R154" s="30">
        <f t="shared" si="32"/>
        <v>149.06464285714284</v>
      </c>
      <c r="S154" s="30">
        <f t="shared" si="41"/>
        <v>170.93535714285716</v>
      </c>
      <c r="T154" s="107">
        <v>144.1552380952381</v>
      </c>
      <c r="U154" s="107">
        <v>132.30232142857145</v>
      </c>
      <c r="V154" s="107">
        <v>172.64208333333332</v>
      </c>
      <c r="W154" s="107">
        <v>147.15892857142856</v>
      </c>
      <c r="X154" s="288">
        <f t="shared" si="42"/>
        <v>0.44057818627450979</v>
      </c>
      <c r="Y154" s="289">
        <f t="shared" si="35"/>
        <v>140.98501960784313</v>
      </c>
      <c r="Z154" s="289">
        <f t="shared" si="36"/>
        <v>-8.0796232492997149</v>
      </c>
      <c r="AA154" s="107">
        <v>145.22521568627451</v>
      </c>
      <c r="AB154" s="107">
        <v>130.62894117647059</v>
      </c>
      <c r="AC154" s="107">
        <v>150.17678431372548</v>
      </c>
      <c r="AD154" s="107">
        <v>137.90913725490196</v>
      </c>
      <c r="AE154" s="106">
        <v>3</v>
      </c>
      <c r="AF154" s="32" t="str">
        <f>IF(AE154=0,"",VLOOKUP(AE154,tab_tipo_expansao!$A$2:$B$4,2,0))</f>
        <v>não_considerar</v>
      </c>
      <c r="AG154" s="125">
        <v>2022</v>
      </c>
      <c r="AH154" s="125">
        <v>2100</v>
      </c>
      <c r="AI154" s="125">
        <v>30</v>
      </c>
      <c r="AJ154" s="529">
        <v>3335.3557577208603</v>
      </c>
      <c r="AK154" s="24">
        <f>AL154/constantes!$B$4</f>
        <v>2672.5607033019714</v>
      </c>
      <c r="AL154" s="33">
        <f t="shared" si="43"/>
        <v>10422.986742877689</v>
      </c>
      <c r="AM154" s="87">
        <v>2</v>
      </c>
      <c r="AN154" s="530">
        <v>0</v>
      </c>
      <c r="AO154" s="23"/>
      <c r="AP154" s="531">
        <f t="shared" si="37"/>
        <v>3335.3557577208603</v>
      </c>
      <c r="AR154" s="35">
        <f t="shared" si="44"/>
        <v>10422.986742877689</v>
      </c>
      <c r="AS154" s="36">
        <f ca="1">OFFSET(cod_desembolso!$A$1,AM154,23)</f>
        <v>1.1245293369208682</v>
      </c>
      <c r="AT154" s="37">
        <f ca="1">IF(AP154=0,0,AP154*(OFFSET(cod_desembolso!$A$1,AM154,23)))</f>
        <v>3750.7053986250389</v>
      </c>
      <c r="AU154" s="38">
        <f>(constantes!$B$3*(1+constantes!$B$3)^(AI154))/((1+constantes!$B$3)^(AI154)-1)</f>
        <v>8.8827433387272267E-2</v>
      </c>
      <c r="AV154" s="37">
        <f t="shared" ca="1" si="39"/>
        <v>349.16553395164811</v>
      </c>
      <c r="AW154" s="37">
        <f ca="1">IF(AP154=0,AY154/constantes!$B$3,AV154/constantes!$B$3)</f>
        <v>4364.5691743956013</v>
      </c>
      <c r="AX154" s="39">
        <f ca="1">IF(AP154=0,0,PV(constantes!$B$3,AI154,-AV154)*constantes!$B$3)</f>
        <v>314.46639456920627</v>
      </c>
      <c r="AY154" s="40">
        <f>constantes!$B$10*F154/1000</f>
        <v>16</v>
      </c>
      <c r="AZ154" s="532">
        <f>constantes!$B$12</f>
        <v>0</v>
      </c>
      <c r="BA154" s="20">
        <v>318</v>
      </c>
      <c r="BB154" s="43"/>
      <c r="BC154" s="3" t="s">
        <v>2285</v>
      </c>
      <c r="BE154" s="533">
        <v>1</v>
      </c>
      <c r="BF154" s="534">
        <v>2035</v>
      </c>
      <c r="BG154" s="535">
        <v>3</v>
      </c>
      <c r="BH154" s="536">
        <v>2050</v>
      </c>
    </row>
    <row r="155" spans="1:60" ht="15" x14ac:dyDescent="0.25">
      <c r="A155" s="125">
        <v>1130</v>
      </c>
      <c r="B155" s="125">
        <v>1130</v>
      </c>
      <c r="C155" s="537" t="s">
        <v>2466</v>
      </c>
      <c r="D155" s="537" t="s">
        <v>2466</v>
      </c>
      <c r="E155" s="545"/>
      <c r="F155" s="525">
        <v>45.96</v>
      </c>
      <c r="G155" s="3" t="s">
        <v>2279</v>
      </c>
      <c r="H155" s="3" t="s">
        <v>2280</v>
      </c>
      <c r="I155" s="3">
        <v>-44.524222000000002</v>
      </c>
      <c r="J155" s="3">
        <v>-19.610628999999999</v>
      </c>
      <c r="K155" s="538" t="s">
        <v>220</v>
      </c>
      <c r="L155" s="538" t="s">
        <v>220</v>
      </c>
      <c r="M155" s="553">
        <v>1</v>
      </c>
      <c r="N155" s="107"/>
      <c r="O155" s="528">
        <v>2.068E-2</v>
      </c>
      <c r="P155" s="528">
        <v>4.6600000000000003E-2</v>
      </c>
      <c r="Q155" s="288">
        <f t="shared" si="40"/>
        <v>0.49621532958265985</v>
      </c>
      <c r="R155" s="30">
        <f t="shared" si="32"/>
        <v>22.806056547619047</v>
      </c>
      <c r="S155" s="30">
        <f t="shared" si="41"/>
        <v>23.153943452380954</v>
      </c>
      <c r="T155" s="107">
        <v>32.758571428571429</v>
      </c>
      <c r="U155" s="107">
        <v>21.418571428571429</v>
      </c>
      <c r="V155" s="107">
        <v>14.559583333333331</v>
      </c>
      <c r="W155" s="107">
        <v>22.487500000000001</v>
      </c>
      <c r="X155" s="288">
        <f t="shared" si="42"/>
        <v>0.54871072885202798</v>
      </c>
      <c r="Y155" s="289">
        <f t="shared" si="35"/>
        <v>25.218745098039207</v>
      </c>
      <c r="Z155" s="289">
        <f t="shared" si="36"/>
        <v>2.4126885504201603</v>
      </c>
      <c r="AA155" s="107">
        <v>38.146117647058794</v>
      </c>
      <c r="AB155" s="107">
        <v>21.867764705882347</v>
      </c>
      <c r="AC155" s="107">
        <v>15.050823529411765</v>
      </c>
      <c r="AD155" s="107">
        <v>25.810274509803918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29">
        <v>703.50988653255195</v>
      </c>
      <c r="AK155" s="24">
        <f>AL155/constantes!$B$4</f>
        <v>3924.8727239547879</v>
      </c>
      <c r="AL155" s="33">
        <f t="shared" si="43"/>
        <v>15307.003623423672</v>
      </c>
      <c r="AM155" s="87">
        <v>2</v>
      </c>
      <c r="AN155" s="530">
        <v>0</v>
      </c>
      <c r="AO155" s="23"/>
      <c r="AP155" s="531">
        <f t="shared" si="37"/>
        <v>703.50988653255195</v>
      </c>
      <c r="AR155" s="35">
        <f t="shared" si="44"/>
        <v>15307.003623423672</v>
      </c>
      <c r="AS155" s="36">
        <f ca="1">OFFSET(cod_desembolso!$A$1,AM155,23)</f>
        <v>1.1245293369208682</v>
      </c>
      <c r="AT155" s="37">
        <f ca="1">IF(AP155=0,0,AP155*(OFFSET(cod_desembolso!$A$1,AM155,23)))</f>
        <v>791.1175062197259</v>
      </c>
      <c r="AU155" s="38">
        <f>(constantes!$B$3*(1+constantes!$B$3)^(AI155))/((1+constantes!$B$3)^(AI155)-1)</f>
        <v>8.8827433387272267E-2</v>
      </c>
      <c r="AV155" s="37">
        <f t="shared" ca="1" si="39"/>
        <v>72.570937585237658</v>
      </c>
      <c r="AW155" s="37">
        <f ca="1">IF(AP155=0,AY155/constantes!$B$3,AV155/constantes!$B$3)</f>
        <v>907.13671981547066</v>
      </c>
      <c r="AX155" s="39">
        <f ca="1">IF(AP155=0,0,PV(constantes!$B$3,AI155,-AV155)*constantes!$B$3)</f>
        <v>65.359031387378622</v>
      </c>
      <c r="AY155" s="40">
        <f>constantes!$B$10*F155/1000</f>
        <v>2.298</v>
      </c>
      <c r="AZ155" s="532">
        <f>constantes!$B$12</f>
        <v>0</v>
      </c>
      <c r="BA155" s="20">
        <v>318</v>
      </c>
      <c r="BB155" s="43"/>
      <c r="BC155" s="3" t="s">
        <v>2265</v>
      </c>
      <c r="BE155" s="533">
        <v>1</v>
      </c>
      <c r="BF155" s="534">
        <v>2027</v>
      </c>
      <c r="BG155" s="535">
        <v>1</v>
      </c>
      <c r="BH155" s="536">
        <v>2027</v>
      </c>
    </row>
    <row r="156" spans="1:60" ht="15" x14ac:dyDescent="0.25">
      <c r="A156" s="125">
        <v>1131</v>
      </c>
      <c r="B156" s="125">
        <v>1131</v>
      </c>
      <c r="C156" s="537" t="s">
        <v>2467</v>
      </c>
      <c r="D156" s="537" t="s">
        <v>2467</v>
      </c>
      <c r="E156" s="545"/>
      <c r="F156" s="525">
        <v>41</v>
      </c>
      <c r="G156" s="3" t="s">
        <v>2264</v>
      </c>
      <c r="H156" s="3" t="s">
        <v>2464</v>
      </c>
      <c r="I156" s="3">
        <v>-47.102479000000002</v>
      </c>
      <c r="J156" s="3">
        <v>-23.375617999999999</v>
      </c>
      <c r="K156" s="538" t="s">
        <v>216</v>
      </c>
      <c r="L156" s="538" t="s">
        <v>216</v>
      </c>
      <c r="M156" s="553">
        <v>1</v>
      </c>
      <c r="N156" s="107"/>
      <c r="O156" s="528">
        <v>2.068E-2</v>
      </c>
      <c r="P156" s="528">
        <v>4.6600000000000003E-2</v>
      </c>
      <c r="Q156" s="288">
        <f t="shared" si="40"/>
        <v>0.532119300920186</v>
      </c>
      <c r="R156" s="30">
        <f t="shared" si="32"/>
        <v>21.816891337727625</v>
      </c>
      <c r="S156" s="30">
        <f t="shared" si="41"/>
        <v>19.183108662272375</v>
      </c>
      <c r="T156" s="107">
        <v>27.340250331783221</v>
      </c>
      <c r="U156" s="107">
        <v>24.000585238401907</v>
      </c>
      <c r="V156" s="107">
        <v>17.02485458095688</v>
      </c>
      <c r="W156" s="107">
        <v>18.901875199768497</v>
      </c>
      <c r="X156" s="288">
        <f t="shared" si="42"/>
        <v>0.56765074645560576</v>
      </c>
      <c r="Y156" s="289">
        <f t="shared" si="35"/>
        <v>23.273680604679836</v>
      </c>
      <c r="Z156" s="289">
        <f t="shared" si="36"/>
        <v>1.4567892669522102</v>
      </c>
      <c r="AA156" s="107">
        <v>30.419981312131409</v>
      </c>
      <c r="AB156" s="107">
        <v>25.307335879032241</v>
      </c>
      <c r="AC156" s="107">
        <v>17.423682637445392</v>
      </c>
      <c r="AD156" s="107">
        <v>19.943722590110301</v>
      </c>
      <c r="AE156" s="106">
        <v>3</v>
      </c>
      <c r="AF156" s="32" t="str">
        <f>IF(AE156=0,"",VLOOKUP(AE156,tab_tipo_expansao!$A$2:$B$4,2,0))</f>
        <v>não_considerar</v>
      </c>
      <c r="AG156" s="125">
        <v>2022</v>
      </c>
      <c r="AH156" s="125">
        <v>2100</v>
      </c>
      <c r="AI156" s="125">
        <v>30</v>
      </c>
      <c r="AJ156" s="529">
        <v>410</v>
      </c>
      <c r="AK156" s="24">
        <f>AL156/constantes!$B$4</f>
        <v>2564.102564102564</v>
      </c>
      <c r="AL156" s="33">
        <f t="shared" si="43"/>
        <v>10000</v>
      </c>
      <c r="AM156" s="87">
        <v>2</v>
      </c>
      <c r="AN156" s="530">
        <v>0</v>
      </c>
      <c r="AO156" s="23"/>
      <c r="AP156" s="531">
        <f t="shared" si="37"/>
        <v>410</v>
      </c>
      <c r="AR156" s="35">
        <f t="shared" si="44"/>
        <v>10000</v>
      </c>
      <c r="AS156" s="36">
        <f ca="1">OFFSET(cod_desembolso!$A$1,AM156,23)</f>
        <v>1.1245293369208682</v>
      </c>
      <c r="AT156" s="37">
        <f ca="1">IF(AP156=0,0,AP156*(OFFSET(cod_desembolso!$A$1,AM156,23)))</f>
        <v>461.05702813755596</v>
      </c>
      <c r="AU156" s="38">
        <f>(constantes!$B$3*(1+constantes!$B$3)^(AI156))/((1+constantes!$B$3)^(AI156)-1)</f>
        <v>8.8827433387272267E-2</v>
      </c>
      <c r="AV156" s="37">
        <f t="shared" ca="1" si="39"/>
        <v>43.004512454622464</v>
      </c>
      <c r="AW156" s="37">
        <f ca="1">IF(AP156=0,AY156/constantes!$B$3,AV156/constantes!$B$3)</f>
        <v>537.55640568278079</v>
      </c>
      <c r="AX156" s="39">
        <f ca="1">IF(AP156=0,0,PV(constantes!$B$3,AI156,-AV156)*constantes!$B$3)</f>
        <v>38.730838719277379</v>
      </c>
      <c r="AY156" s="40">
        <f>constantes!$B$10*F156/1000</f>
        <v>2.0499999999999998</v>
      </c>
      <c r="AZ156" s="532">
        <f>constantes!$B$12</f>
        <v>0</v>
      </c>
      <c r="BA156" s="20">
        <v>318</v>
      </c>
      <c r="BB156" s="43"/>
      <c r="BC156" s="3" t="s">
        <v>2251</v>
      </c>
      <c r="BE156" s="533">
        <v>1</v>
      </c>
      <c r="BF156" s="534">
        <v>2027</v>
      </c>
      <c r="BG156" s="535">
        <v>1</v>
      </c>
      <c r="BH156" s="536">
        <v>2027</v>
      </c>
    </row>
    <row r="157" spans="1:60" ht="15" x14ac:dyDescent="0.25">
      <c r="A157" s="125">
        <v>1132</v>
      </c>
      <c r="B157" s="125">
        <v>1132</v>
      </c>
      <c r="C157" s="537" t="s">
        <v>2468</v>
      </c>
      <c r="D157" s="537" t="s">
        <v>2468</v>
      </c>
      <c r="E157" s="545"/>
      <c r="F157" s="525">
        <v>209.1</v>
      </c>
      <c r="G157" s="3" t="s">
        <v>2279</v>
      </c>
      <c r="H157" s="3" t="s">
        <v>2279</v>
      </c>
      <c r="I157" s="3">
        <v>-45.107201000000003</v>
      </c>
      <c r="J157" s="3">
        <v>-19.163833</v>
      </c>
      <c r="K157" s="538" t="s">
        <v>220</v>
      </c>
      <c r="L157" s="538" t="s">
        <v>220</v>
      </c>
      <c r="M157" s="553">
        <v>1</v>
      </c>
      <c r="N157" s="107"/>
      <c r="O157" s="528">
        <v>1.6379999999999999E-2</v>
      </c>
      <c r="P157" s="528">
        <v>6.1409999999999999E-2</v>
      </c>
      <c r="Q157" s="288">
        <f t="shared" si="40"/>
        <v>0.47057663512559494</v>
      </c>
      <c r="R157" s="30">
        <f t="shared" si="32"/>
        <v>98.397574404761897</v>
      </c>
      <c r="S157" s="30">
        <f t="shared" si="41"/>
        <v>110.7024255952381</v>
      </c>
      <c r="T157" s="107">
        <v>140.20285714285714</v>
      </c>
      <c r="U157" s="107">
        <v>94.821845238095236</v>
      </c>
      <c r="V157" s="107">
        <v>66.552916666666661</v>
      </c>
      <c r="W157" s="107">
        <v>92.012678571428566</v>
      </c>
      <c r="X157" s="288">
        <f t="shared" si="42"/>
        <v>0.54728293995742749</v>
      </c>
      <c r="Y157" s="289">
        <f t="shared" si="35"/>
        <v>114.4368627450981</v>
      </c>
      <c r="Z157" s="289">
        <f t="shared" si="36"/>
        <v>16.039288340336199</v>
      </c>
      <c r="AA157" s="107">
        <v>174.50494117647085</v>
      </c>
      <c r="AB157" s="107">
        <v>102.72650980392159</v>
      </c>
      <c r="AC157" s="107">
        <v>68.185137254901932</v>
      </c>
      <c r="AD157" s="107">
        <v>112.33086274509803</v>
      </c>
      <c r="AE157" s="106">
        <v>3</v>
      </c>
      <c r="AF157" s="32" t="str">
        <f>IF(AE157=0,"",VLOOKUP(AE157,tab_tipo_expansao!$A$2:$B$4,2,0))</f>
        <v>não_considerar</v>
      </c>
      <c r="AG157" s="125">
        <v>2022</v>
      </c>
      <c r="AH157" s="125">
        <v>2100</v>
      </c>
      <c r="AI157" s="125">
        <v>30</v>
      </c>
      <c r="AJ157" s="529">
        <v>1935.8291889221532</v>
      </c>
      <c r="AK157" s="24">
        <f>AL157/constantes!$B$4</f>
        <v>2373.8233318889911</v>
      </c>
      <c r="AL157" s="33">
        <f t="shared" si="43"/>
        <v>9257.9109943670646</v>
      </c>
      <c r="AM157" s="87">
        <v>2</v>
      </c>
      <c r="AN157" s="530">
        <v>0</v>
      </c>
      <c r="AO157" s="23"/>
      <c r="AP157" s="531">
        <f t="shared" si="37"/>
        <v>1935.8291889221532</v>
      </c>
      <c r="AR157" s="35">
        <f t="shared" si="44"/>
        <v>9257.9109943670646</v>
      </c>
      <c r="AS157" s="36">
        <f ca="1">OFFSET(cod_desembolso!$A$1,AM157,23)</f>
        <v>1.1245293369208682</v>
      </c>
      <c r="AT157" s="37">
        <f ca="1">IF(AP157=0,0,AP157*(OFFSET(cod_desembolso!$A$1,AM157,23)))</f>
        <v>2176.8967142106912</v>
      </c>
      <c r="AU157" s="38">
        <f>(constantes!$B$3*(1+constantes!$B$3)^(AI157))/((1+constantes!$B$3)^(AI157)-1)</f>
        <v>8.8827433387272267E-2</v>
      </c>
      <c r="AV157" s="37">
        <f t="shared" ca="1" si="39"/>
        <v>203.82314787252207</v>
      </c>
      <c r="AW157" s="37">
        <f ca="1">IF(AP157=0,AY157/constantes!$B$3,AV157/constantes!$B$3)</f>
        <v>2547.7893484065257</v>
      </c>
      <c r="AX157" s="39">
        <f ca="1">IF(AP157=0,0,PV(constantes!$B$3,AI157,-AV157)*constantes!$B$3)</f>
        <v>183.56774712504713</v>
      </c>
      <c r="AY157" s="40">
        <f>constantes!$B$10*F157/1000</f>
        <v>10.455</v>
      </c>
      <c r="AZ157" s="532">
        <f>constantes!$B$12</f>
        <v>0</v>
      </c>
      <c r="BA157" s="20">
        <v>318</v>
      </c>
      <c r="BB157" s="43"/>
      <c r="BC157" s="3" t="s">
        <v>2285</v>
      </c>
      <c r="BE157" s="533">
        <v>1</v>
      </c>
      <c r="BF157" s="534">
        <v>2035</v>
      </c>
      <c r="BG157" s="535">
        <v>3</v>
      </c>
      <c r="BH157" s="536">
        <v>2050</v>
      </c>
    </row>
    <row r="158" spans="1:60" ht="15" x14ac:dyDescent="0.25">
      <c r="A158" s="125">
        <v>1133</v>
      </c>
      <c r="B158" s="125">
        <v>1133</v>
      </c>
      <c r="C158" s="537" t="s">
        <v>2469</v>
      </c>
      <c r="D158" s="537" t="s">
        <v>2469</v>
      </c>
      <c r="E158" s="545"/>
      <c r="F158" s="525">
        <v>51.4</v>
      </c>
      <c r="G158" s="3" t="s">
        <v>2279</v>
      </c>
      <c r="H158" s="3" t="s">
        <v>2405</v>
      </c>
      <c r="I158" s="3">
        <v>-45.568610999999997</v>
      </c>
      <c r="J158" s="3">
        <v>-18.683889000000001</v>
      </c>
      <c r="K158" s="538" t="s">
        <v>220</v>
      </c>
      <c r="L158" s="538" t="s">
        <v>220</v>
      </c>
      <c r="M158" s="553">
        <v>1</v>
      </c>
      <c r="N158" s="107"/>
      <c r="O158" s="528">
        <v>2.068E-2</v>
      </c>
      <c r="P158" s="528">
        <v>4.6600000000000003E-2</v>
      </c>
      <c r="Q158" s="288">
        <f t="shared" si="40"/>
        <v>0.37477736473967016</v>
      </c>
      <c r="R158" s="30">
        <f t="shared" si="32"/>
        <v>19.263556547619046</v>
      </c>
      <c r="S158" s="30">
        <f t="shared" si="41"/>
        <v>32.136443452380952</v>
      </c>
      <c r="T158" s="107">
        <v>15.178571428571431</v>
      </c>
      <c r="U158" s="107">
        <v>14.779583333333333</v>
      </c>
      <c r="V158" s="107">
        <v>26.232916666666668</v>
      </c>
      <c r="W158" s="107">
        <v>20.863154761904759</v>
      </c>
      <c r="X158" s="288">
        <f t="shared" si="42"/>
        <v>0.38010872053101397</v>
      </c>
      <c r="Y158" s="289">
        <f t="shared" si="35"/>
        <v>19.537588235294116</v>
      </c>
      <c r="Z158" s="289">
        <f t="shared" si="36"/>
        <v>0.27403168767506969</v>
      </c>
      <c r="AA158" s="107">
        <v>24.76</v>
      </c>
      <c r="AB158" s="107">
        <v>11.806862745098035</v>
      </c>
      <c r="AC158" s="107">
        <v>20.072431372549023</v>
      </c>
      <c r="AD158" s="107">
        <v>21.511058823529407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29">
        <v>468.24991803033868</v>
      </c>
      <c r="AK158" s="24">
        <f>AL158/constantes!$B$4</f>
        <v>2335.8770728840605</v>
      </c>
      <c r="AL158" s="33">
        <f t="shared" si="43"/>
        <v>9109.920584247835</v>
      </c>
      <c r="AM158" s="87">
        <v>2</v>
      </c>
      <c r="AN158" s="530">
        <v>0</v>
      </c>
      <c r="AO158" s="23"/>
      <c r="AP158" s="531">
        <f t="shared" si="37"/>
        <v>468.24991803033868</v>
      </c>
      <c r="AR158" s="35">
        <f t="shared" si="44"/>
        <v>9109.9205842478332</v>
      </c>
      <c r="AS158" s="36">
        <f ca="1">OFFSET(cod_desembolso!$A$1,AM158,23)</f>
        <v>1.1245293369208682</v>
      </c>
      <c r="AT158" s="37">
        <f ca="1">IF(AP158=0,0,AP158*(OFFSET(cod_desembolso!$A$1,AM158,23)))</f>
        <v>526.56076983590765</v>
      </c>
      <c r="AU158" s="38">
        <f>(constantes!$B$3*(1+constantes!$B$3)^(AI158))/((1+constantes!$B$3)^(AI158)-1)</f>
        <v>8.8827433387272267E-2</v>
      </c>
      <c r="AV158" s="37">
        <f t="shared" ca="1" si="39"/>
        <v>49.34304170694989</v>
      </c>
      <c r="AW158" s="37">
        <f ca="1">IF(AP158=0,AY158/constantes!$B$3,AV158/constantes!$B$3)</f>
        <v>616.78802133687361</v>
      </c>
      <c r="AX158" s="39">
        <f ca="1">IF(AP158=0,0,PV(constantes!$B$3,AI158,-AV158)*constantes!$B$3)</f>
        <v>44.439461842219615</v>
      </c>
      <c r="AY158" s="40">
        <f>constantes!$B$10*F158/1000</f>
        <v>2.57</v>
      </c>
      <c r="AZ158" s="532">
        <f>constantes!$B$12</f>
        <v>0</v>
      </c>
      <c r="BA158" s="20">
        <v>318</v>
      </c>
      <c r="BB158" s="43"/>
      <c r="BC158" s="3" t="s">
        <v>2265</v>
      </c>
      <c r="BE158" s="533">
        <v>1</v>
      </c>
      <c r="BF158" s="534">
        <v>2027</v>
      </c>
      <c r="BG158" s="535">
        <v>1</v>
      </c>
      <c r="BH158" s="536">
        <v>2027</v>
      </c>
    </row>
    <row r="159" spans="1:60" ht="14.45" customHeight="1" x14ac:dyDescent="0.25">
      <c r="A159" s="125">
        <v>1134</v>
      </c>
      <c r="B159" s="125">
        <v>1134</v>
      </c>
      <c r="C159" s="537" t="s">
        <v>2470</v>
      </c>
      <c r="D159" s="537" t="s">
        <v>2470</v>
      </c>
      <c r="E159" s="545"/>
      <c r="F159" s="525">
        <v>73</v>
      </c>
      <c r="G159" s="3" t="s">
        <v>2267</v>
      </c>
      <c r="H159" s="3" t="s">
        <v>2418</v>
      </c>
      <c r="I159" s="3">
        <v>-47.879998999999998</v>
      </c>
      <c r="J159" s="3">
        <v>-9.8308160000000004</v>
      </c>
      <c r="K159" s="538" t="s">
        <v>2051</v>
      </c>
      <c r="L159" s="538" t="s">
        <v>2051</v>
      </c>
      <c r="M159" s="553">
        <v>1</v>
      </c>
      <c r="N159" s="107"/>
      <c r="O159" s="528">
        <v>1.9820000000000001E-2</v>
      </c>
      <c r="P159" s="528">
        <v>5.2919999999999995E-2</v>
      </c>
      <c r="Q159" s="288">
        <f t="shared" si="40"/>
        <v>0.64508765492498366</v>
      </c>
      <c r="R159" s="30">
        <f t="shared" si="32"/>
        <v>47.09139880952381</v>
      </c>
      <c r="S159" s="30">
        <f t="shared" si="41"/>
        <v>25.90860119047619</v>
      </c>
      <c r="T159" s="107">
        <v>63.467142857142846</v>
      </c>
      <c r="U159" s="107">
        <v>50.906845238095237</v>
      </c>
      <c r="V159" s="107">
        <v>27.707083333333333</v>
      </c>
      <c r="W159" s="107">
        <v>46.284523809523812</v>
      </c>
      <c r="X159" s="288">
        <f t="shared" si="42"/>
        <v>0.68069339242546334</v>
      </c>
      <c r="Y159" s="289">
        <f t="shared" si="35"/>
        <v>49.690617647058822</v>
      </c>
      <c r="Z159" s="289">
        <f t="shared" si="36"/>
        <v>2.5992188375350125</v>
      </c>
      <c r="AA159" s="107">
        <v>60.986431372549028</v>
      </c>
      <c r="AB159" s="107">
        <v>53.710941176470584</v>
      </c>
      <c r="AC159" s="107">
        <v>33.266352941176471</v>
      </c>
      <c r="AD159" s="107">
        <v>50.798745098039213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29">
        <v>489.19277661235088</v>
      </c>
      <c r="AK159" s="24">
        <f>AL159/constantes!$B$4</f>
        <v>1718.2745929481941</v>
      </c>
      <c r="AL159" s="33">
        <f t="shared" si="43"/>
        <v>6701.2709124979574</v>
      </c>
      <c r="AM159" s="87">
        <v>2</v>
      </c>
      <c r="AN159" s="530">
        <v>0</v>
      </c>
      <c r="AO159" s="23"/>
      <c r="AP159" s="531">
        <f t="shared" si="37"/>
        <v>489.19277661235088</v>
      </c>
      <c r="AR159" s="35">
        <f t="shared" si="44"/>
        <v>6701.2709124979574</v>
      </c>
      <c r="AS159" s="36">
        <f ca="1">OFFSET(cod_desembolso!$A$1,AM159,23)</f>
        <v>1.1245293369208682</v>
      </c>
      <c r="AT159" s="37">
        <f ca="1">IF(AP159=0,0,AP159*(OFFSET(cod_desembolso!$A$1,AM159,23)))</f>
        <v>550.11162871036538</v>
      </c>
      <c r="AU159" s="38">
        <f>(constantes!$B$3*(1+constantes!$B$3)^(AI159))/((1+constantes!$B$3)^(AI159)-1)</f>
        <v>8.8827433387272267E-2</v>
      </c>
      <c r="AV159" s="37">
        <f t="shared" ca="1" si="39"/>
        <v>52.515004054833831</v>
      </c>
      <c r="AW159" s="37">
        <f ca="1">IF(AP159=0,AY159/constantes!$B$3,AV159/constantes!$B$3)</f>
        <v>656.43755068542282</v>
      </c>
      <c r="AX159" s="39">
        <f ca="1">IF(AP159=0,0,PV(constantes!$B$3,AI159,-AV159)*constantes!$B$3)</f>
        <v>47.296203033022451</v>
      </c>
      <c r="AY159" s="40">
        <f>constantes!$B$10*F159/1000</f>
        <v>3.65</v>
      </c>
      <c r="AZ159" s="532">
        <f>constantes!$B$12</f>
        <v>0</v>
      </c>
      <c r="BA159" s="20">
        <v>318</v>
      </c>
      <c r="BB159" s="43"/>
      <c r="BC159" s="3" t="s">
        <v>2265</v>
      </c>
      <c r="BE159" s="533">
        <v>1</v>
      </c>
      <c r="BF159" s="534">
        <v>2027</v>
      </c>
      <c r="BG159" s="535">
        <v>1</v>
      </c>
      <c r="BH159" s="536">
        <v>2027</v>
      </c>
    </row>
    <row r="160" spans="1:60" ht="15" x14ac:dyDescent="0.25">
      <c r="A160" s="125">
        <v>1135</v>
      </c>
      <c r="B160" s="125">
        <v>1135</v>
      </c>
      <c r="C160" s="625" t="s">
        <v>2471</v>
      </c>
      <c r="D160" s="537" t="s">
        <v>2471</v>
      </c>
      <c r="E160" s="545"/>
      <c r="F160" s="525">
        <v>86</v>
      </c>
      <c r="G160" s="3" t="s">
        <v>2267</v>
      </c>
      <c r="H160" s="3" t="s">
        <v>2407</v>
      </c>
      <c r="I160" s="3">
        <v>-48.715268000000002</v>
      </c>
      <c r="J160" s="3">
        <v>-14.760691</v>
      </c>
      <c r="K160" s="538" t="s">
        <v>2073</v>
      </c>
      <c r="L160" s="538" t="s">
        <v>2073</v>
      </c>
      <c r="M160" s="553">
        <v>1</v>
      </c>
      <c r="N160" s="107"/>
      <c r="O160" s="528">
        <v>2.068E-2</v>
      </c>
      <c r="P160" s="528">
        <v>4.6600000000000003E-2</v>
      </c>
      <c r="Q160" s="288">
        <f t="shared" si="40"/>
        <v>0.46599425526024363</v>
      </c>
      <c r="R160" s="30">
        <f t="shared" si="32"/>
        <v>40.075505952380951</v>
      </c>
      <c r="S160" s="30">
        <f t="shared" si="41"/>
        <v>45.924494047619049</v>
      </c>
      <c r="T160" s="107">
        <v>49.13047619047618</v>
      </c>
      <c r="U160" s="107">
        <v>33.704702380952376</v>
      </c>
      <c r="V160" s="107">
        <v>32.401250000000005</v>
      </c>
      <c r="W160" s="107">
        <v>45.065595238095234</v>
      </c>
      <c r="X160" s="288">
        <f t="shared" si="42"/>
        <v>0.59706304149566791</v>
      </c>
      <c r="Y160" s="289">
        <f t="shared" si="35"/>
        <v>51.347421568627439</v>
      </c>
      <c r="Z160" s="289">
        <f t="shared" si="36"/>
        <v>11.271915616246488</v>
      </c>
      <c r="AA160" s="107">
        <v>67.081411764705848</v>
      </c>
      <c r="AB160" s="107">
        <v>47.931098039215669</v>
      </c>
      <c r="AC160" s="107">
        <v>40.531019607843149</v>
      </c>
      <c r="AD160" s="107">
        <v>49.84615686274509</v>
      </c>
      <c r="AE160" s="106">
        <v>1</v>
      </c>
      <c r="AF160" s="32" t="str">
        <f>IF(AE160=0,"",VLOOKUP(AE160,tab_tipo_expansao!$A$2:$B$4,2,0))</f>
        <v>opcional</v>
      </c>
      <c r="AG160" s="125">
        <v>2026</v>
      </c>
      <c r="AH160" s="125">
        <v>2100</v>
      </c>
      <c r="AI160" s="125">
        <v>30</v>
      </c>
      <c r="AJ160" s="529">
        <v>1696.8176661984116</v>
      </c>
      <c r="AK160" s="24">
        <f>AL160/constantes!$B$4</f>
        <v>5059.086661295205</v>
      </c>
      <c r="AL160" s="33">
        <f t="shared" si="43"/>
        <v>19730.437979051298</v>
      </c>
      <c r="AM160" s="87">
        <v>2</v>
      </c>
      <c r="AN160" s="530">
        <v>0</v>
      </c>
      <c r="AO160" s="23"/>
      <c r="AP160" s="531">
        <f t="shared" si="37"/>
        <v>1696.8176661984116</v>
      </c>
      <c r="AR160" s="35">
        <f t="shared" si="44"/>
        <v>19730.437979051298</v>
      </c>
      <c r="AS160" s="36">
        <f ca="1">OFFSET(cod_desembolso!$A$1,AM160,23)</f>
        <v>1.1245293369208682</v>
      </c>
      <c r="AT160" s="37">
        <f ca="1">IF(AP160=0,0,AP160*(OFFSET(cod_desembolso!$A$1,AM160,23)))</f>
        <v>1908.1212450457149</v>
      </c>
      <c r="AU160" s="38">
        <f>(constantes!$B$3*(1+constantes!$B$3)^(AI160))/((1+constantes!$B$3)^(AI160)-1)</f>
        <v>8.8827433387272267E-2</v>
      </c>
      <c r="AV160" s="37">
        <f t="shared" ca="1" si="39"/>
        <v>173.79351278913728</v>
      </c>
      <c r="AW160" s="37">
        <f ca="1">IF(AP160=0,AY160/constantes!$B$3,AV160/constantes!$B$3)</f>
        <v>2172.4189098642159</v>
      </c>
      <c r="AX160" s="39">
        <f ca="1">IF(AP160=0,0,PV(constantes!$B$3,AI160,-AV160)*constantes!$B$3)</f>
        <v>156.52237707369306</v>
      </c>
      <c r="AY160" s="40">
        <f>constantes!$B$10*F160/1000</f>
        <v>4.3</v>
      </c>
      <c r="AZ160" s="532">
        <f>constantes!$B$12</f>
        <v>0</v>
      </c>
      <c r="BA160" s="20">
        <v>318</v>
      </c>
      <c r="BB160" s="43"/>
      <c r="BC160" s="3" t="s">
        <v>2277</v>
      </c>
      <c r="BE160" s="533">
        <v>1</v>
      </c>
      <c r="BF160" s="534">
        <v>2026</v>
      </c>
      <c r="BG160" s="535">
        <v>1</v>
      </c>
      <c r="BH160" s="536">
        <v>2026</v>
      </c>
    </row>
    <row r="161" spans="1:60" ht="14.45" customHeight="1" x14ac:dyDescent="0.25">
      <c r="A161" s="125">
        <v>1136</v>
      </c>
      <c r="B161" s="125">
        <v>1136</v>
      </c>
      <c r="C161" s="537" t="s">
        <v>2472</v>
      </c>
      <c r="D161" s="537" t="s">
        <v>2472</v>
      </c>
      <c r="E161" s="545"/>
      <c r="F161" s="525">
        <v>54</v>
      </c>
      <c r="G161" s="3" t="s">
        <v>2249</v>
      </c>
      <c r="H161" s="3" t="s">
        <v>2292</v>
      </c>
      <c r="I161" s="3">
        <v>-51.938205000000004</v>
      </c>
      <c r="J161" s="3">
        <v>1.040449</v>
      </c>
      <c r="K161" s="538" t="s">
        <v>2069</v>
      </c>
      <c r="L161" s="538" t="s">
        <v>2069</v>
      </c>
      <c r="M161" s="553">
        <v>7</v>
      </c>
      <c r="N161" s="107"/>
      <c r="O161" s="528">
        <v>2.068E-2</v>
      </c>
      <c r="P161" s="528">
        <v>4.6600000000000003E-2</v>
      </c>
      <c r="Q161" s="288">
        <f t="shared" si="40"/>
        <v>0.6001179453262786</v>
      </c>
      <c r="R161" s="30">
        <f t="shared" si="32"/>
        <v>32.406369047619044</v>
      </c>
      <c r="S161" s="30">
        <f t="shared" si="41"/>
        <v>21.593630952380956</v>
      </c>
      <c r="T161" s="107">
        <v>33.820476190476199</v>
      </c>
      <c r="U161" s="107">
        <v>46.045119047619046</v>
      </c>
      <c r="V161" s="107">
        <v>38.448333333333331</v>
      </c>
      <c r="W161" s="107">
        <v>11.311547619047618</v>
      </c>
      <c r="X161" s="288">
        <f t="shared" si="42"/>
        <v>0.59135475671750182</v>
      </c>
      <c r="Y161" s="289">
        <f t="shared" si="35"/>
        <v>31.933156862745101</v>
      </c>
      <c r="Z161" s="289">
        <f t="shared" si="36"/>
        <v>-0.4732121848739439</v>
      </c>
      <c r="AA161" s="107">
        <v>37.341725490196097</v>
      </c>
      <c r="AB161" s="107">
        <v>46.369372549019609</v>
      </c>
      <c r="AC161" s="107">
        <v>35.568745098039223</v>
      </c>
      <c r="AD161" s="107">
        <v>8.452784313725493</v>
      </c>
      <c r="AE161" s="106">
        <v>3</v>
      </c>
      <c r="AF161" s="32" t="str">
        <f>IF(AE161=0,"",VLOOKUP(AE161,tab_tipo_expansao!$A$2:$B$4,2,0))</f>
        <v>não_considerar</v>
      </c>
      <c r="AG161" s="125">
        <v>2022</v>
      </c>
      <c r="AH161" s="125">
        <v>2100</v>
      </c>
      <c r="AI161" s="125">
        <v>30</v>
      </c>
      <c r="AJ161" s="529">
        <v>676.8548817936362</v>
      </c>
      <c r="AK161" s="24">
        <f>AL161/constantes!$B$4</f>
        <v>3213.9358109859268</v>
      </c>
      <c r="AL161" s="33">
        <f t="shared" si="43"/>
        <v>12534.349662845114</v>
      </c>
      <c r="AM161" s="87">
        <v>2</v>
      </c>
      <c r="AN161" s="530">
        <v>0</v>
      </c>
      <c r="AO161" s="23"/>
      <c r="AP161" s="531">
        <f t="shared" si="37"/>
        <v>676.8548817936362</v>
      </c>
      <c r="AR161" s="35">
        <f t="shared" si="44"/>
        <v>12534.349662845116</v>
      </c>
      <c r="AS161" s="36">
        <f ca="1">OFFSET(cod_desembolso!$A$1,AM161,23)</f>
        <v>1.1245293369208682</v>
      </c>
      <c r="AT161" s="37">
        <f ca="1">IF(AP161=0,0,AP161*(OFFSET(cod_desembolso!$A$1,AM161,23)))</f>
        <v>761.14317141505035</v>
      </c>
      <c r="AU161" s="38">
        <f>(constantes!$B$3*(1+constantes!$B$3)^(AI161))/((1+constantes!$B$3)^(AI161)-1)</f>
        <v>8.8827433387272267E-2</v>
      </c>
      <c r="AV161" s="37">
        <f t="shared" ca="1" si="39"/>
        <v>70.310394357047542</v>
      </c>
      <c r="AW161" s="37">
        <f ca="1">IF(AP161=0,AY161/constantes!$B$3,AV161/constantes!$B$3)</f>
        <v>878.8799294630943</v>
      </c>
      <c r="AX161" s="39">
        <f ca="1">IF(AP161=0,0,PV(constantes!$B$3,AI161,-AV161)*constantes!$B$3)</f>
        <v>63.323134915319564</v>
      </c>
      <c r="AY161" s="40">
        <f>constantes!$B$10*F161/1000</f>
        <v>2.7</v>
      </c>
      <c r="AZ161" s="532">
        <f>constantes!$B$12</f>
        <v>0</v>
      </c>
      <c r="BA161" s="20">
        <v>318</v>
      </c>
      <c r="BB161" s="43"/>
      <c r="BC161" s="3" t="s">
        <v>2253</v>
      </c>
      <c r="BE161" s="533">
        <v>1</v>
      </c>
      <c r="BF161" s="534">
        <v>2030</v>
      </c>
      <c r="BG161" s="535">
        <v>1</v>
      </c>
      <c r="BH161" s="536">
        <v>2030</v>
      </c>
    </row>
    <row r="162" spans="1:60" ht="15" x14ac:dyDescent="0.25">
      <c r="A162" s="125">
        <v>1137</v>
      </c>
      <c r="B162" s="125">
        <v>1137</v>
      </c>
      <c r="C162" s="537" t="s">
        <v>2473</v>
      </c>
      <c r="D162" s="537" t="s">
        <v>2473</v>
      </c>
      <c r="E162" s="545"/>
      <c r="F162" s="525">
        <v>49.3</v>
      </c>
      <c r="G162" s="3" t="s">
        <v>2165</v>
      </c>
      <c r="H162" s="3" t="s">
        <v>2270</v>
      </c>
      <c r="I162" s="3">
        <v>-52.916153000000001</v>
      </c>
      <c r="J162" s="3">
        <v>-26.942931000000002</v>
      </c>
      <c r="K162" s="538" t="s">
        <v>2059</v>
      </c>
      <c r="L162" s="538" t="s">
        <v>2059</v>
      </c>
      <c r="M162" s="553">
        <v>2</v>
      </c>
      <c r="N162" s="107"/>
      <c r="O162" s="528">
        <v>2.068E-2</v>
      </c>
      <c r="P162" s="528">
        <v>4.6600000000000003E-2</v>
      </c>
      <c r="Q162" s="288">
        <f t="shared" si="40"/>
        <v>0.51852301265333722</v>
      </c>
      <c r="R162" s="30">
        <f t="shared" si="32"/>
        <v>25.563184523809525</v>
      </c>
      <c r="S162" s="30">
        <f t="shared" si="41"/>
        <v>23.736815476190472</v>
      </c>
      <c r="T162" s="107">
        <v>17.926190476190474</v>
      </c>
      <c r="U162" s="107">
        <v>26.555714285714284</v>
      </c>
      <c r="V162" s="107">
        <v>29.350833333333338</v>
      </c>
      <c r="W162" s="107">
        <v>28.419999999999998</v>
      </c>
      <c r="X162" s="288">
        <f t="shared" si="42"/>
        <v>0.59374438213419256</v>
      </c>
      <c r="Y162" s="289">
        <f t="shared" si="35"/>
        <v>29.271598039215689</v>
      </c>
      <c r="Z162" s="289">
        <f t="shared" si="36"/>
        <v>3.7084135154061642</v>
      </c>
      <c r="AA162" s="107">
        <v>23.012901960784308</v>
      </c>
      <c r="AB162" s="107">
        <v>28.526039215686264</v>
      </c>
      <c r="AC162" s="107">
        <v>33.955529411764722</v>
      </c>
      <c r="AD162" s="107">
        <v>31.591921568627466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29">
        <v>612.04883631501502</v>
      </c>
      <c r="AK162" s="24">
        <f>AL162/constantes!$B$4</f>
        <v>3183.2778713008529</v>
      </c>
      <c r="AL162" s="33">
        <f t="shared" si="43"/>
        <v>12414.783698073326</v>
      </c>
      <c r="AM162" s="87">
        <v>2</v>
      </c>
      <c r="AN162" s="530">
        <v>0</v>
      </c>
      <c r="AO162" s="23"/>
      <c r="AP162" s="531">
        <f t="shared" si="37"/>
        <v>612.04883631501502</v>
      </c>
      <c r="AR162" s="35">
        <f t="shared" si="44"/>
        <v>12414.783698073326</v>
      </c>
      <c r="AS162" s="36">
        <f ca="1">OFFSET(cod_desembolso!$A$1,AM162,23)</f>
        <v>1.1245293369208682</v>
      </c>
      <c r="AT162" s="37">
        <f ca="1">IF(AP162=0,0,AP162*(OFFSET(cod_desembolso!$A$1,AM162,23)))</f>
        <v>688.26687206451288</v>
      </c>
      <c r="AU162" s="38">
        <f>(constantes!$B$3*(1+constantes!$B$3)^(AI162))/((1+constantes!$B$3)^(AI162)-1)</f>
        <v>8.8827433387272267E-2</v>
      </c>
      <c r="AV162" s="37">
        <f t="shared" ca="1" si="39"/>
        <v>63.601979730976765</v>
      </c>
      <c r="AW162" s="37">
        <f ca="1">IF(AP162=0,AY162/constantes!$B$3,AV162/constantes!$B$3)</f>
        <v>795.02474663720955</v>
      </c>
      <c r="AX162" s="39">
        <f ca="1">IF(AP162=0,0,PV(constantes!$B$3,AI162,-AV162)*constantes!$B$3)</f>
        <v>57.28138464042577</v>
      </c>
      <c r="AY162" s="40">
        <f>constantes!$B$10*F162/1000</f>
        <v>2.4649999999999999</v>
      </c>
      <c r="AZ162" s="532">
        <f>constantes!$B$12</f>
        <v>0</v>
      </c>
      <c r="BA162" s="20">
        <v>318</v>
      </c>
      <c r="BB162" s="43"/>
      <c r="BC162" s="3" t="s">
        <v>2265</v>
      </c>
      <c r="BE162" s="533">
        <v>1</v>
      </c>
      <c r="BF162" s="534">
        <v>2027</v>
      </c>
      <c r="BG162" s="535">
        <v>1</v>
      </c>
      <c r="BH162" s="536">
        <v>2027</v>
      </c>
    </row>
    <row r="163" spans="1:60" ht="15" x14ac:dyDescent="0.25">
      <c r="A163" s="125">
        <v>1138</v>
      </c>
      <c r="B163" s="125">
        <v>1138</v>
      </c>
      <c r="C163" s="625" t="s">
        <v>2474</v>
      </c>
      <c r="D163" s="537" t="s">
        <v>2474</v>
      </c>
      <c r="E163" s="545"/>
      <c r="F163" s="525">
        <v>81</v>
      </c>
      <c r="G163" s="3" t="s">
        <v>2264</v>
      </c>
      <c r="H163" s="3" t="s">
        <v>2384</v>
      </c>
      <c r="I163" s="3">
        <v>-52.102997000000002</v>
      </c>
      <c r="J163" s="3">
        <v>-20.169316999999999</v>
      </c>
      <c r="K163" s="538" t="s">
        <v>2160</v>
      </c>
      <c r="L163" s="538" t="s">
        <v>2160</v>
      </c>
      <c r="M163" s="553">
        <v>1</v>
      </c>
      <c r="N163" s="107"/>
      <c r="O163" s="528">
        <v>1.9820000000000001E-2</v>
      </c>
      <c r="P163" s="528">
        <v>5.2919999999999995E-2</v>
      </c>
      <c r="Q163" s="288">
        <f t="shared" si="40"/>
        <v>0.59667621987066433</v>
      </c>
      <c r="R163" s="30">
        <f t="shared" si="32"/>
        <v>48.330773809523812</v>
      </c>
      <c r="S163" s="30">
        <f t="shared" si="41"/>
        <v>32.669226190476188</v>
      </c>
      <c r="T163" s="107">
        <v>60.674761904761908</v>
      </c>
      <c r="U163" s="107">
        <v>48.636785714285715</v>
      </c>
      <c r="V163" s="107">
        <v>36.809166666666663</v>
      </c>
      <c r="W163" s="107">
        <v>47.202380952380956</v>
      </c>
      <c r="X163" s="288">
        <f t="shared" si="42"/>
        <v>0.68330985233599595</v>
      </c>
      <c r="Y163" s="289">
        <f t="shared" si="35"/>
        <v>55.348098039215671</v>
      </c>
      <c r="Z163" s="289">
        <f t="shared" si="36"/>
        <v>7.0173242296918588</v>
      </c>
      <c r="AA163" s="107">
        <v>68.168862745097996</v>
      </c>
      <c r="AB163" s="107">
        <v>55.666000000000004</v>
      </c>
      <c r="AC163" s="107">
        <v>43.822509803921569</v>
      </c>
      <c r="AD163" s="107">
        <v>53.735019607843107</v>
      </c>
      <c r="AE163" s="106">
        <v>1</v>
      </c>
      <c r="AF163" s="32" t="str">
        <f>IF(AE163=0,"",VLOOKUP(AE163,tab_tipo_expansao!$A$2:$B$4,2,0))</f>
        <v>opcional</v>
      </c>
      <c r="AG163" s="125">
        <v>2026</v>
      </c>
      <c r="AH163" s="125">
        <v>2100</v>
      </c>
      <c r="AI163" s="125">
        <v>30</v>
      </c>
      <c r="AJ163" s="529">
        <v>659.8264682337508</v>
      </c>
      <c r="AK163" s="24">
        <f>AL163/constantes!$B$4</f>
        <v>2088.7194309393822</v>
      </c>
      <c r="AL163" s="33">
        <f t="shared" si="43"/>
        <v>8146.0057806635896</v>
      </c>
      <c r="AM163" s="87">
        <v>2</v>
      </c>
      <c r="AN163" s="530">
        <v>0</v>
      </c>
      <c r="AO163" s="23"/>
      <c r="AP163" s="531">
        <f t="shared" si="37"/>
        <v>659.8264682337508</v>
      </c>
      <c r="AR163" s="35">
        <f t="shared" si="44"/>
        <v>8146.0057806635896</v>
      </c>
      <c r="AS163" s="36">
        <f ca="1">OFFSET(cod_desembolso!$A$1,AM163,23)</f>
        <v>1.1245293369208682</v>
      </c>
      <c r="AT163" s="37">
        <f ca="1">IF(AP163=0,0,AP163*(OFFSET(cod_desembolso!$A$1,AM163,23)))</f>
        <v>741.99422080573811</v>
      </c>
      <c r="AU163" s="38">
        <f>(constantes!$B$3*(1+constantes!$B$3)^(AI163))/((1+constantes!$B$3)^(AI163)-1)</f>
        <v>8.8827433387272267E-2</v>
      </c>
      <c r="AV163" s="37">
        <f t="shared" ca="1" si="39"/>
        <v>69.959442222362682</v>
      </c>
      <c r="AW163" s="37">
        <f ca="1">IF(AP163=0,AY163/constantes!$B$3,AV163/constantes!$B$3)</f>
        <v>874.49302777953346</v>
      </c>
      <c r="AX163" s="39">
        <f ca="1">IF(AP163=0,0,PV(constantes!$B$3,AI163,-AV163)*constantes!$B$3)</f>
        <v>63.007059467632345</v>
      </c>
      <c r="AY163" s="40">
        <f>constantes!$B$10*F163/1000</f>
        <v>4.05</v>
      </c>
      <c r="AZ163" s="532">
        <f>constantes!$B$12</f>
        <v>0</v>
      </c>
      <c r="BA163" s="20">
        <v>318</v>
      </c>
      <c r="BB163" s="43"/>
      <c r="BC163" s="3" t="s">
        <v>2277</v>
      </c>
      <c r="BE163" s="533">
        <v>1</v>
      </c>
      <c r="BF163" s="534">
        <v>2026</v>
      </c>
      <c r="BG163" s="535">
        <v>1</v>
      </c>
      <c r="BH163" s="536">
        <v>2026</v>
      </c>
    </row>
    <row r="164" spans="1:60" ht="15" customHeight="1" x14ac:dyDescent="0.25">
      <c r="A164" s="125">
        <v>1139</v>
      </c>
      <c r="B164" s="125">
        <v>1139</v>
      </c>
      <c r="C164" s="537" t="s">
        <v>2475</v>
      </c>
      <c r="D164" s="537" t="s">
        <v>2475</v>
      </c>
      <c r="E164" s="545"/>
      <c r="F164" s="525">
        <v>47.35</v>
      </c>
      <c r="G164" s="3" t="s">
        <v>2264</v>
      </c>
      <c r="H164" s="3" t="s">
        <v>2409</v>
      </c>
      <c r="I164" s="3">
        <v>-51.643335999999998</v>
      </c>
      <c r="J164" s="3">
        <v>-23.995552</v>
      </c>
      <c r="K164" s="538" t="s">
        <v>221</v>
      </c>
      <c r="L164" s="538" t="s">
        <v>221</v>
      </c>
      <c r="M164" s="553">
        <v>2</v>
      </c>
      <c r="N164" s="107"/>
      <c r="O164" s="528">
        <v>2.068E-2</v>
      </c>
      <c r="P164" s="528">
        <v>4.6600000000000003E-2</v>
      </c>
      <c r="Q164" s="288">
        <f t="shared" si="40"/>
        <v>0.56527002564489359</v>
      </c>
      <c r="R164" s="30">
        <f t="shared" si="32"/>
        <v>26.765535714285711</v>
      </c>
      <c r="S164" s="30">
        <f t="shared" si="41"/>
        <v>20.58446428571429</v>
      </c>
      <c r="T164" s="107">
        <v>28.27333333333333</v>
      </c>
      <c r="U164" s="107">
        <v>26.978095238095236</v>
      </c>
      <c r="V164" s="107">
        <v>23.407083333333333</v>
      </c>
      <c r="W164" s="107">
        <v>28.403630952380951</v>
      </c>
      <c r="X164" s="288">
        <f t="shared" si="42"/>
        <v>0.64948154129656066</v>
      </c>
      <c r="Y164" s="289">
        <f t="shared" si="35"/>
        <v>30.75295098039215</v>
      </c>
      <c r="Z164" s="289">
        <f t="shared" si="36"/>
        <v>3.9874152661064386</v>
      </c>
      <c r="AA164" s="107">
        <v>33.300117647058805</v>
      </c>
      <c r="AB164" s="107">
        <v>27.703019607843135</v>
      </c>
      <c r="AC164" s="107">
        <v>28.998745098039212</v>
      </c>
      <c r="AD164" s="107">
        <v>33.009921568627441</v>
      </c>
      <c r="AE164" s="106">
        <v>1</v>
      </c>
      <c r="AF164" s="32" t="str">
        <f>IF(AE164=0,"",VLOOKUP(AE164,tab_tipo_expansao!$A$2:$B$4,2,0))</f>
        <v>opcional</v>
      </c>
      <c r="AG164" s="125">
        <v>2028</v>
      </c>
      <c r="AH164" s="125">
        <v>2100</v>
      </c>
      <c r="AI164" s="125">
        <v>30</v>
      </c>
      <c r="AJ164" s="529">
        <v>434.91472931684729</v>
      </c>
      <c r="AK164" s="24">
        <f>AL164/constantes!$B$4</f>
        <v>2355.1551691812056</v>
      </c>
      <c r="AL164" s="33">
        <f t="shared" si="43"/>
        <v>9185.1051598067006</v>
      </c>
      <c r="AM164" s="87">
        <v>2</v>
      </c>
      <c r="AN164" s="530">
        <v>0</v>
      </c>
      <c r="AO164" s="23"/>
      <c r="AP164" s="531">
        <f t="shared" si="37"/>
        <v>434.91472931684729</v>
      </c>
      <c r="AR164" s="35">
        <f t="shared" si="44"/>
        <v>9185.1051598067006</v>
      </c>
      <c r="AS164" s="36">
        <f ca="1">OFFSET(cod_desembolso!$A$1,AM164,23)</f>
        <v>1.1245293369208682</v>
      </c>
      <c r="AT164" s="37">
        <f ca="1">IF(AP164=0,0,AP164*(OFFSET(cod_desembolso!$A$1,AM164,23)))</f>
        <v>489.07437217579314</v>
      </c>
      <c r="AU164" s="38">
        <f>(constantes!$B$3*(1+constantes!$B$3)^(AI164))/((1+constantes!$B$3)^(AI164)-1)</f>
        <v>8.8827433387272267E-2</v>
      </c>
      <c r="AV164" s="37">
        <f t="shared" ca="1" si="39"/>
        <v>45.810721215867268</v>
      </c>
      <c r="AW164" s="37">
        <f ca="1">IF(AP164=0,AY164/constantes!$B$3,AV164/constantes!$B$3)</f>
        <v>572.63401519834088</v>
      </c>
      <c r="AX164" s="39">
        <f ca="1">IF(AP164=0,0,PV(constantes!$B$3,AI164,-AV164)*constantes!$B$3)</f>
        <v>41.25817393925179</v>
      </c>
      <c r="AY164" s="40">
        <f>constantes!$B$10*F164/1000</f>
        <v>2.3675000000000002</v>
      </c>
      <c r="AZ164" s="532">
        <f>constantes!$B$12</f>
        <v>0</v>
      </c>
      <c r="BA164" s="20">
        <v>318</v>
      </c>
      <c r="BB164" s="43"/>
      <c r="BC164" s="3" t="s">
        <v>2265</v>
      </c>
      <c r="BE164" s="533">
        <v>1</v>
      </c>
      <c r="BF164" s="534">
        <v>2027</v>
      </c>
      <c r="BG164" s="535">
        <v>1</v>
      </c>
      <c r="BH164" s="536">
        <v>2027</v>
      </c>
    </row>
    <row r="165" spans="1:60" ht="14.45" customHeight="1" x14ac:dyDescent="0.25">
      <c r="A165" s="125">
        <v>1140</v>
      </c>
      <c r="B165" s="125">
        <v>1140</v>
      </c>
      <c r="C165" s="537" t="s">
        <v>2476</v>
      </c>
      <c r="D165" s="537" t="s">
        <v>2476</v>
      </c>
      <c r="E165" s="545"/>
      <c r="F165" s="525">
        <v>796.4</v>
      </c>
      <c r="G165" s="3" t="s">
        <v>2249</v>
      </c>
      <c r="H165" s="3" t="s">
        <v>2381</v>
      </c>
      <c r="I165" s="3">
        <v>-60.652225999999999</v>
      </c>
      <c r="J165" s="3">
        <v>-7.2280569999999997</v>
      </c>
      <c r="K165" s="538" t="s">
        <v>224</v>
      </c>
      <c r="L165" s="538" t="s">
        <v>224</v>
      </c>
      <c r="M165" s="553">
        <v>7</v>
      </c>
      <c r="N165" s="107"/>
      <c r="O165" s="528">
        <v>1.6379999999999999E-2</v>
      </c>
      <c r="P165" s="528">
        <v>6.1409999999999999E-2</v>
      </c>
      <c r="Q165" s="288">
        <f t="shared" si="40"/>
        <v>0.48077739335940306</v>
      </c>
      <c r="R165" s="30">
        <f t="shared" si="32"/>
        <v>382.8911160714286</v>
      </c>
      <c r="S165" s="30">
        <f t="shared" si="41"/>
        <v>413.50888392857138</v>
      </c>
      <c r="T165" s="107">
        <v>544.07809523809522</v>
      </c>
      <c r="U165" s="107">
        <v>538.31083333333333</v>
      </c>
      <c r="V165" s="107">
        <v>179.60958333333335</v>
      </c>
      <c r="W165" s="107">
        <v>269.56595238095241</v>
      </c>
      <c r="X165" s="288">
        <f t="shared" si="42"/>
        <v>0.46974746654060917</v>
      </c>
      <c r="Y165" s="289">
        <f t="shared" si="35"/>
        <v>374.10688235294111</v>
      </c>
      <c r="Z165" s="289">
        <f t="shared" si="36"/>
        <v>-8.784233718487485</v>
      </c>
      <c r="AA165" s="107">
        <v>542.09407843137251</v>
      </c>
      <c r="AB165" s="107">
        <v>529.55772549019605</v>
      </c>
      <c r="AC165" s="107">
        <v>160.60800000000003</v>
      </c>
      <c r="AD165" s="107">
        <v>264.16772549019601</v>
      </c>
      <c r="AE165" s="106">
        <v>3</v>
      </c>
      <c r="AF165" s="32" t="str">
        <f>IF(AE165=0,"",VLOOKUP(AE165,tab_tipo_expansao!$A$2:$B$4,2,0))</f>
        <v>não_considerar</v>
      </c>
      <c r="AG165" s="125">
        <v>2027</v>
      </c>
      <c r="AH165" s="125">
        <v>2100</v>
      </c>
      <c r="AI165" s="125">
        <v>30</v>
      </c>
      <c r="AJ165" s="529">
        <v>6443.0038127891939</v>
      </c>
      <c r="AK165" s="24">
        <f>AL165/constantes!$B$4</f>
        <v>2074.4001251752097</v>
      </c>
      <c r="AL165" s="33">
        <f t="shared" si="43"/>
        <v>8090.1604881833173</v>
      </c>
      <c r="AM165" s="87">
        <v>3</v>
      </c>
      <c r="AN165" s="530">
        <v>0</v>
      </c>
      <c r="AO165" s="23"/>
      <c r="AP165" s="531">
        <f t="shared" si="37"/>
        <v>6443.0038127891939</v>
      </c>
      <c r="AR165" s="35">
        <f t="shared" si="44"/>
        <v>8090.1604881833182</v>
      </c>
      <c r="AS165" s="36">
        <f ca="1">OFFSET(cod_desembolso!$A$1,AM165,23)</f>
        <v>1.1255071012622904</v>
      </c>
      <c r="AT165" s="37">
        <f ca="1">IF(AP165=0,0,AP165*(OFFSET(cod_desembolso!$A$1,AM165,23)))</f>
        <v>7251.6465447542505</v>
      </c>
      <c r="AU165" s="38">
        <f>(constantes!$B$3*(1+constantes!$B$3)^(AI165))/((1+constantes!$B$3)^(AI165)-1)</f>
        <v>8.8827433387272267E-2</v>
      </c>
      <c r="AV165" s="37">
        <f t="shared" ca="1" si="39"/>
        <v>683.96515040220129</v>
      </c>
      <c r="AW165" s="37">
        <f ca="1">IF(AP165=0,AY165/constantes!$B$3,AV165/constantes!$B$3)</f>
        <v>8549.5643800275157</v>
      </c>
      <c r="AX165" s="39">
        <f ca="1">IF(AP165=0,0,PV(constantes!$B$3,AI165,-AV165)*constantes!$B$3)</f>
        <v>615.99451819820695</v>
      </c>
      <c r="AY165" s="40">
        <f>constantes!$B$10*F165/1000</f>
        <v>39.82</v>
      </c>
      <c r="AZ165" s="532">
        <f>constantes!$B$12</f>
        <v>0</v>
      </c>
      <c r="BA165" s="20">
        <v>318</v>
      </c>
      <c r="BB165" s="43"/>
      <c r="BC165" s="3" t="s">
        <v>2253</v>
      </c>
      <c r="BE165" s="533">
        <v>1</v>
      </c>
      <c r="BF165" s="534">
        <v>2030</v>
      </c>
      <c r="BG165" s="535">
        <v>1</v>
      </c>
      <c r="BH165" s="536">
        <v>2030</v>
      </c>
    </row>
    <row r="166" spans="1:60" ht="15" x14ac:dyDescent="0.25">
      <c r="A166" s="125">
        <v>1141</v>
      </c>
      <c r="B166" s="125">
        <v>1141</v>
      </c>
      <c r="C166" s="537" t="s">
        <v>2477</v>
      </c>
      <c r="D166" s="537" t="s">
        <v>2477</v>
      </c>
      <c r="E166" s="545"/>
      <c r="F166" s="525">
        <v>267.8</v>
      </c>
      <c r="G166" s="3" t="s">
        <v>2249</v>
      </c>
      <c r="H166" s="3" t="s">
        <v>2381</v>
      </c>
      <c r="I166" s="3">
        <v>-59.385260000000002</v>
      </c>
      <c r="J166" s="3">
        <v>-9.1169449999999994</v>
      </c>
      <c r="K166" s="538" t="s">
        <v>228</v>
      </c>
      <c r="L166" s="538" t="s">
        <v>228</v>
      </c>
      <c r="M166" s="553">
        <v>7</v>
      </c>
      <c r="N166" s="107"/>
      <c r="O166" s="528">
        <v>1.6379999999999999E-2</v>
      </c>
      <c r="P166" s="528">
        <v>6.1409999999999999E-2</v>
      </c>
      <c r="Q166" s="288">
        <f t="shared" si="40"/>
        <v>0.4905492060528468</v>
      </c>
      <c r="R166" s="30">
        <f t="shared" si="32"/>
        <v>131.36907738095238</v>
      </c>
      <c r="S166" s="30">
        <f t="shared" si="41"/>
        <v>136.43092261904764</v>
      </c>
      <c r="T166" s="107">
        <v>212.71285714285716</v>
      </c>
      <c r="U166" s="107">
        <v>181.49303571428572</v>
      </c>
      <c r="V166" s="107">
        <v>53.44</v>
      </c>
      <c r="W166" s="107">
        <v>77.830416666666665</v>
      </c>
      <c r="X166" s="288">
        <f t="shared" si="42"/>
        <v>0.47630679904523426</v>
      </c>
      <c r="Y166" s="289">
        <f t="shared" si="35"/>
        <v>127.55496078431374</v>
      </c>
      <c r="Z166" s="289">
        <f t="shared" si="36"/>
        <v>-3.814116596638641</v>
      </c>
      <c r="AA166" s="107">
        <v>217.82509803921573</v>
      </c>
      <c r="AB166" s="107">
        <v>182.10247058823529</v>
      </c>
      <c r="AC166" s="107">
        <v>41.628901960784326</v>
      </c>
      <c r="AD166" s="107">
        <v>68.663372549019599</v>
      </c>
      <c r="AE166" s="106">
        <v>3</v>
      </c>
      <c r="AF166" s="32" t="str">
        <f>IF(AE166=0,"",VLOOKUP(AE166,tab_tipo_expansao!$A$2:$B$4,2,0))</f>
        <v>não_considerar</v>
      </c>
      <c r="AG166" s="125">
        <v>2022</v>
      </c>
      <c r="AH166" s="125">
        <v>2100</v>
      </c>
      <c r="AI166" s="125">
        <v>30</v>
      </c>
      <c r="AJ166" s="529">
        <v>2190.557621130175</v>
      </c>
      <c r="AK166" s="24">
        <f>AL166/constantes!$B$4</f>
        <v>2097.3914910957037</v>
      </c>
      <c r="AL166" s="33">
        <f t="shared" si="43"/>
        <v>8179.8268152732444</v>
      </c>
      <c r="AM166" s="87">
        <v>2</v>
      </c>
      <c r="AN166" s="530">
        <v>0</v>
      </c>
      <c r="AO166" s="23"/>
      <c r="AP166" s="531">
        <f t="shared" si="37"/>
        <v>2190.557621130175</v>
      </c>
      <c r="AR166" s="35">
        <f t="shared" si="44"/>
        <v>8179.8268152732444</v>
      </c>
      <c r="AS166" s="36">
        <f ca="1">OFFSET(cod_desembolso!$A$1,AM166,23)</f>
        <v>1.1245293369208682</v>
      </c>
      <c r="AT166" s="37">
        <f ca="1">IF(AP166=0,0,AP166*(OFFSET(cod_desembolso!$A$1,AM166,23)))</f>
        <v>2463.3463091764702</v>
      </c>
      <c r="AU166" s="38">
        <f>(constantes!$B$3*(1+constantes!$B$3)^(AI166))/((1+constantes!$B$3)^(AI166)-1)</f>
        <v>8.8827433387272267E-2</v>
      </c>
      <c r="AV166" s="37">
        <f t="shared" ca="1" si="39"/>
        <v>232.2027301881559</v>
      </c>
      <c r="AW166" s="37">
        <f ca="1">IF(AP166=0,AY166/constantes!$B$3,AV166/constantes!$B$3)</f>
        <v>2902.5341273519484</v>
      </c>
      <c r="AX166" s="39">
        <f ca="1">IF(AP166=0,0,PV(constantes!$B$3,AI166,-AV166)*constantes!$B$3)</f>
        <v>209.12704225127578</v>
      </c>
      <c r="AY166" s="40">
        <f>constantes!$B$10*F166/1000</f>
        <v>13.39</v>
      </c>
      <c r="AZ166" s="532">
        <f>constantes!$B$12</f>
        <v>0</v>
      </c>
      <c r="BA166" s="20">
        <v>318</v>
      </c>
      <c r="BB166" s="43"/>
      <c r="BC166" s="3" t="s">
        <v>2285</v>
      </c>
      <c r="BE166" s="533">
        <v>1</v>
      </c>
      <c r="BF166" s="534">
        <v>2035</v>
      </c>
      <c r="BG166" s="535">
        <v>3</v>
      </c>
      <c r="BH166" s="536">
        <v>2050</v>
      </c>
    </row>
    <row r="167" spans="1:60" ht="14.45" customHeight="1" x14ac:dyDescent="0.25">
      <c r="A167" s="125">
        <v>1142</v>
      </c>
      <c r="B167" s="125">
        <v>1142</v>
      </c>
      <c r="C167" s="537" t="s">
        <v>2478</v>
      </c>
      <c r="D167" s="537" t="s">
        <v>2478</v>
      </c>
      <c r="E167" s="545"/>
      <c r="F167" s="525">
        <v>144</v>
      </c>
      <c r="G167" s="3" t="s">
        <v>2299</v>
      </c>
      <c r="H167" s="3" t="s">
        <v>2302</v>
      </c>
      <c r="I167" s="3">
        <v>-41.277549</v>
      </c>
      <c r="J167" s="3">
        <v>-19.276880999999999</v>
      </c>
      <c r="K167" s="538" t="s">
        <v>220</v>
      </c>
      <c r="L167" s="538" t="s">
        <v>220</v>
      </c>
      <c r="M167" s="553">
        <v>1</v>
      </c>
      <c r="N167" s="107"/>
      <c r="O167" s="528">
        <v>1.9820000000000001E-2</v>
      </c>
      <c r="P167" s="528">
        <v>5.2919999999999995E-2</v>
      </c>
      <c r="Q167" s="288">
        <f t="shared" si="40"/>
        <v>0.47395130621693127</v>
      </c>
      <c r="R167" s="30">
        <f t="shared" si="32"/>
        <v>68.248988095238104</v>
      </c>
      <c r="S167" s="30">
        <f t="shared" si="41"/>
        <v>75.751011904761896</v>
      </c>
      <c r="T167" s="107">
        <v>96.627142857142871</v>
      </c>
      <c r="U167" s="107">
        <v>64.835059523809534</v>
      </c>
      <c r="V167" s="107">
        <v>42.294583333333335</v>
      </c>
      <c r="W167" s="107">
        <v>69.239166666666662</v>
      </c>
      <c r="X167" s="288">
        <f t="shared" si="42"/>
        <v>0.4892988834422658</v>
      </c>
      <c r="Y167" s="289">
        <f t="shared" si="35"/>
        <v>70.459039215686275</v>
      </c>
      <c r="Z167" s="289">
        <f t="shared" si="36"/>
        <v>2.2100511204481705</v>
      </c>
      <c r="AA167" s="107">
        <v>103.71580392156865</v>
      </c>
      <c r="AB167" s="107">
        <v>62.34650980392157</v>
      </c>
      <c r="AC167" s="107">
        <v>40.213607843137254</v>
      </c>
      <c r="AD167" s="107">
        <v>75.560235294117646</v>
      </c>
      <c r="AE167" s="106">
        <v>3</v>
      </c>
      <c r="AF167" s="32" t="str">
        <f>IF(AE167=0,"",VLOOKUP(AE167,tab_tipo_expansao!$A$2:$B$4,2,0))</f>
        <v>não_considerar</v>
      </c>
      <c r="AG167" s="125">
        <v>2022</v>
      </c>
      <c r="AH167" s="125">
        <v>2100</v>
      </c>
      <c r="AI167" s="125">
        <v>30</v>
      </c>
      <c r="AJ167" s="529">
        <v>1062.7975601808771</v>
      </c>
      <c r="AK167" s="24">
        <f>AL167/constantes!$B$4</f>
        <v>1892.4457980428722</v>
      </c>
      <c r="AL167" s="33">
        <f t="shared" si="43"/>
        <v>7380.5386123672015</v>
      </c>
      <c r="AM167" s="87">
        <v>2</v>
      </c>
      <c r="AN167" s="530">
        <v>0</v>
      </c>
      <c r="AO167" s="23"/>
      <c r="AP167" s="531">
        <f t="shared" si="37"/>
        <v>1062.7975601808771</v>
      </c>
      <c r="AR167" s="35">
        <f t="shared" si="44"/>
        <v>7380.5386123672024</v>
      </c>
      <c r="AS167" s="36">
        <f ca="1">OFFSET(cod_desembolso!$A$1,AM167,23)</f>
        <v>1.1245293369208682</v>
      </c>
      <c r="AT167" s="37">
        <f ca="1">IF(AP167=0,0,AP167*(OFFSET(cod_desembolso!$A$1,AM167,23)))</f>
        <v>1195.1470356313182</v>
      </c>
      <c r="AU167" s="38">
        <f>(constantes!$B$3*(1+constantes!$B$3)^(AI167))/((1+constantes!$B$3)^(AI167)-1)</f>
        <v>8.8827433387272267E-2</v>
      </c>
      <c r="AV167" s="37">
        <f t="shared" ca="1" si="39"/>
        <v>113.36184369553683</v>
      </c>
      <c r="AW167" s="37">
        <f ca="1">IF(AP167=0,AY167/constantes!$B$3,AV167/constantes!$B$3)</f>
        <v>1417.0230461942103</v>
      </c>
      <c r="AX167" s="39">
        <f ca="1">IF(AP167=0,0,PV(constantes!$B$3,AI167,-AV167)*constantes!$B$3)</f>
        <v>102.09624605614688</v>
      </c>
      <c r="AY167" s="40">
        <f>constantes!$B$10*F167/1000</f>
        <v>7.2</v>
      </c>
      <c r="AZ167" s="532">
        <f>constantes!$B$12</f>
        <v>0</v>
      </c>
      <c r="BA167" s="20">
        <v>318</v>
      </c>
      <c r="BB167" s="43"/>
      <c r="BC167" s="3" t="s">
        <v>2285</v>
      </c>
      <c r="BE167" s="533">
        <v>1</v>
      </c>
      <c r="BF167" s="534">
        <v>2035</v>
      </c>
      <c r="BG167" s="535">
        <v>3</v>
      </c>
      <c r="BH167" s="536">
        <v>2050</v>
      </c>
    </row>
    <row r="168" spans="1:60" ht="15" x14ac:dyDescent="0.25">
      <c r="A168" s="125">
        <v>1143</v>
      </c>
      <c r="B168" s="125">
        <v>1143</v>
      </c>
      <c r="C168" s="537" t="s">
        <v>2479</v>
      </c>
      <c r="D168" s="537" t="s">
        <v>2479</v>
      </c>
      <c r="E168" s="545"/>
      <c r="F168" s="525">
        <v>276</v>
      </c>
      <c r="G168" s="3" t="s">
        <v>2279</v>
      </c>
      <c r="H168" s="3" t="s">
        <v>2279</v>
      </c>
      <c r="I168" s="3">
        <v>-39.679105</v>
      </c>
      <c r="J168" s="3">
        <v>-8.7879959999999997</v>
      </c>
      <c r="K168" s="538" t="s">
        <v>222</v>
      </c>
      <c r="L168" s="538" t="s">
        <v>222</v>
      </c>
      <c r="M168" s="553">
        <v>3</v>
      </c>
      <c r="N168" s="107"/>
      <c r="O168" s="528">
        <v>1.9820000000000001E-2</v>
      </c>
      <c r="P168" s="528">
        <v>5.2919999999999995E-2</v>
      </c>
      <c r="Q168" s="288">
        <f t="shared" si="40"/>
        <v>0.59613699102829532</v>
      </c>
      <c r="R168" s="30">
        <f t="shared" si="32"/>
        <v>164.53380952380951</v>
      </c>
      <c r="S168" s="30">
        <f t="shared" si="41"/>
        <v>111.46619047619049</v>
      </c>
      <c r="T168" s="107">
        <v>156.19714285714284</v>
      </c>
      <c r="U168" s="107">
        <v>145.5014880952381</v>
      </c>
      <c r="V168" s="107">
        <v>194.47375</v>
      </c>
      <c r="W168" s="107">
        <v>161.96285714285713</v>
      </c>
      <c r="X168" s="288">
        <f t="shared" si="42"/>
        <v>0.58565167661267392</v>
      </c>
      <c r="Y168" s="289">
        <f t="shared" si="35"/>
        <v>161.63986274509801</v>
      </c>
      <c r="Z168" s="289">
        <f t="shared" si="36"/>
        <v>-2.893946778711495</v>
      </c>
      <c r="AA168" s="107">
        <v>182.37780392156856</v>
      </c>
      <c r="AB168" s="107">
        <v>149.02117647058822</v>
      </c>
      <c r="AC168" s="107">
        <v>165.52505882352941</v>
      </c>
      <c r="AD168" s="107">
        <v>149.63541176470588</v>
      </c>
      <c r="AE168" s="106">
        <v>3</v>
      </c>
      <c r="AF168" s="32" t="str">
        <f>IF(AE168=0,"",VLOOKUP(AE168,tab_tipo_expansao!$A$2:$B$4,2,0))</f>
        <v>não_considerar</v>
      </c>
      <c r="AG168" s="125">
        <v>2022</v>
      </c>
      <c r="AH168" s="125">
        <v>2100</v>
      </c>
      <c r="AI168" s="125">
        <v>30</v>
      </c>
      <c r="AJ168" s="529">
        <v>3188.8395977074038</v>
      </c>
      <c r="AK168" s="24">
        <f>AL168/constantes!$B$4</f>
        <v>2962.5042713743997</v>
      </c>
      <c r="AL168" s="33">
        <f t="shared" si="43"/>
        <v>11553.766658360159</v>
      </c>
      <c r="AM168" s="87">
        <v>2</v>
      </c>
      <c r="AN168" s="530">
        <v>0</v>
      </c>
      <c r="AO168" s="23"/>
      <c r="AP168" s="531">
        <f t="shared" si="37"/>
        <v>3188.8395977074038</v>
      </c>
      <c r="AR168" s="35">
        <f t="shared" si="44"/>
        <v>11553.766658360159</v>
      </c>
      <c r="AS168" s="36">
        <f ca="1">OFFSET(cod_desembolso!$A$1,AM168,23)</f>
        <v>1.1245293369208682</v>
      </c>
      <c r="AT168" s="37">
        <f ca="1">IF(AP168=0,0,AP168*(OFFSET(cod_desembolso!$A$1,AM168,23)))</f>
        <v>3585.9436783569149</v>
      </c>
      <c r="AU168" s="38">
        <f>(constantes!$B$3*(1+constantes!$B$3)^(AI168))/((1+constantes!$B$3)^(AI168)-1)</f>
        <v>8.8827433387272267E-2</v>
      </c>
      <c r="AV168" s="37">
        <f t="shared" ca="1" si="39"/>
        <v>332.33017321975893</v>
      </c>
      <c r="AW168" s="37">
        <f ca="1">IF(AP168=0,AY168/constantes!$B$3,AV168/constantes!$B$3)</f>
        <v>4154.1271652469868</v>
      </c>
      <c r="AX168" s="39">
        <f ca="1">IF(AP168=0,0,PV(constantes!$B$3,AI168,-AV168)*constantes!$B$3)</f>
        <v>299.30408707936596</v>
      </c>
      <c r="AY168" s="40">
        <f>constantes!$B$10*F168/1000</f>
        <v>13.8</v>
      </c>
      <c r="AZ168" s="532">
        <f>constantes!$B$12</f>
        <v>0</v>
      </c>
      <c r="BA168" s="20">
        <v>318</v>
      </c>
      <c r="BB168" s="43"/>
      <c r="BC168" s="3" t="s">
        <v>2285</v>
      </c>
      <c r="BE168" s="533">
        <v>1</v>
      </c>
      <c r="BF168" s="534">
        <v>2035</v>
      </c>
      <c r="BG168" s="535">
        <v>3</v>
      </c>
      <c r="BH168" s="536">
        <v>2050</v>
      </c>
    </row>
    <row r="169" spans="1:60" ht="15" x14ac:dyDescent="0.25">
      <c r="A169" s="125">
        <v>1144</v>
      </c>
      <c r="B169" s="125">
        <v>1144</v>
      </c>
      <c r="C169" s="537" t="s">
        <v>2480</v>
      </c>
      <c r="D169" s="537" t="s">
        <v>2480</v>
      </c>
      <c r="E169" s="545"/>
      <c r="F169" s="525">
        <v>113</v>
      </c>
      <c r="G169" s="3" t="s">
        <v>2314</v>
      </c>
      <c r="H169" s="3" t="s">
        <v>2314</v>
      </c>
      <c r="I169" s="3">
        <v>-45.320118999999998</v>
      </c>
      <c r="J169" s="3">
        <v>-7.5749339999999998</v>
      </c>
      <c r="K169" s="538" t="s">
        <v>2053</v>
      </c>
      <c r="L169" s="538" t="s">
        <v>2053</v>
      </c>
      <c r="M169" s="553">
        <v>3</v>
      </c>
      <c r="N169" s="107"/>
      <c r="O169" s="528">
        <v>1.9820000000000001E-2</v>
      </c>
      <c r="P169" s="528">
        <v>5.2919999999999995E-2</v>
      </c>
      <c r="Q169" s="288">
        <f t="shared" si="40"/>
        <v>0.70435471976401176</v>
      </c>
      <c r="R169" s="30">
        <f t="shared" si="32"/>
        <v>79.592083333333335</v>
      </c>
      <c r="S169" s="30">
        <f t="shared" si="41"/>
        <v>33.407916666666665</v>
      </c>
      <c r="T169" s="107">
        <v>97.428095238095239</v>
      </c>
      <c r="U169" s="107">
        <v>83.004107142857137</v>
      </c>
      <c r="V169" s="107">
        <v>57.84708333333333</v>
      </c>
      <c r="W169" s="107">
        <v>80.089047619047619</v>
      </c>
      <c r="X169" s="288">
        <f t="shared" si="42"/>
        <v>0.72819226097518608</v>
      </c>
      <c r="Y169" s="289">
        <f t="shared" si="35"/>
        <v>82.285725490196029</v>
      </c>
      <c r="Z169" s="289">
        <f t="shared" si="36"/>
        <v>2.693642156862694</v>
      </c>
      <c r="AA169" s="107">
        <v>102.30639215686263</v>
      </c>
      <c r="AB169" s="107">
        <v>87.638117647058777</v>
      </c>
      <c r="AC169" s="107">
        <v>56.799607843137245</v>
      </c>
      <c r="AD169" s="107">
        <v>82.398784313725457</v>
      </c>
      <c r="AE169" s="106">
        <v>1</v>
      </c>
      <c r="AF169" s="32" t="str">
        <f>IF(AE169=0,"",VLOOKUP(AE169,tab_tipo_expansao!$A$2:$B$4,2,0))</f>
        <v>opcional</v>
      </c>
      <c r="AG169" s="125">
        <v>2028</v>
      </c>
      <c r="AH169" s="125">
        <v>2100</v>
      </c>
      <c r="AI169" s="125">
        <v>30</v>
      </c>
      <c r="AJ169" s="529">
        <v>902.79813764465632</v>
      </c>
      <c r="AK169" s="24">
        <f>AL169/constantes!$B$4</f>
        <v>2048.5548846032593</v>
      </c>
      <c r="AL169" s="33">
        <f t="shared" si="43"/>
        <v>7989.364049952711</v>
      </c>
      <c r="AM169" s="87">
        <v>2</v>
      </c>
      <c r="AN169" s="530">
        <v>0</v>
      </c>
      <c r="AO169" s="23"/>
      <c r="AP169" s="531">
        <f t="shared" si="37"/>
        <v>902.79813764465632</v>
      </c>
      <c r="AR169" s="35">
        <f t="shared" si="44"/>
        <v>7989.364049952711</v>
      </c>
      <c r="AS169" s="36">
        <f ca="1">OFFSET(cod_desembolso!$A$1,AM169,23)</f>
        <v>1.1245293369208682</v>
      </c>
      <c r="AT169" s="37">
        <f ca="1">IF(AP169=0,0,AP169*(OFFSET(cod_desembolso!$A$1,AM169,23)))</f>
        <v>1015.22299109894</v>
      </c>
      <c r="AU169" s="38">
        <f>(constantes!$B$3*(1+constantes!$B$3)^(AI169))/((1+constantes!$B$3)^(AI169)-1)</f>
        <v>8.8827433387272267E-2</v>
      </c>
      <c r="AV169" s="37">
        <f t="shared" ca="1" si="39"/>
        <v>95.829652615068412</v>
      </c>
      <c r="AW169" s="37">
        <f ca="1">IF(AP169=0,AY169/constantes!$B$3,AV169/constantes!$B$3)</f>
        <v>1197.8706576883551</v>
      </c>
      <c r="AX169" s="39">
        <f ca="1">IF(AP169=0,0,PV(constantes!$B$3,AI169,-AV169)*constantes!$B$3)</f>
        <v>86.306357359008842</v>
      </c>
      <c r="AY169" s="40">
        <f>constantes!$B$10*F169/1000</f>
        <v>5.65</v>
      </c>
      <c r="AZ169" s="532">
        <f>constantes!$B$12</f>
        <v>0</v>
      </c>
      <c r="BA169" s="20">
        <v>318</v>
      </c>
      <c r="BB169" s="43"/>
      <c r="BC169" s="3" t="s">
        <v>2265</v>
      </c>
      <c r="BE169" s="533">
        <v>1</v>
      </c>
      <c r="BF169" s="534">
        <v>2027</v>
      </c>
      <c r="BG169" s="535">
        <v>1</v>
      </c>
      <c r="BH169" s="536">
        <v>2027</v>
      </c>
    </row>
    <row r="170" spans="1:60" ht="15" x14ac:dyDescent="0.25">
      <c r="A170" s="125">
        <v>1145</v>
      </c>
      <c r="B170" s="125">
        <v>1145</v>
      </c>
      <c r="C170" s="537" t="s">
        <v>2481</v>
      </c>
      <c r="D170" s="537" t="s">
        <v>2481</v>
      </c>
      <c r="E170" s="545"/>
      <c r="F170" s="525">
        <v>56.7</v>
      </c>
      <c r="G170" s="3" t="s">
        <v>2267</v>
      </c>
      <c r="H170" s="3" t="s">
        <v>2316</v>
      </c>
      <c r="I170" s="3">
        <v>-47.927337999999999</v>
      </c>
      <c r="J170" s="3">
        <v>-9.5029710000000005</v>
      </c>
      <c r="K170" s="538" t="s">
        <v>2051</v>
      </c>
      <c r="L170" s="538" t="s">
        <v>2051</v>
      </c>
      <c r="M170" s="553">
        <v>1</v>
      </c>
      <c r="N170" s="107"/>
      <c r="O170" s="528">
        <v>2.068E-2</v>
      </c>
      <c r="P170" s="528">
        <v>4.6600000000000003E-2</v>
      </c>
      <c r="Q170" s="288">
        <f t="shared" si="40"/>
        <v>0.532119300920186</v>
      </c>
      <c r="R170" s="30">
        <f t="shared" si="32"/>
        <v>30.171164362174547</v>
      </c>
      <c r="S170" s="30">
        <f t="shared" si="41"/>
        <v>26.528835637825456</v>
      </c>
      <c r="T170" s="107">
        <v>37.809565702734353</v>
      </c>
      <c r="U170" s="107">
        <v>33.191053244326547</v>
      </c>
      <c r="V170" s="107">
        <v>23.544128164396469</v>
      </c>
      <c r="W170" s="107">
        <v>26.139910337240821</v>
      </c>
      <c r="X170" s="288">
        <f t="shared" si="42"/>
        <v>0.56765074645560576</v>
      </c>
      <c r="Y170" s="289">
        <f t="shared" si="35"/>
        <v>32.185797324032848</v>
      </c>
      <c r="Z170" s="289">
        <f t="shared" si="36"/>
        <v>2.0146329618583003</v>
      </c>
      <c r="AA170" s="107">
        <v>42.068608302386608</v>
      </c>
      <c r="AB170" s="107">
        <v>34.998193764417756</v>
      </c>
      <c r="AC170" s="107">
        <v>24.095678183979363</v>
      </c>
      <c r="AD170" s="107">
        <v>27.580709045347664</v>
      </c>
      <c r="AE170" s="106">
        <v>3</v>
      </c>
      <c r="AF170" s="32" t="str">
        <f>IF(AE170=0,"",VLOOKUP(AE170,tab_tipo_expansao!$A$2:$B$4,2,0))</f>
        <v>não_considerar</v>
      </c>
      <c r="AG170" s="125">
        <v>2022</v>
      </c>
      <c r="AH170" s="125">
        <v>2100</v>
      </c>
      <c r="AI170" s="125">
        <v>30</v>
      </c>
      <c r="AJ170" s="529">
        <v>543.7790305741438</v>
      </c>
      <c r="AK170" s="24">
        <f>AL170/constantes!$B$4</f>
        <v>2459.0920751329249</v>
      </c>
      <c r="AL170" s="33">
        <f t="shared" si="43"/>
        <v>9590.4590930184077</v>
      </c>
      <c r="AM170" s="87">
        <v>2</v>
      </c>
      <c r="AN170" s="530">
        <v>0</v>
      </c>
      <c r="AO170" s="23"/>
      <c r="AP170" s="531">
        <f t="shared" si="37"/>
        <v>543.7790305741438</v>
      </c>
      <c r="AR170" s="35">
        <f t="shared" si="44"/>
        <v>9590.4590930184077</v>
      </c>
      <c r="AS170" s="36">
        <f ca="1">OFFSET(cod_desembolso!$A$1,AM170,23)</f>
        <v>1.1245293369208682</v>
      </c>
      <c r="AT170" s="37">
        <f ca="1">IF(AP170=0,0,AP170*(OFFSET(cod_desembolso!$A$1,AM170,23)))</f>
        <v>611.49547268301444</v>
      </c>
      <c r="AU170" s="38">
        <f>(constantes!$B$3*(1+constantes!$B$3)^(AI170))/((1+constantes!$B$3)^(AI170)-1)</f>
        <v>8.8827433387272267E-2</v>
      </c>
      <c r="AV170" s="37">
        <f t="shared" ca="1" si="39"/>
        <v>57.152573366369033</v>
      </c>
      <c r="AW170" s="37">
        <f ca="1">IF(AP170=0,AY170/constantes!$B$3,AV170/constantes!$B$3)</f>
        <v>714.40716707961292</v>
      </c>
      <c r="AX170" s="39">
        <f ca="1">IF(AP170=0,0,PV(constantes!$B$3,AI170,-AV170)*constantes!$B$3)</f>
        <v>51.472903076862465</v>
      </c>
      <c r="AY170" s="40">
        <f>constantes!$B$10*F170/1000</f>
        <v>2.835</v>
      </c>
      <c r="AZ170" s="532">
        <f>constantes!$B$12</f>
        <v>0</v>
      </c>
      <c r="BA170" s="20">
        <v>318</v>
      </c>
      <c r="BB170" s="43"/>
      <c r="BC170" s="3" t="s">
        <v>2285</v>
      </c>
      <c r="BE170" s="533">
        <v>1</v>
      </c>
      <c r="BF170" s="534">
        <v>2035</v>
      </c>
      <c r="BG170" s="535">
        <v>3</v>
      </c>
      <c r="BH170" s="536">
        <v>2050</v>
      </c>
    </row>
    <row r="171" spans="1:60" ht="15" x14ac:dyDescent="0.25">
      <c r="A171" s="125">
        <v>1146</v>
      </c>
      <c r="B171" s="125">
        <v>1146</v>
      </c>
      <c r="C171" s="537" t="s">
        <v>2482</v>
      </c>
      <c r="D171" s="537" t="s">
        <v>2482</v>
      </c>
      <c r="E171" s="545"/>
      <c r="F171" s="525">
        <v>134</v>
      </c>
      <c r="G171" s="3" t="s">
        <v>2249</v>
      </c>
      <c r="H171" s="3" t="s">
        <v>2403</v>
      </c>
      <c r="I171" s="3">
        <v>-57.644294000000002</v>
      </c>
      <c r="J171" s="3">
        <v>-12.266425</v>
      </c>
      <c r="K171" s="538" t="s">
        <v>228</v>
      </c>
      <c r="L171" s="538" t="s">
        <v>228</v>
      </c>
      <c r="M171" s="553">
        <v>10</v>
      </c>
      <c r="N171" s="107"/>
      <c r="O171" s="528">
        <v>1.6379999999999999E-2</v>
      </c>
      <c r="P171" s="528">
        <v>6.1409999999999999E-2</v>
      </c>
      <c r="Q171" s="288">
        <f t="shared" si="40"/>
        <v>0.36069163113006397</v>
      </c>
      <c r="R171" s="30">
        <f t="shared" si="32"/>
        <v>48.332678571428573</v>
      </c>
      <c r="S171" s="30">
        <f t="shared" si="41"/>
        <v>85.667321428571427</v>
      </c>
      <c r="T171" s="107">
        <v>60.083333333333336</v>
      </c>
      <c r="U171" s="107">
        <v>49.228392857142865</v>
      </c>
      <c r="V171" s="107">
        <v>37.947083333333332</v>
      </c>
      <c r="W171" s="107">
        <v>46.071904761904761</v>
      </c>
      <c r="X171" s="288">
        <f t="shared" si="42"/>
        <v>0.3539332748024584</v>
      </c>
      <c r="Y171" s="289">
        <f t="shared" si="35"/>
        <v>47.427058823529428</v>
      </c>
      <c r="Z171" s="289">
        <f t="shared" si="36"/>
        <v>-0.90561974789914501</v>
      </c>
      <c r="AA171" s="107">
        <v>62.363921568627482</v>
      </c>
      <c r="AB171" s="107">
        <v>48.397725490196102</v>
      </c>
      <c r="AC171" s="107">
        <v>34.571960784313731</v>
      </c>
      <c r="AD171" s="107">
        <v>44.374627450980391</v>
      </c>
      <c r="AE171" s="106">
        <v>3</v>
      </c>
      <c r="AF171" s="32" t="str">
        <f>IF(AE171=0,"",VLOOKUP(AE171,tab_tipo_expansao!$A$2:$B$4,2,0))</f>
        <v>não_considerar</v>
      </c>
      <c r="AG171" s="125">
        <v>2022</v>
      </c>
      <c r="AH171" s="125">
        <v>2100</v>
      </c>
      <c r="AI171" s="125">
        <v>30</v>
      </c>
      <c r="AJ171" s="529">
        <v>1858.4445228780801</v>
      </c>
      <c r="AK171" s="24">
        <f>AL171/constantes!$B$4</f>
        <v>3556.1510196672029</v>
      </c>
      <c r="AL171" s="33">
        <f t="shared" si="43"/>
        <v>13868.98897670209</v>
      </c>
      <c r="AM171" s="87">
        <v>2</v>
      </c>
      <c r="AN171" s="530">
        <v>0</v>
      </c>
      <c r="AO171" s="23"/>
      <c r="AP171" s="531">
        <f t="shared" si="37"/>
        <v>1858.4445228780801</v>
      </c>
      <c r="AR171" s="35">
        <f t="shared" si="44"/>
        <v>13868.98897670209</v>
      </c>
      <c r="AS171" s="36">
        <f ca="1">OFFSET(cod_desembolso!$A$1,AM171,23)</f>
        <v>1.1245293369208682</v>
      </c>
      <c r="AT171" s="37">
        <f ca="1">IF(AP171=0,0,AP171*(OFFSET(cod_desembolso!$A$1,AM171,23)))</f>
        <v>2089.8753870163068</v>
      </c>
      <c r="AU171" s="38">
        <f>(constantes!$B$3*(1+constantes!$B$3)^(AI171))/((1+constantes!$B$3)^(AI171)-1)</f>
        <v>8.8827433387272267E-2</v>
      </c>
      <c r="AV171" s="37">
        <f t="shared" ca="1" si="39"/>
        <v>192.33826672789084</v>
      </c>
      <c r="AW171" s="37">
        <f ca="1">IF(AP171=0,AY171/constantes!$B$3,AV171/constantes!$B$3)</f>
        <v>2404.2283340986355</v>
      </c>
      <c r="AX171" s="39">
        <f ca="1">IF(AP171=0,0,PV(constantes!$B$3,AI171,-AV171)*constantes!$B$3)</f>
        <v>173.22420283322089</v>
      </c>
      <c r="AY171" s="40">
        <f>constantes!$B$10*F171/1000</f>
        <v>6.7</v>
      </c>
      <c r="AZ171" s="532">
        <f>constantes!$B$12</f>
        <v>0</v>
      </c>
      <c r="BA171" s="20">
        <v>318</v>
      </c>
      <c r="BB171" s="43"/>
      <c r="BC171" s="3" t="s">
        <v>2285</v>
      </c>
      <c r="BE171" s="533">
        <v>1</v>
      </c>
      <c r="BF171" s="534">
        <v>2035</v>
      </c>
      <c r="BG171" s="535">
        <v>3</v>
      </c>
      <c r="BH171" s="536">
        <v>2050</v>
      </c>
    </row>
    <row r="172" spans="1:60" ht="15" x14ac:dyDescent="0.25">
      <c r="A172" s="125">
        <v>1147</v>
      </c>
      <c r="B172" s="125">
        <v>1147</v>
      </c>
      <c r="C172" s="537" t="s">
        <v>2483</v>
      </c>
      <c r="D172" s="537" t="s">
        <v>2483</v>
      </c>
      <c r="E172" s="545"/>
      <c r="F172" s="525">
        <v>50</v>
      </c>
      <c r="G172" s="3" t="s">
        <v>2279</v>
      </c>
      <c r="H172" s="3" t="s">
        <v>2484</v>
      </c>
      <c r="I172" s="3">
        <v>-44.490765000000003</v>
      </c>
      <c r="J172" s="3">
        <v>-13.653444</v>
      </c>
      <c r="K172" s="538" t="s">
        <v>222</v>
      </c>
      <c r="L172" s="538" t="s">
        <v>222</v>
      </c>
      <c r="M172" s="553">
        <v>3</v>
      </c>
      <c r="N172" s="107"/>
      <c r="O172" s="528">
        <v>2.068E-2</v>
      </c>
      <c r="P172" s="528">
        <v>4.6600000000000003E-2</v>
      </c>
      <c r="Q172" s="288">
        <f t="shared" si="40"/>
        <v>0.82545535714285723</v>
      </c>
      <c r="R172" s="30">
        <f t="shared" si="32"/>
        <v>41.27276785714286</v>
      </c>
      <c r="S172" s="30">
        <f t="shared" si="41"/>
        <v>8.7272321428571402</v>
      </c>
      <c r="T172" s="107">
        <v>44.300476190476189</v>
      </c>
      <c r="U172" s="107">
        <v>40.772321428571423</v>
      </c>
      <c r="V172" s="107">
        <v>37.080833333333338</v>
      </c>
      <c r="W172" s="107">
        <v>42.937440476190481</v>
      </c>
      <c r="X172" s="288">
        <f t="shared" si="42"/>
        <v>0.82813549019607857</v>
      </c>
      <c r="Y172" s="289">
        <f t="shared" si="35"/>
        <v>41.406774509803931</v>
      </c>
      <c r="Z172" s="289">
        <f t="shared" si="36"/>
        <v>0.13400665266107126</v>
      </c>
      <c r="AA172" s="107">
        <v>44.933803921568632</v>
      </c>
      <c r="AB172" s="107">
        <v>41.363372549019623</v>
      </c>
      <c r="AC172" s="107">
        <v>37.023019607843132</v>
      </c>
      <c r="AD172" s="107">
        <v>42.306901960784323</v>
      </c>
      <c r="AE172" s="106">
        <v>1</v>
      </c>
      <c r="AF172" s="32" t="str">
        <f>IF(AE172=0,"",VLOOKUP(AE172,tab_tipo_expansao!$A$2:$B$4,2,0))</f>
        <v>opcional</v>
      </c>
      <c r="AG172" s="125">
        <v>2028</v>
      </c>
      <c r="AH172" s="125">
        <v>2100</v>
      </c>
      <c r="AI172" s="125">
        <v>30</v>
      </c>
      <c r="AJ172" s="529">
        <v>474.62946604084328</v>
      </c>
      <c r="AK172" s="24">
        <f>AL172/constantes!$B$4</f>
        <v>2433.9972617479143</v>
      </c>
      <c r="AL172" s="33">
        <f t="shared" si="43"/>
        <v>9492.5893208168654</v>
      </c>
      <c r="AM172" s="87">
        <v>2</v>
      </c>
      <c r="AN172" s="530">
        <v>0</v>
      </c>
      <c r="AO172" s="23"/>
      <c r="AP172" s="531">
        <f t="shared" si="37"/>
        <v>474.62946604084328</v>
      </c>
      <c r="AR172" s="35">
        <f t="shared" si="44"/>
        <v>9492.5893208168654</v>
      </c>
      <c r="AS172" s="36">
        <f ca="1">OFFSET(cod_desembolso!$A$1,AM172,23)</f>
        <v>1.1245293369208682</v>
      </c>
      <c r="AT172" s="37">
        <f ca="1">IF(AP172=0,0,AP172*(OFFSET(cod_desembolso!$A$1,AM172,23)))</f>
        <v>533.73475873001519</v>
      </c>
      <c r="AU172" s="38">
        <f>(constantes!$B$3*(1+constantes!$B$3)^(AI172))/((1+constantes!$B$3)^(AI172)-1)</f>
        <v>8.8827433387272267E-2</v>
      </c>
      <c r="AV172" s="37">
        <f t="shared" ca="1" si="39"/>
        <v>49.910288727562261</v>
      </c>
      <c r="AW172" s="37">
        <f ca="1">IF(AP172=0,AY172/constantes!$B$3,AV172/constantes!$B$3)</f>
        <v>623.8786090945282</v>
      </c>
      <c r="AX172" s="39">
        <f ca="1">IF(AP172=0,0,PV(constantes!$B$3,AI172,-AV172)*constantes!$B$3)</f>
        <v>44.950337367026712</v>
      </c>
      <c r="AY172" s="40">
        <f>constantes!$B$10*F172/1000</f>
        <v>2.5</v>
      </c>
      <c r="AZ172" s="532">
        <f>constantes!$B$12</f>
        <v>0</v>
      </c>
      <c r="BA172" s="20">
        <v>318</v>
      </c>
      <c r="BB172" s="43"/>
      <c r="BC172" s="3" t="s">
        <v>2265</v>
      </c>
      <c r="BE172" s="533">
        <v>1</v>
      </c>
      <c r="BF172" s="534">
        <v>2027</v>
      </c>
      <c r="BG172" s="535">
        <v>1</v>
      </c>
      <c r="BH172" s="536">
        <v>2027</v>
      </c>
    </row>
    <row r="173" spans="1:60" ht="15" x14ac:dyDescent="0.25">
      <c r="A173" s="125">
        <v>1148</v>
      </c>
      <c r="B173" s="125">
        <v>1148</v>
      </c>
      <c r="C173" s="537" t="s">
        <v>2485</v>
      </c>
      <c r="D173" s="537" t="s">
        <v>2485</v>
      </c>
      <c r="E173" s="545"/>
      <c r="F173" s="525">
        <v>36.67</v>
      </c>
      <c r="G173" s="3" t="s">
        <v>2264</v>
      </c>
      <c r="H173" s="3" t="s">
        <v>2409</v>
      </c>
      <c r="I173" s="3">
        <v>-51.444417000000001</v>
      </c>
      <c r="J173" s="3">
        <v>-24.374361</v>
      </c>
      <c r="K173" s="538" t="s">
        <v>221</v>
      </c>
      <c r="L173" s="538" t="s">
        <v>221</v>
      </c>
      <c r="M173" s="553">
        <v>2</v>
      </c>
      <c r="N173" s="107"/>
      <c r="O173" s="528">
        <v>2.068E-2</v>
      </c>
      <c r="P173" s="528">
        <v>4.6600000000000003E-2</v>
      </c>
      <c r="Q173" s="288">
        <f t="shared" si="40"/>
        <v>0.59806332541197549</v>
      </c>
      <c r="R173" s="30">
        <f t="shared" si="32"/>
        <v>21.930982142857143</v>
      </c>
      <c r="S173" s="30">
        <f t="shared" si="41"/>
        <v>14.739017857142859</v>
      </c>
      <c r="T173" s="107">
        <v>22.81904761904762</v>
      </c>
      <c r="U173" s="107">
        <v>22.133452380952381</v>
      </c>
      <c r="V173" s="107">
        <v>19.377916666666668</v>
      </c>
      <c r="W173" s="107">
        <v>23.393511904761908</v>
      </c>
      <c r="X173" s="288">
        <f t="shared" si="42"/>
        <v>0.68116775480303915</v>
      </c>
      <c r="Y173" s="289">
        <f t="shared" si="35"/>
        <v>24.978421568627446</v>
      </c>
      <c r="Z173" s="289">
        <f t="shared" si="36"/>
        <v>3.0474394257703032</v>
      </c>
      <c r="AA173" s="107">
        <v>26.405176470588231</v>
      </c>
      <c r="AB173" s="107">
        <v>22.577490196078429</v>
      </c>
      <c r="AC173" s="107">
        <v>23.939294117647052</v>
      </c>
      <c r="AD173" s="107">
        <v>26.991725490196071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29">
        <v>496.87769434735964</v>
      </c>
      <c r="AK173" s="24">
        <f>AL173/constantes!$B$4</f>
        <v>3474.3533409365555</v>
      </c>
      <c r="AL173" s="33">
        <f t="shared" si="43"/>
        <v>13549.978029652566</v>
      </c>
      <c r="AM173" s="87">
        <v>2</v>
      </c>
      <c r="AN173" s="530">
        <v>0</v>
      </c>
      <c r="AO173" s="23"/>
      <c r="AP173" s="531">
        <f t="shared" si="37"/>
        <v>496.87769434735964</v>
      </c>
      <c r="AR173" s="35">
        <f t="shared" si="44"/>
        <v>13549.978029652566</v>
      </c>
      <c r="AS173" s="36">
        <f ca="1">OFFSET(cod_desembolso!$A$1,AM173,23)</f>
        <v>1.1245293369208682</v>
      </c>
      <c r="AT173" s="37">
        <f ca="1">IF(AP173=0,0,AP173*(OFFSET(cod_desembolso!$A$1,AM173,23)))</f>
        <v>558.7535441552061</v>
      </c>
      <c r="AU173" s="38">
        <f>(constantes!$B$3*(1+constantes!$B$3)^(AI173))/((1+constantes!$B$3)^(AI173)-1)</f>
        <v>8.8827433387272267E-2</v>
      </c>
      <c r="AV173" s="37">
        <f t="shared" ca="1" si="39"/>
        <v>51.466143223348865</v>
      </c>
      <c r="AW173" s="37">
        <f ca="1">IF(AP173=0,AY173/constantes!$B$3,AV173/constantes!$B$3)</f>
        <v>643.32679029186079</v>
      </c>
      <c r="AX173" s="39">
        <f ca="1">IF(AP173=0,0,PV(constantes!$B$3,AI173,-AV173)*constantes!$B$3)</f>
        <v>46.351575193186427</v>
      </c>
      <c r="AY173" s="40">
        <f>constantes!$B$10*F173/1000</f>
        <v>1.8334999999999999</v>
      </c>
      <c r="AZ173" s="532">
        <f>constantes!$B$12</f>
        <v>0</v>
      </c>
      <c r="BA173" s="20">
        <v>318</v>
      </c>
      <c r="BB173" s="43"/>
      <c r="BC173" s="3" t="s">
        <v>2265</v>
      </c>
      <c r="BE173" s="533">
        <v>1</v>
      </c>
      <c r="BF173" s="534">
        <v>2027</v>
      </c>
      <c r="BG173" s="535">
        <v>1</v>
      </c>
      <c r="BH173" s="536">
        <v>2027</v>
      </c>
    </row>
    <row r="174" spans="1:60" ht="15" x14ac:dyDescent="0.25">
      <c r="A174" s="125">
        <v>1149</v>
      </c>
      <c r="B174" s="125">
        <v>1149</v>
      </c>
      <c r="C174" s="537" t="s">
        <v>2486</v>
      </c>
      <c r="D174" s="537" t="s">
        <v>2486</v>
      </c>
      <c r="E174" s="545"/>
      <c r="F174" s="525">
        <v>1461</v>
      </c>
      <c r="G174" s="3" t="s">
        <v>2249</v>
      </c>
      <c r="H174" s="3" t="s">
        <v>2323</v>
      </c>
      <c r="I174" s="3">
        <v>-58.558360999999998</v>
      </c>
      <c r="J174" s="3">
        <v>-8.8850829999999998</v>
      </c>
      <c r="K174" s="538" t="s">
        <v>228</v>
      </c>
      <c r="L174" s="538" t="s">
        <v>228</v>
      </c>
      <c r="M174" s="553">
        <v>10</v>
      </c>
      <c r="N174" s="107"/>
      <c r="O174" s="528">
        <v>1.6379999999999999E-2</v>
      </c>
      <c r="P174" s="528">
        <v>6.1409999999999999E-2</v>
      </c>
      <c r="Q174" s="288">
        <f t="shared" si="40"/>
        <v>0.51934833447410456</v>
      </c>
      <c r="R174" s="30">
        <f t="shared" si="32"/>
        <v>758.76791666666668</v>
      </c>
      <c r="S174" s="30">
        <f t="shared" si="41"/>
        <v>702.23208333333332</v>
      </c>
      <c r="T174" s="107">
        <v>1075.5152380952379</v>
      </c>
      <c r="U174" s="107">
        <v>1009.4453571428572</v>
      </c>
      <c r="V174" s="107">
        <v>445.95708333333329</v>
      </c>
      <c r="W174" s="107">
        <v>504.15398809523805</v>
      </c>
      <c r="X174" s="288">
        <f t="shared" si="42"/>
        <v>0.49891822683899023</v>
      </c>
      <c r="Y174" s="289">
        <f t="shared" si="35"/>
        <v>728.91952941176476</v>
      </c>
      <c r="Z174" s="289">
        <f t="shared" si="36"/>
        <v>-29.848387254901922</v>
      </c>
      <c r="AA174" s="107">
        <v>1075.494274509804</v>
      </c>
      <c r="AB174" s="107">
        <v>916.8664313725493</v>
      </c>
      <c r="AC174" s="107">
        <v>408.28101960784306</v>
      </c>
      <c r="AD174" s="107">
        <v>515.03639215686269</v>
      </c>
      <c r="AE174" s="106">
        <v>3</v>
      </c>
      <c r="AF174" s="32" t="str">
        <f>IF(AE174=0,"",VLOOKUP(AE174,tab_tipo_expansao!$A$2:$B$4,2,0))</f>
        <v>não_considerar</v>
      </c>
      <c r="AG174" s="125">
        <v>2022</v>
      </c>
      <c r="AH174" s="125">
        <v>2100</v>
      </c>
      <c r="AI174" s="125">
        <v>30</v>
      </c>
      <c r="AJ174" s="529">
        <v>13770.974615289537</v>
      </c>
      <c r="AK174" s="24">
        <f>AL174/constantes!$B$4</f>
        <v>2416.850877567093</v>
      </c>
      <c r="AL174" s="33">
        <f t="shared" si="43"/>
        <v>9425.7184225116616</v>
      </c>
      <c r="AM174" s="87">
        <v>4</v>
      </c>
      <c r="AN174" s="530">
        <v>0</v>
      </c>
      <c r="AO174" s="23"/>
      <c r="AP174" s="531">
        <f t="shared" si="37"/>
        <v>13770.974615289537</v>
      </c>
      <c r="AR174" s="35">
        <f t="shared" si="44"/>
        <v>9425.7184225116616</v>
      </c>
      <c r="AS174" s="36">
        <f ca="1">OFFSET(cod_desembolso!$A$1,AM174,23)</f>
        <v>1.103153897336226</v>
      </c>
      <c r="AT174" s="37">
        <f ca="1">IF(AP174=0,0,AP174*(OFFSET(cod_desembolso!$A$1,AM174,23)))</f>
        <v>15191.504316974888</v>
      </c>
      <c r="AU174" s="38">
        <f>(constantes!$B$3*(1+constantes!$B$3)^(AI174))/((1+constantes!$B$3)^(AI174)-1)</f>
        <v>8.8827433387272267E-2</v>
      </c>
      <c r="AV174" s="37">
        <f t="shared" ca="1" si="39"/>
        <v>1422.4723377685459</v>
      </c>
      <c r="AW174" s="37">
        <f ca="1">IF(AP174=0,AY174/constantes!$B$3,AV174/constantes!$B$3)</f>
        <v>17780.904222106823</v>
      </c>
      <c r="AX174" s="39">
        <f ca="1">IF(AP174=0,0,PV(constantes!$B$3,AI174,-AV174)*constantes!$B$3)</f>
        <v>1281.110831215228</v>
      </c>
      <c r="AY174" s="40">
        <f>constantes!$B$10*F174/1000</f>
        <v>73.05</v>
      </c>
      <c r="AZ174" s="532">
        <f>constantes!$B$12</f>
        <v>0</v>
      </c>
      <c r="BA174" s="20">
        <v>318</v>
      </c>
      <c r="BB174" s="43"/>
      <c r="BC174" s="3" t="s">
        <v>2285</v>
      </c>
      <c r="BE174" s="533">
        <v>1</v>
      </c>
      <c r="BF174" s="534">
        <v>2035</v>
      </c>
      <c r="BG174" s="535">
        <v>3</v>
      </c>
      <c r="BH174" s="536">
        <v>2050</v>
      </c>
    </row>
    <row r="175" spans="1:60" ht="15" x14ac:dyDescent="0.25">
      <c r="A175" s="125">
        <v>1150</v>
      </c>
      <c r="B175" s="125">
        <v>1150</v>
      </c>
      <c r="C175" s="537" t="s">
        <v>2487</v>
      </c>
      <c r="D175" s="537" t="s">
        <v>2487</v>
      </c>
      <c r="E175" s="545"/>
      <c r="F175" s="525">
        <v>201.65</v>
      </c>
      <c r="G175" s="3" t="s">
        <v>2274</v>
      </c>
      <c r="H175" s="3" t="s">
        <v>2275</v>
      </c>
      <c r="I175" s="3">
        <v>-39.963774999999998</v>
      </c>
      <c r="J175" s="3">
        <v>-16.001995999999998</v>
      </c>
      <c r="K175" s="538" t="s">
        <v>220</v>
      </c>
      <c r="L175" s="538" t="s">
        <v>220</v>
      </c>
      <c r="M175" s="553">
        <v>1</v>
      </c>
      <c r="N175" s="107"/>
      <c r="O175" s="528">
        <v>1.6379999999999999E-2</v>
      </c>
      <c r="P175" s="528">
        <v>6.1409999999999999E-2</v>
      </c>
      <c r="Q175" s="288">
        <f t="shared" si="40"/>
        <v>0.50260794870886616</v>
      </c>
      <c r="R175" s="30">
        <f t="shared" si="32"/>
        <v>101.35089285714285</v>
      </c>
      <c r="S175" s="30">
        <f t="shared" si="41"/>
        <v>100.29910714285715</v>
      </c>
      <c r="T175" s="107">
        <v>73.247142857142848</v>
      </c>
      <c r="U175" s="107">
        <v>60.233630952380963</v>
      </c>
      <c r="V175" s="107">
        <v>130.33833333333334</v>
      </c>
      <c r="W175" s="107">
        <v>141.58446428571426</v>
      </c>
      <c r="X175" s="288">
        <f t="shared" si="42"/>
        <v>0.5166190205315947</v>
      </c>
      <c r="Y175" s="289">
        <f t="shared" si="35"/>
        <v>104.17622549019607</v>
      </c>
      <c r="Z175" s="289">
        <f t="shared" si="36"/>
        <v>2.8253326330532218</v>
      </c>
      <c r="AA175" s="107">
        <v>122.45149019607844</v>
      </c>
      <c r="AB175" s="107">
        <v>69.298705882352934</v>
      </c>
      <c r="AC175" s="107">
        <v>102.32196078431372</v>
      </c>
      <c r="AD175" s="107">
        <v>122.63274509803922</v>
      </c>
      <c r="AE175" s="106">
        <v>1</v>
      </c>
      <c r="AF175" s="32" t="str">
        <f>IF(AE175=0,"",VLOOKUP(AE175,tab_tipo_expansao!$A$2:$B$4,2,0))</f>
        <v>opcional</v>
      </c>
      <c r="AG175" s="125">
        <v>2028</v>
      </c>
      <c r="AH175" s="125">
        <v>2100</v>
      </c>
      <c r="AI175" s="125">
        <v>30</v>
      </c>
      <c r="AJ175" s="529">
        <v>3209.014583875422</v>
      </c>
      <c r="AK175" s="24">
        <f>AL175/constantes!$B$4</f>
        <v>4080.4574871100876</v>
      </c>
      <c r="AL175" s="33">
        <f t="shared" si="43"/>
        <v>15913.784199729342</v>
      </c>
      <c r="AM175" s="87">
        <v>2</v>
      </c>
      <c r="AN175" s="530">
        <v>0</v>
      </c>
      <c r="AO175" s="23"/>
      <c r="AP175" s="531">
        <f t="shared" si="37"/>
        <v>3209.014583875422</v>
      </c>
      <c r="AR175" s="35">
        <f t="shared" si="44"/>
        <v>15913.784199729342</v>
      </c>
      <c r="AS175" s="36">
        <f ca="1">OFFSET(cod_desembolso!$A$1,AM175,23)</f>
        <v>1.1245293369208682</v>
      </c>
      <c r="AT175" s="37">
        <f ca="1">IF(AP175=0,0,AP175*(OFFSET(cod_desembolso!$A$1,AM175,23)))</f>
        <v>3608.631042174824</v>
      </c>
      <c r="AU175" s="38">
        <f>(constantes!$B$3*(1+constantes!$B$3)^(AI175))/((1+constantes!$B$3)^(AI175)-1)</f>
        <v>8.8827433387272267E-2</v>
      </c>
      <c r="AV175" s="37">
        <f t="shared" ca="1" si="39"/>
        <v>330.62793351802708</v>
      </c>
      <c r="AW175" s="37">
        <f ca="1">IF(AP175=0,AY175/constantes!$B$3,AV175/constantes!$B$3)</f>
        <v>4132.8491689753382</v>
      </c>
      <c r="AX175" s="39">
        <f ca="1">IF(AP175=0,0,PV(constantes!$B$3,AI175,-AV175)*constantes!$B$3)</f>
        <v>297.77101141855252</v>
      </c>
      <c r="AY175" s="40">
        <f>constantes!$B$10*F175/1000</f>
        <v>10.0825</v>
      </c>
      <c r="AZ175" s="532">
        <f>constantes!$B$12</f>
        <v>0</v>
      </c>
      <c r="BA175" s="20">
        <v>318</v>
      </c>
      <c r="BB175" s="43"/>
      <c r="BC175" s="3" t="s">
        <v>2265</v>
      </c>
      <c r="BE175" s="533">
        <v>1</v>
      </c>
      <c r="BF175" s="534">
        <v>2027</v>
      </c>
      <c r="BG175" s="535">
        <v>1</v>
      </c>
      <c r="BH175" s="536">
        <v>2027</v>
      </c>
    </row>
    <row r="176" spans="1:60" ht="15" x14ac:dyDescent="0.25">
      <c r="A176" s="125">
        <v>1151</v>
      </c>
      <c r="B176" s="125">
        <v>1151</v>
      </c>
      <c r="C176" s="537" t="s">
        <v>2488</v>
      </c>
      <c r="D176" s="537" t="s">
        <v>2488</v>
      </c>
      <c r="E176" s="545"/>
      <c r="F176" s="525">
        <v>36.1</v>
      </c>
      <c r="G176" s="3" t="s">
        <v>2264</v>
      </c>
      <c r="H176" s="3" t="s">
        <v>2349</v>
      </c>
      <c r="I176" s="3">
        <v>-51.255222000000003</v>
      </c>
      <c r="J176" s="3">
        <v>-18.348807999999998</v>
      </c>
      <c r="K176" s="538" t="s">
        <v>2073</v>
      </c>
      <c r="L176" s="538" t="s">
        <v>2073</v>
      </c>
      <c r="M176" s="553">
        <v>1</v>
      </c>
      <c r="N176" s="107"/>
      <c r="O176" s="528">
        <v>2.068E-2</v>
      </c>
      <c r="P176" s="528">
        <v>4.6600000000000003E-2</v>
      </c>
      <c r="Q176" s="288">
        <f t="shared" si="40"/>
        <v>0.61520989974937335</v>
      </c>
      <c r="R176" s="30">
        <f t="shared" si="32"/>
        <v>22.20907738095238</v>
      </c>
      <c r="S176" s="30">
        <f t="shared" si="41"/>
        <v>13.890922619047622</v>
      </c>
      <c r="T176" s="107">
        <v>31.156666666666666</v>
      </c>
      <c r="U176" s="107">
        <v>21.716547619047621</v>
      </c>
      <c r="V176" s="107">
        <v>12.855416666666665</v>
      </c>
      <c r="W176" s="107">
        <v>23.107678571428568</v>
      </c>
      <c r="X176" s="288">
        <f t="shared" si="42"/>
        <v>0.69260197707892046</v>
      </c>
      <c r="Y176" s="289">
        <f t="shared" si="35"/>
        <v>25.002931372549028</v>
      </c>
      <c r="Z176" s="289">
        <f t="shared" si="36"/>
        <v>2.7938539915966487</v>
      </c>
      <c r="AA176" s="107">
        <v>33.217803921568652</v>
      </c>
      <c r="AB176" s="107">
        <v>26.13427450980392</v>
      </c>
      <c r="AC176" s="107">
        <v>15.419490196078437</v>
      </c>
      <c r="AD176" s="107">
        <v>25.240156862745096</v>
      </c>
      <c r="AE176" s="106">
        <v>1</v>
      </c>
      <c r="AF176" s="32" t="str">
        <f>IF(AE176=0,"",VLOOKUP(AE176,tab_tipo_expansao!$A$2:$B$4,2,0))</f>
        <v>opcional</v>
      </c>
      <c r="AG176" s="125">
        <v>2028</v>
      </c>
      <c r="AH176" s="125">
        <v>2100</v>
      </c>
      <c r="AI176" s="125">
        <v>30</v>
      </c>
      <c r="AJ176" s="529">
        <v>315.1798739040384</v>
      </c>
      <c r="AK176" s="24">
        <f>AL176/constantes!$B$4</f>
        <v>2238.652417814038</v>
      </c>
      <c r="AL176" s="33">
        <f t="shared" si="43"/>
        <v>8730.7444294747474</v>
      </c>
      <c r="AM176" s="87">
        <v>2</v>
      </c>
      <c r="AN176" s="530">
        <v>0</v>
      </c>
      <c r="AO176" s="23"/>
      <c r="AP176" s="531">
        <f t="shared" si="37"/>
        <v>315.1798739040384</v>
      </c>
      <c r="AR176" s="35">
        <f t="shared" si="44"/>
        <v>8730.7444294747474</v>
      </c>
      <c r="AS176" s="36">
        <f ca="1">OFFSET(cod_desembolso!$A$1,AM176,23)</f>
        <v>1.1245293369208682</v>
      </c>
      <c r="AT176" s="37">
        <f ca="1">IF(AP176=0,0,AP176*(OFFSET(cod_desembolso!$A$1,AM176,23)))</f>
        <v>354.42901461211113</v>
      </c>
      <c r="AU176" s="38">
        <f>(constantes!$B$3*(1+constantes!$B$3)^(AI176))/((1+constantes!$B$3)^(AI176)-1)</f>
        <v>8.8827433387272267E-2</v>
      </c>
      <c r="AV176" s="37">
        <f t="shared" ca="1" si="39"/>
        <v>33.28801968597385</v>
      </c>
      <c r="AW176" s="37">
        <f ca="1">IF(AP176=0,AY176/constantes!$B$3,AV176/constantes!$B$3)</f>
        <v>416.10024607467312</v>
      </c>
      <c r="AX176" s="39">
        <f ca="1">IF(AP176=0,0,PV(constantes!$B$3,AI176,-AV176)*constantes!$B$3)</f>
        <v>29.979945083716498</v>
      </c>
      <c r="AY176" s="40">
        <f>constantes!$B$10*F176/1000</f>
        <v>1.8049999999999999</v>
      </c>
      <c r="AZ176" s="532">
        <f>constantes!$B$12</f>
        <v>0</v>
      </c>
      <c r="BA176" s="20">
        <v>318</v>
      </c>
      <c r="BB176" s="43"/>
      <c r="BC176" s="3" t="s">
        <v>2265</v>
      </c>
      <c r="BE176" s="533">
        <v>1</v>
      </c>
      <c r="BF176" s="534">
        <v>2027</v>
      </c>
      <c r="BG176" s="535">
        <v>1</v>
      </c>
      <c r="BH176" s="536">
        <v>2027</v>
      </c>
    </row>
    <row r="177" spans="1:60" ht="15" x14ac:dyDescent="0.25">
      <c r="A177" s="125">
        <v>1152</v>
      </c>
      <c r="B177" s="125">
        <v>1152</v>
      </c>
      <c r="C177" s="537" t="s">
        <v>2489</v>
      </c>
      <c r="D177" s="537" t="s">
        <v>2489</v>
      </c>
      <c r="E177" s="545"/>
      <c r="F177" s="525">
        <v>47</v>
      </c>
      <c r="G177" s="3" t="s">
        <v>2264</v>
      </c>
      <c r="H177" s="3" t="s">
        <v>2490</v>
      </c>
      <c r="I177" s="3">
        <v>-52.739159000000001</v>
      </c>
      <c r="J177" s="3">
        <v>-25.99306</v>
      </c>
      <c r="K177" s="538" t="s">
        <v>221</v>
      </c>
      <c r="L177" s="538" t="s">
        <v>221</v>
      </c>
      <c r="M177" s="553">
        <v>2</v>
      </c>
      <c r="N177" s="107"/>
      <c r="O177" s="528">
        <v>2.068E-2</v>
      </c>
      <c r="P177" s="528">
        <v>4.6600000000000003E-2</v>
      </c>
      <c r="Q177" s="288">
        <f t="shared" si="40"/>
        <v>1.7012075734549137</v>
      </c>
      <c r="R177" s="30">
        <f t="shared" si="32"/>
        <v>79.956755952380945</v>
      </c>
      <c r="S177" s="30">
        <f t="shared" si="41"/>
        <v>-32.956755952380945</v>
      </c>
      <c r="T177" s="107">
        <v>95.765238095238089</v>
      </c>
      <c r="U177" s="107">
        <v>83.166785714285709</v>
      </c>
      <c r="V177" s="107">
        <v>63.122916666666676</v>
      </c>
      <c r="W177" s="107">
        <v>77.772083333333342</v>
      </c>
      <c r="X177" s="288">
        <f t="shared" si="42"/>
        <v>1.6434134334584889</v>
      </c>
      <c r="Y177" s="289">
        <f t="shared" si="35"/>
        <v>77.240431372548983</v>
      </c>
      <c r="Z177" s="289">
        <f t="shared" si="36"/>
        <v>-2.7163245798319622</v>
      </c>
      <c r="AA177" s="107">
        <v>94.289647058823462</v>
      </c>
      <c r="AB177" s="107">
        <v>78.379058823529405</v>
      </c>
      <c r="AC177" s="107">
        <v>53.735137254901964</v>
      </c>
      <c r="AD177" s="107">
        <v>82.557882352941135</v>
      </c>
      <c r="AE177" s="106">
        <v>1</v>
      </c>
      <c r="AF177" s="32" t="str">
        <f>IF(AE177=0,"",VLOOKUP(AE177,tab_tipo_expansao!$A$2:$B$4,2,0))</f>
        <v>opcional</v>
      </c>
      <c r="AG177" s="125">
        <v>2028</v>
      </c>
      <c r="AH177" s="125">
        <v>2100</v>
      </c>
      <c r="AI177" s="125">
        <v>30</v>
      </c>
      <c r="AJ177" s="529">
        <v>470</v>
      </c>
      <c r="AK177" s="24">
        <f>AL177/constantes!$B$4</f>
        <v>2564.102564102564</v>
      </c>
      <c r="AL177" s="33">
        <f t="shared" si="43"/>
        <v>10000</v>
      </c>
      <c r="AM177" s="87">
        <v>2</v>
      </c>
      <c r="AN177" s="530">
        <v>0</v>
      </c>
      <c r="AO177" s="23"/>
      <c r="AP177" s="531">
        <f t="shared" si="37"/>
        <v>470</v>
      </c>
      <c r="AR177" s="35">
        <f t="shared" si="44"/>
        <v>10000</v>
      </c>
      <c r="AS177" s="36">
        <f ca="1">OFFSET(cod_desembolso!$A$1,AM177,23)</f>
        <v>1.1245293369208682</v>
      </c>
      <c r="AT177" s="37">
        <f ca="1">IF(AP177=0,0,AP177*(OFFSET(cod_desembolso!$A$1,AM177,23)))</f>
        <v>528.52878835280808</v>
      </c>
      <c r="AU177" s="38">
        <f>(constantes!$B$3*(1+constantes!$B$3)^(AI177))/((1+constantes!$B$3)^(AI177)-1)</f>
        <v>8.8827433387272267E-2</v>
      </c>
      <c r="AV177" s="37">
        <f t="shared" ca="1" si="39"/>
        <v>49.297855740664787</v>
      </c>
      <c r="AW177" s="37">
        <f ca="1">IF(AP177=0,AY177/constantes!$B$3,AV177/constantes!$B$3)</f>
        <v>616.22319675830977</v>
      </c>
      <c r="AX177" s="39">
        <f ca="1">IF(AP177=0,0,PV(constantes!$B$3,AI177,-AV177)*constantes!$B$3)</f>
        <v>44.398766336732614</v>
      </c>
      <c r="AY177" s="40">
        <f>constantes!$B$10*F177/1000</f>
        <v>2.35</v>
      </c>
      <c r="AZ177" s="532">
        <f>constantes!$B$12</f>
        <v>0</v>
      </c>
      <c r="BA177" s="20">
        <v>318</v>
      </c>
      <c r="BB177" s="43"/>
      <c r="BC177" s="3" t="s">
        <v>2265</v>
      </c>
      <c r="BE177" s="533">
        <v>1</v>
      </c>
      <c r="BF177" s="534">
        <v>2027</v>
      </c>
      <c r="BG177" s="535">
        <v>1</v>
      </c>
      <c r="BH177" s="536">
        <v>2027</v>
      </c>
    </row>
    <row r="178" spans="1:60" ht="15" x14ac:dyDescent="0.25">
      <c r="A178" s="125">
        <v>1153</v>
      </c>
      <c r="B178" s="125">
        <v>1153</v>
      </c>
      <c r="C178" s="537" t="s">
        <v>2491</v>
      </c>
      <c r="D178" s="537" t="s">
        <v>2491</v>
      </c>
      <c r="E178" s="545"/>
      <c r="F178" s="525">
        <v>76</v>
      </c>
      <c r="G178" s="3" t="s">
        <v>2249</v>
      </c>
      <c r="H178" s="3" t="s">
        <v>2364</v>
      </c>
      <c r="I178" s="3">
        <v>-58.281908000000001</v>
      </c>
      <c r="J178" s="3">
        <v>-13.028667</v>
      </c>
      <c r="K178" s="538" t="s">
        <v>228</v>
      </c>
      <c r="L178" s="538" t="s">
        <v>228</v>
      </c>
      <c r="M178" s="553">
        <v>10</v>
      </c>
      <c r="N178" s="107"/>
      <c r="O178" s="528">
        <v>1.9820000000000001E-2</v>
      </c>
      <c r="P178" s="528">
        <v>5.2919999999999995E-2</v>
      </c>
      <c r="Q178" s="288">
        <f t="shared" si="40"/>
        <v>0.76250802788220551</v>
      </c>
      <c r="R178" s="30">
        <f t="shared" si="32"/>
        <v>57.950610119047617</v>
      </c>
      <c r="S178" s="30">
        <f t="shared" si="41"/>
        <v>18.049389880952383</v>
      </c>
      <c r="T178" s="107">
        <v>67.869047619047635</v>
      </c>
      <c r="U178" s="107">
        <v>63.530833333333334</v>
      </c>
      <c r="V178" s="107">
        <v>47.625</v>
      </c>
      <c r="W178" s="107">
        <v>52.777559523809522</v>
      </c>
      <c r="X178" s="288">
        <f t="shared" si="42"/>
        <v>0.73734146026831826</v>
      </c>
      <c r="Y178" s="289">
        <f t="shared" si="35"/>
        <v>56.037950980392189</v>
      </c>
      <c r="Z178" s="289">
        <f t="shared" si="36"/>
        <v>-1.9126591386554281</v>
      </c>
      <c r="AA178" s="107">
        <v>66.977019607843204</v>
      </c>
      <c r="AB178" s="107">
        <v>59.527176470588266</v>
      </c>
      <c r="AC178" s="107">
        <v>45.417176470588231</v>
      </c>
      <c r="AD178" s="107">
        <v>52.230431372549042</v>
      </c>
      <c r="AE178" s="106">
        <v>3</v>
      </c>
      <c r="AF178" s="32" t="str">
        <f>IF(AE178=0,"",VLOOKUP(AE178,tab_tipo_expansao!$A$2:$B$4,2,0))</f>
        <v>não_considerar</v>
      </c>
      <c r="AG178" s="125">
        <v>2022</v>
      </c>
      <c r="AH178" s="125">
        <v>2100</v>
      </c>
      <c r="AI178" s="125">
        <v>30</v>
      </c>
      <c r="AJ178" s="529">
        <v>835.35992347801403</v>
      </c>
      <c r="AK178" s="24">
        <f>AL178/constantes!$B$4</f>
        <v>2818.35331807697</v>
      </c>
      <c r="AL178" s="33">
        <f t="shared" si="43"/>
        <v>10991.577940500183</v>
      </c>
      <c r="AM178" s="87">
        <v>2</v>
      </c>
      <c r="AN178" s="530">
        <v>0</v>
      </c>
      <c r="AO178" s="23"/>
      <c r="AP178" s="531">
        <f t="shared" si="37"/>
        <v>835.35992347801403</v>
      </c>
      <c r="AR178" s="35">
        <f t="shared" si="44"/>
        <v>10991.577940500185</v>
      </c>
      <c r="AS178" s="36">
        <f ca="1">OFFSET(cod_desembolso!$A$1,AM178,23)</f>
        <v>1.1245293369208682</v>
      </c>
      <c r="AT178" s="37">
        <f ca="1">IF(AP178=0,0,AP178*(OFFSET(cod_desembolso!$A$1,AM178,23)))</f>
        <v>939.38674083899832</v>
      </c>
      <c r="AU178" s="38">
        <f>(constantes!$B$3*(1+constantes!$B$3)^(AI178))/((1+constantes!$B$3)^(AI178)-1)</f>
        <v>8.8827433387272267E-2</v>
      </c>
      <c r="AV178" s="37">
        <f t="shared" ca="1" si="39"/>
        <v>87.243313146762915</v>
      </c>
      <c r="AW178" s="37">
        <f ca="1">IF(AP178=0,AY178/constantes!$B$3,AV178/constantes!$B$3)</f>
        <v>1090.5414143345365</v>
      </c>
      <c r="AX178" s="39">
        <f ca="1">IF(AP178=0,0,PV(constantes!$B$3,AI178,-AV178)*constantes!$B$3)</f>
        <v>78.573305403430609</v>
      </c>
      <c r="AY178" s="40">
        <f>constantes!$B$10*F178/1000</f>
        <v>3.8</v>
      </c>
      <c r="AZ178" s="532">
        <f>constantes!$B$12</f>
        <v>0</v>
      </c>
      <c r="BA178" s="20">
        <v>318</v>
      </c>
      <c r="BB178" s="43"/>
      <c r="BC178" s="3" t="s">
        <v>2285</v>
      </c>
      <c r="BE178" s="533">
        <v>1</v>
      </c>
      <c r="BF178" s="534">
        <v>2035</v>
      </c>
      <c r="BG178" s="535">
        <v>3</v>
      </c>
      <c r="BH178" s="536">
        <v>2050</v>
      </c>
    </row>
    <row r="179" spans="1:60" ht="15" x14ac:dyDescent="0.25">
      <c r="A179" s="125">
        <v>1154</v>
      </c>
      <c r="B179" s="125">
        <v>1154</v>
      </c>
      <c r="C179" s="537" t="s">
        <v>2492</v>
      </c>
      <c r="D179" s="537" t="s">
        <v>2492</v>
      </c>
      <c r="E179" s="545"/>
      <c r="F179" s="525">
        <v>48.5</v>
      </c>
      <c r="G179" s="3" t="s">
        <v>2264</v>
      </c>
      <c r="H179" s="3" t="s">
        <v>2373</v>
      </c>
      <c r="I179" s="3">
        <v>-50.186543999999998</v>
      </c>
      <c r="J179" s="3">
        <v>-18.126525000000001</v>
      </c>
      <c r="K179" s="538" t="s">
        <v>2073</v>
      </c>
      <c r="L179" s="538" t="s">
        <v>2073</v>
      </c>
      <c r="M179" s="553">
        <v>1</v>
      </c>
      <c r="N179" s="107"/>
      <c r="O179" s="528">
        <v>2.068E-2</v>
      </c>
      <c r="P179" s="528">
        <v>4.6600000000000003E-2</v>
      </c>
      <c r="Q179" s="288">
        <f t="shared" si="40"/>
        <v>0.532119300920186</v>
      </c>
      <c r="R179" s="30">
        <f t="shared" si="32"/>
        <v>25.807786094629019</v>
      </c>
      <c r="S179" s="30">
        <f t="shared" si="41"/>
        <v>22.692213905370981</v>
      </c>
      <c r="T179" s="107">
        <v>32.341515636377707</v>
      </c>
      <c r="U179" s="107">
        <v>28.390936196646155</v>
      </c>
      <c r="V179" s="107">
        <v>20.139157248205091</v>
      </c>
      <c r="W179" s="107">
        <v>22.359535297287124</v>
      </c>
      <c r="X179" s="288">
        <f t="shared" si="42"/>
        <v>0.56765074645560576</v>
      </c>
      <c r="Y179" s="289">
        <f t="shared" si="35"/>
        <v>27.531061203096879</v>
      </c>
      <c r="Z179" s="289">
        <f t="shared" si="36"/>
        <v>1.7232751084678597</v>
      </c>
      <c r="AA179" s="107">
        <v>35.984612039960325</v>
      </c>
      <c r="AB179" s="107">
        <v>29.936726588611311</v>
      </c>
      <c r="AC179" s="107">
        <v>20.610941656490279</v>
      </c>
      <c r="AD179" s="107">
        <v>23.591964527325604</v>
      </c>
      <c r="AE179" s="106">
        <v>1</v>
      </c>
      <c r="AF179" s="32" t="str">
        <f>IF(AE179=0,"",VLOOKUP(AE179,tab_tipo_expansao!$A$2:$B$4,2,0))</f>
        <v>opcional</v>
      </c>
      <c r="AG179" s="125">
        <v>2028</v>
      </c>
      <c r="AH179" s="125">
        <v>2100</v>
      </c>
      <c r="AI179" s="125">
        <v>30</v>
      </c>
      <c r="AJ179" s="529">
        <v>477.61009648318816</v>
      </c>
      <c r="AK179" s="24">
        <f>AL179/constantes!$B$4</f>
        <v>2525.0335526470431</v>
      </c>
      <c r="AL179" s="33">
        <f t="shared" si="43"/>
        <v>9847.6308553234685</v>
      </c>
      <c r="AM179" s="87">
        <v>2</v>
      </c>
      <c r="AN179" s="530">
        <v>0</v>
      </c>
      <c r="AO179" s="23"/>
      <c r="AP179" s="531">
        <f t="shared" si="37"/>
        <v>477.61009648318816</v>
      </c>
      <c r="AR179" s="35">
        <f t="shared" si="44"/>
        <v>9847.6308553234667</v>
      </c>
      <c r="AS179" s="36">
        <f ca="1">OFFSET(cod_desembolso!$A$1,AM179,23)</f>
        <v>1.1245293369208682</v>
      </c>
      <c r="AT179" s="37">
        <f ca="1">IF(AP179=0,0,AP179*(OFFSET(cod_desembolso!$A$1,AM179,23)))</f>
        <v>537.08656510495143</v>
      </c>
      <c r="AU179" s="38">
        <f>(constantes!$B$3*(1+constantes!$B$3)^(AI179))/((1+constantes!$B$3)^(AI179)-1)</f>
        <v>8.8827433387272267E-2</v>
      </c>
      <c r="AV179" s="37">
        <f t="shared" ca="1" si="39"/>
        <v>50.133021085058942</v>
      </c>
      <c r="AW179" s="37">
        <f ca="1">IF(AP179=0,AY179/constantes!$B$3,AV179/constantes!$B$3)</f>
        <v>626.66276356323681</v>
      </c>
      <c r="AX179" s="39">
        <f ca="1">IF(AP179=0,0,PV(constantes!$B$3,AI179,-AV179)*constantes!$B$3)</f>
        <v>45.15093517696284</v>
      </c>
      <c r="AY179" s="40">
        <f>constantes!$B$10*F179/1000</f>
        <v>2.4249999999999998</v>
      </c>
      <c r="AZ179" s="532">
        <f>constantes!$B$12</f>
        <v>0</v>
      </c>
      <c r="BA179" s="20">
        <v>318</v>
      </c>
      <c r="BB179" s="43"/>
      <c r="BC179" s="3" t="s">
        <v>2265</v>
      </c>
      <c r="BE179" s="533">
        <v>1</v>
      </c>
      <c r="BF179" s="534">
        <v>2027</v>
      </c>
      <c r="BG179" s="535">
        <v>1</v>
      </c>
      <c r="BH179" s="536">
        <v>2027</v>
      </c>
    </row>
    <row r="180" spans="1:60" ht="15" x14ac:dyDescent="0.25">
      <c r="A180" s="125">
        <v>1155</v>
      </c>
      <c r="B180" s="125">
        <v>1155</v>
      </c>
      <c r="C180" s="537" t="s">
        <v>2493</v>
      </c>
      <c r="D180" s="537" t="s">
        <v>2493</v>
      </c>
      <c r="E180" s="545"/>
      <c r="F180" s="525">
        <v>1087</v>
      </c>
      <c r="G180" s="3" t="s">
        <v>2267</v>
      </c>
      <c r="H180" s="3" t="s">
        <v>2336</v>
      </c>
      <c r="I180" s="3">
        <v>-48.336517000000001</v>
      </c>
      <c r="J180" s="3">
        <v>-6.1365280000000002</v>
      </c>
      <c r="K180" s="538" t="s">
        <v>2051</v>
      </c>
      <c r="L180" s="538" t="s">
        <v>2051</v>
      </c>
      <c r="M180" s="553">
        <v>4</v>
      </c>
      <c r="N180" s="107"/>
      <c r="O180" s="528">
        <v>1.6379999999999999E-2</v>
      </c>
      <c r="P180" s="528">
        <v>6.1409999999999999E-2</v>
      </c>
      <c r="Q180" s="288">
        <f t="shared" si="40"/>
        <v>0.53569966487054799</v>
      </c>
      <c r="R180" s="30">
        <f t="shared" si="32"/>
        <v>582.30553571428561</v>
      </c>
      <c r="S180" s="30">
        <f t="shared" si="41"/>
        <v>504.69446428571439</v>
      </c>
      <c r="T180" s="107">
        <v>930.27809523809503</v>
      </c>
      <c r="U180" s="107">
        <v>888.20249999999999</v>
      </c>
      <c r="V180" s="107">
        <v>237.15499999999997</v>
      </c>
      <c r="W180" s="107">
        <v>273.58654761904762</v>
      </c>
      <c r="X180" s="288">
        <f t="shared" si="42"/>
        <v>0.6135091004202966</v>
      </c>
      <c r="Y180" s="289">
        <f t="shared" si="35"/>
        <v>666.88439215686242</v>
      </c>
      <c r="Z180" s="289">
        <f t="shared" si="36"/>
        <v>84.578856442576807</v>
      </c>
      <c r="AA180" s="107">
        <v>978.35694117647006</v>
      </c>
      <c r="AB180" s="107">
        <v>926.24054901960733</v>
      </c>
      <c r="AC180" s="107">
        <v>311.98192156862746</v>
      </c>
      <c r="AD180" s="107">
        <v>450.95815686274517</v>
      </c>
      <c r="AE180" s="106">
        <v>3</v>
      </c>
      <c r="AF180" s="32" t="str">
        <f>IF(AE180=0,"",VLOOKUP(AE180,tab_tipo_expansao!$A$2:$B$4,2,0))</f>
        <v>não_considerar</v>
      </c>
      <c r="AG180" s="125">
        <v>2022</v>
      </c>
      <c r="AH180" s="125">
        <v>2100</v>
      </c>
      <c r="AI180" s="125">
        <v>30</v>
      </c>
      <c r="AJ180" s="529">
        <v>4962.0843378228656</v>
      </c>
      <c r="AK180" s="24">
        <f>AL180/constantes!$B$4</f>
        <v>1170.4961521531541</v>
      </c>
      <c r="AL180" s="33">
        <f t="shared" si="43"/>
        <v>4564.9349933973008</v>
      </c>
      <c r="AM180" s="87">
        <v>4</v>
      </c>
      <c r="AN180" s="530">
        <v>0</v>
      </c>
      <c r="AO180" s="23"/>
      <c r="AP180" s="531">
        <f t="shared" si="37"/>
        <v>4962.0843378228656</v>
      </c>
      <c r="AR180" s="35">
        <f t="shared" si="44"/>
        <v>4564.9349933973008</v>
      </c>
      <c r="AS180" s="36">
        <f ca="1">OFFSET(cod_desembolso!$A$1,AM180,23)</f>
        <v>1.103153897336226</v>
      </c>
      <c r="AT180" s="37">
        <f ca="1">IF(AP180=0,0,AP180*(OFFSET(cod_desembolso!$A$1,AM180,23)))</f>
        <v>5473.9426761803406</v>
      </c>
      <c r="AU180" s="38">
        <f>(constantes!$B$3*(1+constantes!$B$3)^(AI180))/((1+constantes!$B$3)^(AI180)-1)</f>
        <v>8.8827433387272267E-2</v>
      </c>
      <c r="AV180" s="37">
        <f t="shared" ca="1" si="39"/>
        <v>540.58627843415604</v>
      </c>
      <c r="AW180" s="37">
        <f ca="1">IF(AP180=0,AY180/constantes!$B$3,AV180/constantes!$B$3)</f>
        <v>6757.3284804269506</v>
      </c>
      <c r="AX180" s="39">
        <f ca="1">IF(AP180=0,0,PV(constantes!$B$3,AI180,-AV180)*constantes!$B$3)</f>
        <v>486.8642560703455</v>
      </c>
      <c r="AY180" s="40">
        <f>constantes!$B$10*F180/1000</f>
        <v>54.35</v>
      </c>
      <c r="AZ180" s="532">
        <f>constantes!$B$12</f>
        <v>0</v>
      </c>
      <c r="BA180" s="20">
        <v>318</v>
      </c>
      <c r="BB180" s="43"/>
      <c r="BC180" s="3" t="s">
        <v>2285</v>
      </c>
      <c r="BE180" s="533">
        <v>1</v>
      </c>
      <c r="BF180" s="534">
        <v>2035</v>
      </c>
      <c r="BG180" s="535">
        <v>3</v>
      </c>
      <c r="BH180" s="536">
        <v>2050</v>
      </c>
    </row>
    <row r="181" spans="1:60" ht="15" x14ac:dyDescent="0.25">
      <c r="A181" s="125">
        <v>1156</v>
      </c>
      <c r="B181" s="125">
        <v>1156</v>
      </c>
      <c r="C181" s="537" t="s">
        <v>2494</v>
      </c>
      <c r="D181" s="537" t="s">
        <v>2494</v>
      </c>
      <c r="E181" s="545"/>
      <c r="F181" s="525">
        <v>48</v>
      </c>
      <c r="G181" s="3" t="s">
        <v>2264</v>
      </c>
      <c r="H181" s="3" t="s">
        <v>2384</v>
      </c>
      <c r="I181" s="3">
        <v>-52.150545000000001</v>
      </c>
      <c r="J181" s="3">
        <v>-20.093761000000001</v>
      </c>
      <c r="K181" s="538" t="s">
        <v>2160</v>
      </c>
      <c r="L181" s="538" t="s">
        <v>2160</v>
      </c>
      <c r="M181" s="553">
        <v>1</v>
      </c>
      <c r="N181" s="107"/>
      <c r="O181" s="528">
        <v>2.068E-2</v>
      </c>
      <c r="P181" s="528">
        <v>4.6600000000000003E-2</v>
      </c>
      <c r="Q181" s="288">
        <f t="shared" si="40"/>
        <v>0.532119300920186</v>
      </c>
      <c r="R181" s="30">
        <f t="shared" si="32"/>
        <v>25.541726444168926</v>
      </c>
      <c r="S181" s="30">
        <f t="shared" si="41"/>
        <v>22.458273555831074</v>
      </c>
      <c r="T181" s="107">
        <v>32.008097949404743</v>
      </c>
      <c r="U181" s="107">
        <v>28.098246132763212</v>
      </c>
      <c r="V181" s="107">
        <v>19.931537070388543</v>
      </c>
      <c r="W181" s="107">
        <v>22.129024624119211</v>
      </c>
      <c r="X181" s="288">
        <f t="shared" si="42"/>
        <v>0.56765074645560565</v>
      </c>
      <c r="Y181" s="289">
        <f t="shared" si="35"/>
        <v>27.247235829869073</v>
      </c>
      <c r="Z181" s="289">
        <f t="shared" si="36"/>
        <v>1.7055093857001467</v>
      </c>
      <c r="AA181" s="107">
        <v>35.613636658105058</v>
      </c>
      <c r="AB181" s="107">
        <v>29.62810054130604</v>
      </c>
      <c r="AC181" s="107">
        <v>20.398457721887286</v>
      </c>
      <c r="AD181" s="107">
        <v>23.348748398177918</v>
      </c>
      <c r="AE181" s="106">
        <v>1</v>
      </c>
      <c r="AF181" s="32" t="str">
        <f>IF(AE181=0,"",VLOOKUP(AE181,tab_tipo_expansao!$A$2:$B$4,2,0))</f>
        <v>opcional</v>
      </c>
      <c r="AG181" s="125">
        <v>2028</v>
      </c>
      <c r="AH181" s="125">
        <v>2100</v>
      </c>
      <c r="AI181" s="125">
        <v>30</v>
      </c>
      <c r="AJ181" s="529">
        <v>480</v>
      </c>
      <c r="AK181" s="24">
        <f>AL181/constantes!$B$4</f>
        <v>2564.102564102564</v>
      </c>
      <c r="AL181" s="33">
        <f t="shared" si="43"/>
        <v>10000</v>
      </c>
      <c r="AM181" s="87">
        <v>2</v>
      </c>
      <c r="AN181" s="530">
        <v>0</v>
      </c>
      <c r="AO181" s="23"/>
      <c r="AP181" s="531">
        <f t="shared" si="37"/>
        <v>480</v>
      </c>
      <c r="AR181" s="35">
        <f t="shared" si="44"/>
        <v>10000</v>
      </c>
      <c r="AS181" s="36">
        <f ca="1">OFFSET(cod_desembolso!$A$1,AM181,23)</f>
        <v>1.1245293369208682</v>
      </c>
      <c r="AT181" s="37">
        <f ca="1">IF(AP181=0,0,AP181*(OFFSET(cod_desembolso!$A$1,AM181,23)))</f>
        <v>539.77408172201672</v>
      </c>
      <c r="AU181" s="38">
        <f>(constantes!$B$3*(1+constantes!$B$3)^(AI181))/((1+constantes!$B$3)^(AI181)-1)</f>
        <v>8.8827433387272267E-2</v>
      </c>
      <c r="AV181" s="37">
        <f t="shared" ca="1" si="39"/>
        <v>50.346746288338494</v>
      </c>
      <c r="AW181" s="37">
        <f ca="1">IF(AP181=0,AY181/constantes!$B$3,AV181/constantes!$B$3)</f>
        <v>629.33432860423113</v>
      </c>
      <c r="AX181" s="39">
        <f ca="1">IF(AP181=0,0,PV(constantes!$B$3,AI181,-AV181)*constantes!$B$3)</f>
        <v>45.34342093964181</v>
      </c>
      <c r="AY181" s="40">
        <f>constantes!$B$10*F181/1000</f>
        <v>2.4</v>
      </c>
      <c r="AZ181" s="532">
        <f>constantes!$B$12</f>
        <v>0</v>
      </c>
      <c r="BA181" s="20">
        <v>318</v>
      </c>
      <c r="BB181" s="43"/>
      <c r="BC181" s="3" t="s">
        <v>2265</v>
      </c>
      <c r="BE181" s="533">
        <v>1</v>
      </c>
      <c r="BF181" s="534">
        <v>2027</v>
      </c>
      <c r="BG181" s="535">
        <v>1</v>
      </c>
      <c r="BH181" s="536">
        <v>2027</v>
      </c>
    </row>
    <row r="182" spans="1:60" ht="15" x14ac:dyDescent="0.25">
      <c r="A182" s="125">
        <v>1157</v>
      </c>
      <c r="B182" s="125">
        <v>1157</v>
      </c>
      <c r="C182" s="537" t="s">
        <v>2495</v>
      </c>
      <c r="D182" s="537" t="s">
        <v>2495</v>
      </c>
      <c r="E182" s="545"/>
      <c r="F182" s="525">
        <v>84.3</v>
      </c>
      <c r="G182" s="3" t="s">
        <v>2165</v>
      </c>
      <c r="H182" s="3" t="s">
        <v>2270</v>
      </c>
      <c r="I182" s="3">
        <v>-52.810988000000002</v>
      </c>
      <c r="J182" s="3">
        <v>-26.876702999999999</v>
      </c>
      <c r="K182" s="538" t="s">
        <v>2059</v>
      </c>
      <c r="L182" s="538" t="s">
        <v>2059</v>
      </c>
      <c r="M182" s="553">
        <v>2</v>
      </c>
      <c r="N182" s="107"/>
      <c r="O182" s="528">
        <v>1.9820000000000001E-2</v>
      </c>
      <c r="P182" s="528">
        <v>5.2919999999999995E-2</v>
      </c>
      <c r="Q182" s="288">
        <f t="shared" si="40"/>
        <v>0.48581790515731804</v>
      </c>
      <c r="R182" s="30">
        <f t="shared" si="32"/>
        <v>40.95444940476191</v>
      </c>
      <c r="S182" s="30">
        <f t="shared" si="41"/>
        <v>43.345550595238088</v>
      </c>
      <c r="T182" s="107">
        <v>27.774761904761903</v>
      </c>
      <c r="U182" s="107">
        <v>42.96595238095238</v>
      </c>
      <c r="V182" s="107">
        <v>47.243749999999999</v>
      </c>
      <c r="W182" s="107">
        <v>45.833333333333336</v>
      </c>
      <c r="X182" s="288">
        <f t="shared" si="42"/>
        <v>0.55823855046170312</v>
      </c>
      <c r="Y182" s="289">
        <f t="shared" si="35"/>
        <v>47.059509803921571</v>
      </c>
      <c r="Z182" s="289">
        <f t="shared" si="36"/>
        <v>6.1050603991596617</v>
      </c>
      <c r="AA182" s="107">
        <v>36.420588235294119</v>
      </c>
      <c r="AB182" s="107">
        <v>45.816039215686281</v>
      </c>
      <c r="AC182" s="107">
        <v>54.859176470588245</v>
      </c>
      <c r="AD182" s="107">
        <v>51.142235294117654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29">
        <v>505.77370515722032</v>
      </c>
      <c r="AK182" s="24">
        <f>AL182/constantes!$B$4</f>
        <v>1538.3815590145705</v>
      </c>
      <c r="AL182" s="33">
        <f t="shared" si="43"/>
        <v>5999.688080156825</v>
      </c>
      <c r="AM182" s="87">
        <v>2</v>
      </c>
      <c r="AN182" s="530">
        <v>0</v>
      </c>
      <c r="AO182" s="23"/>
      <c r="AP182" s="531">
        <f t="shared" si="37"/>
        <v>505.77370515722032</v>
      </c>
      <c r="AR182" s="35">
        <f t="shared" si="44"/>
        <v>5999.688080156825</v>
      </c>
      <c r="AS182" s="36">
        <f ca="1">OFFSET(cod_desembolso!$A$1,AM182,23)</f>
        <v>1.1245293369208682</v>
      </c>
      <c r="AT182" s="37">
        <f ca="1">IF(AP182=0,0,AP182*(OFFSET(cod_desembolso!$A$1,AM182,23)))</f>
        <v>568.75736929245966</v>
      </c>
      <c r="AU182" s="38">
        <f>(constantes!$B$3*(1+constantes!$B$3)^(AI182))/((1+constantes!$B$3)^(AI182)-1)</f>
        <v>8.8827433387272267E-2</v>
      </c>
      <c r="AV182" s="37">
        <f t="shared" ca="1" si="39"/>
        <v>54.736257334346178</v>
      </c>
      <c r="AW182" s="37">
        <f ca="1">IF(AP182=0,AY182/constantes!$B$3,AV182/constantes!$B$3)</f>
        <v>684.20321667932717</v>
      </c>
      <c r="AX182" s="39">
        <f ca="1">IF(AP182=0,0,PV(constantes!$B$3,AI182,-AV182)*constantes!$B$3)</f>
        <v>49.29671408669936</v>
      </c>
      <c r="AY182" s="40">
        <f>constantes!$B$10*F182/1000</f>
        <v>4.2149999999999999</v>
      </c>
      <c r="AZ182" s="532">
        <f>constantes!$B$12</f>
        <v>0</v>
      </c>
      <c r="BA182" s="20">
        <v>318</v>
      </c>
      <c r="BB182" s="43"/>
      <c r="BC182" s="3" t="s">
        <v>2277</v>
      </c>
      <c r="BE182" s="533">
        <v>1</v>
      </c>
      <c r="BF182" s="534">
        <v>2026</v>
      </c>
      <c r="BG182" s="535">
        <v>1</v>
      </c>
      <c r="BH182" s="536">
        <v>2026</v>
      </c>
    </row>
    <row r="183" spans="1:60" ht="15" x14ac:dyDescent="0.25">
      <c r="A183" s="125">
        <v>1158</v>
      </c>
      <c r="B183" s="125">
        <v>1158</v>
      </c>
      <c r="C183" s="537" t="s">
        <v>2496</v>
      </c>
      <c r="D183" s="537" t="s">
        <v>2496</v>
      </c>
      <c r="E183" s="545"/>
      <c r="F183" s="525">
        <v>47.82</v>
      </c>
      <c r="G183" s="3" t="s">
        <v>2264</v>
      </c>
      <c r="H183" s="3" t="s">
        <v>2409</v>
      </c>
      <c r="I183" s="3">
        <v>-51.766666999999998</v>
      </c>
      <c r="J183" s="3">
        <v>-23.937781000000001</v>
      </c>
      <c r="K183" s="538" t="s">
        <v>221</v>
      </c>
      <c r="L183" s="538" t="s">
        <v>221</v>
      </c>
      <c r="M183" s="553">
        <v>2</v>
      </c>
      <c r="N183" s="107"/>
      <c r="O183" s="528">
        <v>2.068E-2</v>
      </c>
      <c r="P183" s="528">
        <v>4.6600000000000003E-2</v>
      </c>
      <c r="Q183" s="288">
        <f t="shared" si="40"/>
        <v>0.56511925922606598</v>
      </c>
      <c r="R183" s="30">
        <f t="shared" si="32"/>
        <v>27.024002976190477</v>
      </c>
      <c r="S183" s="30">
        <f t="shared" si="41"/>
        <v>20.795997023809523</v>
      </c>
      <c r="T183" s="107">
        <v>28.258095238095237</v>
      </c>
      <c r="U183" s="107">
        <v>27.348988095238095</v>
      </c>
      <c r="V183" s="107">
        <v>23.662499999999998</v>
      </c>
      <c r="W183" s="107">
        <v>28.826428571428576</v>
      </c>
      <c r="X183" s="288">
        <f t="shared" si="42"/>
        <v>0.65602073953797335</v>
      </c>
      <c r="Y183" s="289">
        <f t="shared" si="35"/>
        <v>31.370911764705887</v>
      </c>
      <c r="Z183" s="289">
        <f t="shared" si="36"/>
        <v>4.3469087885154103</v>
      </c>
      <c r="AA183" s="107">
        <v>34.061686274509825</v>
      </c>
      <c r="AB183" s="107">
        <v>28.29545098039215</v>
      </c>
      <c r="AC183" s="107">
        <v>29.320274509803923</v>
      </c>
      <c r="AD183" s="107">
        <v>33.806235294117663</v>
      </c>
      <c r="AE183" s="106">
        <v>1</v>
      </c>
      <c r="AF183" s="32" t="str">
        <f>IF(AE183=0,"",VLOOKUP(AE183,tab_tipo_expansao!$A$2:$B$4,2,0))</f>
        <v>opcional</v>
      </c>
      <c r="AG183" s="125">
        <v>2028</v>
      </c>
      <c r="AH183" s="125">
        <v>2100</v>
      </c>
      <c r="AI183" s="125">
        <v>30</v>
      </c>
      <c r="AJ183" s="529">
        <v>515.55455071968947</v>
      </c>
      <c r="AK183" s="24">
        <f>AL183/constantes!$B$4</f>
        <v>2764.3972091909272</v>
      </c>
      <c r="AL183" s="33">
        <f t="shared" si="43"/>
        <v>10781.149115844615</v>
      </c>
      <c r="AM183" s="87">
        <v>2</v>
      </c>
      <c r="AN183" s="530">
        <v>0</v>
      </c>
      <c r="AO183" s="23"/>
      <c r="AP183" s="531">
        <f t="shared" si="37"/>
        <v>515.55455071968947</v>
      </c>
      <c r="AR183" s="35">
        <f t="shared" si="44"/>
        <v>10781.149115844615</v>
      </c>
      <c r="AS183" s="36">
        <f ca="1">OFFSET(cod_desembolso!$A$1,AM183,23)</f>
        <v>1.1245293369208682</v>
      </c>
      <c r="AT183" s="37">
        <f ca="1">IF(AP183=0,0,AP183*(OFFSET(cod_desembolso!$A$1,AM183,23)))</f>
        <v>579.75621706734853</v>
      </c>
      <c r="AU183" s="38">
        <f>(constantes!$B$3*(1+constantes!$B$3)^(AI183))/((1+constantes!$B$3)^(AI183)-1)</f>
        <v>8.8827433387272267E-2</v>
      </c>
      <c r="AV183" s="37">
        <f t="shared" ca="1" si="39"/>
        <v>53.889256752406858</v>
      </c>
      <c r="AW183" s="37">
        <f ca="1">IF(AP183=0,AY183/constantes!$B$3,AV183/constantes!$B$3)</f>
        <v>673.61570940508568</v>
      </c>
      <c r="AX183" s="39">
        <f ca="1">IF(AP183=0,0,PV(constantes!$B$3,AI183,-AV183)*constantes!$B$3)</f>
        <v>48.533886163261307</v>
      </c>
      <c r="AY183" s="40">
        <f>constantes!$B$10*F183/1000</f>
        <v>2.391</v>
      </c>
      <c r="AZ183" s="532">
        <f>constantes!$B$12</f>
        <v>0</v>
      </c>
      <c r="BA183" s="20">
        <v>318</v>
      </c>
      <c r="BB183" s="43"/>
      <c r="BC183" s="3" t="s">
        <v>2265</v>
      </c>
      <c r="BE183" s="533">
        <v>1</v>
      </c>
      <c r="BF183" s="534">
        <v>2027</v>
      </c>
      <c r="BG183" s="535">
        <v>1</v>
      </c>
      <c r="BH183" s="536">
        <v>2027</v>
      </c>
    </row>
    <row r="184" spans="1:60" ht="15" x14ac:dyDescent="0.25">
      <c r="A184" s="125">
        <v>1159</v>
      </c>
      <c r="B184" s="125">
        <v>1159</v>
      </c>
      <c r="C184" s="537" t="s">
        <v>2497</v>
      </c>
      <c r="D184" s="537" t="s">
        <v>2497</v>
      </c>
      <c r="E184" s="545"/>
      <c r="F184" s="525">
        <v>50</v>
      </c>
      <c r="G184" s="3" t="s">
        <v>2264</v>
      </c>
      <c r="H184" s="3" t="s">
        <v>2423</v>
      </c>
      <c r="I184" s="3">
        <v>-47.747132000000001</v>
      </c>
      <c r="J184" s="3">
        <v>-12.991012</v>
      </c>
      <c r="K184" s="538" t="s">
        <v>2051</v>
      </c>
      <c r="L184" s="538" t="s">
        <v>2051</v>
      </c>
      <c r="M184" s="553">
        <v>1</v>
      </c>
      <c r="N184" s="107"/>
      <c r="O184" s="528">
        <v>2.068E-2</v>
      </c>
      <c r="P184" s="528">
        <v>4.6600000000000003E-2</v>
      </c>
      <c r="Q184" s="288">
        <f t="shared" si="40"/>
        <v>0.532119300920186</v>
      </c>
      <c r="R184" s="30">
        <f t="shared" si="32"/>
        <v>26.605965046009299</v>
      </c>
      <c r="S184" s="30">
        <f t="shared" si="41"/>
        <v>23.394034953990701</v>
      </c>
      <c r="T184" s="107">
        <v>33.341768697296608</v>
      </c>
      <c r="U184" s="107">
        <v>29.269006388295008</v>
      </c>
      <c r="V184" s="107">
        <v>20.762017781654734</v>
      </c>
      <c r="W184" s="107">
        <v>23.051067316790849</v>
      </c>
      <c r="X184" s="288">
        <f t="shared" si="42"/>
        <v>0.56765074645560576</v>
      </c>
      <c r="Y184" s="289">
        <f t="shared" si="35"/>
        <v>28.382537322780287</v>
      </c>
      <c r="Z184" s="289">
        <f t="shared" si="36"/>
        <v>1.7765722767709882</v>
      </c>
      <c r="AA184" s="107">
        <v>37.097538185526105</v>
      </c>
      <c r="AB184" s="107">
        <v>30.862604730527124</v>
      </c>
      <c r="AC184" s="107">
        <v>21.248393460299258</v>
      </c>
      <c r="AD184" s="107">
        <v>24.321612914768664</v>
      </c>
      <c r="AE184" s="106">
        <v>3</v>
      </c>
      <c r="AF184" s="32" t="str">
        <f>IF(AE184=0,"",VLOOKUP(AE184,tab_tipo_expansao!$A$2:$B$4,2,0))</f>
        <v>não_considerar</v>
      </c>
      <c r="AG184" s="125">
        <v>2022</v>
      </c>
      <c r="AH184" s="125">
        <v>2100</v>
      </c>
      <c r="AI184" s="125">
        <v>30</v>
      </c>
      <c r="AJ184" s="529">
        <v>500</v>
      </c>
      <c r="AK184" s="24">
        <f>AL184/constantes!$B$4</f>
        <v>2564.102564102564</v>
      </c>
      <c r="AL184" s="33">
        <f t="shared" si="43"/>
        <v>10000</v>
      </c>
      <c r="AM184" s="87">
        <v>2</v>
      </c>
      <c r="AN184" s="530">
        <v>0</v>
      </c>
      <c r="AO184" s="23"/>
      <c r="AP184" s="531">
        <f t="shared" si="37"/>
        <v>500</v>
      </c>
      <c r="AR184" s="35">
        <f t="shared" si="44"/>
        <v>10000</v>
      </c>
      <c r="AS184" s="36">
        <f ca="1">OFFSET(cod_desembolso!$A$1,AM184,23)</f>
        <v>1.1245293369208682</v>
      </c>
      <c r="AT184" s="37">
        <f ca="1">IF(AP184=0,0,AP184*(OFFSET(cod_desembolso!$A$1,AM184,23)))</f>
        <v>562.26466846043411</v>
      </c>
      <c r="AU184" s="38">
        <f>(constantes!$B$3*(1+constantes!$B$3)^(AI184))/((1+constantes!$B$3)^(AI184)-1)</f>
        <v>8.8827433387272267E-2</v>
      </c>
      <c r="AV184" s="37">
        <f t="shared" ca="1" si="39"/>
        <v>52.444527383685937</v>
      </c>
      <c r="AW184" s="37">
        <f ca="1">IF(AP184=0,AY184/constantes!$B$3,AV184/constantes!$B$3)</f>
        <v>655.5565922960742</v>
      </c>
      <c r="AX184" s="39">
        <f ca="1">IF(AP184=0,0,PV(constantes!$B$3,AI184,-AV184)*constantes!$B$3)</f>
        <v>47.232730145460231</v>
      </c>
      <c r="AY184" s="40">
        <f>constantes!$B$10*F184/1000</f>
        <v>2.5</v>
      </c>
      <c r="AZ184" s="532">
        <f>constantes!$B$12</f>
        <v>0</v>
      </c>
      <c r="BA184" s="20">
        <v>318</v>
      </c>
      <c r="BB184" s="43"/>
      <c r="BC184" s="3" t="s">
        <v>2285</v>
      </c>
      <c r="BE184" s="533">
        <v>1</v>
      </c>
      <c r="BF184" s="534">
        <v>2035</v>
      </c>
      <c r="BG184" s="535">
        <v>3</v>
      </c>
      <c r="BH184" s="536">
        <v>2050</v>
      </c>
    </row>
    <row r="185" spans="1:60" ht="15" x14ac:dyDescent="0.25">
      <c r="A185" s="125">
        <v>1160</v>
      </c>
      <c r="B185" s="125">
        <v>1160</v>
      </c>
      <c r="C185" s="537" t="s">
        <v>2498</v>
      </c>
      <c r="D185" s="537" t="s">
        <v>2498</v>
      </c>
      <c r="E185" s="545"/>
      <c r="F185" s="525">
        <v>331</v>
      </c>
      <c r="G185" s="3" t="s">
        <v>2264</v>
      </c>
      <c r="H185" s="3" t="s">
        <v>2146</v>
      </c>
      <c r="I185" s="3">
        <v>-50.913578999999999</v>
      </c>
      <c r="J185" s="3">
        <v>-23.725216</v>
      </c>
      <c r="K185" s="538" t="s">
        <v>221</v>
      </c>
      <c r="L185" s="538" t="s">
        <v>221</v>
      </c>
      <c r="M185" s="553">
        <v>2</v>
      </c>
      <c r="N185" s="107"/>
      <c r="O185" s="528">
        <v>1.6379999999999999E-2</v>
      </c>
      <c r="P185" s="528">
        <v>6.1409999999999999E-2</v>
      </c>
      <c r="Q185" s="288">
        <f t="shared" ref="Q185:Q216" si="45">R185/$F185</f>
        <v>0.48115527442094669</v>
      </c>
      <c r="R185" s="30">
        <f t="shared" si="32"/>
        <v>159.26239583333336</v>
      </c>
      <c r="S185" s="30">
        <f t="shared" ref="S185:S216" si="46">F185-R185</f>
        <v>171.73760416666664</v>
      </c>
      <c r="T185" s="107">
        <v>144.56190476190477</v>
      </c>
      <c r="U185" s="107">
        <v>141.47898809523812</v>
      </c>
      <c r="V185" s="107">
        <v>166.96916666666667</v>
      </c>
      <c r="W185" s="107">
        <v>184.03952380952384</v>
      </c>
      <c r="X185" s="288">
        <f t="shared" ref="X185:X216" si="47">Y185/$F185</f>
        <v>0.5994141046146555</v>
      </c>
      <c r="Y185" s="289">
        <f t="shared" si="35"/>
        <v>198.40606862745096</v>
      </c>
      <c r="Z185" s="289">
        <f t="shared" si="36"/>
        <v>39.143672794117606</v>
      </c>
      <c r="AA185" s="107">
        <v>213.00003921568626</v>
      </c>
      <c r="AB185" s="107">
        <v>171.61490196078429</v>
      </c>
      <c r="AC185" s="107">
        <v>198.0320392156863</v>
      </c>
      <c r="AD185" s="107">
        <v>210.97729411764703</v>
      </c>
      <c r="AE185" s="106">
        <v>3</v>
      </c>
      <c r="AF185" s="32" t="str">
        <f>IF(AE185=0,"",VLOOKUP(AE185,tab_tipo_expansao!$A$2:$B$4,2,0))</f>
        <v>não_considerar</v>
      </c>
      <c r="AG185" s="125">
        <v>2022</v>
      </c>
      <c r="AH185" s="125">
        <v>2100</v>
      </c>
      <c r="AI185" s="125">
        <v>30</v>
      </c>
      <c r="AJ185" s="529">
        <v>1558.9687832303612</v>
      </c>
      <c r="AK185" s="24">
        <f>AL185/constantes!$B$4</f>
        <v>1207.6603789839346</v>
      </c>
      <c r="AL185" s="33">
        <f t="shared" ref="AL185:AL216" si="48">AJ185/F185*1000</f>
        <v>4709.8754780373447</v>
      </c>
      <c r="AM185" s="87">
        <v>2</v>
      </c>
      <c r="AN185" s="530">
        <v>0</v>
      </c>
      <c r="AO185" s="23"/>
      <c r="AP185" s="531">
        <f t="shared" si="37"/>
        <v>1558.9687832303612</v>
      </c>
      <c r="AR185" s="35">
        <f t="shared" ref="AR185:AR216" si="49">AP185*1000/F185</f>
        <v>4709.8754780373447</v>
      </c>
      <c r="AS185" s="36">
        <f ca="1">OFFSET(cod_desembolso!$A$1,AM185,23)</f>
        <v>1.1245293369208682</v>
      </c>
      <c r="AT185" s="37">
        <f ca="1">IF(AP185=0,0,AP185*(OFFSET(cod_desembolso!$A$1,AM185,23)))</f>
        <v>1753.1061320863707</v>
      </c>
      <c r="AU185" s="38">
        <f>(constantes!$B$3*(1+constantes!$B$3)^(AI185))/((1+constantes!$B$3)^(AI185)-1)</f>
        <v>8.8827433387272267E-2</v>
      </c>
      <c r="AV185" s="37">
        <f t="shared" ca="1" si="39"/>
        <v>172.27391816872066</v>
      </c>
      <c r="AW185" s="37">
        <f ca="1">IF(AP185=0,AY185/constantes!$B$3,AV185/constantes!$B$3)</f>
        <v>2153.4239771090083</v>
      </c>
      <c r="AX185" s="39">
        <f ca="1">IF(AP185=0,0,PV(constantes!$B$3,AI185,-AV185)*constantes!$B$3)</f>
        <v>155.15379571321049</v>
      </c>
      <c r="AY185" s="40">
        <f>constantes!$B$10*F185/1000</f>
        <v>16.55</v>
      </c>
      <c r="AZ185" s="532">
        <f>constantes!$B$12</f>
        <v>0</v>
      </c>
      <c r="BA185" s="20">
        <v>318</v>
      </c>
      <c r="BB185" s="43"/>
      <c r="BC185" s="3" t="s">
        <v>2285</v>
      </c>
      <c r="BE185" s="533">
        <v>1</v>
      </c>
      <c r="BF185" s="534">
        <v>2035</v>
      </c>
      <c r="BG185" s="535">
        <v>3</v>
      </c>
      <c r="BH185" s="536">
        <v>2050</v>
      </c>
    </row>
    <row r="186" spans="1:60" ht="15" x14ac:dyDescent="0.25">
      <c r="A186" s="125">
        <v>1161</v>
      </c>
      <c r="B186" s="125">
        <v>1161</v>
      </c>
      <c r="C186" s="537" t="s">
        <v>2499</v>
      </c>
      <c r="D186" s="537" t="s">
        <v>2499</v>
      </c>
      <c r="E186" s="545"/>
      <c r="F186" s="525">
        <v>46.55</v>
      </c>
      <c r="G186" s="3" t="s">
        <v>2264</v>
      </c>
      <c r="H186" s="3" t="s">
        <v>2409</v>
      </c>
      <c r="I186" s="3">
        <v>-51.859470999999999</v>
      </c>
      <c r="J186" s="3">
        <v>-23.927645999999999</v>
      </c>
      <c r="K186" s="538" t="s">
        <v>221</v>
      </c>
      <c r="L186" s="538" t="s">
        <v>221</v>
      </c>
      <c r="M186" s="553">
        <v>2</v>
      </c>
      <c r="N186" s="107"/>
      <c r="O186" s="528">
        <v>2.068E-2</v>
      </c>
      <c r="P186" s="528">
        <v>4.6600000000000003E-2</v>
      </c>
      <c r="Q186" s="288">
        <f t="shared" si="45"/>
        <v>0.56379628919236879</v>
      </c>
      <c r="R186" s="30">
        <f t="shared" si="32"/>
        <v>26.244717261904764</v>
      </c>
      <c r="S186" s="30">
        <f t="shared" si="46"/>
        <v>20.305282738095233</v>
      </c>
      <c r="T186" s="107">
        <v>27.576190476190476</v>
      </c>
      <c r="U186" s="107">
        <v>26.279226190476191</v>
      </c>
      <c r="V186" s="107">
        <v>22.977083333333336</v>
      </c>
      <c r="W186" s="107">
        <v>28.146369047619046</v>
      </c>
      <c r="X186" s="288">
        <f t="shared" si="47"/>
        <v>0.65059644910595815</v>
      </c>
      <c r="Y186" s="289">
        <f t="shared" si="35"/>
        <v>30.285264705882348</v>
      </c>
      <c r="Z186" s="289">
        <f t="shared" si="36"/>
        <v>4.0405474439775837</v>
      </c>
      <c r="AA186" s="107">
        <v>32.97023529411765</v>
      </c>
      <c r="AB186" s="107">
        <v>27.343019607843136</v>
      </c>
      <c r="AC186" s="107">
        <v>28.255333333333329</v>
      </c>
      <c r="AD186" s="107">
        <v>32.572470588235284</v>
      </c>
      <c r="AE186" s="106">
        <v>1</v>
      </c>
      <c r="AF186" s="32" t="str">
        <f>IF(AE186=0,"",VLOOKUP(AE186,tab_tipo_expansao!$A$2:$B$4,2,0))</f>
        <v>opcional</v>
      </c>
      <c r="AG186" s="125">
        <v>2028</v>
      </c>
      <c r="AH186" s="125">
        <v>2100</v>
      </c>
      <c r="AI186" s="125">
        <v>30</v>
      </c>
      <c r="AJ186" s="529">
        <v>456.56259471868611</v>
      </c>
      <c r="AK186" s="24">
        <f>AL186/constantes!$B$4</f>
        <v>2514.8728674360964</v>
      </c>
      <c r="AL186" s="33">
        <f t="shared" si="48"/>
        <v>9808.0041830007758</v>
      </c>
      <c r="AM186" s="87">
        <v>2</v>
      </c>
      <c r="AN186" s="530">
        <v>0</v>
      </c>
      <c r="AO186" s="23"/>
      <c r="AP186" s="531">
        <f t="shared" si="37"/>
        <v>456.56259471868611</v>
      </c>
      <c r="AR186" s="35">
        <f t="shared" si="49"/>
        <v>9808.0041830007776</v>
      </c>
      <c r="AS186" s="36">
        <f ca="1">OFFSET(cod_desembolso!$A$1,AM186,23)</f>
        <v>1.1245293369208682</v>
      </c>
      <c r="AT186" s="37">
        <f ca="1">IF(AP186=0,0,AP186*(OFFSET(cod_desembolso!$A$1,AM186,23)))</f>
        <v>513.41803190187522</v>
      </c>
      <c r="AU186" s="38">
        <f>(constantes!$B$3*(1+constantes!$B$3)^(AI186))/((1+constantes!$B$3)^(AI186)-1)</f>
        <v>8.8827433387272267E-2</v>
      </c>
      <c r="AV186" s="37">
        <f t="shared" ca="1" si="39"/>
        <v>47.933106028588249</v>
      </c>
      <c r="AW186" s="37">
        <f ca="1">IF(AP186=0,AY186/constantes!$B$3,AV186/constantes!$B$3)</f>
        <v>599.16382535735306</v>
      </c>
      <c r="AX186" s="39">
        <f ca="1">IF(AP186=0,0,PV(constantes!$B$3,AI186,-AV186)*constantes!$B$3)</f>
        <v>43.16964181064035</v>
      </c>
      <c r="AY186" s="40">
        <f>constantes!$B$10*F186/1000</f>
        <v>2.3275000000000001</v>
      </c>
      <c r="AZ186" s="532">
        <f>constantes!$B$12</f>
        <v>0</v>
      </c>
      <c r="BA186" s="20">
        <v>318</v>
      </c>
      <c r="BB186" s="43"/>
      <c r="BC186" s="3" t="s">
        <v>2265</v>
      </c>
      <c r="BE186" s="533">
        <v>1</v>
      </c>
      <c r="BF186" s="534">
        <v>2027</v>
      </c>
      <c r="BG186" s="535">
        <v>1</v>
      </c>
      <c r="BH186" s="536">
        <v>2027</v>
      </c>
    </row>
    <row r="187" spans="1:60" ht="15" x14ac:dyDescent="0.25">
      <c r="A187" s="125">
        <v>1162</v>
      </c>
      <c r="B187" s="125">
        <v>1162</v>
      </c>
      <c r="C187" s="537" t="s">
        <v>2500</v>
      </c>
      <c r="D187" s="537" t="s">
        <v>2500</v>
      </c>
      <c r="E187" s="545"/>
      <c r="F187" s="525">
        <v>8040</v>
      </c>
      <c r="G187" s="3" t="s">
        <v>2249</v>
      </c>
      <c r="H187" s="3" t="s">
        <v>2332</v>
      </c>
      <c r="I187" s="3">
        <v>-56.284027000000002</v>
      </c>
      <c r="J187" s="3">
        <v>-4.5756649999999999</v>
      </c>
      <c r="K187" s="538" t="s">
        <v>223</v>
      </c>
      <c r="L187" s="538" t="s">
        <v>223</v>
      </c>
      <c r="M187" s="553">
        <v>9</v>
      </c>
      <c r="N187" s="107"/>
      <c r="O187" s="528">
        <v>2.1330000000000002E-2</v>
      </c>
      <c r="P187" s="528">
        <v>3.6880000000000003E-2</v>
      </c>
      <c r="Q187" s="288">
        <f t="shared" si="45"/>
        <v>0.46917872134861405</v>
      </c>
      <c r="R187" s="30">
        <f t="shared" si="32"/>
        <v>3772.1969196428568</v>
      </c>
      <c r="S187" s="30">
        <f t="shared" si="46"/>
        <v>4267.8030803571437</v>
      </c>
      <c r="T187" s="107">
        <v>5904.6166666666659</v>
      </c>
      <c r="U187" s="107">
        <v>5664.5035119047616</v>
      </c>
      <c r="V187" s="107">
        <v>1382.50125</v>
      </c>
      <c r="W187" s="107">
        <v>2137.1662500000002</v>
      </c>
      <c r="X187" s="288">
        <f t="shared" si="47"/>
        <v>0.4372632438298702</v>
      </c>
      <c r="Y187" s="289">
        <f t="shared" si="35"/>
        <v>3515.5964803921565</v>
      </c>
      <c r="Z187" s="289">
        <f t="shared" si="36"/>
        <v>-256.60043925070022</v>
      </c>
      <c r="AA187" s="107">
        <v>5584.3556470588219</v>
      </c>
      <c r="AB187" s="107">
        <v>5098.2280000000001</v>
      </c>
      <c r="AC187" s="107">
        <v>1340.2716078431374</v>
      </c>
      <c r="AD187" s="107">
        <v>2039.5306666666668</v>
      </c>
      <c r="AE187" s="106">
        <v>3</v>
      </c>
      <c r="AF187" s="32" t="str">
        <f>IF(AE187=0,"",VLOOKUP(AE187,tab_tipo_expansao!$A$2:$B$4,2,0))</f>
        <v>não_considerar</v>
      </c>
      <c r="AG187" s="125">
        <v>2028</v>
      </c>
      <c r="AH187" s="125">
        <v>2100</v>
      </c>
      <c r="AI187" s="125">
        <v>30</v>
      </c>
      <c r="AJ187" s="529">
        <v>31645.542746479408</v>
      </c>
      <c r="AK187" s="24">
        <f>AL187/constantes!$B$4</f>
        <v>1009.2340460032979</v>
      </c>
      <c r="AL187" s="33">
        <f t="shared" si="48"/>
        <v>3936.0127794128616</v>
      </c>
      <c r="AM187" s="87">
        <v>4</v>
      </c>
      <c r="AN187" s="530">
        <v>0</v>
      </c>
      <c r="AO187" s="23"/>
      <c r="AP187" s="531">
        <f t="shared" si="37"/>
        <v>31645.542746479408</v>
      </c>
      <c r="AR187" s="35">
        <f t="shared" si="49"/>
        <v>3936.0127794128616</v>
      </c>
      <c r="AS187" s="36">
        <f ca="1">OFFSET(cod_desembolso!$A$1,AM187,23)</f>
        <v>1.103153897336226</v>
      </c>
      <c r="AT187" s="37">
        <f ca="1">IF(AP187=0,0,AP187*(OFFSET(cod_desembolso!$A$1,AM187,23)))</f>
        <v>34909.9038140989</v>
      </c>
      <c r="AU187" s="38">
        <f>(constantes!$B$3*(1+constantes!$B$3)^(AI187))/((1+constantes!$B$3)^(AI187)-1)</f>
        <v>8.8827433387272267E-2</v>
      </c>
      <c r="AV187" s="37">
        <f t="shared" ca="1" si="39"/>
        <v>3502.9571556029518</v>
      </c>
      <c r="AW187" s="37">
        <f ca="1">IF(AP187=0,AY187/constantes!$B$3,AV187/constantes!$B$3)</f>
        <v>43786.964445036894</v>
      </c>
      <c r="AX187" s="39">
        <f ca="1">IF(AP187=0,0,PV(constantes!$B$3,AI187,-AV187)*constantes!$B$3)</f>
        <v>3154.8426174428919</v>
      </c>
      <c r="AY187" s="40">
        <f>constantes!$B$10*F187/1000</f>
        <v>402</v>
      </c>
      <c r="AZ187" s="532">
        <f>constantes!$B$12</f>
        <v>0</v>
      </c>
      <c r="BA187" s="20">
        <v>318</v>
      </c>
      <c r="BB187" s="43"/>
      <c r="BC187" s="3" t="s">
        <v>2285</v>
      </c>
      <c r="BE187" s="533">
        <v>1</v>
      </c>
      <c r="BF187" s="534">
        <v>2035</v>
      </c>
      <c r="BG187" s="535">
        <v>3</v>
      </c>
      <c r="BH187" s="536">
        <v>2050</v>
      </c>
    </row>
    <row r="188" spans="1:60" ht="15" x14ac:dyDescent="0.25">
      <c r="A188" s="125">
        <v>1163</v>
      </c>
      <c r="B188" s="125">
        <v>1163</v>
      </c>
      <c r="C188" s="626" t="s">
        <v>2501</v>
      </c>
      <c r="D188" s="537" t="s">
        <v>2501</v>
      </c>
      <c r="E188" s="545"/>
      <c r="F188" s="525">
        <v>64.5</v>
      </c>
      <c r="G188" s="3" t="s">
        <v>2264</v>
      </c>
      <c r="H188" s="3" t="s">
        <v>2502</v>
      </c>
      <c r="I188" s="3">
        <v>-44.765278000000002</v>
      </c>
      <c r="J188" s="3">
        <v>-21.220977999999999</v>
      </c>
      <c r="K188" s="538" t="s">
        <v>220</v>
      </c>
      <c r="L188" s="538" t="s">
        <v>220</v>
      </c>
      <c r="M188" s="553">
        <v>1</v>
      </c>
      <c r="N188" s="107"/>
      <c r="O188" s="528">
        <v>2.068E-2</v>
      </c>
      <c r="P188" s="528">
        <v>4.6600000000000003E-2</v>
      </c>
      <c r="Q188" s="288">
        <f t="shared" si="45"/>
        <v>0.50864202657807311</v>
      </c>
      <c r="R188" s="30">
        <f t="shared" si="32"/>
        <v>32.807410714285716</v>
      </c>
      <c r="S188" s="30">
        <f t="shared" si="46"/>
        <v>31.692589285714284</v>
      </c>
      <c r="T188" s="107">
        <v>46.591428571428573</v>
      </c>
      <c r="U188" s="107">
        <v>29.337440476190476</v>
      </c>
      <c r="V188" s="107">
        <v>20.935416666666665</v>
      </c>
      <c r="W188" s="107">
        <v>34.365357142857142</v>
      </c>
      <c r="X188" s="288">
        <f t="shared" si="47"/>
        <v>0.53649278005775936</v>
      </c>
      <c r="Y188" s="289">
        <f t="shared" si="35"/>
        <v>34.603784313725477</v>
      </c>
      <c r="Z188" s="289">
        <f t="shared" si="36"/>
        <v>1.7963735994397609</v>
      </c>
      <c r="AA188" s="107">
        <v>49.594705882352891</v>
      </c>
      <c r="AB188" s="107">
        <v>30.600156862745099</v>
      </c>
      <c r="AC188" s="107">
        <v>23.475372549019607</v>
      </c>
      <c r="AD188" s="107">
        <v>34.744901960784311</v>
      </c>
      <c r="AE188" s="106">
        <v>1</v>
      </c>
      <c r="AF188" s="32" t="str">
        <f>IF(AE188=0,"",VLOOKUP(AE188,tab_tipo_expansao!$A$2:$B$4,2,0))</f>
        <v>opcional</v>
      </c>
      <c r="AG188" s="125">
        <v>2025</v>
      </c>
      <c r="AH188" s="125">
        <v>2100</v>
      </c>
      <c r="AI188" s="125">
        <v>30</v>
      </c>
      <c r="AJ188" s="529">
        <v>586.6467489525777</v>
      </c>
      <c r="AK188" s="24">
        <f>AL188/constantes!$B$4</f>
        <v>2332.1278034290508</v>
      </c>
      <c r="AL188" s="33">
        <f t="shared" si="48"/>
        <v>9095.2984333732984</v>
      </c>
      <c r="AM188" s="87">
        <v>2</v>
      </c>
      <c r="AN188" s="530">
        <v>0</v>
      </c>
      <c r="AO188" s="23"/>
      <c r="AP188" s="531">
        <f t="shared" si="37"/>
        <v>586.6467489525777</v>
      </c>
      <c r="AR188" s="35">
        <f t="shared" si="49"/>
        <v>9095.2984333732984</v>
      </c>
      <c r="AS188" s="36">
        <f ca="1">OFFSET(cod_desembolso!$A$1,AM188,23)</f>
        <v>1.1245293369208682</v>
      </c>
      <c r="AT188" s="37">
        <f ca="1">IF(AP188=0,0,AP188*(OFFSET(cod_desembolso!$A$1,AM188,23)))</f>
        <v>659.70147960642521</v>
      </c>
      <c r="AU188" s="38">
        <f>(constantes!$B$3*(1+constantes!$B$3)^(AI188))/((1+constantes!$B$3)^(AI188)-1)</f>
        <v>8.8827433387272267E-2</v>
      </c>
      <c r="AV188" s="37">
        <f t="shared" ca="1" si="39"/>
        <v>61.824589235224693</v>
      </c>
      <c r="AW188" s="37">
        <f ca="1">IF(AP188=0,AY188/constantes!$B$3,AV188/constantes!$B$3)</f>
        <v>772.80736544030867</v>
      </c>
      <c r="AX188" s="39">
        <f ca="1">IF(AP188=0,0,PV(constantes!$B$3,AI188,-AV188)*constantes!$B$3)</f>
        <v>55.680626471040917</v>
      </c>
      <c r="AY188" s="40">
        <f>constantes!$B$10*F188/1000</f>
        <v>3.2250000000000001</v>
      </c>
      <c r="AZ188" s="532">
        <f>constantes!$B$12</f>
        <v>0</v>
      </c>
      <c r="BA188" s="20">
        <v>318</v>
      </c>
      <c r="BB188" s="43"/>
      <c r="BC188" s="3" t="s">
        <v>2277</v>
      </c>
      <c r="BE188" s="533">
        <v>1</v>
      </c>
      <c r="BF188" s="534">
        <v>2025</v>
      </c>
      <c r="BG188" s="535">
        <v>1</v>
      </c>
      <c r="BH188" s="536">
        <v>2025</v>
      </c>
    </row>
    <row r="189" spans="1:60" ht="15" x14ac:dyDescent="0.25">
      <c r="A189" s="125">
        <v>1164</v>
      </c>
      <c r="B189" s="125">
        <v>1164</v>
      </c>
      <c r="C189" s="537" t="s">
        <v>2503</v>
      </c>
      <c r="D189" s="537" t="s">
        <v>2503</v>
      </c>
      <c r="E189" s="545"/>
      <c r="F189" s="525">
        <v>3509</v>
      </c>
      <c r="G189" s="3" t="s">
        <v>2249</v>
      </c>
      <c r="H189" s="3" t="s">
        <v>2323</v>
      </c>
      <c r="I189" s="3">
        <v>-58.323306000000002</v>
      </c>
      <c r="J189" s="3">
        <v>-8.2259720000000005</v>
      </c>
      <c r="K189" s="538" t="s">
        <v>224</v>
      </c>
      <c r="L189" s="538" t="s">
        <v>224</v>
      </c>
      <c r="M189" s="553">
        <v>10</v>
      </c>
      <c r="N189" s="539"/>
      <c r="O189" s="528">
        <v>2.1330000000000002E-2</v>
      </c>
      <c r="P189" s="528">
        <v>3.6880000000000003E-2</v>
      </c>
      <c r="Q189" s="288">
        <f t="shared" si="45"/>
        <v>0.53518398268398271</v>
      </c>
      <c r="R189" s="30">
        <f t="shared" si="32"/>
        <v>1877.9605952380953</v>
      </c>
      <c r="S189" s="30">
        <f t="shared" si="46"/>
        <v>1631.0394047619047</v>
      </c>
      <c r="T189" s="107">
        <v>2617.0190476190473</v>
      </c>
      <c r="U189" s="107">
        <v>2463.0903571428571</v>
      </c>
      <c r="V189" s="107">
        <v>1153.2470833333334</v>
      </c>
      <c r="W189" s="107">
        <v>1278.485892857143</v>
      </c>
      <c r="X189" s="288">
        <f t="shared" si="47"/>
        <v>0.5114985052442178</v>
      </c>
      <c r="Y189" s="289">
        <f t="shared" si="35"/>
        <v>1794.8482549019604</v>
      </c>
      <c r="Z189" s="289">
        <f t="shared" si="36"/>
        <v>-83.112340336134821</v>
      </c>
      <c r="AA189" s="107">
        <v>2593.9278823529407</v>
      </c>
      <c r="AB189" s="107">
        <v>2217.2824313725487</v>
      </c>
      <c r="AC189" s="107">
        <v>1067.2225882352943</v>
      </c>
      <c r="AD189" s="107">
        <v>1300.9601176470587</v>
      </c>
      <c r="AE189" s="106">
        <v>3</v>
      </c>
      <c r="AF189" s="32" t="str">
        <f>IF(AE189=0,"",VLOOKUP(AE189,tab_tipo_expansao!$A$2:$B$4,2,0))</f>
        <v>não_considerar</v>
      </c>
      <c r="AG189" s="125">
        <v>2022</v>
      </c>
      <c r="AH189" s="125">
        <v>2100</v>
      </c>
      <c r="AI189" s="125">
        <v>30</v>
      </c>
      <c r="AJ189" s="529">
        <v>18433.397137572651</v>
      </c>
      <c r="AK189" s="24">
        <f>AL189/constantes!$B$4</f>
        <v>1346.9683917233087</v>
      </c>
      <c r="AL189" s="33">
        <f t="shared" si="48"/>
        <v>5253.1767277209037</v>
      </c>
      <c r="AM189" s="87">
        <v>4</v>
      </c>
      <c r="AN189" s="530">
        <v>0</v>
      </c>
      <c r="AO189" s="23"/>
      <c r="AP189" s="531">
        <f t="shared" si="37"/>
        <v>18433.397137572651</v>
      </c>
      <c r="AR189" s="35">
        <f t="shared" si="49"/>
        <v>5253.1767277209037</v>
      </c>
      <c r="AS189" s="36">
        <f ca="1">OFFSET(cod_desembolso!$A$1,AM189,23)</f>
        <v>1.103153897336226</v>
      </c>
      <c r="AT189" s="37">
        <f ca="1">IF(AP189=0,0,AP189*(OFFSET(cod_desembolso!$A$1,AM189,23)))</f>
        <v>20334.873893459702</v>
      </c>
      <c r="AU189" s="38">
        <f>(constantes!$B$3*(1+constantes!$B$3)^(AI189))/((1+constantes!$B$3)^(AI189)-1)</f>
        <v>8.8827433387272267E-2</v>
      </c>
      <c r="AV189" s="37">
        <f t="shared" ca="1" si="39"/>
        <v>1981.7446562098737</v>
      </c>
      <c r="AW189" s="37">
        <f ca="1">IF(AP189=0,AY189/constantes!$B$3,AV189/constantes!$B$3)</f>
        <v>24771.808202623422</v>
      </c>
      <c r="AX189" s="39">
        <f ca="1">IF(AP189=0,0,PV(constantes!$B$3,AI189,-AV189)*constantes!$B$3)</f>
        <v>1784.8041584809137</v>
      </c>
      <c r="AY189" s="40">
        <f>constantes!$B$10*F189/1000</f>
        <v>175.45</v>
      </c>
      <c r="AZ189" s="532">
        <f>constantes!$B$12</f>
        <v>0</v>
      </c>
      <c r="BA189" s="20">
        <v>318</v>
      </c>
      <c r="BB189" s="43"/>
      <c r="BC189" s="3" t="s">
        <v>2285</v>
      </c>
      <c r="BE189" s="533">
        <v>1</v>
      </c>
      <c r="BF189" s="534">
        <v>2035</v>
      </c>
      <c r="BG189" s="535">
        <v>3</v>
      </c>
      <c r="BH189" s="536">
        <v>2050</v>
      </c>
    </row>
    <row r="190" spans="1:60" ht="15" x14ac:dyDescent="0.25">
      <c r="A190" s="125">
        <v>1165</v>
      </c>
      <c r="B190" s="125">
        <v>1165</v>
      </c>
      <c r="C190" s="537" t="s">
        <v>2504</v>
      </c>
      <c r="D190" s="537" t="s">
        <v>2504</v>
      </c>
      <c r="E190" s="545"/>
      <c r="F190" s="525">
        <v>61.4</v>
      </c>
      <c r="G190" s="3" t="s">
        <v>2165</v>
      </c>
      <c r="H190" s="3" t="s">
        <v>2270</v>
      </c>
      <c r="I190" s="3">
        <v>-52.606102</v>
      </c>
      <c r="J190" s="3">
        <v>-26.675001000000002</v>
      </c>
      <c r="K190" s="538" t="s">
        <v>2059</v>
      </c>
      <c r="L190" s="538" t="s">
        <v>2059</v>
      </c>
      <c r="M190" s="553">
        <v>2</v>
      </c>
      <c r="N190" s="539"/>
      <c r="O190" s="528">
        <v>1.9820000000000001E-2</v>
      </c>
      <c r="P190" s="528">
        <v>5.2919999999999995E-2</v>
      </c>
      <c r="Q190" s="288">
        <f t="shared" si="45"/>
        <v>0.51761962928493876</v>
      </c>
      <c r="R190" s="30">
        <f t="shared" si="32"/>
        <v>31.78184523809524</v>
      </c>
      <c r="S190" s="30">
        <f t="shared" si="46"/>
        <v>29.618154761904758</v>
      </c>
      <c r="T190" s="107">
        <v>22.373809523809523</v>
      </c>
      <c r="U190" s="107">
        <v>33.022261904761905</v>
      </c>
      <c r="V190" s="107">
        <v>36.51</v>
      </c>
      <c r="W190" s="107">
        <v>35.221309523809524</v>
      </c>
      <c r="X190" s="288">
        <f t="shared" si="47"/>
        <v>0.6113572204125951</v>
      </c>
      <c r="Y190" s="289">
        <f t="shared" si="35"/>
        <v>37.537333333333336</v>
      </c>
      <c r="Z190" s="289">
        <f t="shared" si="36"/>
        <v>5.7554880952380962</v>
      </c>
      <c r="AA190" s="107">
        <v>30.087019607843157</v>
      </c>
      <c r="AB190" s="107">
        <v>36.450941176470579</v>
      </c>
      <c r="AC190" s="107">
        <v>43.299019607843128</v>
      </c>
      <c r="AD190" s="107">
        <v>40.312352941176471</v>
      </c>
      <c r="AE190" s="106">
        <v>1</v>
      </c>
      <c r="AF190" s="32" t="str">
        <f>IF(AE190=0,"",VLOOKUP(AE190,tab_tipo_expansao!$A$2:$B$4,2,0))</f>
        <v>opcional</v>
      </c>
      <c r="AG190" s="125">
        <v>2028</v>
      </c>
      <c r="AH190" s="125">
        <v>2100</v>
      </c>
      <c r="AI190" s="125">
        <v>30</v>
      </c>
      <c r="AJ190" s="529">
        <v>548.55725259341693</v>
      </c>
      <c r="AK190" s="24">
        <f>AL190/constantes!$B$4</f>
        <v>2290.8095406056</v>
      </c>
      <c r="AL190" s="33">
        <f t="shared" si="48"/>
        <v>8934.1572083618394</v>
      </c>
      <c r="AM190" s="87">
        <v>2</v>
      </c>
      <c r="AN190" s="530">
        <v>0</v>
      </c>
      <c r="AO190" s="23"/>
      <c r="AP190" s="531">
        <f t="shared" si="37"/>
        <v>548.55725259341693</v>
      </c>
      <c r="AR190" s="35">
        <f t="shared" si="49"/>
        <v>8934.1572083618394</v>
      </c>
      <c r="AS190" s="36">
        <f ca="1">OFFSET(cod_desembolso!$A$1,AM190,23)</f>
        <v>1.1245293369208682</v>
      </c>
      <c r="AT190" s="37">
        <f ca="1">IF(AP190=0,0,AP190*(OFFSET(cod_desembolso!$A$1,AM190,23)))</f>
        <v>616.86872352200839</v>
      </c>
      <c r="AU190" s="38">
        <f>(constantes!$B$3*(1+constantes!$B$3)^(AI190))/((1+constantes!$B$3)^(AI190)-1)</f>
        <v>8.8827433387272267E-2</v>
      </c>
      <c r="AV190" s="37">
        <f t="shared" ca="1" si="39"/>
        <v>57.864865447342872</v>
      </c>
      <c r="AW190" s="37">
        <f ca="1">IF(AP190=0,AY190/constantes!$B$3,AV190/constantes!$B$3)</f>
        <v>723.3108180917859</v>
      </c>
      <c r="AX190" s="39">
        <f ca="1">IF(AP190=0,0,PV(constantes!$B$3,AI190,-AV190)*constantes!$B$3)</f>
        <v>52.114409470832783</v>
      </c>
      <c r="AY190" s="40">
        <f>constantes!$B$10*F190/1000</f>
        <v>3.07</v>
      </c>
      <c r="AZ190" s="532">
        <f>constantes!$B$12</f>
        <v>0</v>
      </c>
      <c r="BA190" s="20">
        <v>318</v>
      </c>
      <c r="BB190" s="43"/>
      <c r="BC190" s="3" t="s">
        <v>2277</v>
      </c>
      <c r="BE190" s="533">
        <v>1</v>
      </c>
      <c r="BF190" s="534">
        <v>2026</v>
      </c>
      <c r="BG190" s="535">
        <v>1</v>
      </c>
      <c r="BH190" s="536">
        <v>2026</v>
      </c>
    </row>
    <row r="191" spans="1:60" ht="15" x14ac:dyDescent="0.25">
      <c r="A191" s="125">
        <v>1166</v>
      </c>
      <c r="B191" s="125">
        <v>1166</v>
      </c>
      <c r="C191" s="537" t="s">
        <v>2505</v>
      </c>
      <c r="D191" s="537" t="s">
        <v>2505</v>
      </c>
      <c r="E191" s="545"/>
      <c r="F191" s="525">
        <v>37.909999999999997</v>
      </c>
      <c r="G191" s="3" t="s">
        <v>2264</v>
      </c>
      <c r="H191" s="3" t="s">
        <v>2195</v>
      </c>
      <c r="I191" s="3">
        <v>-52.325333000000001</v>
      </c>
      <c r="J191" s="3">
        <v>-17.862704000000001</v>
      </c>
      <c r="K191" s="538" t="s">
        <v>2073</v>
      </c>
      <c r="L191" s="538" t="s">
        <v>2073</v>
      </c>
      <c r="M191" s="553">
        <v>1</v>
      </c>
      <c r="N191" s="539"/>
      <c r="O191" s="528">
        <v>2.068E-2</v>
      </c>
      <c r="P191" s="528">
        <v>4.6600000000000003E-2</v>
      </c>
      <c r="Q191" s="288">
        <f t="shared" si="45"/>
        <v>0.55288135433545615</v>
      </c>
      <c r="R191" s="30">
        <f t="shared" si="32"/>
        <v>20.959732142857142</v>
      </c>
      <c r="S191" s="30">
        <f t="shared" si="46"/>
        <v>16.950267857142855</v>
      </c>
      <c r="T191" s="107">
        <v>21.484761904761907</v>
      </c>
      <c r="U191" s="107">
        <v>18.734107142857141</v>
      </c>
      <c r="V191" s="107">
        <v>22.547499999999999</v>
      </c>
      <c r="W191" s="107">
        <v>21.07255952380952</v>
      </c>
      <c r="X191" s="288">
        <f t="shared" si="47"/>
        <v>0.65668973471741665</v>
      </c>
      <c r="Y191" s="289">
        <f t="shared" si="35"/>
        <v>24.895107843137264</v>
      </c>
      <c r="Z191" s="289">
        <f t="shared" si="36"/>
        <v>3.9353757002801224</v>
      </c>
      <c r="AA191" s="107">
        <v>28.252509803921594</v>
      </c>
      <c r="AB191" s="107">
        <v>24.287529411764719</v>
      </c>
      <c r="AC191" s="107">
        <v>22.893960784313723</v>
      </c>
      <c r="AD191" s="107">
        <v>24.146431372549017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29">
        <v>772.91053013951569</v>
      </c>
      <c r="AK191" s="24">
        <f>AL191/constantes!$B$4</f>
        <v>5227.7021159393425</v>
      </c>
      <c r="AL191" s="33">
        <f t="shared" si="48"/>
        <v>20388.038252163435</v>
      </c>
      <c r="AM191" s="87">
        <v>2</v>
      </c>
      <c r="AN191" s="530">
        <v>0</v>
      </c>
      <c r="AO191" s="23"/>
      <c r="AP191" s="531">
        <f t="shared" si="37"/>
        <v>772.91053013951569</v>
      </c>
      <c r="AR191" s="35">
        <f t="shared" si="49"/>
        <v>20388.038252163431</v>
      </c>
      <c r="AS191" s="36">
        <f ca="1">OFFSET(cod_desembolso!$A$1,AM191,23)</f>
        <v>1.1245293369208682</v>
      </c>
      <c r="AT191" s="37">
        <f ca="1">IF(AP191=0,0,AP191*(OFFSET(cod_desembolso!$A$1,AM191,23)))</f>
        <v>869.16056595694624</v>
      </c>
      <c r="AU191" s="38">
        <f>(constantes!$B$3*(1+constantes!$B$3)^(AI191))/((1+constantes!$B$3)^(AI191)-1)</f>
        <v>8.8827433387272267E-2</v>
      </c>
      <c r="AV191" s="37">
        <f t="shared" ca="1" si="39"/>
        <v>79.10080227538451</v>
      </c>
      <c r="AW191" s="37">
        <f ca="1">IF(AP191=0,AY191/constantes!$B$3,AV191/constantes!$B$3)</f>
        <v>988.76002844230641</v>
      </c>
      <c r="AX191" s="39">
        <f ca="1">IF(AP191=0,0,PV(constantes!$B$3,AI191,-AV191)*constantes!$B$3)</f>
        <v>71.239975542707541</v>
      </c>
      <c r="AY191" s="40">
        <f>constantes!$B$10*F191/1000</f>
        <v>1.8954999999999997</v>
      </c>
      <c r="AZ191" s="532">
        <f>constantes!$B$12</f>
        <v>0</v>
      </c>
      <c r="BA191" s="20">
        <v>318</v>
      </c>
      <c r="BB191" s="43"/>
      <c r="BC191" s="3" t="s">
        <v>2265</v>
      </c>
      <c r="BE191" s="533">
        <v>1</v>
      </c>
      <c r="BF191" s="534">
        <v>2027</v>
      </c>
      <c r="BG191" s="535">
        <v>1</v>
      </c>
      <c r="BH191" s="536">
        <v>2027</v>
      </c>
    </row>
    <row r="192" spans="1:60" ht="15" x14ac:dyDescent="0.25">
      <c r="A192" s="125">
        <v>1167</v>
      </c>
      <c r="B192" s="125">
        <v>1167</v>
      </c>
      <c r="C192" s="537" t="s">
        <v>2506</v>
      </c>
      <c r="D192" s="537" t="s">
        <v>2506</v>
      </c>
      <c r="E192" s="545"/>
      <c r="F192" s="525">
        <v>1328</v>
      </c>
      <c r="G192" s="3" t="s">
        <v>2267</v>
      </c>
      <c r="H192" s="3" t="s">
        <v>2386</v>
      </c>
      <c r="I192" s="3">
        <v>-47.489593999999997</v>
      </c>
      <c r="J192" s="3">
        <v>-5.6981789999999997</v>
      </c>
      <c r="K192" s="538" t="s">
        <v>2051</v>
      </c>
      <c r="L192" s="538" t="s">
        <v>2051</v>
      </c>
      <c r="M192" s="553">
        <v>4</v>
      </c>
      <c r="N192" s="539"/>
      <c r="O192" s="528">
        <v>1.6379999999999999E-2</v>
      </c>
      <c r="P192" s="528">
        <v>6.1409999999999999E-2</v>
      </c>
      <c r="Q192" s="288">
        <f t="shared" si="45"/>
        <v>0.58071010604919682</v>
      </c>
      <c r="R192" s="30">
        <f t="shared" si="32"/>
        <v>771.18302083333333</v>
      </c>
      <c r="S192" s="30">
        <f t="shared" si="46"/>
        <v>556.81697916666667</v>
      </c>
      <c r="T192" s="107">
        <v>994.13714285714286</v>
      </c>
      <c r="U192" s="107">
        <v>853.49404761904771</v>
      </c>
      <c r="V192" s="107">
        <v>540.68166666666662</v>
      </c>
      <c r="W192" s="107">
        <v>696.41922619047625</v>
      </c>
      <c r="X192" s="288">
        <f t="shared" si="47"/>
        <v>0.58737039333805818</v>
      </c>
      <c r="Y192" s="289">
        <f t="shared" si="35"/>
        <v>780.02788235294133</v>
      </c>
      <c r="Z192" s="289">
        <f t="shared" si="36"/>
        <v>8.8448615196080027</v>
      </c>
      <c r="AA192" s="107">
        <v>1056.7873725490197</v>
      </c>
      <c r="AB192" s="107">
        <v>886.88298039215681</v>
      </c>
      <c r="AC192" s="107">
        <v>498.09776470588241</v>
      </c>
      <c r="AD192" s="107">
        <v>678.34341176470605</v>
      </c>
      <c r="AE192" s="106">
        <v>3</v>
      </c>
      <c r="AF192" s="32" t="str">
        <f>IF(AE192=0,"",VLOOKUP(AE192,tab_tipo_expansao!$A$2:$B$4,2,0))</f>
        <v>não_considerar</v>
      </c>
      <c r="AG192" s="125">
        <v>2022</v>
      </c>
      <c r="AH192" s="125">
        <v>2100</v>
      </c>
      <c r="AI192" s="125">
        <v>30</v>
      </c>
      <c r="AJ192" s="529">
        <v>7447.1149581533255</v>
      </c>
      <c r="AK192" s="24">
        <f>AL192/constantes!$B$4</f>
        <v>1437.8890481451431</v>
      </c>
      <c r="AL192" s="33">
        <f t="shared" si="48"/>
        <v>5607.767287766058</v>
      </c>
      <c r="AM192" s="87">
        <v>4</v>
      </c>
      <c r="AN192" s="530">
        <v>0</v>
      </c>
      <c r="AO192" s="23"/>
      <c r="AP192" s="531">
        <f t="shared" si="37"/>
        <v>7447.1149581533255</v>
      </c>
      <c r="AR192" s="35">
        <f t="shared" si="49"/>
        <v>5607.767287766058</v>
      </c>
      <c r="AS192" s="36">
        <f ca="1">OFFSET(cod_desembolso!$A$1,AM192,23)</f>
        <v>1.103153897336226</v>
      </c>
      <c r="AT192" s="37">
        <f ca="1">IF(AP192=0,0,AP192*(OFFSET(cod_desembolso!$A$1,AM192,23)))</f>
        <v>8215.3138899977475</v>
      </c>
      <c r="AU192" s="38">
        <f>(constantes!$B$3*(1+constantes!$B$3)^(AI192))/((1+constantes!$B$3)^(AI192)-1)</f>
        <v>8.8827433387272267E-2</v>
      </c>
      <c r="AV192" s="37">
        <f t="shared" ca="1" si="39"/>
        <v>796.14524731930749</v>
      </c>
      <c r="AW192" s="37">
        <f ca="1">IF(AP192=0,AY192/constantes!$B$3,AV192/constantes!$B$3)</f>
        <v>9951.8155914913441</v>
      </c>
      <c r="AX192" s="39">
        <f ca="1">IF(AP192=0,0,PV(constantes!$B$3,AI192,-AV192)*constantes!$B$3)</f>
        <v>717.02645631851294</v>
      </c>
      <c r="AY192" s="40">
        <f>constantes!$B$10*F192/1000</f>
        <v>66.400000000000006</v>
      </c>
      <c r="AZ192" s="532">
        <f>constantes!$B$12</f>
        <v>0</v>
      </c>
      <c r="BA192" s="20">
        <v>318</v>
      </c>
      <c r="BB192" s="43"/>
      <c r="BC192" s="3" t="s">
        <v>2285</v>
      </c>
      <c r="BE192" s="533">
        <v>1</v>
      </c>
      <c r="BF192" s="534">
        <v>2035</v>
      </c>
      <c r="BG192" s="535">
        <v>3</v>
      </c>
      <c r="BH192" s="536">
        <v>2050</v>
      </c>
    </row>
    <row r="193" spans="1:60" ht="15" x14ac:dyDescent="0.25">
      <c r="A193" s="125">
        <v>1168</v>
      </c>
      <c r="B193" s="125">
        <v>1168</v>
      </c>
      <c r="C193" s="537" t="s">
        <v>2507</v>
      </c>
      <c r="D193" s="537" t="s">
        <v>2507</v>
      </c>
      <c r="E193" s="545"/>
      <c r="F193" s="525">
        <v>38</v>
      </c>
      <c r="G193" s="3" t="s">
        <v>2508</v>
      </c>
      <c r="H193" s="3" t="s">
        <v>2509</v>
      </c>
      <c r="I193" s="3">
        <v>-54.614687000000004</v>
      </c>
      <c r="J193" s="3">
        <v>-18.663208999999998</v>
      </c>
      <c r="K193" s="538" t="s">
        <v>2160</v>
      </c>
      <c r="L193" s="538" t="s">
        <v>2160</v>
      </c>
      <c r="M193" s="553">
        <v>2</v>
      </c>
      <c r="N193" s="539"/>
      <c r="O193" s="528">
        <v>2.068E-2</v>
      </c>
      <c r="P193" s="528">
        <v>4.6600000000000003E-2</v>
      </c>
      <c r="Q193" s="288">
        <f t="shared" si="45"/>
        <v>0.54119008458646611</v>
      </c>
      <c r="R193" s="30">
        <f t="shared" si="32"/>
        <v>20.565223214285712</v>
      </c>
      <c r="S193" s="30">
        <f t="shared" si="46"/>
        <v>17.434776785714288</v>
      </c>
      <c r="T193" s="107">
        <v>25.837142857142855</v>
      </c>
      <c r="U193" s="107">
        <v>21.84136904761905</v>
      </c>
      <c r="V193" s="107">
        <v>15.860833333333332</v>
      </c>
      <c r="W193" s="107">
        <v>18.721547619047616</v>
      </c>
      <c r="X193" s="288">
        <f t="shared" si="47"/>
        <v>0.65361068111455123</v>
      </c>
      <c r="Y193" s="289">
        <f t="shared" si="35"/>
        <v>24.837205882352947</v>
      </c>
      <c r="Z193" s="289">
        <f t="shared" si="36"/>
        <v>4.2719826680672348</v>
      </c>
      <c r="AA193" s="107">
        <v>31.481058823529413</v>
      </c>
      <c r="AB193" s="107">
        <v>24.872980392156865</v>
      </c>
      <c r="AC193" s="107">
        <v>18.699764705882355</v>
      </c>
      <c r="AD193" s="107">
        <v>24.295019607843155</v>
      </c>
      <c r="AE193" s="106">
        <v>3</v>
      </c>
      <c r="AF193" s="32" t="str">
        <f>IF(AE193=0,"",VLOOKUP(AE193,tab_tipo_expansao!$A$2:$B$4,2,0))</f>
        <v>não_considerar</v>
      </c>
      <c r="AG193" s="125">
        <v>2022</v>
      </c>
      <c r="AH193" s="125">
        <v>2100</v>
      </c>
      <c r="AI193" s="125">
        <v>30</v>
      </c>
      <c r="AJ193" s="529">
        <v>380</v>
      </c>
      <c r="AK193" s="24">
        <f>AL193/constantes!$B$4</f>
        <v>2564.102564102564</v>
      </c>
      <c r="AL193" s="33">
        <f t="shared" si="48"/>
        <v>10000</v>
      </c>
      <c r="AM193" s="87">
        <v>2</v>
      </c>
      <c r="AN193" s="530">
        <v>0</v>
      </c>
      <c r="AO193" s="23"/>
      <c r="AP193" s="531">
        <f t="shared" si="37"/>
        <v>380</v>
      </c>
      <c r="AR193" s="35">
        <f t="shared" si="49"/>
        <v>10000</v>
      </c>
      <c r="AS193" s="36">
        <f ca="1">OFFSET(cod_desembolso!$A$1,AM193,23)</f>
        <v>1.1245293369208682</v>
      </c>
      <c r="AT193" s="37">
        <f ca="1">IF(AP193=0,0,AP193*(OFFSET(cod_desembolso!$A$1,AM193,23)))</f>
        <v>427.32114802992993</v>
      </c>
      <c r="AU193" s="38">
        <f>(constantes!$B$3*(1+constantes!$B$3)^(AI193))/((1+constantes!$B$3)^(AI193)-1)</f>
        <v>8.8827433387272267E-2</v>
      </c>
      <c r="AV193" s="37">
        <f t="shared" ca="1" si="39"/>
        <v>39.857840811601314</v>
      </c>
      <c r="AW193" s="37">
        <f ca="1">IF(AP193=0,AY193/constantes!$B$3,AV193/constantes!$B$3)</f>
        <v>498.22301014501642</v>
      </c>
      <c r="AX193" s="39">
        <f ca="1">IF(AP193=0,0,PV(constantes!$B$3,AI193,-AV193)*constantes!$B$3)</f>
        <v>35.896874910549776</v>
      </c>
      <c r="AY193" s="40">
        <f>constantes!$B$10*F193/1000</f>
        <v>1.9</v>
      </c>
      <c r="AZ193" s="532">
        <f>constantes!$B$12</f>
        <v>0</v>
      </c>
      <c r="BA193" s="20">
        <v>318</v>
      </c>
      <c r="BB193" s="43"/>
      <c r="BC193" s="3" t="s">
        <v>2251</v>
      </c>
      <c r="BE193" s="533">
        <v>1</v>
      </c>
      <c r="BF193" s="534">
        <v>2027</v>
      </c>
      <c r="BG193" s="535">
        <v>1</v>
      </c>
      <c r="BH193" s="536">
        <v>2027</v>
      </c>
    </row>
    <row r="194" spans="1:60" ht="13.15" customHeight="1" x14ac:dyDescent="0.25">
      <c r="A194" s="125">
        <v>1169</v>
      </c>
      <c r="B194" s="125">
        <v>1169</v>
      </c>
      <c r="C194" s="545" t="s">
        <v>2510</v>
      </c>
      <c r="D194" s="545" t="s">
        <v>2510</v>
      </c>
      <c r="E194" s="545"/>
      <c r="F194" s="525">
        <v>458.2</v>
      </c>
      <c r="G194" s="3" t="s">
        <v>2249</v>
      </c>
      <c r="H194" s="3" t="s">
        <v>2381</v>
      </c>
      <c r="I194" s="3">
        <v>-60.196668000000003</v>
      </c>
      <c r="J194" s="3">
        <v>-7.912223</v>
      </c>
      <c r="K194" s="548" t="s">
        <v>224</v>
      </c>
      <c r="L194" s="548" t="s">
        <v>224</v>
      </c>
      <c r="M194" s="553">
        <v>7</v>
      </c>
      <c r="N194" s="539"/>
      <c r="O194" s="528">
        <v>1.6379999999999999E-2</v>
      </c>
      <c r="P194" s="528">
        <v>6.1409999999999999E-2</v>
      </c>
      <c r="Q194" s="288">
        <f t="shared" si="45"/>
        <v>0.51757965953731999</v>
      </c>
      <c r="R194" s="30">
        <f t="shared" ref="R194:R216" si="50">AVERAGE(T194:W194)</f>
        <v>237.15500000000003</v>
      </c>
      <c r="S194" s="30">
        <f t="shared" si="46"/>
        <v>221.04499999999996</v>
      </c>
      <c r="T194" s="107">
        <v>396.5109523809524</v>
      </c>
      <c r="U194" s="107">
        <v>332.01154761904758</v>
      </c>
      <c r="V194" s="107">
        <v>83.305416666666673</v>
      </c>
      <c r="W194" s="107">
        <v>136.79208333333335</v>
      </c>
      <c r="X194" s="288">
        <f t="shared" si="47"/>
        <v>0.50526638765501841</v>
      </c>
      <c r="Y194" s="289">
        <f t="shared" ref="Y194:Y216" si="51">AVERAGE(AA194:AD194)</f>
        <v>231.51305882352943</v>
      </c>
      <c r="Z194" s="289">
        <f t="shared" ref="Z194:Z216" si="52">Y194-R194</f>
        <v>-5.6419411764705956</v>
      </c>
      <c r="AA194" s="107">
        <v>397.93678431372547</v>
      </c>
      <c r="AB194" s="107">
        <v>329.6449411764707</v>
      </c>
      <c r="AC194" s="107">
        <v>71.439411764705866</v>
      </c>
      <c r="AD194" s="107">
        <v>127.03109803921569</v>
      </c>
      <c r="AE194" s="106">
        <v>3</v>
      </c>
      <c r="AF194" s="32" t="str">
        <f>IF(AE194=0,"",VLOOKUP(AE194,tab_tipo_expansao!$A$2:$B$4,2,0))</f>
        <v>não_considerar</v>
      </c>
      <c r="AG194" s="125">
        <v>2022</v>
      </c>
      <c r="AH194" s="125">
        <v>2100</v>
      </c>
      <c r="AI194" s="125">
        <v>30</v>
      </c>
      <c r="AJ194" s="529">
        <v>3383.8399115177463</v>
      </c>
      <c r="AK194" s="24">
        <f>AL194/constantes!$B$4</f>
        <v>1893.6081609854314</v>
      </c>
      <c r="AL194" s="33">
        <f t="shared" si="48"/>
        <v>7385.0718278431823</v>
      </c>
      <c r="AM194" s="87">
        <v>3</v>
      </c>
      <c r="AN194" s="530">
        <v>0</v>
      </c>
      <c r="AO194" s="23"/>
      <c r="AP194" s="531">
        <f t="shared" ref="AP194:AP216" si="53">AJ194+AN194+AO194</f>
        <v>3383.8399115177463</v>
      </c>
      <c r="AR194" s="35">
        <f t="shared" si="49"/>
        <v>7385.0718278431832</v>
      </c>
      <c r="AS194" s="36">
        <f ca="1">OFFSET(cod_desembolso!$A$1,AM194,23)</f>
        <v>1.1255071012622904</v>
      </c>
      <c r="AT194" s="37">
        <f ca="1">IF(AP194=0,0,AP194*(OFFSET(cod_desembolso!$A$1,AM194,23)))</f>
        <v>3808.5358499479839</v>
      </c>
      <c r="AU194" s="38">
        <f>(constantes!$B$3*(1+constantes!$B$3)^(AI194))/((1+constantes!$B$3)^(AI194)-1)</f>
        <v>8.8827433387272267E-2</v>
      </c>
      <c r="AV194" s="37">
        <f t="shared" ref="AV194:AV216" ca="1" si="54">IF(AND(AP194=0,AY194=0),0,AT194*AU194+AY194)</f>
        <v>361.21246451429295</v>
      </c>
      <c r="AW194" s="37">
        <f ca="1">IF(AP194=0,AY194/constantes!$B$3,AV194/constantes!$B$3)</f>
        <v>4515.1558064286619</v>
      </c>
      <c r="AX194" s="39">
        <f ca="1">IF(AP194=0,0,PV(constantes!$B$3,AI194,-AV194)*constantes!$B$3)</f>
        <v>325.31613330712281</v>
      </c>
      <c r="AY194" s="40">
        <f>constantes!$B$10*F194/1000</f>
        <v>22.91</v>
      </c>
      <c r="AZ194" s="532">
        <f>constantes!$B$12</f>
        <v>0</v>
      </c>
      <c r="BA194" s="20">
        <v>318</v>
      </c>
      <c r="BB194" s="43"/>
      <c r="BC194" s="3" t="s">
        <v>2253</v>
      </c>
      <c r="BE194" s="533">
        <v>1</v>
      </c>
      <c r="BF194" s="534">
        <v>2030</v>
      </c>
      <c r="BG194" s="535">
        <v>1</v>
      </c>
      <c r="BH194" s="536">
        <v>2030</v>
      </c>
    </row>
    <row r="195" spans="1:60" ht="13.15" customHeight="1" x14ac:dyDescent="0.25">
      <c r="A195" s="125">
        <v>1170</v>
      </c>
      <c r="B195" s="125">
        <v>1170</v>
      </c>
      <c r="C195" s="545" t="s">
        <v>2511</v>
      </c>
      <c r="D195" s="545" t="s">
        <v>2511</v>
      </c>
      <c r="E195" s="545"/>
      <c r="F195" s="525">
        <v>34</v>
      </c>
      <c r="G195" s="3" t="s">
        <v>2249</v>
      </c>
      <c r="H195" s="3" t="s">
        <v>2272</v>
      </c>
      <c r="I195" s="3">
        <v>-55.235255000000002</v>
      </c>
      <c r="J195" s="3">
        <v>-4.0977379999999997</v>
      </c>
      <c r="K195" s="548" t="s">
        <v>223</v>
      </c>
      <c r="L195" s="548" t="s">
        <v>223</v>
      </c>
      <c r="M195" s="553">
        <v>9</v>
      </c>
      <c r="N195" s="539"/>
      <c r="O195" s="528">
        <v>2.068E-2</v>
      </c>
      <c r="P195" s="528">
        <v>4.6600000000000003E-2</v>
      </c>
      <c r="Q195" s="288">
        <f t="shared" si="45"/>
        <v>0.47693555361105217</v>
      </c>
      <c r="R195" s="30">
        <f t="shared" si="50"/>
        <v>16.215808822775774</v>
      </c>
      <c r="S195" s="30">
        <f t="shared" si="46"/>
        <v>17.784191177224226</v>
      </c>
      <c r="T195" s="107">
        <v>22.092234436917181</v>
      </c>
      <c r="U195" s="107">
        <v>25.088147928215587</v>
      </c>
      <c r="V195" s="107">
        <v>9.5937046285558498</v>
      </c>
      <c r="W195" s="107">
        <v>8.0891482974144804</v>
      </c>
      <c r="X195" s="288">
        <f t="shared" si="47"/>
        <v>0.49042921298242015</v>
      </c>
      <c r="Y195" s="289">
        <f t="shared" si="51"/>
        <v>16.674593241402285</v>
      </c>
      <c r="Z195" s="289">
        <f t="shared" si="52"/>
        <v>0.45878441862651087</v>
      </c>
      <c r="AA195" s="107">
        <v>24.528533499263194</v>
      </c>
      <c r="AB195" s="107">
        <v>24.653261178197624</v>
      </c>
      <c r="AC195" s="107">
        <v>9.0530573749427656</v>
      </c>
      <c r="AD195" s="107">
        <v>8.4635209132055547</v>
      </c>
      <c r="AE195" s="106">
        <v>3</v>
      </c>
      <c r="AF195" s="32" t="str">
        <f>IF(AE195=0,"",VLOOKUP(AE195,tab_tipo_expansao!$A$2:$B$4,2,0))</f>
        <v>não_considerar</v>
      </c>
      <c r="AG195" s="125">
        <v>2022</v>
      </c>
      <c r="AH195" s="125">
        <v>2100</v>
      </c>
      <c r="AI195" s="125">
        <v>30</v>
      </c>
      <c r="AJ195" s="529">
        <v>293.47367837390738</v>
      </c>
      <c r="AK195" s="24">
        <f>AL195/constantes!$B$4</f>
        <v>2213.2253271033737</v>
      </c>
      <c r="AL195" s="33">
        <f t="shared" si="48"/>
        <v>8631.5787757031576</v>
      </c>
      <c r="AM195" s="87">
        <v>2</v>
      </c>
      <c r="AN195" s="530">
        <v>0</v>
      </c>
      <c r="AO195" s="23"/>
      <c r="AP195" s="531">
        <f t="shared" si="53"/>
        <v>293.47367837390738</v>
      </c>
      <c r="AR195" s="35">
        <f t="shared" si="49"/>
        <v>8631.5787757031594</v>
      </c>
      <c r="AS195" s="36">
        <f ca="1">OFFSET(cod_desembolso!$A$1,AM195,23)</f>
        <v>1.1245293369208682</v>
      </c>
      <c r="AT195" s="37">
        <f ca="1">IF(AP195=0,0,AP195*(OFFSET(cod_desembolso!$A$1,AM195,23)))</f>
        <v>330.01976094553822</v>
      </c>
      <c r="AU195" s="38">
        <f>(constantes!$B$3*(1+constantes!$B$3)^(AI195))/((1+constantes!$B$3)^(AI195)-1)</f>
        <v>8.8827433387272267E-2</v>
      </c>
      <c r="AV195" s="37">
        <f t="shared" ca="1" si="54"/>
        <v>31.014808331873315</v>
      </c>
      <c r="AW195" s="37">
        <f ca="1">IF(AP195=0,AY195/constantes!$B$3,AV195/constantes!$B$3)</f>
        <v>387.68510414841643</v>
      </c>
      <c r="AX195" s="39">
        <f ca="1">IF(AP195=0,0,PV(constantes!$B$3,AI195,-AV195)*constantes!$B$3)</f>
        <v>27.932639410308397</v>
      </c>
      <c r="AY195" s="40">
        <f>constantes!$B$10*F195/1000</f>
        <v>1.7</v>
      </c>
      <c r="AZ195" s="532">
        <f>constantes!$B$12</f>
        <v>0</v>
      </c>
      <c r="BA195" s="20">
        <v>318</v>
      </c>
      <c r="BB195" s="43"/>
      <c r="BC195" s="3" t="s">
        <v>2251</v>
      </c>
      <c r="BE195" s="533">
        <v>1</v>
      </c>
      <c r="BF195" s="534">
        <v>2027</v>
      </c>
      <c r="BG195" s="535">
        <v>1</v>
      </c>
      <c r="BH195" s="536">
        <v>2027</v>
      </c>
    </row>
    <row r="196" spans="1:60" ht="13.15" customHeight="1" x14ac:dyDescent="0.25">
      <c r="A196" s="125">
        <v>1171</v>
      </c>
      <c r="B196" s="125">
        <v>1171</v>
      </c>
      <c r="C196" s="640" t="s">
        <v>2512</v>
      </c>
      <c r="D196" s="641" t="s">
        <v>2512</v>
      </c>
      <c r="E196" s="641"/>
      <c r="F196" s="525">
        <v>400</v>
      </c>
      <c r="G196" s="3" t="s">
        <v>2249</v>
      </c>
      <c r="H196" s="3" t="s">
        <v>2513</v>
      </c>
      <c r="I196" s="3">
        <v>-62.174236999999998</v>
      </c>
      <c r="J196" s="3">
        <v>-8.9072820000000004</v>
      </c>
      <c r="K196" s="642" t="s">
        <v>2136</v>
      </c>
      <c r="L196" s="642" t="s">
        <v>2136</v>
      </c>
      <c r="M196" s="553">
        <v>7</v>
      </c>
      <c r="N196" s="539"/>
      <c r="O196" s="528">
        <v>1.6379999999999999E-2</v>
      </c>
      <c r="P196" s="528">
        <v>6.1409999999999999E-2</v>
      </c>
      <c r="Q196" s="288">
        <f t="shared" si="45"/>
        <v>0.532119300920186</v>
      </c>
      <c r="R196" s="30">
        <f t="shared" si="50"/>
        <v>212.84772036807439</v>
      </c>
      <c r="S196" s="30">
        <f t="shared" si="46"/>
        <v>187.15227963192561</v>
      </c>
      <c r="T196" s="107">
        <v>266.73414957837286</v>
      </c>
      <c r="U196" s="107">
        <v>234.15205110636006</v>
      </c>
      <c r="V196" s="107">
        <v>166.09614225323787</v>
      </c>
      <c r="W196" s="107">
        <v>184.40853853432679</v>
      </c>
      <c r="X196" s="288">
        <f t="shared" si="47"/>
        <v>0.56765074645560576</v>
      </c>
      <c r="Y196" s="289">
        <f t="shared" si="51"/>
        <v>227.0602985822423</v>
      </c>
      <c r="Z196" s="289">
        <f t="shared" si="52"/>
        <v>14.212578214167905</v>
      </c>
      <c r="AA196" s="107">
        <v>296.78030548420884</v>
      </c>
      <c r="AB196" s="107">
        <v>246.90083784421699</v>
      </c>
      <c r="AC196" s="107">
        <v>169.98714768239407</v>
      </c>
      <c r="AD196" s="107">
        <v>194.57290331814932</v>
      </c>
      <c r="AE196" s="106">
        <v>1</v>
      </c>
      <c r="AF196" s="32" t="str">
        <f>IF(AE196=0,"",VLOOKUP(AE196,tab_tipo_expansao!$A$2:$B$4,2,0))</f>
        <v>opcional</v>
      </c>
      <c r="AG196" s="125">
        <v>2023</v>
      </c>
      <c r="AH196" s="125">
        <v>2100</v>
      </c>
      <c r="AI196" s="125">
        <v>30</v>
      </c>
      <c r="AJ196" s="529">
        <v>3464.2760867266525</v>
      </c>
      <c r="AK196" s="24">
        <f>AL196/constantes!$B$4</f>
        <v>2220.6897991837513</v>
      </c>
      <c r="AL196" s="33">
        <f t="shared" si="48"/>
        <v>8660.6902168166307</v>
      </c>
      <c r="AM196" s="87">
        <v>2</v>
      </c>
      <c r="AN196" s="530">
        <v>0</v>
      </c>
      <c r="AO196" s="23"/>
      <c r="AP196" s="531">
        <f t="shared" si="53"/>
        <v>3464.2760867266525</v>
      </c>
      <c r="AR196" s="35">
        <f t="shared" si="49"/>
        <v>8660.6902168166307</v>
      </c>
      <c r="AS196" s="36">
        <f ca="1">OFFSET(cod_desembolso!$A$1,AM196,23)</f>
        <v>1.1245293369208682</v>
      </c>
      <c r="AT196" s="37">
        <f ca="1">IF(AP196=0,0,AP196*(OFFSET(cod_desembolso!$A$1,AM196,23)))</f>
        <v>3895.6800907175425</v>
      </c>
      <c r="AU196" s="38">
        <f>(constantes!$B$3*(1+constantes!$B$3)^(AI196))/((1+constantes!$B$3)^(AI196)-1)</f>
        <v>8.8827433387272267E-2</v>
      </c>
      <c r="AV196" s="37">
        <f t="shared" ca="1" si="54"/>
        <v>366.04326375633531</v>
      </c>
      <c r="AW196" s="37">
        <f ca="1">IF(AP196=0,AY196/constantes!$B$3,AV196/constantes!$B$3)</f>
        <v>4575.5407969541911</v>
      </c>
      <c r="AX196" s="39">
        <f ca="1">IF(AP196=0,0,PV(constantes!$B$3,AI196,-AV196)*constantes!$B$3)</f>
        <v>329.66686060640734</v>
      </c>
      <c r="AY196" s="40">
        <f>constantes!$B$10*F196/1000</f>
        <v>20</v>
      </c>
      <c r="AZ196" s="532">
        <f>constantes!$B$12</f>
        <v>0</v>
      </c>
      <c r="BA196" s="20">
        <v>318</v>
      </c>
      <c r="BB196" s="43"/>
      <c r="BC196" s="3" t="s">
        <v>2277</v>
      </c>
      <c r="BE196" s="533">
        <v>1</v>
      </c>
      <c r="BF196" s="534">
        <v>2022</v>
      </c>
      <c r="BG196" s="535">
        <v>1</v>
      </c>
      <c r="BH196" s="536">
        <v>2022</v>
      </c>
    </row>
    <row r="197" spans="1:60" ht="13.15" customHeight="1" x14ac:dyDescent="0.25">
      <c r="A197" s="125">
        <v>1172</v>
      </c>
      <c r="B197" s="125">
        <v>1172</v>
      </c>
      <c r="C197" s="545" t="s">
        <v>2514</v>
      </c>
      <c r="D197" s="545" t="s">
        <v>2514</v>
      </c>
      <c r="E197" s="545"/>
      <c r="F197" s="525">
        <v>98</v>
      </c>
      <c r="G197" s="3" t="s">
        <v>2314</v>
      </c>
      <c r="H197" s="3" t="s">
        <v>2515</v>
      </c>
      <c r="I197" s="3">
        <v>-45.464986000000003</v>
      </c>
      <c r="J197" s="3">
        <v>-7.2074670000000003</v>
      </c>
      <c r="K197" s="548" t="s">
        <v>217</v>
      </c>
      <c r="L197" s="548" t="s">
        <v>217</v>
      </c>
      <c r="M197" s="553">
        <v>3</v>
      </c>
      <c r="N197" s="539"/>
      <c r="O197" s="528">
        <v>1.9820000000000001E-2</v>
      </c>
      <c r="P197" s="528">
        <v>5.2919999999999995E-2</v>
      </c>
      <c r="Q197" s="288">
        <f t="shared" si="45"/>
        <v>0.45565445821185618</v>
      </c>
      <c r="R197" s="30">
        <f t="shared" si="50"/>
        <v>44.654136904761906</v>
      </c>
      <c r="S197" s="30">
        <f t="shared" si="46"/>
        <v>53.345863095238094</v>
      </c>
      <c r="T197" s="107">
        <v>43.769047619047626</v>
      </c>
      <c r="U197" s="107">
        <v>50.49</v>
      </c>
      <c r="V197" s="107">
        <v>41.576666666666661</v>
      </c>
      <c r="W197" s="107">
        <v>42.780833333333334</v>
      </c>
      <c r="X197" s="288">
        <f t="shared" si="47"/>
        <v>0.49733853541416556</v>
      </c>
      <c r="Y197" s="289">
        <f t="shared" si="51"/>
        <v>48.739176470588227</v>
      </c>
      <c r="Z197" s="289">
        <f t="shared" si="52"/>
        <v>4.085039565826321</v>
      </c>
      <c r="AA197" s="107">
        <v>65.419764705882343</v>
      </c>
      <c r="AB197" s="107">
        <v>54.044666666666693</v>
      </c>
      <c r="AC197" s="107">
        <v>34.134352941176452</v>
      </c>
      <c r="AD197" s="107">
        <v>41.35792156862744</v>
      </c>
      <c r="AE197" s="106">
        <v>1</v>
      </c>
      <c r="AF197" s="32" t="str">
        <f>IF(AE197=0,"",VLOOKUP(AE197,tab_tipo_expansao!$A$2:$B$4,2,0))</f>
        <v>opcional</v>
      </c>
      <c r="AG197" s="125">
        <v>2028</v>
      </c>
      <c r="AH197" s="125">
        <v>2100</v>
      </c>
      <c r="AI197" s="125">
        <v>30</v>
      </c>
      <c r="AJ197" s="529">
        <v>2762.7557303410445</v>
      </c>
      <c r="AK197" s="24">
        <f>AL197/constantes!$B$4</f>
        <v>7228.5602573025762</v>
      </c>
      <c r="AL197" s="33">
        <f t="shared" si="48"/>
        <v>28191.385003480045</v>
      </c>
      <c r="AM197" s="87">
        <v>2</v>
      </c>
      <c r="AN197" s="530">
        <v>0</v>
      </c>
      <c r="AO197" s="23"/>
      <c r="AP197" s="531">
        <f t="shared" si="53"/>
        <v>2762.7557303410445</v>
      </c>
      <c r="AR197" s="35">
        <f t="shared" si="49"/>
        <v>28191.385003480042</v>
      </c>
      <c r="AS197" s="36">
        <f ca="1">OFFSET(cod_desembolso!$A$1,AM197,23)</f>
        <v>1.1245293369208682</v>
      </c>
      <c r="AT197" s="37">
        <f ca="1">IF(AP197=0,0,AP197*(OFFSET(cod_desembolso!$A$1,AM197,23)))</f>
        <v>3106.7998695147435</v>
      </c>
      <c r="AU197" s="38">
        <f>(constantes!$B$3*(1+constantes!$B$3)^(AI197))/((1+constantes!$B$3)^(AI197)-1)</f>
        <v>8.8827433387272267E-2</v>
      </c>
      <c r="AV197" s="37">
        <f t="shared" ca="1" si="54"/>
        <v>280.869058456907</v>
      </c>
      <c r="AW197" s="37">
        <f ca="1">IF(AP197=0,AY197/constantes!$B$3,AV197/constantes!$B$3)</f>
        <v>3510.8632307113376</v>
      </c>
      <c r="AX197" s="39">
        <f ca="1">IF(AP197=0,0,PV(constantes!$B$3,AI197,-AV197)*constantes!$B$3)</f>
        <v>252.95704063168543</v>
      </c>
      <c r="AY197" s="40">
        <f>constantes!$B$10*F197/1000</f>
        <v>4.9000000000000004</v>
      </c>
      <c r="AZ197" s="532">
        <f>constantes!$B$12</f>
        <v>0</v>
      </c>
      <c r="BA197" s="20">
        <v>318</v>
      </c>
      <c r="BB197" s="43"/>
      <c r="BC197" s="3" t="s">
        <v>2265</v>
      </c>
      <c r="BE197" s="533">
        <v>1</v>
      </c>
      <c r="BF197" s="534">
        <v>2027</v>
      </c>
      <c r="BG197" s="535">
        <v>1</v>
      </c>
      <c r="BH197" s="536">
        <v>2027</v>
      </c>
    </row>
    <row r="198" spans="1:60" ht="13.15" customHeight="1" x14ac:dyDescent="0.25">
      <c r="A198" s="125">
        <v>1173</v>
      </c>
      <c r="B198" s="125">
        <v>1173</v>
      </c>
      <c r="C198" s="545" t="s">
        <v>2516</v>
      </c>
      <c r="D198" s="545" t="s">
        <v>2516</v>
      </c>
      <c r="E198" s="545"/>
      <c r="F198" s="525">
        <v>35.799999999999997</v>
      </c>
      <c r="G198" s="3" t="s">
        <v>2279</v>
      </c>
      <c r="H198" s="3" t="s">
        <v>2405</v>
      </c>
      <c r="I198" s="3">
        <v>-45.805171999999999</v>
      </c>
      <c r="J198" s="3">
        <v>-19.185206000000001</v>
      </c>
      <c r="K198" s="548" t="s">
        <v>220</v>
      </c>
      <c r="L198" s="548" t="s">
        <v>220</v>
      </c>
      <c r="M198" s="553">
        <v>1</v>
      </c>
      <c r="N198" s="539"/>
      <c r="O198" s="528">
        <v>2.068E-2</v>
      </c>
      <c r="P198" s="528">
        <v>4.6600000000000003E-2</v>
      </c>
      <c r="Q198" s="288">
        <f t="shared" si="45"/>
        <v>0.41792323423782923</v>
      </c>
      <c r="R198" s="30">
        <f t="shared" si="50"/>
        <v>14.961651785714286</v>
      </c>
      <c r="S198" s="30">
        <f t="shared" si="46"/>
        <v>20.838348214285709</v>
      </c>
      <c r="T198" s="107">
        <v>15.39142857142857</v>
      </c>
      <c r="U198" s="107">
        <v>12.043452380952381</v>
      </c>
      <c r="V198" s="107">
        <v>16.451249999999998</v>
      </c>
      <c r="W198" s="107">
        <v>15.960476190476191</v>
      </c>
      <c r="X198" s="288">
        <f t="shared" si="47"/>
        <v>0.42786614086975583</v>
      </c>
      <c r="Y198" s="289">
        <f t="shared" si="51"/>
        <v>15.317607843137257</v>
      </c>
      <c r="Z198" s="289">
        <f t="shared" si="52"/>
        <v>0.35595605742297032</v>
      </c>
      <c r="AA198" s="107">
        <v>22.173254901960785</v>
      </c>
      <c r="AB198" s="107">
        <v>9.8749803921568624</v>
      </c>
      <c r="AC198" s="107">
        <v>12.907372549019611</v>
      </c>
      <c r="AD198" s="107">
        <v>16.314823529411765</v>
      </c>
      <c r="AE198" s="106">
        <v>1</v>
      </c>
      <c r="AF198" s="32" t="str">
        <f>IF(AE198=0,"",VLOOKUP(AE198,tab_tipo_expansao!$A$2:$B$4,2,0))</f>
        <v>opcional</v>
      </c>
      <c r="AG198" s="125">
        <v>2028</v>
      </c>
      <c r="AH198" s="125">
        <v>2100</v>
      </c>
      <c r="AI198" s="125">
        <v>30</v>
      </c>
      <c r="AJ198" s="529">
        <v>772.24471472303173</v>
      </c>
      <c r="AK198" s="24">
        <f>AL198/constantes!$B$4</f>
        <v>5531.0465171396063</v>
      </c>
      <c r="AL198" s="33">
        <f t="shared" si="48"/>
        <v>21571.081416844463</v>
      </c>
      <c r="AM198" s="87">
        <v>2</v>
      </c>
      <c r="AN198" s="530">
        <v>0</v>
      </c>
      <c r="AO198" s="23"/>
      <c r="AP198" s="531">
        <f t="shared" si="53"/>
        <v>772.24471472303173</v>
      </c>
      <c r="AR198" s="35">
        <f t="shared" si="49"/>
        <v>21571.081416844463</v>
      </c>
      <c r="AS198" s="36">
        <f ca="1">OFFSET(cod_desembolso!$A$1,AM198,23)</f>
        <v>1.1245293369208682</v>
      </c>
      <c r="AT198" s="37">
        <f ca="1">IF(AP198=0,0,AP198*(OFFSET(cod_desembolso!$A$1,AM198,23)))</f>
        <v>868.41183698813586</v>
      </c>
      <c r="AU198" s="38">
        <f>(constantes!$B$3*(1+constantes!$B$3)^(AI198))/((1+constantes!$B$3)^(AI198)-1)</f>
        <v>8.8827433387272267E-2</v>
      </c>
      <c r="AV198" s="37">
        <f t="shared" ca="1" si="54"/>
        <v>78.928794602782389</v>
      </c>
      <c r="AW198" s="37">
        <f ca="1">IF(AP198=0,AY198/constantes!$B$3,AV198/constantes!$B$3)</f>
        <v>986.60993253477989</v>
      </c>
      <c r="AX198" s="39">
        <f ca="1">IF(AP198=0,0,PV(constantes!$B$3,AI198,-AV198)*constantes!$B$3)</f>
        <v>71.085061533786728</v>
      </c>
      <c r="AY198" s="40">
        <f>constantes!$B$10*F198/1000</f>
        <v>1.7899999999999998</v>
      </c>
      <c r="AZ198" s="532">
        <f>constantes!$B$12</f>
        <v>0</v>
      </c>
      <c r="BA198" s="20">
        <v>318</v>
      </c>
      <c r="BB198" s="43"/>
      <c r="BC198" s="3" t="s">
        <v>2265</v>
      </c>
      <c r="BE198" s="533">
        <v>1</v>
      </c>
      <c r="BF198" s="534">
        <v>2027</v>
      </c>
      <c r="BG198" s="535">
        <v>1</v>
      </c>
      <c r="BH198" s="536">
        <v>2027</v>
      </c>
    </row>
    <row r="199" spans="1:60" ht="13.15" customHeight="1" x14ac:dyDescent="0.25">
      <c r="A199" s="125">
        <v>1174</v>
      </c>
      <c r="B199" s="125">
        <v>1174</v>
      </c>
      <c r="C199" s="545" t="s">
        <v>2517</v>
      </c>
      <c r="D199" s="545" t="s">
        <v>2517</v>
      </c>
      <c r="E199" s="545"/>
      <c r="F199" s="525">
        <v>75</v>
      </c>
      <c r="G199" s="3" t="s">
        <v>2249</v>
      </c>
      <c r="H199" s="3" t="s">
        <v>2403</v>
      </c>
      <c r="I199" s="3">
        <v>-58.253450000000001</v>
      </c>
      <c r="J199" s="3">
        <v>-11.06396</v>
      </c>
      <c r="K199" s="548" t="s">
        <v>228</v>
      </c>
      <c r="L199" s="548" t="s">
        <v>228</v>
      </c>
      <c r="M199" s="553">
        <v>10</v>
      </c>
      <c r="N199" s="539"/>
      <c r="O199" s="528">
        <v>1.9820000000000001E-2</v>
      </c>
      <c r="P199" s="528">
        <v>5.2919999999999995E-2</v>
      </c>
      <c r="Q199" s="288">
        <f t="shared" si="45"/>
        <v>0.54125853174603167</v>
      </c>
      <c r="R199" s="30">
        <f t="shared" si="50"/>
        <v>40.594389880952377</v>
      </c>
      <c r="S199" s="30">
        <f t="shared" si="46"/>
        <v>34.405610119047623</v>
      </c>
      <c r="T199" s="107">
        <v>52.583809523809521</v>
      </c>
      <c r="U199" s="107">
        <v>47.991190476190468</v>
      </c>
      <c r="V199" s="107">
        <v>27.986666666666668</v>
      </c>
      <c r="W199" s="107">
        <v>33.815892857142856</v>
      </c>
      <c r="X199" s="288">
        <f t="shared" si="47"/>
        <v>0.51652614379084971</v>
      </c>
      <c r="Y199" s="289">
        <f t="shared" si="51"/>
        <v>38.739460784313728</v>
      </c>
      <c r="Z199" s="289">
        <f t="shared" si="52"/>
        <v>-1.8549290966386494</v>
      </c>
      <c r="AA199" s="107">
        <v>52.185176470588239</v>
      </c>
      <c r="AB199" s="107">
        <v>43.34858823529413</v>
      </c>
      <c r="AC199" s="107">
        <v>26.66952941176471</v>
      </c>
      <c r="AD199" s="107">
        <v>32.754549019607843</v>
      </c>
      <c r="AE199" s="106">
        <v>3</v>
      </c>
      <c r="AF199" s="32" t="str">
        <f>IF(AE199=0,"",VLOOKUP(AE199,tab_tipo_expansao!$A$2:$B$4,2,0))</f>
        <v>não_considerar</v>
      </c>
      <c r="AG199" s="125">
        <v>2022</v>
      </c>
      <c r="AH199" s="125">
        <v>2100</v>
      </c>
      <c r="AI199" s="125">
        <v>30</v>
      </c>
      <c r="AJ199" s="529">
        <v>2628.1098454648245</v>
      </c>
      <c r="AK199" s="24">
        <f>AL199/constantes!$B$4</f>
        <v>8984.9909246660663</v>
      </c>
      <c r="AL199" s="33">
        <f t="shared" si="48"/>
        <v>35041.46460619766</v>
      </c>
      <c r="AM199" s="87">
        <v>2</v>
      </c>
      <c r="AN199" s="530">
        <v>0</v>
      </c>
      <c r="AO199" s="23"/>
      <c r="AP199" s="531">
        <f t="shared" si="53"/>
        <v>2628.1098454648245</v>
      </c>
      <c r="AR199" s="35">
        <f t="shared" si="49"/>
        <v>35041.46460619766</v>
      </c>
      <c r="AS199" s="36">
        <f ca="1">OFFSET(cod_desembolso!$A$1,AM199,23)</f>
        <v>1.1245293369208682</v>
      </c>
      <c r="AT199" s="37">
        <f ca="1">IF(AP199=0,0,AP199*(OFFSET(cod_desembolso!$A$1,AM199,23)))</f>
        <v>2955.3866218757644</v>
      </c>
      <c r="AU199" s="38">
        <f>(constantes!$B$3*(1+constantes!$B$3)^(AI199))/((1+constantes!$B$3)^(AI199)-1)</f>
        <v>8.8827433387272267E-2</v>
      </c>
      <c r="AV199" s="37">
        <f t="shared" ca="1" si="54"/>
        <v>266.26940828830504</v>
      </c>
      <c r="AW199" s="37">
        <f ca="1">IF(AP199=0,AY199/constantes!$B$3,AV199/constantes!$B$3)</f>
        <v>3328.3676036038128</v>
      </c>
      <c r="AX199" s="39">
        <f ca="1">IF(AP199=0,0,PV(constantes!$B$3,AI199,-AV199)*constantes!$B$3)</f>
        <v>239.80826475299935</v>
      </c>
      <c r="AY199" s="40">
        <f>constantes!$B$10*F199/1000</f>
        <v>3.75</v>
      </c>
      <c r="AZ199" s="532">
        <f>constantes!$B$12</f>
        <v>0</v>
      </c>
      <c r="BA199" s="20">
        <v>318</v>
      </c>
      <c r="BB199" s="43"/>
      <c r="BC199" s="3" t="s">
        <v>2285</v>
      </c>
      <c r="BE199" s="533">
        <v>1</v>
      </c>
      <c r="BF199" s="534">
        <v>2035</v>
      </c>
      <c r="BG199" s="535">
        <v>3</v>
      </c>
      <c r="BH199" s="536">
        <v>2050</v>
      </c>
    </row>
    <row r="200" spans="1:60" ht="13.15" customHeight="1" x14ac:dyDescent="0.25">
      <c r="A200" s="125">
        <v>1175</v>
      </c>
      <c r="B200" s="125">
        <v>1175</v>
      </c>
      <c r="C200" s="545" t="s">
        <v>2518</v>
      </c>
      <c r="D200" s="545" t="s">
        <v>2518</v>
      </c>
      <c r="E200" s="545"/>
      <c r="F200" s="525">
        <v>43</v>
      </c>
      <c r="G200" s="3" t="s">
        <v>2314</v>
      </c>
      <c r="H200" s="3" t="s">
        <v>2314</v>
      </c>
      <c r="I200" s="3">
        <v>-45.915190000000003</v>
      </c>
      <c r="J200" s="3">
        <v>-9.1628500000000006</v>
      </c>
      <c r="K200" s="548" t="s">
        <v>2053</v>
      </c>
      <c r="L200" s="548" t="s">
        <v>2053</v>
      </c>
      <c r="M200" s="553">
        <v>3</v>
      </c>
      <c r="N200" s="539"/>
      <c r="O200" s="528">
        <v>2.068E-2</v>
      </c>
      <c r="P200" s="528">
        <v>4.6600000000000003E-2</v>
      </c>
      <c r="Q200" s="288">
        <f t="shared" si="45"/>
        <v>0.54343369324473978</v>
      </c>
      <c r="R200" s="30">
        <f t="shared" si="50"/>
        <v>23.367648809523811</v>
      </c>
      <c r="S200" s="30">
        <f t="shared" si="46"/>
        <v>19.632351190476189</v>
      </c>
      <c r="T200" s="107">
        <v>30.301904761904762</v>
      </c>
      <c r="U200" s="107">
        <v>24.629761904761907</v>
      </c>
      <c r="V200" s="107">
        <v>15.379166666666668</v>
      </c>
      <c r="W200" s="107">
        <v>23.159761904761904</v>
      </c>
      <c r="X200" s="288">
        <f t="shared" si="47"/>
        <v>0.5770225718194254</v>
      </c>
      <c r="Y200" s="289">
        <f t="shared" si="51"/>
        <v>24.811970588235294</v>
      </c>
      <c r="Z200" s="289">
        <f t="shared" si="52"/>
        <v>1.4443217787114833</v>
      </c>
      <c r="AA200" s="107">
        <v>33.302313725490194</v>
      </c>
      <c r="AB200" s="107">
        <v>25.08819607843137</v>
      </c>
      <c r="AC200" s="107">
        <v>16.487529411764708</v>
      </c>
      <c r="AD200" s="107">
        <v>24.369843137254907</v>
      </c>
      <c r="AE200" s="106">
        <v>3</v>
      </c>
      <c r="AF200" s="32" t="str">
        <f>IF(AE200=0,"",VLOOKUP(AE200,tab_tipo_expansao!$A$2:$B$4,2,0))</f>
        <v>não_considerar</v>
      </c>
      <c r="AG200" s="125">
        <v>2022</v>
      </c>
      <c r="AH200" s="125">
        <v>2100</v>
      </c>
      <c r="AI200" s="125">
        <v>30</v>
      </c>
      <c r="AJ200" s="529">
        <v>1255.2356954004429</v>
      </c>
      <c r="AK200" s="24">
        <f>AL200/constantes!$B$4</f>
        <v>7485.0071282077688</v>
      </c>
      <c r="AL200" s="33">
        <f t="shared" si="48"/>
        <v>29191.527800010299</v>
      </c>
      <c r="AM200" s="87">
        <v>2</v>
      </c>
      <c r="AN200" s="530">
        <v>0</v>
      </c>
      <c r="AO200" s="23"/>
      <c r="AP200" s="531">
        <f t="shared" si="53"/>
        <v>1255.2356954004429</v>
      </c>
      <c r="AR200" s="35">
        <f t="shared" si="49"/>
        <v>29191.527800010299</v>
      </c>
      <c r="AS200" s="36">
        <f ca="1">OFFSET(cod_desembolso!$A$1,AM200,23)</f>
        <v>1.1245293369208682</v>
      </c>
      <c r="AT200" s="37">
        <f ca="1">IF(AP200=0,0,AP200*(OFFSET(cod_desembolso!$A$1,AM200,23)))</f>
        <v>1411.5493642280649</v>
      </c>
      <c r="AU200" s="38">
        <f>(constantes!$B$3*(1+constantes!$B$3)^(AI200))/((1+constantes!$B$3)^(AI200)-1)</f>
        <v>8.8827433387272267E-2</v>
      </c>
      <c r="AV200" s="37">
        <f t="shared" ca="1" si="54"/>
        <v>127.53430712381495</v>
      </c>
      <c r="AW200" s="37">
        <f ca="1">IF(AP200=0,AY200/constantes!$B$3,AV200/constantes!$B$3)</f>
        <v>1594.178839047687</v>
      </c>
      <c r="AX200" s="39">
        <f ca="1">IF(AP200=0,0,PV(constantes!$B$3,AI200,-AV200)*constantes!$B$3)</f>
        <v>114.86028787326312</v>
      </c>
      <c r="AY200" s="40">
        <f>constantes!$B$10*F200/1000</f>
        <v>2.15</v>
      </c>
      <c r="AZ200" s="532">
        <f>constantes!$B$12</f>
        <v>0</v>
      </c>
      <c r="BA200" s="20">
        <v>318</v>
      </c>
      <c r="BB200" s="43"/>
      <c r="BC200" s="3" t="s">
        <v>2253</v>
      </c>
      <c r="BE200" s="533">
        <v>1</v>
      </c>
      <c r="BF200" s="534">
        <v>2030</v>
      </c>
      <c r="BG200" s="535">
        <v>1</v>
      </c>
      <c r="BH200" s="536">
        <v>2030</v>
      </c>
    </row>
    <row r="201" spans="1:60" ht="13.15" customHeight="1" x14ac:dyDescent="0.25">
      <c r="A201" s="125">
        <v>1176</v>
      </c>
      <c r="B201" s="125">
        <v>1176</v>
      </c>
      <c r="C201" s="639" t="s">
        <v>2519</v>
      </c>
      <c r="D201" s="545" t="s">
        <v>2519</v>
      </c>
      <c r="E201" s="545"/>
      <c r="F201" s="525">
        <v>118</v>
      </c>
      <c r="G201" s="3" t="s">
        <v>2264</v>
      </c>
      <c r="H201" s="3" t="s">
        <v>2146</v>
      </c>
      <c r="I201" s="3">
        <v>-50.591594000000001</v>
      </c>
      <c r="J201" s="3">
        <v>-24.350384999999999</v>
      </c>
      <c r="K201" s="548" t="s">
        <v>221</v>
      </c>
      <c r="L201" s="548" t="s">
        <v>221</v>
      </c>
      <c r="M201" s="553">
        <v>2</v>
      </c>
      <c r="N201" s="539"/>
      <c r="O201" s="528">
        <v>1.9820000000000001E-2</v>
      </c>
      <c r="P201" s="528">
        <v>5.2919999999999995E-2</v>
      </c>
      <c r="Q201" s="288">
        <f t="shared" si="45"/>
        <v>0.54326082021791766</v>
      </c>
      <c r="R201" s="30">
        <f t="shared" si="50"/>
        <v>64.104776785714279</v>
      </c>
      <c r="S201" s="30">
        <f t="shared" si="46"/>
        <v>53.895223214285721</v>
      </c>
      <c r="T201" s="107">
        <v>69.42190476190477</v>
      </c>
      <c r="U201" s="107">
        <v>60.537738095238097</v>
      </c>
      <c r="V201" s="107">
        <v>56.529583333333335</v>
      </c>
      <c r="W201" s="107">
        <v>69.929880952380941</v>
      </c>
      <c r="X201" s="288">
        <f t="shared" si="47"/>
        <v>0.64808765370554999</v>
      </c>
      <c r="Y201" s="289">
        <f t="shared" si="51"/>
        <v>76.474343137254905</v>
      </c>
      <c r="Z201" s="289">
        <f t="shared" si="52"/>
        <v>12.369566351540627</v>
      </c>
      <c r="AA201" s="107">
        <v>84.313450980392147</v>
      </c>
      <c r="AB201" s="107">
        <v>67.832901960784312</v>
      </c>
      <c r="AC201" s="107">
        <v>72.327333333333328</v>
      </c>
      <c r="AD201" s="107">
        <v>81.423686274509805</v>
      </c>
      <c r="AE201" s="106">
        <v>1</v>
      </c>
      <c r="AF201" s="32" t="str">
        <f>IF(AE201=0,"",VLOOKUP(AE201,tab_tipo_expansao!$A$2:$B$4,2,0))</f>
        <v>opcional</v>
      </c>
      <c r="AG201" s="125">
        <v>2023</v>
      </c>
      <c r="AH201" s="125">
        <v>2100</v>
      </c>
      <c r="AI201" s="125">
        <v>30</v>
      </c>
      <c r="AJ201" s="529">
        <v>772.80326367333271</v>
      </c>
      <c r="AK201" s="24">
        <f>AL201/constantes!$B$4</f>
        <v>1679.2769745183239</v>
      </c>
      <c r="AL201" s="33">
        <f t="shared" si="48"/>
        <v>6549.180200621463</v>
      </c>
      <c r="AM201" s="87">
        <v>2</v>
      </c>
      <c r="AN201" s="530">
        <v>0</v>
      </c>
      <c r="AO201" s="23"/>
      <c r="AP201" s="531">
        <f t="shared" si="53"/>
        <v>772.80326367333271</v>
      </c>
      <c r="AR201" s="35">
        <f t="shared" si="49"/>
        <v>6549.1802006214639</v>
      </c>
      <c r="AS201" s="36">
        <f ca="1">OFFSET(cod_desembolso!$A$1,AM201,23)</f>
        <v>1.1245293369208682</v>
      </c>
      <c r="AT201" s="37">
        <f ca="1">IF(AP201=0,0,AP201*(OFFSET(cod_desembolso!$A$1,AM201,23)))</f>
        <v>869.0399416688557</v>
      </c>
      <c r="AU201" s="38">
        <f>(constantes!$B$3*(1+constantes!$B$3)^(AI201))/((1+constantes!$B$3)^(AI201)-1)</f>
        <v>8.8827433387272267E-2</v>
      </c>
      <c r="AV201" s="37">
        <f t="shared" ca="1" si="54"/>
        <v>83.094587529469266</v>
      </c>
      <c r="AW201" s="37">
        <f ca="1">IF(AP201=0,AY201/constantes!$B$3,AV201/constantes!$B$3)</f>
        <v>1038.6823441183658</v>
      </c>
      <c r="AX201" s="39">
        <f ca="1">IF(AP201=0,0,PV(constantes!$B$3,AI201,-AV201)*constantes!$B$3)</f>
        <v>74.836869071464633</v>
      </c>
      <c r="AY201" s="40">
        <f>constantes!$B$10*F201/1000</f>
        <v>5.9</v>
      </c>
      <c r="AZ201" s="532">
        <f>constantes!$B$12</f>
        <v>0</v>
      </c>
      <c r="BA201" s="20">
        <v>318</v>
      </c>
      <c r="BB201" s="43"/>
      <c r="BC201" s="3" t="s">
        <v>2277</v>
      </c>
      <c r="BE201" s="533">
        <v>1</v>
      </c>
      <c r="BF201" s="534">
        <v>2022</v>
      </c>
      <c r="BG201" s="535">
        <v>1</v>
      </c>
      <c r="BH201" s="536">
        <v>2022</v>
      </c>
    </row>
    <row r="202" spans="1:60" ht="13.15" customHeight="1" x14ac:dyDescent="0.25">
      <c r="A202" s="125">
        <v>1177</v>
      </c>
      <c r="B202" s="125">
        <v>1177</v>
      </c>
      <c r="C202" s="545" t="s">
        <v>2520</v>
      </c>
      <c r="D202" s="545" t="s">
        <v>2520</v>
      </c>
      <c r="E202" s="545"/>
      <c r="F202" s="525">
        <v>142.49</v>
      </c>
      <c r="G202" s="3" t="s">
        <v>2274</v>
      </c>
      <c r="H202" s="3" t="s">
        <v>2275</v>
      </c>
      <c r="I202" s="3">
        <v>-43.039397000000001</v>
      </c>
      <c r="J202" s="3">
        <v>-17.197610999999998</v>
      </c>
      <c r="K202" s="548" t="s">
        <v>220</v>
      </c>
      <c r="L202" s="548" t="s">
        <v>220</v>
      </c>
      <c r="M202" s="553">
        <v>1</v>
      </c>
      <c r="N202" s="539"/>
      <c r="O202" s="528">
        <v>1.6379999999999999E-2</v>
      </c>
      <c r="P202" s="528">
        <v>6.1409999999999999E-2</v>
      </c>
      <c r="Q202" s="288">
        <f t="shared" si="45"/>
        <v>0.53169259580455108</v>
      </c>
      <c r="R202" s="30">
        <f t="shared" si="50"/>
        <v>75.760877976190486</v>
      </c>
      <c r="S202" s="30">
        <f t="shared" si="46"/>
        <v>66.729122023809524</v>
      </c>
      <c r="T202" s="107">
        <v>69.092857142857156</v>
      </c>
      <c r="U202" s="107">
        <v>43.130357142857143</v>
      </c>
      <c r="V202" s="107">
        <v>100.30874999999999</v>
      </c>
      <c r="W202" s="107">
        <v>90.511547619047619</v>
      </c>
      <c r="X202" s="288">
        <f t="shared" si="47"/>
        <v>0.53069916155106867</v>
      </c>
      <c r="Y202" s="289">
        <f t="shared" si="51"/>
        <v>75.619323529411773</v>
      </c>
      <c r="Z202" s="289">
        <f t="shared" si="52"/>
        <v>-0.14155444677871287</v>
      </c>
      <c r="AA202" s="107">
        <v>90.952823529411774</v>
      </c>
      <c r="AB202" s="107">
        <v>47.123058823529419</v>
      </c>
      <c r="AC202" s="107">
        <v>79.781764705882338</v>
      </c>
      <c r="AD202" s="107">
        <v>84.619647058823531</v>
      </c>
      <c r="AE202" s="106">
        <v>1</v>
      </c>
      <c r="AF202" s="32" t="str">
        <f>IF(AE202=0,"",VLOOKUP(AE202,tab_tipo_expansao!$A$2:$B$4,2,0))</f>
        <v>opcional</v>
      </c>
      <c r="AG202" s="125">
        <v>2028</v>
      </c>
      <c r="AH202" s="125">
        <v>2100</v>
      </c>
      <c r="AI202" s="125">
        <v>30</v>
      </c>
      <c r="AJ202" s="529">
        <v>2558.4353758476263</v>
      </c>
      <c r="AK202" s="24">
        <f>AL202/constantes!$B$4</f>
        <v>4603.8955065629907</v>
      </c>
      <c r="AL202" s="33">
        <f t="shared" si="48"/>
        <v>17955.192475595664</v>
      </c>
      <c r="AM202" s="87">
        <v>2</v>
      </c>
      <c r="AN202" s="530">
        <v>0</v>
      </c>
      <c r="AO202" s="23"/>
      <c r="AP202" s="531">
        <f t="shared" si="53"/>
        <v>2558.4353758476263</v>
      </c>
      <c r="AR202" s="35">
        <f t="shared" si="49"/>
        <v>17955.192475595664</v>
      </c>
      <c r="AS202" s="36">
        <f ca="1">OFFSET(cod_desembolso!$A$1,AM202,23)</f>
        <v>1.1245293369208682</v>
      </c>
      <c r="AT202" s="37">
        <f ca="1">IF(AP202=0,0,AP202*(OFFSET(cod_desembolso!$A$1,AM202,23)))</f>
        <v>2877.0356367568234</v>
      </c>
      <c r="AU202" s="38">
        <f>(constantes!$B$3*(1+constantes!$B$3)^(AI202))/((1+constantes!$B$3)^(AI202)-1)</f>
        <v>8.8827433387272267E-2</v>
      </c>
      <c r="AV202" s="37">
        <f t="shared" ca="1" si="54"/>
        <v>262.6841913768252</v>
      </c>
      <c r="AW202" s="37">
        <f ca="1">IF(AP202=0,AY202/constantes!$B$3,AV202/constantes!$B$3)</f>
        <v>3283.5523922103148</v>
      </c>
      <c r="AX202" s="39">
        <f ca="1">IF(AP202=0,0,PV(constantes!$B$3,AI202,-AV202)*constantes!$B$3)</f>
        <v>236.5793371347948</v>
      </c>
      <c r="AY202" s="40">
        <f>constantes!$B$10*F202/1000</f>
        <v>7.1245000000000003</v>
      </c>
      <c r="AZ202" s="532">
        <f>constantes!$B$12</f>
        <v>0</v>
      </c>
      <c r="BA202" s="20">
        <v>318</v>
      </c>
      <c r="BB202" s="43"/>
      <c r="BC202" s="3" t="s">
        <v>2265</v>
      </c>
      <c r="BE202" s="533">
        <v>1</v>
      </c>
      <c r="BF202" s="534">
        <v>2027</v>
      </c>
      <c r="BG202" s="535">
        <v>1</v>
      </c>
      <c r="BH202" s="536">
        <v>2027</v>
      </c>
    </row>
    <row r="203" spans="1:60" ht="13.15" customHeight="1" x14ac:dyDescent="0.25">
      <c r="A203" s="125">
        <v>1178</v>
      </c>
      <c r="B203" s="125">
        <v>1178</v>
      </c>
      <c r="C203" s="545" t="s">
        <v>2521</v>
      </c>
      <c r="D203" s="545" t="s">
        <v>2521</v>
      </c>
      <c r="E203" s="545"/>
      <c r="F203" s="525">
        <v>128.69999999999999</v>
      </c>
      <c r="G203" s="3" t="s">
        <v>2299</v>
      </c>
      <c r="H203" s="3" t="s">
        <v>2522</v>
      </c>
      <c r="I203" s="3">
        <v>-49.034534999999998</v>
      </c>
      <c r="J203" s="3">
        <v>-24.650016999999998</v>
      </c>
      <c r="K203" s="548" t="s">
        <v>216</v>
      </c>
      <c r="L203" s="548" t="s">
        <v>216</v>
      </c>
      <c r="M203" s="553">
        <v>2</v>
      </c>
      <c r="N203" s="539"/>
      <c r="O203" s="528">
        <v>1.6379999999999999E-2</v>
      </c>
      <c r="P203" s="528">
        <v>6.1409999999999999E-2</v>
      </c>
      <c r="Q203" s="288">
        <f t="shared" si="45"/>
        <v>0.57349005161505173</v>
      </c>
      <c r="R203" s="30">
        <f t="shared" si="50"/>
        <v>73.808169642857152</v>
      </c>
      <c r="S203" s="30">
        <f t="shared" si="46"/>
        <v>54.891830357142837</v>
      </c>
      <c r="T203" s="107">
        <v>80.357142857142847</v>
      </c>
      <c r="U203" s="107">
        <v>74.109523809523822</v>
      </c>
      <c r="V203" s="107">
        <v>72.894166666666663</v>
      </c>
      <c r="W203" s="107">
        <v>67.871845238095247</v>
      </c>
      <c r="X203" s="288">
        <f t="shared" si="47"/>
        <v>0.71659490835961437</v>
      </c>
      <c r="Y203" s="289">
        <f t="shared" si="51"/>
        <v>92.225764705882355</v>
      </c>
      <c r="Z203" s="289">
        <f t="shared" si="52"/>
        <v>18.417595063025203</v>
      </c>
      <c r="AA203" s="107">
        <v>99.996627450980398</v>
      </c>
      <c r="AB203" s="107">
        <v>88.021411764705874</v>
      </c>
      <c r="AC203" s="107">
        <v>89.513568627450979</v>
      </c>
      <c r="AD203" s="107">
        <v>91.371450980392169</v>
      </c>
      <c r="AE203" s="106">
        <v>3</v>
      </c>
      <c r="AF203" s="32" t="str">
        <f>IF(AE203=0,"",VLOOKUP(AE203,tab_tipo_expansao!$A$2:$B$4,2,0))</f>
        <v>não_considerar</v>
      </c>
      <c r="AG203" s="125">
        <v>2022</v>
      </c>
      <c r="AH203" s="125">
        <v>2100</v>
      </c>
      <c r="AI203" s="125">
        <v>30</v>
      </c>
      <c r="AJ203" s="529">
        <v>855.95826724299332</v>
      </c>
      <c r="AK203" s="24">
        <f>AL203/constantes!$B$4</f>
        <v>1705.3339454565244</v>
      </c>
      <c r="AL203" s="33">
        <f t="shared" si="48"/>
        <v>6650.8023872804451</v>
      </c>
      <c r="AM203" s="87">
        <v>2</v>
      </c>
      <c r="AN203" s="530">
        <v>0</v>
      </c>
      <c r="AO203" s="23"/>
      <c r="AP203" s="531">
        <f t="shared" si="53"/>
        <v>855.95826724299332</v>
      </c>
      <c r="AR203" s="35">
        <f t="shared" si="49"/>
        <v>6650.8023872804461</v>
      </c>
      <c r="AS203" s="36">
        <f ca="1">OFFSET(cod_desembolso!$A$1,AM203,23)</f>
        <v>1.1245293369208682</v>
      </c>
      <c r="AT203" s="37">
        <f ca="1">IF(AP203=0,0,AP203*(OFFSET(cod_desembolso!$A$1,AM203,23)))</f>
        <v>962.55018269469861</v>
      </c>
      <c r="AU203" s="38">
        <f>(constantes!$B$3*(1+constantes!$B$3)^(AI203))/((1+constantes!$B$3)^(AI203)-1)</f>
        <v>8.8827433387272267E-2</v>
      </c>
      <c r="AV203" s="37">
        <f t="shared" ca="1" si="54"/>
        <v>91.9358622352201</v>
      </c>
      <c r="AW203" s="37">
        <f ca="1">IF(AP203=0,AY203/constantes!$B$3,AV203/constantes!$B$3)</f>
        <v>1149.1982779402513</v>
      </c>
      <c r="AX203" s="39">
        <f ca="1">IF(AP203=0,0,PV(constantes!$B$3,AI203,-AV203)*constantes!$B$3)</f>
        <v>82.799521480617912</v>
      </c>
      <c r="AY203" s="40">
        <f>constantes!$B$10*F203/1000</f>
        <v>6.4349999999999987</v>
      </c>
      <c r="AZ203" s="532">
        <f>constantes!$B$12</f>
        <v>0</v>
      </c>
      <c r="BA203" s="20">
        <v>318</v>
      </c>
      <c r="BB203" s="43"/>
      <c r="BC203" s="3" t="s">
        <v>2285</v>
      </c>
      <c r="BE203" s="533">
        <v>1</v>
      </c>
      <c r="BF203" s="534">
        <v>2035</v>
      </c>
      <c r="BG203" s="535">
        <v>3</v>
      </c>
      <c r="BH203" s="536">
        <v>2050</v>
      </c>
    </row>
    <row r="204" spans="1:60" ht="13.15" customHeight="1" x14ac:dyDescent="0.25">
      <c r="A204" s="125">
        <v>1179</v>
      </c>
      <c r="B204" s="125">
        <v>1179</v>
      </c>
      <c r="C204" s="545" t="s">
        <v>2523</v>
      </c>
      <c r="D204" s="545" t="s">
        <v>2523</v>
      </c>
      <c r="E204" s="545"/>
      <c r="F204" s="525">
        <v>76</v>
      </c>
      <c r="G204" s="3" t="s">
        <v>2267</v>
      </c>
      <c r="H204" s="3" t="s">
        <v>2268</v>
      </c>
      <c r="I204" s="3">
        <v>-53.081797000000002</v>
      </c>
      <c r="J204" s="3">
        <v>-15.250735000000001</v>
      </c>
      <c r="K204" s="548" t="s">
        <v>228</v>
      </c>
      <c r="L204" s="548" t="s">
        <v>228</v>
      </c>
      <c r="M204" s="553">
        <v>1</v>
      </c>
      <c r="N204" s="539"/>
      <c r="O204" s="528">
        <v>1.9820000000000001E-2</v>
      </c>
      <c r="P204" s="528">
        <v>5.2919999999999995E-2</v>
      </c>
      <c r="Q204" s="288">
        <f t="shared" si="45"/>
        <v>0.63927788220551374</v>
      </c>
      <c r="R204" s="30">
        <f t="shared" si="50"/>
        <v>48.585119047619045</v>
      </c>
      <c r="S204" s="30">
        <f t="shared" si="46"/>
        <v>27.414880952380955</v>
      </c>
      <c r="T204" s="107">
        <v>66.933333333333337</v>
      </c>
      <c r="U204" s="107">
        <v>51.30797619047619</v>
      </c>
      <c r="V204" s="107">
        <v>35.06</v>
      </c>
      <c r="W204" s="107">
        <v>41.039166666666667</v>
      </c>
      <c r="X204" s="288">
        <f t="shared" si="47"/>
        <v>0.69997613519091895</v>
      </c>
      <c r="Y204" s="289">
        <f t="shared" si="51"/>
        <v>53.198186274509837</v>
      </c>
      <c r="Z204" s="289">
        <f t="shared" si="52"/>
        <v>4.6130672268907915</v>
      </c>
      <c r="AA204" s="107">
        <v>68.90584313725499</v>
      </c>
      <c r="AB204" s="107">
        <v>55.644235294117664</v>
      </c>
      <c r="AC204" s="107">
        <v>38.169960784313744</v>
      </c>
      <c r="AD204" s="107">
        <v>50.072705882352942</v>
      </c>
      <c r="AE204" s="106">
        <v>1</v>
      </c>
      <c r="AF204" s="32" t="str">
        <f>IF(AE204=0,"",VLOOKUP(AE204,tab_tipo_expansao!$A$2:$B$4,2,0))</f>
        <v>opcional</v>
      </c>
      <c r="AG204" s="125">
        <v>2028</v>
      </c>
      <c r="AH204" s="125">
        <v>2100</v>
      </c>
      <c r="AI204" s="125">
        <v>30</v>
      </c>
      <c r="AJ204" s="529">
        <v>542.60614507525361</v>
      </c>
      <c r="AK204" s="24">
        <f>AL204/constantes!$B$4</f>
        <v>1830.6550103753495</v>
      </c>
      <c r="AL204" s="33">
        <f t="shared" si="48"/>
        <v>7139.5545404638633</v>
      </c>
      <c r="AM204" s="87">
        <v>2</v>
      </c>
      <c r="AN204" s="530">
        <v>0</v>
      </c>
      <c r="AO204" s="23"/>
      <c r="AP204" s="531">
        <f t="shared" si="53"/>
        <v>542.60614507525361</v>
      </c>
      <c r="AR204" s="35">
        <f t="shared" si="49"/>
        <v>7139.5545404638624</v>
      </c>
      <c r="AS204" s="36">
        <f ca="1">OFFSET(cod_desembolso!$A$1,AM204,23)</f>
        <v>1.1245293369208682</v>
      </c>
      <c r="AT204" s="37">
        <f ca="1">IF(AP204=0,0,AP204*(OFFSET(cod_desembolso!$A$1,AM204,23)))</f>
        <v>610.1765285306634</v>
      </c>
      <c r="AU204" s="38">
        <f>(constantes!$B$3*(1+constantes!$B$3)^(AI204))/((1+constantes!$B$3)^(AI204)-1)</f>
        <v>8.8827433387272267E-2</v>
      </c>
      <c r="AV204" s="37">
        <f t="shared" ca="1" si="54"/>
        <v>58.000414942534533</v>
      </c>
      <c r="AW204" s="37">
        <f ca="1">IF(AP204=0,AY204/constantes!$B$3,AV204/constantes!$B$3)</f>
        <v>725.00518678168169</v>
      </c>
      <c r="AX204" s="39">
        <f ca="1">IF(AP204=0,0,PV(constantes!$B$3,AI204,-AV204)*constantes!$B$3)</f>
        <v>52.23648841876382</v>
      </c>
      <c r="AY204" s="40">
        <f>constantes!$B$10*F204/1000</f>
        <v>3.8</v>
      </c>
      <c r="AZ204" s="532">
        <f>constantes!$B$12</f>
        <v>0</v>
      </c>
      <c r="BA204" s="20">
        <v>318</v>
      </c>
      <c r="BB204" s="43"/>
      <c r="BC204" s="3" t="s">
        <v>2265</v>
      </c>
      <c r="BE204" s="533">
        <v>1</v>
      </c>
      <c r="BF204" s="534">
        <v>2027</v>
      </c>
      <c r="BG204" s="535">
        <v>1</v>
      </c>
      <c r="BH204" s="536">
        <v>2027</v>
      </c>
    </row>
    <row r="205" spans="1:60" ht="13.15" customHeight="1" x14ac:dyDescent="0.25">
      <c r="A205" s="125">
        <v>1180</v>
      </c>
      <c r="B205" s="125">
        <v>1180</v>
      </c>
      <c r="C205" s="545" t="s">
        <v>2524</v>
      </c>
      <c r="D205" s="545" t="s">
        <v>2524</v>
      </c>
      <c r="E205" s="545"/>
      <c r="F205" s="525">
        <v>408</v>
      </c>
      <c r="G205" s="3" t="s">
        <v>2267</v>
      </c>
      <c r="H205" s="3" t="s">
        <v>2336</v>
      </c>
      <c r="I205" s="3">
        <v>-52.622920000000001</v>
      </c>
      <c r="J205" s="3">
        <v>-16.285907999999999</v>
      </c>
      <c r="K205" s="548" t="s">
        <v>2073</v>
      </c>
      <c r="L205" s="548" t="s">
        <v>2073</v>
      </c>
      <c r="M205" s="553">
        <v>1</v>
      </c>
      <c r="N205" s="539"/>
      <c r="O205" s="528">
        <v>1.6379999999999999E-2</v>
      </c>
      <c r="P205" s="528">
        <v>6.1409999999999999E-2</v>
      </c>
      <c r="Q205" s="288">
        <f t="shared" si="45"/>
        <v>0.46363470909197013</v>
      </c>
      <c r="R205" s="30">
        <f t="shared" si="50"/>
        <v>189.16296130952381</v>
      </c>
      <c r="S205" s="30">
        <f t="shared" si="46"/>
        <v>218.83703869047619</v>
      </c>
      <c r="T205" s="107">
        <v>195.61666666666665</v>
      </c>
      <c r="U205" s="107">
        <v>192.3609523809524</v>
      </c>
      <c r="V205" s="107">
        <v>164.33041666666665</v>
      </c>
      <c r="W205" s="107">
        <v>204.34380952380954</v>
      </c>
      <c r="X205" s="288">
        <f t="shared" si="47"/>
        <v>0.54359205594002313</v>
      </c>
      <c r="Y205" s="289">
        <f t="shared" si="51"/>
        <v>221.78555882352944</v>
      </c>
      <c r="Z205" s="289">
        <f t="shared" si="52"/>
        <v>32.622597514005633</v>
      </c>
      <c r="AA205" s="107">
        <v>240.94294117647061</v>
      </c>
      <c r="AB205" s="107">
        <v>197.58227450980394</v>
      </c>
      <c r="AC205" s="107">
        <v>206.083568627451</v>
      </c>
      <c r="AD205" s="107">
        <v>242.53345098039219</v>
      </c>
      <c r="AE205" s="106">
        <v>3</v>
      </c>
      <c r="AF205" s="32" t="str">
        <f>IF(AE205=0,"",VLOOKUP(AE205,tab_tipo_expansao!$A$2:$B$4,2,0))</f>
        <v>não_considerar</v>
      </c>
      <c r="AG205" s="125">
        <v>2022</v>
      </c>
      <c r="AH205" s="125">
        <v>2100</v>
      </c>
      <c r="AI205" s="125">
        <v>30</v>
      </c>
      <c r="AJ205" s="529">
        <v>2490.798592417671</v>
      </c>
      <c r="AK205" s="24">
        <f>AL205/constantes!$B$4</f>
        <v>1565.3585925199038</v>
      </c>
      <c r="AL205" s="33">
        <f t="shared" si="48"/>
        <v>6104.8985108276247</v>
      </c>
      <c r="AM205" s="87">
        <v>3</v>
      </c>
      <c r="AN205" s="530">
        <v>0</v>
      </c>
      <c r="AO205" s="23"/>
      <c r="AP205" s="531">
        <f t="shared" si="53"/>
        <v>2490.798592417671</v>
      </c>
      <c r="AR205" s="35">
        <f t="shared" si="49"/>
        <v>6104.8985108276247</v>
      </c>
      <c r="AS205" s="36">
        <f ca="1">OFFSET(cod_desembolso!$A$1,AM205,23)</f>
        <v>1.1255071012622904</v>
      </c>
      <c r="AT205" s="37">
        <f ca="1">IF(AP205=0,0,AP205*(OFFSET(cod_desembolso!$A$1,AM205,23)))</f>
        <v>2803.411503580206</v>
      </c>
      <c r="AU205" s="38">
        <f>(constantes!$B$3*(1+constantes!$B$3)^(AI205))/((1+constantes!$B$3)^(AI205)-1)</f>
        <v>8.8827433387272267E-2</v>
      </c>
      <c r="AV205" s="37">
        <f t="shared" ca="1" si="54"/>
        <v>269.41984859138353</v>
      </c>
      <c r="AW205" s="37">
        <f ca="1">IF(AP205=0,AY205/constantes!$B$3,AV205/constantes!$B$3)</f>
        <v>3367.7481073922941</v>
      </c>
      <c r="AX205" s="39">
        <f ca="1">IF(AP205=0,0,PV(constantes!$B$3,AI205,-AV205)*constantes!$B$3)</f>
        <v>242.64562270240052</v>
      </c>
      <c r="AY205" s="40">
        <f>constantes!$B$10*F205/1000</f>
        <v>20.399999999999999</v>
      </c>
      <c r="AZ205" s="532">
        <f>constantes!$B$12</f>
        <v>0</v>
      </c>
      <c r="BA205" s="20">
        <v>318</v>
      </c>
      <c r="BB205" s="43"/>
      <c r="BC205" s="3" t="s">
        <v>2251</v>
      </c>
      <c r="BE205" s="533">
        <v>1</v>
      </c>
      <c r="BF205" s="534">
        <v>2027</v>
      </c>
      <c r="BG205" s="535">
        <v>1</v>
      </c>
      <c r="BH205" s="536">
        <v>2027</v>
      </c>
    </row>
    <row r="206" spans="1:60" ht="13.15" customHeight="1" x14ac:dyDescent="0.25">
      <c r="A206" s="125">
        <v>1181</v>
      </c>
      <c r="B206" s="125">
        <v>1181</v>
      </c>
      <c r="C206" s="545" t="s">
        <v>2525</v>
      </c>
      <c r="D206" s="545" t="s">
        <v>2525</v>
      </c>
      <c r="E206" s="545"/>
      <c r="F206" s="525">
        <v>38</v>
      </c>
      <c r="G206" s="3" t="s">
        <v>2299</v>
      </c>
      <c r="H206" s="3" t="s">
        <v>2526</v>
      </c>
      <c r="I206" s="3">
        <v>-41.147545999999998</v>
      </c>
      <c r="J206" s="3">
        <v>-19.492186</v>
      </c>
      <c r="K206" s="548" t="s">
        <v>220</v>
      </c>
      <c r="L206" s="548" t="s">
        <v>220</v>
      </c>
      <c r="M206" s="553">
        <v>1</v>
      </c>
      <c r="N206" s="539"/>
      <c r="O206" s="528">
        <v>2.068E-2</v>
      </c>
      <c r="P206" s="528">
        <v>4.6600000000000003E-2</v>
      </c>
      <c r="Q206" s="288">
        <f t="shared" si="45"/>
        <v>0.60530740914786962</v>
      </c>
      <c r="R206" s="30">
        <f t="shared" si="50"/>
        <v>23.001681547619047</v>
      </c>
      <c r="S206" s="30">
        <f t="shared" si="46"/>
        <v>14.998318452380953</v>
      </c>
      <c r="T206" s="107">
        <v>32.133333333333333</v>
      </c>
      <c r="U206" s="107">
        <v>22.627321428571431</v>
      </c>
      <c r="V206" s="107">
        <v>13.5</v>
      </c>
      <c r="W206" s="107">
        <v>23.74607142857143</v>
      </c>
      <c r="X206" s="288">
        <f t="shared" si="47"/>
        <v>0.60993317853457185</v>
      </c>
      <c r="Y206" s="289">
        <f t="shared" si="51"/>
        <v>23.17746078431373</v>
      </c>
      <c r="Z206" s="289">
        <f t="shared" si="52"/>
        <v>0.17577923669468376</v>
      </c>
      <c r="AA206" s="107">
        <v>32.104196078431386</v>
      </c>
      <c r="AB206" s="107">
        <v>22.139215686274511</v>
      </c>
      <c r="AC206" s="107">
        <v>13.287058823529415</v>
      </c>
      <c r="AD206" s="107">
        <v>25.179372549019604</v>
      </c>
      <c r="AE206" s="106">
        <v>1</v>
      </c>
      <c r="AF206" s="32" t="str">
        <f>IF(AE206=0,"",VLOOKUP(AE206,tab_tipo_expansao!$A$2:$B$4,2,0))</f>
        <v>opcional</v>
      </c>
      <c r="AG206" s="125">
        <v>2028</v>
      </c>
      <c r="AH206" s="125">
        <v>2100</v>
      </c>
      <c r="AI206" s="125">
        <v>30</v>
      </c>
      <c r="AJ206" s="529">
        <v>380</v>
      </c>
      <c r="AK206" s="24">
        <f>AL206/constantes!$B$4</f>
        <v>2564.102564102564</v>
      </c>
      <c r="AL206" s="33">
        <f t="shared" si="48"/>
        <v>10000</v>
      </c>
      <c r="AM206" s="87">
        <v>2</v>
      </c>
      <c r="AN206" s="530">
        <v>0</v>
      </c>
      <c r="AO206" s="23"/>
      <c r="AP206" s="531">
        <f t="shared" si="53"/>
        <v>380</v>
      </c>
      <c r="AR206" s="35">
        <f t="shared" si="49"/>
        <v>10000</v>
      </c>
      <c r="AS206" s="36">
        <f ca="1">OFFSET(cod_desembolso!$A$1,AM206,23)</f>
        <v>1.1245293369208682</v>
      </c>
      <c r="AT206" s="37">
        <f ca="1">IF(AP206=0,0,AP206*(OFFSET(cod_desembolso!$A$1,AM206,23)))</f>
        <v>427.32114802992993</v>
      </c>
      <c r="AU206" s="38">
        <f>(constantes!$B$3*(1+constantes!$B$3)^(AI206))/((1+constantes!$B$3)^(AI206)-1)</f>
        <v>8.8827433387272267E-2</v>
      </c>
      <c r="AV206" s="37">
        <f t="shared" ca="1" si="54"/>
        <v>39.857840811601314</v>
      </c>
      <c r="AW206" s="37">
        <f ca="1">IF(AP206=0,AY206/constantes!$B$3,AV206/constantes!$B$3)</f>
        <v>498.22301014501642</v>
      </c>
      <c r="AX206" s="39">
        <f ca="1">IF(AP206=0,0,PV(constantes!$B$3,AI206,-AV206)*constantes!$B$3)</f>
        <v>35.896874910549776</v>
      </c>
      <c r="AY206" s="40">
        <f>constantes!$B$10*F206/1000</f>
        <v>1.9</v>
      </c>
      <c r="AZ206" s="532">
        <f>constantes!$B$12</f>
        <v>0</v>
      </c>
      <c r="BA206" s="20">
        <v>318</v>
      </c>
      <c r="BB206" s="43"/>
      <c r="BC206" s="3" t="s">
        <v>2265</v>
      </c>
      <c r="BE206" s="533">
        <v>1</v>
      </c>
      <c r="BF206" s="534">
        <v>2027</v>
      </c>
      <c r="BG206" s="535">
        <v>1</v>
      </c>
      <c r="BH206" s="536">
        <v>2027</v>
      </c>
    </row>
    <row r="207" spans="1:60" ht="13.15" customHeight="1" x14ac:dyDescent="0.25">
      <c r="A207" s="125">
        <v>1182</v>
      </c>
      <c r="B207" s="125">
        <v>1182</v>
      </c>
      <c r="C207" s="545" t="s">
        <v>2527</v>
      </c>
      <c r="D207" s="545" t="s">
        <v>2527</v>
      </c>
      <c r="E207" s="545"/>
      <c r="F207" s="525">
        <v>252</v>
      </c>
      <c r="G207" s="3" t="s">
        <v>2249</v>
      </c>
      <c r="H207" s="3" t="s">
        <v>2296</v>
      </c>
      <c r="I207" s="3">
        <v>-58.178508999999998</v>
      </c>
      <c r="J207" s="3">
        <v>-10.557206000000001</v>
      </c>
      <c r="K207" s="548" t="s">
        <v>228</v>
      </c>
      <c r="L207" s="548" t="s">
        <v>228</v>
      </c>
      <c r="M207" s="553">
        <v>1</v>
      </c>
      <c r="N207" s="539"/>
      <c r="O207" s="528">
        <v>1.6379999999999999E-2</v>
      </c>
      <c r="P207" s="528">
        <v>6.1409999999999999E-2</v>
      </c>
      <c r="Q207" s="288">
        <f t="shared" si="45"/>
        <v>0.55078951719576719</v>
      </c>
      <c r="R207" s="30">
        <f t="shared" si="50"/>
        <v>138.79895833333333</v>
      </c>
      <c r="S207" s="30">
        <f t="shared" si="46"/>
        <v>113.20104166666667</v>
      </c>
      <c r="T207" s="107">
        <v>202.78</v>
      </c>
      <c r="U207" s="107">
        <v>180.1679761904762</v>
      </c>
      <c r="V207" s="107">
        <v>72.969583333333333</v>
      </c>
      <c r="W207" s="107">
        <v>99.27827380952381</v>
      </c>
      <c r="X207" s="288">
        <f t="shared" si="47"/>
        <v>0.54165522875816985</v>
      </c>
      <c r="Y207" s="289">
        <f t="shared" si="51"/>
        <v>136.49711764705881</v>
      </c>
      <c r="Z207" s="289">
        <f t="shared" si="52"/>
        <v>-2.3018406862745167</v>
      </c>
      <c r="AA207" s="107">
        <v>206.36741176470591</v>
      </c>
      <c r="AB207" s="107">
        <v>165.77745098039216</v>
      </c>
      <c r="AC207" s="107">
        <v>70.776352941176484</v>
      </c>
      <c r="AD207" s="107">
        <v>103.06725490196078</v>
      </c>
      <c r="AE207" s="106">
        <v>3</v>
      </c>
      <c r="AF207" s="32" t="str">
        <f>IF(AE207=0,"",VLOOKUP(AE207,tab_tipo_expansao!$A$2:$B$4,2,0))</f>
        <v>não_considerar</v>
      </c>
      <c r="AG207" s="125">
        <v>2022</v>
      </c>
      <c r="AH207" s="125">
        <v>2100</v>
      </c>
      <c r="AI207" s="125">
        <v>30</v>
      </c>
      <c r="AJ207" s="529">
        <v>4088.5869013441875</v>
      </c>
      <c r="AK207" s="24">
        <f>AL207/constantes!$B$4</f>
        <v>4160.1413322590433</v>
      </c>
      <c r="AL207" s="33">
        <f t="shared" si="48"/>
        <v>16224.551195810267</v>
      </c>
      <c r="AM207" s="87">
        <v>2</v>
      </c>
      <c r="AN207" s="530">
        <v>0</v>
      </c>
      <c r="AO207" s="23"/>
      <c r="AP207" s="531">
        <f t="shared" si="53"/>
        <v>4088.5869013441875</v>
      </c>
      <c r="AR207" s="35">
        <f t="shared" si="49"/>
        <v>16224.551195810269</v>
      </c>
      <c r="AS207" s="36">
        <f ca="1">OFFSET(cod_desembolso!$A$1,AM207,23)</f>
        <v>1.1245293369208682</v>
      </c>
      <c r="AT207" s="37">
        <f ca="1">IF(AP207=0,0,AP207*(OFFSET(cod_desembolso!$A$1,AM207,23)))</f>
        <v>4597.735917111926</v>
      </c>
      <c r="AU207" s="38">
        <f>(constantes!$B$3*(1+constantes!$B$3)^(AI207))/((1+constantes!$B$3)^(AI207)-1)</f>
        <v>8.8827433387272267E-2</v>
      </c>
      <c r="AV207" s="37">
        <f t="shared" ca="1" si="54"/>
        <v>421.00508090952877</v>
      </c>
      <c r="AW207" s="37">
        <f ca="1">IF(AP207=0,AY207/constantes!$B$3,AV207/constantes!$B$3)</f>
        <v>5262.5635113691096</v>
      </c>
      <c r="AX207" s="39">
        <f ca="1">IF(AP207=0,0,PV(constantes!$B$3,AI207,-AV207)*constantes!$B$3)</f>
        <v>379.16671897882662</v>
      </c>
      <c r="AY207" s="40">
        <f>constantes!$B$10*F207/1000</f>
        <v>12.6</v>
      </c>
      <c r="AZ207" s="532">
        <f>constantes!$B$12</f>
        <v>0</v>
      </c>
      <c r="BA207" s="20">
        <v>318</v>
      </c>
      <c r="BB207" s="43"/>
      <c r="BC207" s="3" t="s">
        <v>2285</v>
      </c>
      <c r="BE207" s="533">
        <v>1</v>
      </c>
      <c r="BF207" s="534">
        <v>2035</v>
      </c>
      <c r="BG207" s="535">
        <v>3</v>
      </c>
      <c r="BH207" s="536">
        <v>2050</v>
      </c>
    </row>
    <row r="208" spans="1:60" ht="13.15" customHeight="1" x14ac:dyDescent="0.25">
      <c r="A208" s="125">
        <v>1183</v>
      </c>
      <c r="B208" s="125">
        <v>1183</v>
      </c>
      <c r="C208" s="545" t="s">
        <v>2528</v>
      </c>
      <c r="D208" s="545" t="s">
        <v>2528</v>
      </c>
      <c r="E208" s="545"/>
      <c r="F208" s="525">
        <v>510</v>
      </c>
      <c r="G208" s="3" t="s">
        <v>2249</v>
      </c>
      <c r="H208" s="3" t="s">
        <v>2323</v>
      </c>
      <c r="I208" s="3">
        <v>-58.394278</v>
      </c>
      <c r="J208" s="3">
        <v>-10.524333</v>
      </c>
      <c r="K208" s="548" t="s">
        <v>228</v>
      </c>
      <c r="L208" s="548" t="s">
        <v>228</v>
      </c>
      <c r="M208" s="553">
        <v>10</v>
      </c>
      <c r="N208" s="539"/>
      <c r="O208" s="528">
        <v>1.9820000000000001E-2</v>
      </c>
      <c r="P208" s="528">
        <v>5.2919999999999995E-2</v>
      </c>
      <c r="Q208" s="288">
        <f t="shared" si="45"/>
        <v>0.59207764355742298</v>
      </c>
      <c r="R208" s="30">
        <f t="shared" si="50"/>
        <v>301.95959821428573</v>
      </c>
      <c r="S208" s="30">
        <f t="shared" si="46"/>
        <v>208.04040178571427</v>
      </c>
      <c r="T208" s="107">
        <v>404.78952380952381</v>
      </c>
      <c r="U208" s="107">
        <v>386.57327380952376</v>
      </c>
      <c r="V208" s="107">
        <v>199.66041666666669</v>
      </c>
      <c r="W208" s="107">
        <v>216.81517857142856</v>
      </c>
      <c r="X208" s="288">
        <f t="shared" si="47"/>
        <v>0.5692422914263745</v>
      </c>
      <c r="Y208" s="289">
        <f t="shared" si="51"/>
        <v>290.31356862745099</v>
      </c>
      <c r="Z208" s="289">
        <f t="shared" si="52"/>
        <v>-11.646029586834743</v>
      </c>
      <c r="AA208" s="107">
        <v>405.77941176470586</v>
      </c>
      <c r="AB208" s="107">
        <v>355.60203921568626</v>
      </c>
      <c r="AC208" s="107">
        <v>181.89188235294117</v>
      </c>
      <c r="AD208" s="107">
        <v>217.98094117647057</v>
      </c>
      <c r="AE208" s="106">
        <v>3</v>
      </c>
      <c r="AF208" s="32" t="str">
        <f>IF(AE208=0,"",VLOOKUP(AE208,tab_tipo_expansao!$A$2:$B$4,2,0))</f>
        <v>não_considerar</v>
      </c>
      <c r="AG208" s="125">
        <v>2022</v>
      </c>
      <c r="AH208" s="125">
        <v>2100</v>
      </c>
      <c r="AI208" s="125">
        <v>30</v>
      </c>
      <c r="AJ208" s="529">
        <v>6045.6071863785164</v>
      </c>
      <c r="AK208" s="24">
        <f>AL208/constantes!$B$4</f>
        <v>3039.5209584607928</v>
      </c>
      <c r="AL208" s="33">
        <f t="shared" si="48"/>
        <v>11854.131737997091</v>
      </c>
      <c r="AM208" s="87">
        <v>3</v>
      </c>
      <c r="AN208" s="530">
        <v>0</v>
      </c>
      <c r="AO208" s="23"/>
      <c r="AP208" s="531">
        <f t="shared" si="53"/>
        <v>6045.6071863785164</v>
      </c>
      <c r="AR208" s="35">
        <f t="shared" si="49"/>
        <v>11854.131737997091</v>
      </c>
      <c r="AS208" s="36">
        <f ca="1">OFFSET(cod_desembolso!$A$1,AM208,23)</f>
        <v>1.1255071012622904</v>
      </c>
      <c r="AT208" s="37">
        <f ca="1">IF(AP208=0,0,AP208*(OFFSET(cod_desembolso!$A$1,AM208,23)))</f>
        <v>6804.3738197113553</v>
      </c>
      <c r="AU208" s="38">
        <f>(constantes!$B$3*(1+constantes!$B$3)^(AI208))/((1+constantes!$B$3)^(AI208)-1)</f>
        <v>8.8827433387272267E-2</v>
      </c>
      <c r="AV208" s="37">
        <f t="shared" ca="1" si="54"/>
        <v>629.91506221250972</v>
      </c>
      <c r="AW208" s="37">
        <f ca="1">IF(AP208=0,AY208/constantes!$B$3,AV208/constantes!$B$3)</f>
        <v>7873.9382776563716</v>
      </c>
      <c r="AX208" s="39">
        <f ca="1">IF(AP208=0,0,PV(constantes!$B$3,AI208,-AV208)*constantes!$B$3)</f>
        <v>567.31578359688854</v>
      </c>
      <c r="AY208" s="40">
        <f>constantes!$B$10*F208/1000</f>
        <v>25.5</v>
      </c>
      <c r="AZ208" s="532">
        <f>constantes!$B$12</f>
        <v>0</v>
      </c>
      <c r="BA208" s="20">
        <v>318</v>
      </c>
      <c r="BB208" s="43"/>
      <c r="BC208" s="3" t="s">
        <v>2285</v>
      </c>
      <c r="BE208" s="533">
        <v>1</v>
      </c>
      <c r="BF208" s="534">
        <v>2035</v>
      </c>
      <c r="BG208" s="535">
        <v>3</v>
      </c>
      <c r="BH208" s="536">
        <v>2050</v>
      </c>
    </row>
    <row r="209" spans="1:60" ht="13.15" customHeight="1" x14ac:dyDescent="0.25">
      <c r="A209" s="125">
        <v>1184</v>
      </c>
      <c r="B209" s="125">
        <v>1184</v>
      </c>
      <c r="C209" s="545" t="s">
        <v>2529</v>
      </c>
      <c r="D209" s="545" t="s">
        <v>2529</v>
      </c>
      <c r="E209" s="545"/>
      <c r="F209" s="525">
        <v>620</v>
      </c>
      <c r="G209" s="3" t="s">
        <v>2267</v>
      </c>
      <c r="H209" s="3" t="s">
        <v>2386</v>
      </c>
      <c r="I209" s="3">
        <v>-48.013154999999998</v>
      </c>
      <c r="J209" s="3">
        <v>-8.0801049999999996</v>
      </c>
      <c r="K209" s="548" t="s">
        <v>2051</v>
      </c>
      <c r="L209" s="548" t="s">
        <v>2051</v>
      </c>
      <c r="M209" s="553">
        <v>1</v>
      </c>
      <c r="N209" s="539"/>
      <c r="O209" s="528">
        <v>1.6379999999999999E-2</v>
      </c>
      <c r="P209" s="528">
        <v>6.1409999999999999E-2</v>
      </c>
      <c r="Q209" s="288">
        <f t="shared" si="45"/>
        <v>0.6829794546850998</v>
      </c>
      <c r="R209" s="30">
        <f t="shared" si="50"/>
        <v>423.44726190476189</v>
      </c>
      <c r="S209" s="30">
        <f t="shared" si="46"/>
        <v>196.55273809523811</v>
      </c>
      <c r="T209" s="107">
        <v>518.28190476190468</v>
      </c>
      <c r="U209" s="107">
        <v>410.4997619047619</v>
      </c>
      <c r="V209" s="107">
        <v>341.38291666666669</v>
      </c>
      <c r="W209" s="107">
        <v>423.62446428571428</v>
      </c>
      <c r="X209" s="288">
        <f t="shared" si="47"/>
        <v>0.70783659076533811</v>
      </c>
      <c r="Y209" s="289">
        <f t="shared" si="51"/>
        <v>438.85868627450964</v>
      </c>
      <c r="Z209" s="289">
        <f t="shared" si="52"/>
        <v>15.411424369747749</v>
      </c>
      <c r="AA209" s="107">
        <v>560.44980392156833</v>
      </c>
      <c r="AB209" s="107">
        <v>458.50109803921549</v>
      </c>
      <c r="AC209" s="107">
        <v>317.03486274509805</v>
      </c>
      <c r="AD209" s="107">
        <v>419.44898039215678</v>
      </c>
      <c r="AE209" s="106">
        <v>3</v>
      </c>
      <c r="AF209" s="32" t="str">
        <f>IF(AE209=0,"",VLOOKUP(AE209,tab_tipo_expansao!$A$2:$B$4,2,0))</f>
        <v>não_considerar</v>
      </c>
      <c r="AG209" s="125">
        <v>2022</v>
      </c>
      <c r="AH209" s="125">
        <v>2100</v>
      </c>
      <c r="AI209" s="125">
        <v>30</v>
      </c>
      <c r="AJ209" s="529">
        <v>4787.1118085904909</v>
      </c>
      <c r="AK209" s="24">
        <f>AL209/constantes!$B$4</f>
        <v>1979.7815585568612</v>
      </c>
      <c r="AL209" s="33">
        <f t="shared" si="48"/>
        <v>7721.1480783717589</v>
      </c>
      <c r="AM209" s="87">
        <v>3</v>
      </c>
      <c r="AN209" s="530">
        <v>0</v>
      </c>
      <c r="AO209" s="23"/>
      <c r="AP209" s="531">
        <f t="shared" si="53"/>
        <v>4787.1118085904909</v>
      </c>
      <c r="AR209" s="35">
        <f t="shared" si="49"/>
        <v>7721.1480783717598</v>
      </c>
      <c r="AS209" s="36">
        <f ca="1">OFFSET(cod_desembolso!$A$1,AM209,23)</f>
        <v>1.1255071012622904</v>
      </c>
      <c r="AT209" s="37">
        <f ca="1">IF(AP209=0,0,AP209*(OFFSET(cod_desembolso!$A$1,AM209,23)))</f>
        <v>5387.9283351051636</v>
      </c>
      <c r="AU209" s="38">
        <f>(constantes!$B$3*(1+constantes!$B$3)^(AI209))/((1+constantes!$B$3)^(AI209)-1)</f>
        <v>8.8827433387272267E-2</v>
      </c>
      <c r="AV209" s="37">
        <f t="shared" ca="1" si="54"/>
        <v>509.59584528195069</v>
      </c>
      <c r="AW209" s="37">
        <f ca="1">IF(AP209=0,AY209/constantes!$B$3,AV209/constantes!$B$3)</f>
        <v>6369.9480660243835</v>
      </c>
      <c r="AX209" s="39">
        <f ca="1">IF(AP209=0,0,PV(constantes!$B$3,AI209,-AV209)*constantes!$B$3)</f>
        <v>458.95356949936928</v>
      </c>
      <c r="AY209" s="40">
        <f>constantes!$B$10*F209/1000</f>
        <v>31</v>
      </c>
      <c r="AZ209" s="532">
        <f>constantes!$B$12</f>
        <v>0</v>
      </c>
      <c r="BA209" s="20">
        <v>318</v>
      </c>
      <c r="BB209" s="43"/>
      <c r="BC209" s="3" t="s">
        <v>2285</v>
      </c>
      <c r="BE209" s="533">
        <v>1</v>
      </c>
      <c r="BF209" s="534">
        <v>2035</v>
      </c>
      <c r="BG209" s="535">
        <v>3</v>
      </c>
      <c r="BH209" s="536">
        <v>2050</v>
      </c>
    </row>
    <row r="210" spans="1:60" ht="14.45" customHeight="1" x14ac:dyDescent="0.25">
      <c r="A210" s="125">
        <v>1185</v>
      </c>
      <c r="B210" s="125">
        <v>1185</v>
      </c>
      <c r="C210" s="537" t="s">
        <v>2530</v>
      </c>
      <c r="D210" s="537" t="s">
        <v>2530</v>
      </c>
      <c r="E210" s="545"/>
      <c r="F210" s="525">
        <v>67.8</v>
      </c>
      <c r="G210" s="3" t="s">
        <v>2264</v>
      </c>
      <c r="H210" s="3" t="s">
        <v>2409</v>
      </c>
      <c r="I210" s="3">
        <v>-52.105145</v>
      </c>
      <c r="J210" s="3">
        <v>-23.705766000000001</v>
      </c>
      <c r="K210" s="538" t="s">
        <v>221</v>
      </c>
      <c r="L210" s="538" t="s">
        <v>221</v>
      </c>
      <c r="M210" s="553">
        <v>2</v>
      </c>
      <c r="N210" s="539"/>
      <c r="O210" s="528">
        <v>1.9820000000000001E-2</v>
      </c>
      <c r="P210" s="528">
        <v>5.2919999999999995E-2</v>
      </c>
      <c r="Q210" s="288">
        <f t="shared" si="45"/>
        <v>0.53782746874561038</v>
      </c>
      <c r="R210" s="30">
        <f t="shared" si="50"/>
        <v>36.464702380952382</v>
      </c>
      <c r="S210" s="30">
        <f t="shared" si="46"/>
        <v>31.335297619047616</v>
      </c>
      <c r="T210" s="107">
        <v>37.99</v>
      </c>
      <c r="U210" s="107">
        <v>36.78339285714285</v>
      </c>
      <c r="V210" s="107">
        <v>32.016250000000007</v>
      </c>
      <c r="W210" s="107">
        <v>39.069166666666668</v>
      </c>
      <c r="X210" s="288">
        <f t="shared" si="47"/>
        <v>0.62590433223436903</v>
      </c>
      <c r="Y210" s="289">
        <f t="shared" si="51"/>
        <v>42.436313725490216</v>
      </c>
      <c r="Z210" s="289">
        <f t="shared" si="52"/>
        <v>5.971611344537834</v>
      </c>
      <c r="AA210" s="107">
        <v>46.595411764705908</v>
      </c>
      <c r="AB210" s="107">
        <v>38.63219607843137</v>
      </c>
      <c r="AC210" s="107">
        <v>38.917294117647081</v>
      </c>
      <c r="AD210" s="107">
        <v>45.600352941176503</v>
      </c>
      <c r="AE210" s="106">
        <v>3</v>
      </c>
      <c r="AF210" s="32" t="str">
        <f>IF(AE210=0,"",VLOOKUP(AE210,tab_tipo_expansao!$A$2:$B$4,2,0))</f>
        <v>não_considerar</v>
      </c>
      <c r="AG210" s="125">
        <v>2022</v>
      </c>
      <c r="AH210" s="125">
        <v>2100</v>
      </c>
      <c r="AI210" s="125">
        <v>30</v>
      </c>
      <c r="AJ210" s="529">
        <v>748.31871284519434</v>
      </c>
      <c r="AK210" s="24">
        <f>AL210/constantes!$B$4</f>
        <v>2830.0382453868629</v>
      </c>
      <c r="AL210" s="33">
        <f t="shared" si="48"/>
        <v>11037.149157008766</v>
      </c>
      <c r="AM210" s="87">
        <v>2</v>
      </c>
      <c r="AN210" s="530">
        <v>0</v>
      </c>
      <c r="AO210" s="23"/>
      <c r="AP210" s="531">
        <f t="shared" si="53"/>
        <v>748.31871284519434</v>
      </c>
      <c r="AR210" s="35">
        <f t="shared" si="49"/>
        <v>11037.149157008767</v>
      </c>
      <c r="AS210" s="36">
        <f ca="1">OFFSET(cod_desembolso!$A$1,AM210,23)</f>
        <v>1.1245293369208682</v>
      </c>
      <c r="AT210" s="37">
        <f ca="1">IF(AP210=0,0,AP210*(OFFSET(cod_desembolso!$A$1,AM210,23)))</f>
        <v>841.50634596128396</v>
      </c>
      <c r="AU210" s="38">
        <f>(constantes!$B$3*(1+constantes!$B$3)^(AI210))/((1+constantes!$B$3)^(AI210)-1)</f>
        <v>8.8827433387272267E-2</v>
      </c>
      <c r="AV210" s="37">
        <f t="shared" ca="1" si="54"/>
        <v>78.138848890842837</v>
      </c>
      <c r="AW210" s="37">
        <f ca="1">IF(AP210=0,AY210/constantes!$B$3,AV210/constantes!$B$3)</f>
        <v>976.73561113553546</v>
      </c>
      <c r="AX210" s="39">
        <f ca="1">IF(AP210=0,0,PV(constantes!$B$3,AI210,-AV210)*constantes!$B$3)</f>
        <v>70.373618519558875</v>
      </c>
      <c r="AY210" s="40">
        <f>constantes!$B$10*F210/1000</f>
        <v>3.39</v>
      </c>
      <c r="AZ210" s="532">
        <f>constantes!$B$12</f>
        <v>0</v>
      </c>
      <c r="BA210" s="20">
        <v>318</v>
      </c>
      <c r="BB210" s="43"/>
      <c r="BC210" s="3" t="s">
        <v>2253</v>
      </c>
      <c r="BE210" s="533">
        <v>1</v>
      </c>
      <c r="BF210" s="534">
        <v>2030</v>
      </c>
      <c r="BG210" s="535">
        <v>1</v>
      </c>
      <c r="BH210" s="536">
        <v>2030</v>
      </c>
    </row>
    <row r="211" spans="1:60" ht="14.45" customHeight="1" x14ac:dyDescent="0.25">
      <c r="A211" s="125">
        <v>1186</v>
      </c>
      <c r="B211" s="125">
        <v>1186</v>
      </c>
      <c r="C211" s="537" t="s">
        <v>2531</v>
      </c>
      <c r="D211" s="537" t="s">
        <v>2531</v>
      </c>
      <c r="E211" s="545"/>
      <c r="F211" s="525">
        <v>134</v>
      </c>
      <c r="G211" s="3" t="s">
        <v>2314</v>
      </c>
      <c r="H211" s="3" t="s">
        <v>2314</v>
      </c>
      <c r="I211" s="3">
        <v>-44.568579999999997</v>
      </c>
      <c r="J211" s="3">
        <v>-7.2323339999999998</v>
      </c>
      <c r="K211" s="538" t="s">
        <v>2053</v>
      </c>
      <c r="L211" s="538" t="s">
        <v>2053</v>
      </c>
      <c r="M211" s="553">
        <v>3</v>
      </c>
      <c r="N211" s="539"/>
      <c r="O211" s="528">
        <v>1.6379999999999999E-2</v>
      </c>
      <c r="P211" s="528">
        <v>6.1409999999999999E-2</v>
      </c>
      <c r="Q211" s="288">
        <f t="shared" si="45"/>
        <v>0.62194607320540152</v>
      </c>
      <c r="R211" s="30">
        <f t="shared" si="50"/>
        <v>83.34077380952381</v>
      </c>
      <c r="S211" s="30">
        <f t="shared" si="46"/>
        <v>50.65922619047619</v>
      </c>
      <c r="T211" s="107">
        <v>105.01714285714286</v>
      </c>
      <c r="U211" s="107">
        <v>83.256785714285712</v>
      </c>
      <c r="V211" s="107">
        <v>56.24</v>
      </c>
      <c r="W211" s="107">
        <v>88.849166666666676</v>
      </c>
      <c r="X211" s="288">
        <f t="shared" si="47"/>
        <v>0.6462346356453027</v>
      </c>
      <c r="Y211" s="289">
        <f t="shared" si="51"/>
        <v>86.595441176470558</v>
      </c>
      <c r="Z211" s="289">
        <f t="shared" si="52"/>
        <v>3.2546673669467481</v>
      </c>
      <c r="AA211" s="107">
        <v>117.82541176470581</v>
      </c>
      <c r="AB211" s="107">
        <v>92.403450980392108</v>
      </c>
      <c r="AC211" s="107">
        <v>49.57050980392156</v>
      </c>
      <c r="AD211" s="107">
        <v>86.582392156862781</v>
      </c>
      <c r="AE211" s="106">
        <v>1</v>
      </c>
      <c r="AF211" s="32" t="str">
        <f>IF(AE211=0,"",VLOOKUP(AE211,tab_tipo_expansao!$A$2:$B$4,2,0))</f>
        <v>opcional</v>
      </c>
      <c r="AG211" s="125">
        <v>2028</v>
      </c>
      <c r="AH211" s="125">
        <v>2100</v>
      </c>
      <c r="AI211" s="125">
        <v>30</v>
      </c>
      <c r="AJ211" s="529">
        <v>1306.8586318038888</v>
      </c>
      <c r="AK211" s="24">
        <f>AL211/constantes!$B$4</f>
        <v>2500.6862453193435</v>
      </c>
      <c r="AL211" s="33">
        <f t="shared" si="48"/>
        <v>9752.67635674544</v>
      </c>
      <c r="AM211" s="87">
        <v>2</v>
      </c>
      <c r="AN211" s="530">
        <v>0</v>
      </c>
      <c r="AO211" s="23"/>
      <c r="AP211" s="531">
        <f t="shared" si="53"/>
        <v>1306.8586318038888</v>
      </c>
      <c r="AR211" s="35">
        <f t="shared" si="49"/>
        <v>9752.6763567454382</v>
      </c>
      <c r="AS211" s="36">
        <f ca="1">OFFSET(cod_desembolso!$A$1,AM211,23)</f>
        <v>1.1245293369208682</v>
      </c>
      <c r="AT211" s="37">
        <f ca="1">IF(AP211=0,0,AP211*(OFFSET(cod_desembolso!$A$1,AM211,23)))</f>
        <v>1469.60087067174</v>
      </c>
      <c r="AU211" s="38">
        <f>(constantes!$B$3*(1+constantes!$B$3)^(AI211))/((1+constantes!$B$3)^(AI211)-1)</f>
        <v>8.8827433387272267E-2</v>
      </c>
      <c r="AV211" s="37">
        <f t="shared" ca="1" si="54"/>
        <v>137.24087344547129</v>
      </c>
      <c r="AW211" s="37">
        <f ca="1">IF(AP211=0,AY211/constantes!$B$3,AV211/constantes!$B$3)</f>
        <v>1715.5109180683912</v>
      </c>
      <c r="AX211" s="39">
        <f ca="1">IF(AP211=0,0,PV(constantes!$B$3,AI211,-AV211)*constantes!$B$3)</f>
        <v>123.60224152565551</v>
      </c>
      <c r="AY211" s="40">
        <f>constantes!$B$10*F211/1000</f>
        <v>6.7</v>
      </c>
      <c r="AZ211" s="532">
        <f>constantes!$B$12</f>
        <v>0</v>
      </c>
      <c r="BA211" s="20">
        <v>318</v>
      </c>
      <c r="BB211" s="43"/>
      <c r="BC211" s="3" t="s">
        <v>2265</v>
      </c>
      <c r="BE211" s="533">
        <v>1</v>
      </c>
      <c r="BF211" s="534">
        <v>2027</v>
      </c>
      <c r="BG211" s="535">
        <v>1</v>
      </c>
      <c r="BH211" s="536">
        <v>2027</v>
      </c>
    </row>
    <row r="212" spans="1:60" ht="14.45" customHeight="1" x14ac:dyDescent="0.25">
      <c r="A212" s="125">
        <v>1187</v>
      </c>
      <c r="B212" s="125">
        <v>1187</v>
      </c>
      <c r="C212" s="537" t="s">
        <v>2532</v>
      </c>
      <c r="D212" s="537" t="s">
        <v>2532</v>
      </c>
      <c r="E212" s="545"/>
      <c r="F212" s="525">
        <v>291.5</v>
      </c>
      <c r="G212" s="3" t="s">
        <v>2249</v>
      </c>
      <c r="H212" s="3" t="s">
        <v>2260</v>
      </c>
      <c r="I212" s="3">
        <v>-53.158130999999997</v>
      </c>
      <c r="J212" s="3">
        <v>0.52365600000000001</v>
      </c>
      <c r="K212" s="538" t="s">
        <v>2069</v>
      </c>
      <c r="L212" s="538" t="s">
        <v>2069</v>
      </c>
      <c r="M212" s="553">
        <v>4</v>
      </c>
      <c r="N212" s="539"/>
      <c r="O212" s="528">
        <v>1.6379999999999999E-2</v>
      </c>
      <c r="P212" s="528">
        <v>6.1409999999999999E-2</v>
      </c>
      <c r="Q212" s="288">
        <f t="shared" si="45"/>
        <v>0.52926233357837127</v>
      </c>
      <c r="R212" s="30">
        <f t="shared" si="50"/>
        <v>154.27997023809522</v>
      </c>
      <c r="S212" s="30">
        <f t="shared" si="46"/>
        <v>137.22002976190478</v>
      </c>
      <c r="T212" s="107">
        <v>175.87761904761908</v>
      </c>
      <c r="U212" s="107">
        <v>253.20083333333332</v>
      </c>
      <c r="V212" s="107">
        <v>141.18208333333331</v>
      </c>
      <c r="W212" s="107">
        <v>46.859345238095244</v>
      </c>
      <c r="X212" s="288">
        <f t="shared" si="47"/>
        <v>0.4818203343086806</v>
      </c>
      <c r="Y212" s="289">
        <f t="shared" si="51"/>
        <v>140.45062745098039</v>
      </c>
      <c r="Z212" s="289">
        <f t="shared" si="52"/>
        <v>-13.829342787114825</v>
      </c>
      <c r="AA212" s="107">
        <v>142.94003921568631</v>
      </c>
      <c r="AB212" s="107">
        <v>244.68368627450982</v>
      </c>
      <c r="AC212" s="107">
        <v>132.33317647058817</v>
      </c>
      <c r="AD212" s="107">
        <v>41.845607843137252</v>
      </c>
      <c r="AE212" s="106">
        <v>3</v>
      </c>
      <c r="AF212" s="32" t="str">
        <f>IF(AE212=0,"",VLOOKUP(AE212,tab_tipo_expansao!$A$2:$B$4,2,0))</f>
        <v>não_considerar</v>
      </c>
      <c r="AG212" s="125">
        <v>2022</v>
      </c>
      <c r="AH212" s="125">
        <v>2100</v>
      </c>
      <c r="AI212" s="125">
        <v>30</v>
      </c>
      <c r="AJ212" s="529">
        <v>2956.3251841469773</v>
      </c>
      <c r="AK212" s="24">
        <f>AL212/constantes!$B$4</f>
        <v>2600.453168093396</v>
      </c>
      <c r="AL212" s="33">
        <f t="shared" si="48"/>
        <v>10141.767355564245</v>
      </c>
      <c r="AM212" s="87">
        <v>2</v>
      </c>
      <c r="AN212" s="530">
        <v>0</v>
      </c>
      <c r="AO212" s="23"/>
      <c r="AP212" s="531">
        <f t="shared" si="53"/>
        <v>2956.3251841469773</v>
      </c>
      <c r="AR212" s="35">
        <f t="shared" si="49"/>
        <v>10141.767355564245</v>
      </c>
      <c r="AS212" s="36">
        <f ca="1">OFFSET(cod_desembolso!$A$1,AM212,23)</f>
        <v>1.1245293369208682</v>
      </c>
      <c r="AT212" s="37">
        <f ca="1">IF(AP212=0,0,AP212*(OFFSET(cod_desembolso!$A$1,AM212,23)))</f>
        <v>3324.4743990512638</v>
      </c>
      <c r="AU212" s="38">
        <f>(constantes!$B$3*(1+constantes!$B$3)^(AI212))/((1+constantes!$B$3)^(AI212)-1)</f>
        <v>8.8827433387272267E-2</v>
      </c>
      <c r="AV212" s="37">
        <f t="shared" ca="1" si="54"/>
        <v>309.87952822941816</v>
      </c>
      <c r="AW212" s="37">
        <f ca="1">IF(AP212=0,AY212/constantes!$B$3,AV212/constantes!$B$3)</f>
        <v>3873.4941028677267</v>
      </c>
      <c r="AX212" s="39">
        <f ca="1">IF(AP212=0,0,PV(constantes!$B$3,AI212,-AV212)*constantes!$B$3)</f>
        <v>279.08452730218772</v>
      </c>
      <c r="AY212" s="40">
        <f>constantes!$B$10*F212/1000</f>
        <v>14.574999999999999</v>
      </c>
      <c r="AZ212" s="532">
        <f>constantes!$B$12</f>
        <v>0</v>
      </c>
      <c r="BA212" s="20">
        <v>318</v>
      </c>
      <c r="BB212" s="43"/>
      <c r="BC212" s="3" t="s">
        <v>2251</v>
      </c>
      <c r="BE212" s="533">
        <v>1</v>
      </c>
      <c r="BF212" s="534">
        <v>2027</v>
      </c>
      <c r="BG212" s="535">
        <v>1</v>
      </c>
      <c r="BH212" s="536">
        <v>2027</v>
      </c>
    </row>
    <row r="213" spans="1:60" ht="14.45" customHeight="1" x14ac:dyDescent="0.25">
      <c r="A213" s="125">
        <v>1188</v>
      </c>
      <c r="B213" s="125">
        <v>1188</v>
      </c>
      <c r="C213" s="537" t="s">
        <v>2533</v>
      </c>
      <c r="D213" s="537" t="s">
        <v>2533</v>
      </c>
      <c r="E213" s="545"/>
      <c r="F213" s="525">
        <v>48.3</v>
      </c>
      <c r="G213" s="3" t="s">
        <v>2264</v>
      </c>
      <c r="H213" s="3" t="s">
        <v>2195</v>
      </c>
      <c r="I213" s="3">
        <v>-50.423791000000001</v>
      </c>
      <c r="J213" s="3">
        <v>-17.878122000000001</v>
      </c>
      <c r="K213" s="538" t="s">
        <v>2073</v>
      </c>
      <c r="L213" s="538" t="s">
        <v>2073</v>
      </c>
      <c r="M213" s="553">
        <v>1</v>
      </c>
      <c r="N213" s="539"/>
      <c r="O213" s="528">
        <v>2.068E-2</v>
      </c>
      <c r="P213" s="528">
        <v>4.6600000000000003E-2</v>
      </c>
      <c r="Q213" s="288">
        <f t="shared" si="45"/>
        <v>0.72261504239376917</v>
      </c>
      <c r="R213" s="30">
        <f t="shared" si="50"/>
        <v>34.902306547619048</v>
      </c>
      <c r="S213" s="30">
        <f t="shared" si="46"/>
        <v>13.397693452380949</v>
      </c>
      <c r="T213" s="107">
        <v>43.077619047619045</v>
      </c>
      <c r="U213" s="107">
        <v>35.296369047619052</v>
      </c>
      <c r="V213" s="107">
        <v>25.99625</v>
      </c>
      <c r="W213" s="107">
        <v>35.238988095238099</v>
      </c>
      <c r="X213" s="288">
        <f t="shared" si="47"/>
        <v>0.7583361750497295</v>
      </c>
      <c r="Y213" s="289">
        <f t="shared" si="51"/>
        <v>36.627637254901934</v>
      </c>
      <c r="Z213" s="289">
        <f t="shared" si="52"/>
        <v>1.7253307072828861</v>
      </c>
      <c r="AA213" s="107">
        <v>44.272274509803879</v>
      </c>
      <c r="AB213" s="107">
        <v>38.246117647058803</v>
      </c>
      <c r="AC213" s="107">
        <v>27.292039215686259</v>
      </c>
      <c r="AD213" s="107">
        <v>36.700117647058796</v>
      </c>
      <c r="AE213" s="106">
        <v>1</v>
      </c>
      <c r="AF213" s="32" t="str">
        <f>IF(AE213=0,"",VLOOKUP(AE213,tab_tipo_expansao!$A$2:$B$4,2,0))</f>
        <v>opcional</v>
      </c>
      <c r="AG213" s="125">
        <v>2028</v>
      </c>
      <c r="AH213" s="125">
        <v>2100</v>
      </c>
      <c r="AI213" s="125">
        <v>30</v>
      </c>
      <c r="AJ213" s="529">
        <v>541.34337180672844</v>
      </c>
      <c r="AK213" s="24">
        <f>AL213/constantes!$B$4</f>
        <v>2873.8300780736236</v>
      </c>
      <c r="AL213" s="33">
        <f t="shared" si="48"/>
        <v>11207.937304487132</v>
      </c>
      <c r="AM213" s="87">
        <v>2</v>
      </c>
      <c r="AN213" s="530">
        <v>0</v>
      </c>
      <c r="AO213" s="23"/>
      <c r="AP213" s="531">
        <f t="shared" si="53"/>
        <v>541.34337180672844</v>
      </c>
      <c r="AR213" s="35">
        <f t="shared" si="49"/>
        <v>11207.937304487132</v>
      </c>
      <c r="AS213" s="36">
        <f ca="1">OFFSET(cod_desembolso!$A$1,AM213,23)</f>
        <v>1.1245293369208682</v>
      </c>
      <c r="AT213" s="37">
        <f ca="1">IF(AP213=0,0,AP213*(OFFSET(cod_desembolso!$A$1,AM213,23)))</f>
        <v>608.75650294432739</v>
      </c>
      <c r="AU213" s="38">
        <f>(constantes!$B$3*(1+constantes!$B$3)^(AI213))/((1+constantes!$B$3)^(AI213)-1)</f>
        <v>8.8827433387272267E-2</v>
      </c>
      <c r="AV213" s="37">
        <f t="shared" ca="1" si="54"/>
        <v>56.489277714356056</v>
      </c>
      <c r="AW213" s="37">
        <f ca="1">IF(AP213=0,AY213/constantes!$B$3,AV213/constantes!$B$3)</f>
        <v>706.11597142945072</v>
      </c>
      <c r="AX213" s="39">
        <f ca="1">IF(AP213=0,0,PV(constantes!$B$3,AI213,-AV213)*constantes!$B$3)</f>
        <v>50.875523977438426</v>
      </c>
      <c r="AY213" s="40">
        <f>constantes!$B$10*F213/1000</f>
        <v>2.415</v>
      </c>
      <c r="AZ213" s="532">
        <f>constantes!$B$12</f>
        <v>0</v>
      </c>
      <c r="BA213" s="20">
        <v>318</v>
      </c>
      <c r="BB213" s="43"/>
      <c r="BC213" s="3" t="s">
        <v>2265</v>
      </c>
      <c r="BE213" s="533">
        <v>1</v>
      </c>
      <c r="BF213" s="534">
        <v>2027</v>
      </c>
      <c r="BG213" s="535">
        <v>1</v>
      </c>
      <c r="BH213" s="536">
        <v>2027</v>
      </c>
    </row>
    <row r="214" spans="1:60" ht="14.45" customHeight="1" x14ac:dyDescent="0.25">
      <c r="A214" s="125">
        <v>1189</v>
      </c>
      <c r="B214" s="125">
        <v>1189</v>
      </c>
      <c r="C214" s="537" t="s">
        <v>2534</v>
      </c>
      <c r="D214" s="537" t="s">
        <v>2534</v>
      </c>
      <c r="E214" s="545"/>
      <c r="F214" s="525">
        <v>58.9</v>
      </c>
      <c r="G214" s="3" t="s">
        <v>2267</v>
      </c>
      <c r="H214" s="3" t="s">
        <v>2418</v>
      </c>
      <c r="I214" s="3">
        <v>-47.387498999999998</v>
      </c>
      <c r="J214" s="3">
        <v>-10.044995</v>
      </c>
      <c r="K214" s="538" t="s">
        <v>2051</v>
      </c>
      <c r="L214" s="538" t="s">
        <v>2051</v>
      </c>
      <c r="M214" s="553">
        <v>1</v>
      </c>
      <c r="N214" s="539"/>
      <c r="O214" s="528">
        <v>1.9820000000000001E-2</v>
      </c>
      <c r="P214" s="528">
        <v>5.2919999999999995E-2</v>
      </c>
      <c r="Q214" s="288">
        <f t="shared" si="45"/>
        <v>0.61346966205837172</v>
      </c>
      <c r="R214" s="30">
        <f t="shared" si="50"/>
        <v>36.133363095238096</v>
      </c>
      <c r="S214" s="30">
        <f t="shared" si="46"/>
        <v>22.766636904761903</v>
      </c>
      <c r="T214" s="107">
        <v>47.618095238095236</v>
      </c>
      <c r="U214" s="107">
        <v>38.589702380952382</v>
      </c>
      <c r="V214" s="107">
        <v>22.743333333333329</v>
      </c>
      <c r="W214" s="107">
        <v>35.582321428571426</v>
      </c>
      <c r="X214" s="288">
        <f t="shared" si="47"/>
        <v>0.6597498252272046</v>
      </c>
      <c r="Y214" s="289">
        <f t="shared" si="51"/>
        <v>38.859264705882353</v>
      </c>
      <c r="Z214" s="289">
        <f t="shared" si="52"/>
        <v>2.7259016106442573</v>
      </c>
      <c r="AA214" s="107">
        <v>49.217999999999996</v>
      </c>
      <c r="AB214" s="107">
        <v>40.725921568627449</v>
      </c>
      <c r="AC214" s="107">
        <v>26.280901960784316</v>
      </c>
      <c r="AD214" s="107">
        <v>39.212235294117647</v>
      </c>
      <c r="AE214" s="106">
        <v>3</v>
      </c>
      <c r="AF214" s="32" t="str">
        <f>IF(AE214=0,"",VLOOKUP(AE214,tab_tipo_expansao!$A$2:$B$4,2,0))</f>
        <v>não_considerar</v>
      </c>
      <c r="AG214" s="125">
        <v>2022</v>
      </c>
      <c r="AH214" s="125">
        <v>2100</v>
      </c>
      <c r="AI214" s="125">
        <v>30</v>
      </c>
      <c r="AJ214" s="529">
        <v>646.05142336367828</v>
      </c>
      <c r="AK214" s="24">
        <f>AL214/constantes!$B$4</f>
        <v>2812.4653840219335</v>
      </c>
      <c r="AL214" s="33">
        <f t="shared" si="48"/>
        <v>10968.614997685539</v>
      </c>
      <c r="AM214" s="87">
        <v>2</v>
      </c>
      <c r="AN214" s="530">
        <v>0</v>
      </c>
      <c r="AO214" s="23"/>
      <c r="AP214" s="531">
        <f t="shared" si="53"/>
        <v>646.05142336367828</v>
      </c>
      <c r="AR214" s="35">
        <f t="shared" si="49"/>
        <v>10968.614997685539</v>
      </c>
      <c r="AS214" s="36">
        <f ca="1">OFFSET(cod_desembolso!$A$1,AM214,23)</f>
        <v>1.1245293369208682</v>
      </c>
      <c r="AT214" s="37">
        <f ca="1">IF(AP214=0,0,AP214*(OFFSET(cod_desembolso!$A$1,AM214,23)))</f>
        <v>726.5037787319402</v>
      </c>
      <c r="AU214" s="38">
        <f>(constantes!$B$3*(1+constantes!$B$3)^(AI214))/((1+constantes!$B$3)^(AI214)-1)</f>
        <v>8.8827433387272267E-2</v>
      </c>
      <c r="AV214" s="37">
        <f t="shared" ca="1" si="54"/>
        <v>67.478466010912996</v>
      </c>
      <c r="AW214" s="37">
        <f ca="1">IF(AP214=0,AY214/constantes!$B$3,AV214/constantes!$B$3)</f>
        <v>843.48082513641248</v>
      </c>
      <c r="AX214" s="39">
        <f ca="1">IF(AP214=0,0,PV(constantes!$B$3,AI214,-AV214)*constantes!$B$3)</f>
        <v>60.772636054196035</v>
      </c>
      <c r="AY214" s="40">
        <f>constantes!$B$10*F214/1000</f>
        <v>2.9449999999999998</v>
      </c>
      <c r="AZ214" s="532">
        <f>constantes!$B$12</f>
        <v>0</v>
      </c>
      <c r="BA214" s="20">
        <v>318</v>
      </c>
      <c r="BB214" s="43"/>
      <c r="BC214" s="3" t="s">
        <v>2251</v>
      </c>
      <c r="BE214" s="533">
        <v>1</v>
      </c>
      <c r="BF214" s="534">
        <v>2027</v>
      </c>
      <c r="BG214" s="535">
        <v>1</v>
      </c>
      <c r="BH214" s="536">
        <v>2027</v>
      </c>
    </row>
    <row r="215" spans="1:60" ht="14.45" customHeight="1" x14ac:dyDescent="0.25">
      <c r="A215" s="125">
        <v>1190</v>
      </c>
      <c r="B215" s="125">
        <v>1190</v>
      </c>
      <c r="C215" s="537" t="s">
        <v>2535</v>
      </c>
      <c r="D215" s="537" t="s">
        <v>2535</v>
      </c>
      <c r="E215" s="545"/>
      <c r="F215" s="525">
        <v>39.1</v>
      </c>
      <c r="G215" s="3" t="s">
        <v>2264</v>
      </c>
      <c r="H215" s="3" t="s">
        <v>2409</v>
      </c>
      <c r="I215" s="3">
        <v>-51.931888000000001</v>
      </c>
      <c r="J215" s="3">
        <v>-23.91966</v>
      </c>
      <c r="K215" s="538" t="s">
        <v>221</v>
      </c>
      <c r="L215" s="538" t="s">
        <v>221</v>
      </c>
      <c r="M215" s="553">
        <v>2</v>
      </c>
      <c r="N215" s="539"/>
      <c r="O215" s="528">
        <v>2.068E-2</v>
      </c>
      <c r="P215" s="528">
        <v>4.6600000000000003E-2</v>
      </c>
      <c r="Q215" s="288">
        <f t="shared" si="45"/>
        <v>0.57485842162952128</v>
      </c>
      <c r="R215" s="30">
        <f t="shared" si="50"/>
        <v>22.476964285714285</v>
      </c>
      <c r="S215" s="30">
        <f t="shared" si="46"/>
        <v>16.623035714285717</v>
      </c>
      <c r="T215" s="107">
        <v>23.674761904761905</v>
      </c>
      <c r="U215" s="107">
        <v>22.375952380952381</v>
      </c>
      <c r="V215" s="107">
        <v>19.672916666666666</v>
      </c>
      <c r="W215" s="107">
        <v>24.184226190476192</v>
      </c>
      <c r="X215" s="288">
        <f t="shared" si="47"/>
        <v>0.65642445213379463</v>
      </c>
      <c r="Y215" s="289">
        <f t="shared" si="51"/>
        <v>25.666196078431373</v>
      </c>
      <c r="Z215" s="289">
        <f t="shared" si="52"/>
        <v>3.1892317927170879</v>
      </c>
      <c r="AA215" s="107">
        <v>28.006588235294107</v>
      </c>
      <c r="AB215" s="107">
        <v>23.318274509803928</v>
      </c>
      <c r="AC215" s="107">
        <v>23.874941176470585</v>
      </c>
      <c r="AD215" s="107">
        <v>27.464980392156871</v>
      </c>
      <c r="AE215" s="106">
        <v>1</v>
      </c>
      <c r="AF215" s="32" t="str">
        <f>IF(AE215=0,"",VLOOKUP(AE215,tab_tipo_expansao!$A$2:$B$4,2,0))</f>
        <v>opcional</v>
      </c>
      <c r="AG215" s="125">
        <v>2028</v>
      </c>
      <c r="AH215" s="125">
        <v>2100</v>
      </c>
      <c r="AI215" s="125">
        <v>30</v>
      </c>
      <c r="AJ215" s="529">
        <v>556.40596070375307</v>
      </c>
      <c r="AK215" s="24">
        <f>AL215/constantes!$B$4</f>
        <v>3648.8029425126438</v>
      </c>
      <c r="AL215" s="33">
        <f t="shared" si="48"/>
        <v>14230.33147579931</v>
      </c>
      <c r="AM215" s="87">
        <v>2</v>
      </c>
      <c r="AN215" s="530">
        <v>0</v>
      </c>
      <c r="AO215" s="23"/>
      <c r="AP215" s="531">
        <f t="shared" si="53"/>
        <v>556.40596070375307</v>
      </c>
      <c r="AR215" s="35">
        <f t="shared" si="49"/>
        <v>14230.33147579931</v>
      </c>
      <c r="AS215" s="36">
        <f ca="1">OFFSET(cod_desembolso!$A$1,AM215,23)</f>
        <v>1.1245293369208682</v>
      </c>
      <c r="AT215" s="37">
        <f ca="1">IF(AP215=0,0,AP215*(OFFSET(cod_desembolso!$A$1,AM215,23)))</f>
        <v>625.69482604901009</v>
      </c>
      <c r="AU215" s="38">
        <f>(constantes!$B$3*(1+constantes!$B$3)^(AI215))/((1+constantes!$B$3)^(AI215)-1)</f>
        <v>8.8827433387272267E-2</v>
      </c>
      <c r="AV215" s="37">
        <f t="shared" ca="1" si="54"/>
        <v>57.533865481629348</v>
      </c>
      <c r="AW215" s="37">
        <f ca="1">IF(AP215=0,AY215/constantes!$B$3,AV215/constantes!$B$3)</f>
        <v>719.17331852036682</v>
      </c>
      <c r="AX215" s="39">
        <f ca="1">IF(AP215=0,0,PV(constantes!$B$3,AI215,-AV215)*constantes!$B$3)</f>
        <v>51.816303398785941</v>
      </c>
      <c r="AY215" s="40">
        <f>constantes!$B$10*F215/1000</f>
        <v>1.9550000000000001</v>
      </c>
      <c r="AZ215" s="532">
        <f>constantes!$B$12</f>
        <v>0</v>
      </c>
      <c r="BA215" s="20">
        <v>318</v>
      </c>
      <c r="BB215" s="43"/>
      <c r="BC215" s="3" t="s">
        <v>2265</v>
      </c>
      <c r="BE215" s="533">
        <v>1</v>
      </c>
      <c r="BF215" s="534">
        <v>2027</v>
      </c>
      <c r="BG215" s="535">
        <v>1</v>
      </c>
      <c r="BH215" s="536">
        <v>2027</v>
      </c>
    </row>
    <row r="216" spans="1:60" ht="14.45" customHeight="1" x14ac:dyDescent="0.25">
      <c r="A216" s="125">
        <v>1191</v>
      </c>
      <c r="B216" s="125">
        <v>1191</v>
      </c>
      <c r="C216" s="537" t="s">
        <v>2536</v>
      </c>
      <c r="D216" s="537" t="s">
        <v>2536</v>
      </c>
      <c r="E216" s="545"/>
      <c r="F216" s="525">
        <v>63</v>
      </c>
      <c r="G216" s="3" t="s">
        <v>2264</v>
      </c>
      <c r="H216" s="3" t="s">
        <v>2294</v>
      </c>
      <c r="I216" s="3">
        <v>-48.246110999999999</v>
      </c>
      <c r="J216" s="3">
        <v>-20.767778</v>
      </c>
      <c r="K216" s="538" t="s">
        <v>216</v>
      </c>
      <c r="L216" s="538" t="s">
        <v>216</v>
      </c>
      <c r="M216" s="553">
        <v>1</v>
      </c>
      <c r="N216" s="539"/>
      <c r="O216" s="528">
        <v>1.9820000000000001E-2</v>
      </c>
      <c r="P216" s="528">
        <v>5.2919999999999995E-2</v>
      </c>
      <c r="Q216" s="288">
        <f t="shared" si="45"/>
        <v>0.52047241118669685</v>
      </c>
      <c r="R216" s="30">
        <f t="shared" si="50"/>
        <v>32.789761904761903</v>
      </c>
      <c r="S216" s="30">
        <f t="shared" si="46"/>
        <v>30.210238095238097</v>
      </c>
      <c r="T216" s="107">
        <v>43.269047619047626</v>
      </c>
      <c r="U216" s="107">
        <v>35.929642857142859</v>
      </c>
      <c r="V216" s="107">
        <v>23.40291666666667</v>
      </c>
      <c r="W216" s="107">
        <v>28.557440476190475</v>
      </c>
      <c r="X216" s="288">
        <f t="shared" si="47"/>
        <v>0.64174089635854337</v>
      </c>
      <c r="Y216" s="289">
        <f t="shared" si="51"/>
        <v>40.429676470588234</v>
      </c>
      <c r="Z216" s="289">
        <f t="shared" si="52"/>
        <v>7.6399145658263308</v>
      </c>
      <c r="AA216" s="107">
        <v>50.264745098039221</v>
      </c>
      <c r="AB216" s="107">
        <v>42.877686274509813</v>
      </c>
      <c r="AC216" s="107">
        <v>30.598156862745089</v>
      </c>
      <c r="AD216" s="107">
        <v>37.978117647058831</v>
      </c>
      <c r="AE216" s="106">
        <v>1</v>
      </c>
      <c r="AF216" s="32" t="str">
        <f>IF(AE216=0,"",VLOOKUP(AE216,tab_tipo_expansao!$A$2:$B$4,2,0))</f>
        <v>opcional</v>
      </c>
      <c r="AG216" s="125">
        <v>2028</v>
      </c>
      <c r="AH216" s="125">
        <v>2100</v>
      </c>
      <c r="AI216" s="125">
        <v>30</v>
      </c>
      <c r="AJ216" s="529">
        <v>740.06252959159667</v>
      </c>
      <c r="AK216" s="24">
        <f>AL216/constantes!$B$4</f>
        <v>3012.0575074953058</v>
      </c>
      <c r="AL216" s="33">
        <f t="shared" si="48"/>
        <v>11747.024279231693</v>
      </c>
      <c r="AM216" s="87">
        <v>2</v>
      </c>
      <c r="AN216" s="530">
        <v>0</v>
      </c>
      <c r="AO216" s="23"/>
      <c r="AP216" s="531">
        <f t="shared" si="53"/>
        <v>740.06252959159667</v>
      </c>
      <c r="AR216" s="35">
        <f t="shared" si="49"/>
        <v>11747.024279231693</v>
      </c>
      <c r="AS216" s="36">
        <f ca="1">OFFSET(cod_desembolso!$A$1,AM216,23)</f>
        <v>1.1245293369208682</v>
      </c>
      <c r="AT216" s="37">
        <f ca="1">IF(AP216=0,0,AP216*(OFFSET(cod_desembolso!$A$1,AM216,23)))</f>
        <v>832.22202568161856</v>
      </c>
      <c r="AU216" s="38">
        <f>(constantes!$B$3*(1+constantes!$B$3)^(AI216))/((1+constantes!$B$3)^(AI216)-1)</f>
        <v>8.8827433387272267E-2</v>
      </c>
      <c r="AV216" s="37">
        <f t="shared" ca="1" si="54"/>
        <v>77.07414654965477</v>
      </c>
      <c r="AW216" s="37">
        <f ca="1">IF(AP216=0,AY216/constantes!$B$3,AV216/constantes!$B$3)</f>
        <v>963.42683187068462</v>
      </c>
      <c r="AX216" s="39">
        <f ca="1">IF(AP216=0,0,PV(constantes!$B$3,AI216,-AV216)*constantes!$B$3)</f>
        <v>69.414723456997606</v>
      </c>
      <c r="AY216" s="40">
        <f>constantes!$B$10*F216/1000</f>
        <v>3.15</v>
      </c>
      <c r="AZ216" s="532">
        <f>constantes!$B$12</f>
        <v>0</v>
      </c>
      <c r="BA216" s="20">
        <v>318</v>
      </c>
      <c r="BB216" s="43"/>
      <c r="BC216" s="3" t="s">
        <v>2265</v>
      </c>
      <c r="BE216" s="533">
        <v>1</v>
      </c>
      <c r="BF216" s="534">
        <v>2027</v>
      </c>
      <c r="BG216" s="535">
        <v>1</v>
      </c>
      <c r="BH216" s="536">
        <v>2027</v>
      </c>
    </row>
    <row r="217" spans="1:60" x14ac:dyDescent="0.2">
      <c r="A217" s="3"/>
      <c r="B217" s="3"/>
      <c r="F217" s="3"/>
      <c r="K217" s="3"/>
      <c r="L217" s="3"/>
      <c r="M217" s="3"/>
      <c r="AG217" s="3"/>
      <c r="AH217" s="3"/>
      <c r="AI217" s="3"/>
      <c r="AM217" s="3"/>
      <c r="AQ217" s="3"/>
    </row>
    <row r="218" spans="1:60" x14ac:dyDescent="0.2">
      <c r="A218" s="3"/>
      <c r="B218" s="3"/>
      <c r="F218" s="3"/>
      <c r="K218" s="3"/>
      <c r="L218" s="3"/>
      <c r="M218" s="3"/>
      <c r="AG218" s="3"/>
      <c r="AH218" s="3"/>
      <c r="AI218" s="3"/>
      <c r="AM218" s="3"/>
      <c r="AQ218" s="3"/>
    </row>
    <row r="219" spans="1:60" x14ac:dyDescent="0.2">
      <c r="A219" s="3"/>
      <c r="B219" s="3"/>
      <c r="F219" s="3"/>
      <c r="K219" s="3"/>
      <c r="L219" s="3"/>
      <c r="M219" s="3"/>
      <c r="AG219" s="3"/>
      <c r="AH219" s="3"/>
      <c r="AI219" s="3"/>
      <c r="AM219" s="3"/>
      <c r="AQ219" s="3"/>
    </row>
    <row r="220" spans="1:60" x14ac:dyDescent="0.2">
      <c r="A220" s="3"/>
      <c r="B220" s="3"/>
      <c r="F220" s="3"/>
      <c r="K220" s="3"/>
      <c r="L220" s="3"/>
      <c r="M220" s="3"/>
      <c r="AG220" s="3"/>
      <c r="AH220" s="3"/>
      <c r="AI220" s="3"/>
      <c r="AM220" s="3"/>
      <c r="AQ220" s="3"/>
    </row>
    <row r="221" spans="1:60" x14ac:dyDescent="0.2">
      <c r="A221" s="3"/>
      <c r="B221" s="3"/>
      <c r="F221" s="3"/>
      <c r="K221" s="3"/>
      <c r="L221" s="3"/>
      <c r="M221" s="3"/>
      <c r="AG221" s="3"/>
      <c r="AH221" s="3"/>
      <c r="AI221" s="3"/>
      <c r="AM221" s="3"/>
      <c r="AQ221" s="3"/>
    </row>
    <row r="222" spans="1:60" x14ac:dyDescent="0.2">
      <c r="A222" s="3"/>
      <c r="B222" s="3"/>
      <c r="F222" s="3"/>
      <c r="K222" s="3"/>
      <c r="L222" s="3"/>
      <c r="M222" s="3"/>
      <c r="AG222" s="3"/>
      <c r="AH222" s="3"/>
      <c r="AI222" s="3"/>
      <c r="AM222" s="3"/>
      <c r="AQ222" s="3"/>
    </row>
    <row r="223" spans="1:60" x14ac:dyDescent="0.2">
      <c r="A223" s="3"/>
      <c r="B223" s="3"/>
      <c r="F223" s="3"/>
      <c r="K223" s="3"/>
      <c r="L223" s="3"/>
      <c r="M223" s="3"/>
      <c r="AG223" s="3"/>
      <c r="AH223" s="3"/>
      <c r="AI223" s="3"/>
      <c r="AM223" s="3"/>
      <c r="AQ223" s="3"/>
    </row>
    <row r="224" spans="1:60" x14ac:dyDescent="0.2">
      <c r="A224" s="3"/>
      <c r="B224" s="3"/>
      <c r="F224" s="3"/>
      <c r="K224" s="3"/>
      <c r="L224" s="3"/>
      <c r="M224" s="3"/>
      <c r="AG224" s="3"/>
      <c r="AH224" s="3"/>
      <c r="AI224" s="3"/>
      <c r="AM224" s="3"/>
      <c r="AQ224" s="3"/>
    </row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</sheetData>
  <sortState ref="A2:BI216">
    <sortCondition ref="BC1"/>
  </sortState>
  <conditionalFormatting sqref="AP194:AQ209 AP3:AP193 AR146:AR209">
    <cfRule type="cellIs" dxfId="37" priority="62" stopIfTrue="1" operator="equal">
      <formula>0</formula>
    </cfRule>
  </conditionalFormatting>
  <conditionalFormatting sqref="AP2:AS2 AR3:AR145 AS3:AS216">
    <cfRule type="cellIs" dxfId="36" priority="60" stopIfTrue="1" operator="equal">
      <formula>0</formula>
    </cfRule>
  </conditionalFormatting>
  <conditionalFormatting sqref="AF2:AF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Q2:Q128 X2:X128">
    <cfRule type="containsErrors" dxfId="33" priority="56" stopIfTrue="1">
      <formula>ISERROR(Q2)</formula>
    </cfRule>
  </conditionalFormatting>
  <conditionalFormatting sqref="Z2:Z128">
    <cfRule type="cellIs" dxfId="32" priority="55" operator="lessThan">
      <formula>0</formula>
    </cfRule>
  </conditionalFormatting>
  <conditionalFormatting sqref="Q129:Q145 X129:X145">
    <cfRule type="containsErrors" dxfId="31" priority="54" stopIfTrue="1">
      <formula>ISERROR(Q129)</formula>
    </cfRule>
  </conditionalFormatting>
  <conditionalFormatting sqref="Z129:Z145">
    <cfRule type="cellIs" dxfId="30" priority="53" operator="lessThan">
      <formula>0</formula>
    </cfRule>
  </conditionalFormatting>
  <conditionalFormatting sqref="Q146:Q209 X146:X209">
    <cfRule type="containsErrors" dxfId="29" priority="52" stopIfTrue="1">
      <formula>ISERROR(Q146)</formula>
    </cfRule>
  </conditionalFormatting>
  <conditionalFormatting sqref="Z146:Z209">
    <cfRule type="cellIs" dxfId="28" priority="51" operator="lessThan">
      <formula>0</formula>
    </cfRule>
  </conditionalFormatting>
  <conditionalFormatting sqref="AP210:AP211 AR210:AR213">
    <cfRule type="cellIs" dxfId="27" priority="25" stopIfTrue="1" operator="equal">
      <formula>0</formula>
    </cfRule>
  </conditionalFormatting>
  <conditionalFormatting sqref="AF210:AF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Q210:Q211 X210:X211">
    <cfRule type="containsErrors" dxfId="24" priority="22" stopIfTrue="1">
      <formula>ISERROR(Q210)</formula>
    </cfRule>
  </conditionalFormatting>
  <conditionalFormatting sqref="Z210:Z211">
    <cfRule type="cellIs" dxfId="23" priority="21" operator="lessThan">
      <formula>0</formula>
    </cfRule>
  </conditionalFormatting>
  <conditionalFormatting sqref="AP212">
    <cfRule type="cellIs" dxfId="22" priority="20" stopIfTrue="1" operator="equal">
      <formula>0</formula>
    </cfRule>
  </conditionalFormatting>
  <conditionalFormatting sqref="AF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Q212 X212">
    <cfRule type="containsErrors" dxfId="19" priority="17" stopIfTrue="1">
      <formula>ISERROR(Q212)</formula>
    </cfRule>
  </conditionalFormatting>
  <conditionalFormatting sqref="Z212">
    <cfRule type="cellIs" dxfId="18" priority="16" operator="lessThan">
      <formula>0</formula>
    </cfRule>
  </conditionalFormatting>
  <conditionalFormatting sqref="AP213">
    <cfRule type="cellIs" dxfId="17" priority="15" stopIfTrue="1" operator="equal">
      <formula>0</formula>
    </cfRule>
  </conditionalFormatting>
  <conditionalFormatting sqref="AF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Q213 X213">
    <cfRule type="containsErrors" dxfId="14" priority="12" stopIfTrue="1">
      <formula>ISERROR(Q213)</formula>
    </cfRule>
  </conditionalFormatting>
  <conditionalFormatting sqref="Z213">
    <cfRule type="cellIs" dxfId="13" priority="11" operator="lessThan">
      <formula>0</formula>
    </cfRule>
  </conditionalFormatting>
  <conditionalFormatting sqref="AP214 AR214">
    <cfRule type="cellIs" dxfId="12" priority="10" stopIfTrue="1" operator="equal">
      <formula>0</formula>
    </cfRule>
  </conditionalFormatting>
  <conditionalFormatting sqref="AF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Q214 X214">
    <cfRule type="containsErrors" dxfId="9" priority="7" stopIfTrue="1">
      <formula>ISERROR(Q214)</formula>
    </cfRule>
  </conditionalFormatting>
  <conditionalFormatting sqref="Z214">
    <cfRule type="cellIs" dxfId="8" priority="6" operator="lessThan">
      <formula>0</formula>
    </cfRule>
  </conditionalFormatting>
  <conditionalFormatting sqref="AP215:AP216 AR215:AR216">
    <cfRule type="cellIs" dxfId="7" priority="5" stopIfTrue="1" operator="equal">
      <formula>0</formula>
    </cfRule>
  </conditionalFormatting>
  <conditionalFormatting sqref="AF215:AF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Q215:Q216 X215:X216">
    <cfRule type="containsErrors" dxfId="4" priority="2" stopIfTrue="1">
      <formula>ISERROR(Q215)</formula>
    </cfRule>
  </conditionalFormatting>
  <conditionalFormatting sqref="Z215:Z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3:B18"/>
  <sheetViews>
    <sheetView workbookViewId="0">
      <selection activeCell="K23" sqref="K23"/>
    </sheetView>
  </sheetViews>
  <sheetFormatPr defaultRowHeight="12.75" x14ac:dyDescent="0.2"/>
  <cols>
    <col min="1" max="1" width="28.28515625" customWidth="1"/>
    <col min="2" max="2" width="16.7109375" customWidth="1"/>
    <col min="3" max="3" width="20.28515625" bestFit="1" customWidth="1"/>
  </cols>
  <sheetData>
    <row r="3" spans="1:2" x14ac:dyDescent="0.2">
      <c r="A3" s="505" t="s">
        <v>2537</v>
      </c>
      <c r="B3" t="s">
        <v>2538</v>
      </c>
    </row>
    <row r="4" spans="1:2" x14ac:dyDescent="0.2">
      <c r="A4" s="506" t="s">
        <v>2265</v>
      </c>
      <c r="B4" s="112">
        <v>6045.5500000000011</v>
      </c>
    </row>
    <row r="5" spans="1:2" x14ac:dyDescent="0.2">
      <c r="A5" s="507">
        <v>2027</v>
      </c>
      <c r="B5" s="112">
        <v>6045.5500000000011</v>
      </c>
    </row>
    <row r="6" spans="1:2" x14ac:dyDescent="0.2">
      <c r="A6" s="506" t="s">
        <v>2251</v>
      </c>
      <c r="B6" s="112">
        <v>3775.4</v>
      </c>
    </row>
    <row r="7" spans="1:2" x14ac:dyDescent="0.2">
      <c r="A7" s="507">
        <v>2027</v>
      </c>
      <c r="B7" s="112">
        <v>3775.4</v>
      </c>
    </row>
    <row r="8" spans="1:2" x14ac:dyDescent="0.2">
      <c r="A8" s="506" t="s">
        <v>2253</v>
      </c>
      <c r="B8" s="112">
        <v>6070.37</v>
      </c>
    </row>
    <row r="9" spans="1:2" x14ac:dyDescent="0.2">
      <c r="A9" s="507">
        <v>2030</v>
      </c>
      <c r="B9" s="112">
        <v>6070.37</v>
      </c>
    </row>
    <row r="10" spans="1:2" x14ac:dyDescent="0.2">
      <c r="A10" s="506" t="s">
        <v>2285</v>
      </c>
      <c r="B10" s="112">
        <v>29596.31</v>
      </c>
    </row>
    <row r="11" spans="1:2" x14ac:dyDescent="0.2">
      <c r="A11" s="507">
        <v>2050</v>
      </c>
      <c r="B11" s="112">
        <v>29596.31</v>
      </c>
    </row>
    <row r="12" spans="1:2" x14ac:dyDescent="0.2">
      <c r="A12" s="506" t="s">
        <v>2539</v>
      </c>
      <c r="B12" s="112">
        <v>45487.630000000005</v>
      </c>
    </row>
    <row r="16" spans="1:2" x14ac:dyDescent="0.2">
      <c r="A16" s="431"/>
      <c r="B16" s="112"/>
    </row>
    <row r="17" spans="1:2" x14ac:dyDescent="0.2">
      <c r="A17" s="431"/>
      <c r="B17" s="112"/>
    </row>
    <row r="18" spans="1:2" x14ac:dyDescent="0.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 x14ac:dyDescent="0.2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 x14ac:dyDescent="0.2">
      <c r="A1" s="99" t="s">
        <v>258</v>
      </c>
      <c r="B1" s="99" t="s">
        <v>2540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2541</v>
      </c>
      <c r="M1" s="99" t="s">
        <v>2542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 x14ac:dyDescent="0.2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5"/>
    </row>
    <row r="3" spans="1:25" x14ac:dyDescent="0.2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2543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5"/>
    </row>
    <row r="4" spans="1:25" x14ac:dyDescent="0.2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2544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5"/>
    </row>
    <row r="5" spans="1:25" x14ac:dyDescent="0.2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2545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5"/>
    </row>
    <row r="6" spans="1:25" x14ac:dyDescent="0.2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5"/>
    </row>
    <row r="7" spans="1:25" x14ac:dyDescent="0.2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5"/>
    </row>
    <row r="8" spans="1:25" x14ac:dyDescent="0.2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2546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5"/>
    </row>
    <row r="9" spans="1:25" x14ac:dyDescent="0.2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2547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5"/>
    </row>
    <row r="10" spans="1:25" x14ac:dyDescent="0.2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2548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5"/>
    </row>
    <row r="11" spans="1:25" x14ac:dyDescent="0.2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2549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5"/>
    </row>
    <row r="12" spans="1:25" x14ac:dyDescent="0.2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2550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5"/>
    </row>
    <row r="13" spans="1:25" x14ac:dyDescent="0.2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2551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5"/>
    </row>
    <row r="14" spans="1:25" x14ac:dyDescent="0.2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2552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5"/>
    </row>
    <row r="15" spans="1:25" x14ac:dyDescent="0.2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5"/>
    </row>
    <row r="16" spans="1:25" x14ac:dyDescent="0.2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5"/>
    </row>
    <row r="17" spans="1:25" x14ac:dyDescent="0.2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5"/>
    </row>
    <row r="18" spans="1:25" x14ac:dyDescent="0.2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5"/>
    </row>
    <row r="19" spans="1:25" x14ac:dyDescent="0.2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5"/>
    </row>
    <row r="20" spans="1:25" x14ac:dyDescent="0.2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5"/>
    </row>
    <row r="21" spans="1:25" x14ac:dyDescent="0.2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5"/>
    </row>
    <row r="22" spans="1:25" x14ac:dyDescent="0.2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5"/>
    </row>
    <row r="23" spans="1:25" x14ac:dyDescent="0.2">
      <c r="A23" s="101"/>
      <c r="Y23" s="555"/>
    </row>
    <row r="24" spans="1:25" x14ac:dyDescent="0.2">
      <c r="A24" s="101"/>
      <c r="Y24" s="555"/>
    </row>
    <row r="25" spans="1:25" x14ac:dyDescent="0.2">
      <c r="A25" s="101"/>
      <c r="Y25" s="555"/>
    </row>
    <row r="26" spans="1:25" x14ac:dyDescent="0.2">
      <c r="A26" s="101"/>
      <c r="Y26" s="555"/>
    </row>
    <row r="27" spans="1:25" x14ac:dyDescent="0.2">
      <c r="A27" s="101"/>
      <c r="Y27" s="555"/>
    </row>
    <row r="28" spans="1:25" x14ac:dyDescent="0.2">
      <c r="A28" s="101"/>
      <c r="Y28" s="555"/>
    </row>
    <row r="29" spans="1:25" x14ac:dyDescent="0.2">
      <c r="A29" s="101"/>
      <c r="Y29" s="555"/>
    </row>
    <row r="30" spans="1:25" x14ac:dyDescent="0.2">
      <c r="A30" s="101"/>
      <c r="Y30" s="555"/>
    </row>
    <row r="31" spans="1:25" x14ac:dyDescent="0.2">
      <c r="A31" s="101"/>
      <c r="Y31" s="555"/>
    </row>
    <row r="32" spans="1:25" x14ac:dyDescent="0.2">
      <c r="A32" s="101"/>
      <c r="Y32" s="555"/>
    </row>
    <row r="33" spans="1:25" x14ac:dyDescent="0.2">
      <c r="A33" s="101"/>
      <c r="Y33" s="555"/>
    </row>
    <row r="34" spans="1:25" x14ac:dyDescent="0.2">
      <c r="A34" s="101"/>
      <c r="Y34" s="555"/>
    </row>
    <row r="35" spans="1:25" x14ac:dyDescent="0.2">
      <c r="Y35" s="555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 x14ac:dyDescent="0.2"/>
  <cols>
    <col min="2" max="2" width="18.28515625" bestFit="1" customWidth="1"/>
    <col min="7" max="7" width="17.7109375" customWidth="1"/>
  </cols>
  <sheetData>
    <row r="1" spans="1:22" ht="13.5" thickBot="1" x14ac:dyDescent="0.25">
      <c r="A1" s="2" t="s">
        <v>2230</v>
      </c>
      <c r="B1" s="2" t="s">
        <v>2553</v>
      </c>
      <c r="C1" s="2" t="s">
        <v>2554</v>
      </c>
      <c r="D1" s="2" t="s">
        <v>2555</v>
      </c>
      <c r="E1" s="2" t="s">
        <v>2556</v>
      </c>
      <c r="G1" s="44" t="s">
        <v>2557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2331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 x14ac:dyDescent="0.2">
      <c r="A2" s="3">
        <v>9000</v>
      </c>
      <c r="B2" t="s">
        <v>2558</v>
      </c>
      <c r="C2">
        <v>2016</v>
      </c>
      <c r="D2">
        <v>11233</v>
      </c>
      <c r="E2">
        <v>4</v>
      </c>
      <c r="G2" s="50" t="s">
        <v>2559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2559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 x14ac:dyDescent="0.2">
      <c r="A3" s="3">
        <v>9010</v>
      </c>
      <c r="B3" t="s">
        <v>2165</v>
      </c>
      <c r="C3">
        <v>2024</v>
      </c>
      <c r="D3">
        <v>125</v>
      </c>
      <c r="E3">
        <v>2</v>
      </c>
      <c r="G3" t="s">
        <v>2560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2560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 x14ac:dyDescent="0.2">
      <c r="A4" s="3">
        <v>9020</v>
      </c>
      <c r="B4" t="s">
        <v>2561</v>
      </c>
      <c r="C4">
        <v>2028</v>
      </c>
      <c r="D4">
        <v>6133</v>
      </c>
      <c r="E4">
        <v>4</v>
      </c>
      <c r="G4" t="s">
        <v>2562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2562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 x14ac:dyDescent="0.2">
      <c r="A5" s="3">
        <v>9030</v>
      </c>
      <c r="B5" t="s">
        <v>2557</v>
      </c>
      <c r="C5">
        <v>2025</v>
      </c>
      <c r="D5" s="22">
        <v>3509</v>
      </c>
      <c r="E5">
        <v>4</v>
      </c>
      <c r="F5">
        <v>3509</v>
      </c>
      <c r="G5" t="s">
        <v>2563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2563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 x14ac:dyDescent="0.2">
      <c r="A6" s="3">
        <v>9040</v>
      </c>
      <c r="B6" s="21" t="s">
        <v>2331</v>
      </c>
      <c r="C6">
        <v>2035</v>
      </c>
      <c r="D6" s="22">
        <v>3336</v>
      </c>
      <c r="E6">
        <v>6</v>
      </c>
      <c r="F6">
        <v>3336</v>
      </c>
      <c r="G6" s="54" t="s">
        <v>2564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2564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 x14ac:dyDescent="0.2">
      <c r="A7" s="3">
        <v>9050</v>
      </c>
      <c r="B7" t="s">
        <v>2565</v>
      </c>
      <c r="C7">
        <v>2013</v>
      </c>
      <c r="D7" s="22">
        <v>3300</v>
      </c>
      <c r="E7">
        <v>5</v>
      </c>
      <c r="G7" t="s">
        <v>2566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2566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 x14ac:dyDescent="0.2">
      <c r="A8" s="3">
        <v>9060</v>
      </c>
      <c r="B8" t="s">
        <v>2567</v>
      </c>
      <c r="C8">
        <v>2012</v>
      </c>
      <c r="D8" s="22">
        <v>3150.401123046875</v>
      </c>
      <c r="E8">
        <v>4</v>
      </c>
      <c r="G8" t="s">
        <v>2568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2568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 x14ac:dyDescent="0.2">
      <c r="A9" s="3">
        <v>9070</v>
      </c>
      <c r="B9" t="s">
        <v>2569</v>
      </c>
      <c r="C9">
        <v>2019</v>
      </c>
      <c r="D9" s="22">
        <v>2338</v>
      </c>
      <c r="E9">
        <v>10</v>
      </c>
      <c r="F9">
        <v>2338</v>
      </c>
      <c r="G9" t="s">
        <v>2570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2570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 x14ac:dyDescent="0.2">
      <c r="A10" s="3">
        <v>9080</v>
      </c>
      <c r="B10" t="s">
        <v>2571</v>
      </c>
      <c r="C10">
        <v>2018</v>
      </c>
      <c r="D10" s="22">
        <v>2160</v>
      </c>
      <c r="E10">
        <v>5</v>
      </c>
      <c r="F10">
        <v>2160</v>
      </c>
      <c r="G10" s="54" t="s">
        <v>2572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2572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 x14ac:dyDescent="0.2">
      <c r="A11" s="3">
        <v>9090</v>
      </c>
      <c r="B11" t="s">
        <v>2573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 x14ac:dyDescent="0.2">
      <c r="A12" s="3">
        <v>9100</v>
      </c>
      <c r="B12" s="21" t="s">
        <v>2574</v>
      </c>
      <c r="C12">
        <v>2021</v>
      </c>
      <c r="D12" s="22">
        <v>1461</v>
      </c>
      <c r="E12">
        <v>3</v>
      </c>
      <c r="F12">
        <v>1461</v>
      </c>
    </row>
    <row r="13" spans="1:22" x14ac:dyDescent="0.2">
      <c r="A13" s="3">
        <v>9110</v>
      </c>
      <c r="B13" s="21" t="s">
        <v>2506</v>
      </c>
      <c r="C13">
        <v>2018</v>
      </c>
      <c r="D13" s="22">
        <v>1328</v>
      </c>
      <c r="E13">
        <v>3</v>
      </c>
      <c r="F13">
        <v>1328</v>
      </c>
      <c r="G13" s="44" t="s">
        <v>2565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 x14ac:dyDescent="0.2">
      <c r="A14" s="3">
        <v>9120</v>
      </c>
      <c r="B14" s="21" t="s">
        <v>2575</v>
      </c>
      <c r="C14">
        <v>2022</v>
      </c>
      <c r="D14" s="22">
        <v>1248</v>
      </c>
      <c r="E14">
        <v>2</v>
      </c>
      <c r="F14">
        <v>1248</v>
      </c>
      <c r="G14" s="50" t="s">
        <v>2559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 x14ac:dyDescent="0.2">
      <c r="A15" s="3">
        <v>9130</v>
      </c>
      <c r="B15" s="21" t="s">
        <v>2576</v>
      </c>
      <c r="C15">
        <v>2021</v>
      </c>
      <c r="D15">
        <v>1187</v>
      </c>
      <c r="E15">
        <v>3</v>
      </c>
      <c r="F15">
        <v>1187</v>
      </c>
      <c r="G15" t="s">
        <v>2560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 x14ac:dyDescent="0.2">
      <c r="G16" t="s">
        <v>2562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 x14ac:dyDescent="0.2">
      <c r="G17" t="s">
        <v>2563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 x14ac:dyDescent="0.2">
      <c r="G18" s="54" t="s">
        <v>2564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 x14ac:dyDescent="0.2">
      <c r="G19" t="s">
        <v>2566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 x14ac:dyDescent="0.2">
      <c r="G20" t="s">
        <v>2568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 x14ac:dyDescent="0.2">
      <c r="G21" t="s">
        <v>2570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 x14ac:dyDescent="0.2">
      <c r="G22" s="54" t="s">
        <v>2572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 x14ac:dyDescent="0.2">
      <c r="G24" s="44" t="s">
        <v>2567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 x14ac:dyDescent="0.2">
      <c r="G25" s="50" t="s">
        <v>2559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 x14ac:dyDescent="0.2">
      <c r="G26" t="s">
        <v>2560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 x14ac:dyDescent="0.2">
      <c r="G27" t="s">
        <v>2562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 x14ac:dyDescent="0.2">
      <c r="G28" t="s">
        <v>2563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 x14ac:dyDescent="0.2">
      <c r="G29" s="54" t="s">
        <v>2564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 x14ac:dyDescent="0.2">
      <c r="G30" t="s">
        <v>2566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 x14ac:dyDescent="0.2">
      <c r="G31" t="s">
        <v>2568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 x14ac:dyDescent="0.2">
      <c r="G32" t="s">
        <v>2570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 x14ac:dyDescent="0.2">
      <c r="G33" s="54" t="s">
        <v>2572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 x14ac:dyDescent="0.2">
      <c r="G35" s="44" t="s">
        <v>2395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 x14ac:dyDescent="0.2">
      <c r="G36" s="50" t="s">
        <v>2559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 x14ac:dyDescent="0.2">
      <c r="G37" t="s">
        <v>2560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 x14ac:dyDescent="0.2">
      <c r="G38" t="s">
        <v>2562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 x14ac:dyDescent="0.2">
      <c r="G39" t="s">
        <v>2563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 x14ac:dyDescent="0.2">
      <c r="G40" s="54" t="s">
        <v>2564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 x14ac:dyDescent="0.2">
      <c r="G41" t="s">
        <v>2566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 x14ac:dyDescent="0.2">
      <c r="G42" t="s">
        <v>2568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 x14ac:dyDescent="0.2">
      <c r="G43" t="s">
        <v>2570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 x14ac:dyDescent="0.2">
      <c r="G44" s="54" t="s">
        <v>2572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 x14ac:dyDescent="0.2">
      <c r="G46" s="44" t="s">
        <v>2413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 x14ac:dyDescent="0.2">
      <c r="G47" s="50" t="s">
        <v>2559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 x14ac:dyDescent="0.2">
      <c r="G48" t="s">
        <v>2560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 x14ac:dyDescent="0.2">
      <c r="G49" t="s">
        <v>2562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 x14ac:dyDescent="0.2">
      <c r="G50" t="s">
        <v>2563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 x14ac:dyDescent="0.2">
      <c r="G51" s="54" t="s">
        <v>2564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 x14ac:dyDescent="0.2">
      <c r="G52" t="s">
        <v>2566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 x14ac:dyDescent="0.2">
      <c r="G53" t="s">
        <v>2568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 x14ac:dyDescent="0.2">
      <c r="G54" t="s">
        <v>2570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 x14ac:dyDescent="0.2">
      <c r="G55" s="54" t="s">
        <v>2572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 x14ac:dyDescent="0.2">
      <c r="G57" s="44" t="s">
        <v>2222</v>
      </c>
      <c r="H57" s="45"/>
      <c r="I57" s="46">
        <v>2015</v>
      </c>
      <c r="J57" s="46">
        <v>2016</v>
      </c>
    </row>
    <row r="58" spans="7:13" x14ac:dyDescent="0.2">
      <c r="G58" s="50" t="s">
        <v>2559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 x14ac:dyDescent="0.2">
      <c r="G59" t="s">
        <v>2560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 x14ac:dyDescent="0.2">
      <c r="G60" t="s">
        <v>2562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 x14ac:dyDescent="0.2">
      <c r="G61" t="s">
        <v>2563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 x14ac:dyDescent="0.2">
      <c r="G62" s="54" t="s">
        <v>2564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 x14ac:dyDescent="0.2">
      <c r="G63" t="s">
        <v>2566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 x14ac:dyDescent="0.2">
      <c r="G64" t="s">
        <v>2568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 x14ac:dyDescent="0.2">
      <c r="G65" t="s">
        <v>2570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 x14ac:dyDescent="0.2">
      <c r="G66" s="54" t="s">
        <v>2572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 x14ac:dyDescent="0.2">
      <c r="G68" s="44" t="s">
        <v>2574</v>
      </c>
      <c r="H68" s="45"/>
      <c r="I68" s="46">
        <v>2021</v>
      </c>
      <c r="J68" s="46">
        <v>2022</v>
      </c>
      <c r="K68" s="46">
        <v>2023</v>
      </c>
    </row>
    <row r="69" spans="7:13" x14ac:dyDescent="0.2">
      <c r="G69" s="50" t="s">
        <v>2559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 x14ac:dyDescent="0.2">
      <c r="G70" t="s">
        <v>2560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 x14ac:dyDescent="0.2">
      <c r="G71" t="s">
        <v>2562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 x14ac:dyDescent="0.2">
      <c r="G72" t="s">
        <v>2563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 x14ac:dyDescent="0.2">
      <c r="G73" s="54" t="s">
        <v>2564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 x14ac:dyDescent="0.2">
      <c r="G74" t="s">
        <v>2566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 x14ac:dyDescent="0.2">
      <c r="G75" t="s">
        <v>2568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 x14ac:dyDescent="0.2">
      <c r="G76" t="s">
        <v>2570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 x14ac:dyDescent="0.2">
      <c r="G77" s="54" t="s">
        <v>2572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 x14ac:dyDescent="0.2">
      <c r="G79" s="44" t="s">
        <v>2506</v>
      </c>
      <c r="H79" s="45"/>
      <c r="I79" s="46">
        <v>2018</v>
      </c>
      <c r="J79" s="46">
        <v>2019</v>
      </c>
      <c r="K79" s="46">
        <v>2020</v>
      </c>
    </row>
    <row r="80" spans="7:13" x14ac:dyDescent="0.2">
      <c r="G80" s="50" t="s">
        <v>2559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 x14ac:dyDescent="0.2">
      <c r="G81" t="s">
        <v>2560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 x14ac:dyDescent="0.2">
      <c r="G82" t="s">
        <v>2562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 x14ac:dyDescent="0.2">
      <c r="G83" t="s">
        <v>2563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 x14ac:dyDescent="0.2">
      <c r="G84" s="54" t="s">
        <v>2564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 x14ac:dyDescent="0.2">
      <c r="G85" t="s">
        <v>2566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 x14ac:dyDescent="0.2">
      <c r="G86" t="s">
        <v>2568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 x14ac:dyDescent="0.2">
      <c r="G87" t="s">
        <v>2570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 x14ac:dyDescent="0.2">
      <c r="G88" s="54" t="s">
        <v>2572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 x14ac:dyDescent="0.2">
      <c r="G90" s="44" t="s">
        <v>2575</v>
      </c>
      <c r="H90" s="45"/>
      <c r="I90" s="46">
        <v>2022</v>
      </c>
      <c r="J90" s="46">
        <v>2023</v>
      </c>
    </row>
    <row r="91" spans="7:11" x14ac:dyDescent="0.2">
      <c r="G91" s="50" t="s">
        <v>2559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 x14ac:dyDescent="0.2">
      <c r="G92" t="s">
        <v>2560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 x14ac:dyDescent="0.2">
      <c r="G93" t="s">
        <v>2562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 x14ac:dyDescent="0.2">
      <c r="G94" t="s">
        <v>2563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 x14ac:dyDescent="0.2">
      <c r="G95" s="54" t="s">
        <v>2564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 x14ac:dyDescent="0.2">
      <c r="G96" t="s">
        <v>2566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 x14ac:dyDescent="0.2">
      <c r="G97" t="s">
        <v>2568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 x14ac:dyDescent="0.2">
      <c r="G98" t="s">
        <v>2570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 x14ac:dyDescent="0.2">
      <c r="G99" s="54" t="s">
        <v>2572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 x14ac:dyDescent="0.2">
      <c r="G101" s="44" t="s">
        <v>2576</v>
      </c>
      <c r="H101" s="45"/>
      <c r="I101" s="46">
        <v>2021</v>
      </c>
      <c r="J101" s="46">
        <v>2022</v>
      </c>
      <c r="K101" s="46">
        <v>2023</v>
      </c>
    </row>
    <row r="102" spans="7:12" x14ac:dyDescent="0.2">
      <c r="G102" s="50" t="s">
        <v>2559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 x14ac:dyDescent="0.2">
      <c r="G103" t="s">
        <v>2560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 x14ac:dyDescent="0.2">
      <c r="G104" t="s">
        <v>2562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 x14ac:dyDescent="0.2">
      <c r="G105" t="s">
        <v>2563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 x14ac:dyDescent="0.2">
      <c r="G106" s="54" t="s">
        <v>2564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 x14ac:dyDescent="0.2">
      <c r="G107" t="s">
        <v>2566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 x14ac:dyDescent="0.2">
      <c r="G108" t="s">
        <v>2568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 x14ac:dyDescent="0.2">
      <c r="G109" t="s">
        <v>2570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 x14ac:dyDescent="0.2">
      <c r="G110" s="54" t="s">
        <v>2572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 x14ac:dyDescent="0.2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 x14ac:dyDescent="0.2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 x14ac:dyDescent="0.2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 x14ac:dyDescent="0.2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 x14ac:dyDescent="0.2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 x14ac:dyDescent="0.2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B12"/>
  <sheetViews>
    <sheetView zoomScale="90" zoomScaleNormal="90" workbookViewId="0">
      <selection activeCell="E9" sqref="E9"/>
    </sheetView>
  </sheetViews>
  <sheetFormatPr defaultRowHeight="12.75" x14ac:dyDescent="0.2"/>
  <cols>
    <col min="1" max="1" width="14" bestFit="1" customWidth="1"/>
    <col min="2" max="2" width="15.85546875" bestFit="1" customWidth="1"/>
  </cols>
  <sheetData>
    <row r="1" spans="1:2" ht="13.5" thickBot="1" x14ac:dyDescent="0.25">
      <c r="A1" s="15" t="s">
        <v>248</v>
      </c>
      <c r="B1" s="2" t="s">
        <v>2577</v>
      </c>
    </row>
    <row r="2" spans="1:2" ht="13.5" thickTop="1" x14ac:dyDescent="0.2">
      <c r="A2">
        <v>1</v>
      </c>
      <c r="B2" t="s">
        <v>21</v>
      </c>
    </row>
    <row r="3" spans="1:2" x14ac:dyDescent="0.2">
      <c r="A3">
        <v>2</v>
      </c>
      <c r="B3" t="s">
        <v>22</v>
      </c>
    </row>
    <row r="4" spans="1:2" x14ac:dyDescent="0.2">
      <c r="A4">
        <v>3</v>
      </c>
      <c r="B4" t="s">
        <v>28</v>
      </c>
    </row>
    <row r="5" spans="1:2" x14ac:dyDescent="0.2">
      <c r="A5">
        <v>4</v>
      </c>
      <c r="B5" t="s">
        <v>27</v>
      </c>
    </row>
    <row r="6" spans="1:2" x14ac:dyDescent="0.2">
      <c r="A6">
        <v>5</v>
      </c>
      <c r="B6" t="s">
        <v>29</v>
      </c>
    </row>
    <row r="7" spans="1:2" x14ac:dyDescent="0.2">
      <c r="A7">
        <v>6</v>
      </c>
      <c r="B7" t="s">
        <v>2578</v>
      </c>
    </row>
    <row r="8" spans="1:2" x14ac:dyDescent="0.2">
      <c r="A8">
        <v>7</v>
      </c>
      <c r="B8" t="s">
        <v>23</v>
      </c>
    </row>
    <row r="9" spans="1:2" x14ac:dyDescent="0.2">
      <c r="A9">
        <v>8</v>
      </c>
      <c r="B9" t="s">
        <v>24</v>
      </c>
    </row>
    <row r="10" spans="1:2" x14ac:dyDescent="0.2">
      <c r="A10">
        <v>9</v>
      </c>
      <c r="B10" t="s">
        <v>25</v>
      </c>
    </row>
    <row r="11" spans="1:2" x14ac:dyDescent="0.2">
      <c r="A11">
        <v>10</v>
      </c>
      <c r="B11" t="s">
        <v>31</v>
      </c>
    </row>
    <row r="12" spans="1:2" x14ac:dyDescent="0.2">
      <c r="A12">
        <v>11</v>
      </c>
      <c r="B12" t="s">
        <v>2579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6"/>
  <dimension ref="A1:BM144"/>
  <sheetViews>
    <sheetView zoomScale="110" zoomScaleNormal="110" workbookViewId="0">
      <pane xSplit="3" ySplit="1" topLeftCell="D110" activePane="bottomRight" state="frozen"/>
      <selection pane="topRight" activeCell="D1" sqref="D1"/>
      <selection pane="bottomLeft" activeCell="A2" sqref="A2"/>
      <selection pane="bottomRight" activeCell="AO140" sqref="AO140"/>
    </sheetView>
  </sheetViews>
  <sheetFormatPr defaultRowHeight="12.75" x14ac:dyDescent="0.2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 x14ac:dyDescent="0.25">
      <c r="A1" s="108" t="s">
        <v>250</v>
      </c>
      <c r="B1" s="109" t="s">
        <v>2580</v>
      </c>
      <c r="C1" s="109" t="s">
        <v>2581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 x14ac:dyDescent="0.2">
      <c r="A2">
        <v>1</v>
      </c>
      <c r="B2" s="156" t="s">
        <v>351</v>
      </c>
      <c r="C2" s="156" t="s">
        <v>284</v>
      </c>
      <c r="D2" s="508">
        <v>29.13</v>
      </c>
      <c r="E2" s="508">
        <v>29.13</v>
      </c>
      <c r="F2" s="508">
        <v>29.13</v>
      </c>
      <c r="G2" s="508">
        <v>29.13</v>
      </c>
      <c r="H2" s="508">
        <v>29.13</v>
      </c>
      <c r="I2" s="508">
        <v>29.13</v>
      </c>
      <c r="J2" s="508">
        <v>29.13</v>
      </c>
      <c r="K2" s="508">
        <v>29.13</v>
      </c>
      <c r="L2" s="508">
        <v>29.13</v>
      </c>
      <c r="M2" s="508">
        <v>29.13</v>
      </c>
      <c r="N2" s="508">
        <v>29.13</v>
      </c>
      <c r="O2" s="508">
        <v>29.13</v>
      </c>
      <c r="P2" s="508">
        <v>29.13</v>
      </c>
      <c r="Q2" s="508">
        <v>29.13</v>
      </c>
      <c r="R2" s="508">
        <v>29.13</v>
      </c>
      <c r="S2" s="508">
        <v>29.13</v>
      </c>
      <c r="T2" s="508">
        <v>29.13</v>
      </c>
      <c r="U2" s="508">
        <v>29.13</v>
      </c>
      <c r="V2" s="508">
        <v>29.13</v>
      </c>
      <c r="W2" s="508">
        <v>29.13</v>
      </c>
      <c r="X2" s="508">
        <v>29.13</v>
      </c>
      <c r="Y2" s="508">
        <v>29.13</v>
      </c>
      <c r="Z2" s="508">
        <v>29.13</v>
      </c>
      <c r="AA2" s="508">
        <v>29.13</v>
      </c>
      <c r="AB2" s="508">
        <v>29.13</v>
      </c>
      <c r="AC2" s="508">
        <v>29.13</v>
      </c>
      <c r="AD2" s="508">
        <v>29.13</v>
      </c>
      <c r="AE2" s="508">
        <v>29.13</v>
      </c>
      <c r="AF2" s="508">
        <v>29.13</v>
      </c>
      <c r="AG2" s="508">
        <v>29.13</v>
      </c>
      <c r="AH2" s="508">
        <v>29.13</v>
      </c>
      <c r="AI2" s="508">
        <v>29.13</v>
      </c>
      <c r="AJ2" s="508">
        <v>29.13</v>
      </c>
      <c r="AK2" s="508">
        <v>29.13</v>
      </c>
      <c r="AL2" s="508">
        <v>29.13</v>
      </c>
      <c r="AM2" s="508">
        <v>29.13</v>
      </c>
      <c r="AN2" s="508">
        <v>29.13</v>
      </c>
      <c r="AO2" s="508">
        <v>29.13</v>
      </c>
      <c r="AP2" s="508">
        <v>29.13</v>
      </c>
      <c r="AR2" s="158" t="s">
        <v>2582</v>
      </c>
    </row>
    <row r="3" spans="1:44" x14ac:dyDescent="0.2">
      <c r="A3" s="110">
        <v>2</v>
      </c>
      <c r="B3" s="296" t="s">
        <v>392</v>
      </c>
      <c r="C3" s="156" t="s">
        <v>360</v>
      </c>
      <c r="D3" s="508">
        <v>842.33</v>
      </c>
      <c r="E3" s="508">
        <v>842.33</v>
      </c>
      <c r="F3" s="508">
        <v>842.33</v>
      </c>
      <c r="G3" s="508">
        <v>842.33</v>
      </c>
      <c r="H3" s="508">
        <v>842.33</v>
      </c>
      <c r="I3" s="508">
        <v>842.33</v>
      </c>
      <c r="J3" s="508">
        <v>842.33</v>
      </c>
      <c r="K3" s="508">
        <v>842.33</v>
      </c>
      <c r="L3" s="508">
        <v>842.33</v>
      </c>
      <c r="M3" s="508">
        <v>842.33</v>
      </c>
      <c r="N3" s="508">
        <v>842.33</v>
      </c>
      <c r="O3" s="508">
        <v>842.33</v>
      </c>
      <c r="P3" s="508">
        <v>842.33</v>
      </c>
      <c r="Q3" s="508">
        <v>842.33</v>
      </c>
      <c r="R3" s="508">
        <v>842.33</v>
      </c>
      <c r="S3" s="508">
        <v>842.33</v>
      </c>
      <c r="T3" s="508">
        <v>842.33</v>
      </c>
      <c r="U3" s="508">
        <v>842.33</v>
      </c>
      <c r="V3" s="508">
        <v>842.33</v>
      </c>
      <c r="W3" s="508">
        <v>842.33</v>
      </c>
      <c r="X3" s="508">
        <v>842.33</v>
      </c>
      <c r="Y3" s="508">
        <v>842.33</v>
      </c>
      <c r="Z3" s="508">
        <v>842.33</v>
      </c>
      <c r="AA3" s="508">
        <v>842.33</v>
      </c>
      <c r="AB3" s="508">
        <v>842.33</v>
      </c>
      <c r="AC3" s="508">
        <v>842.33</v>
      </c>
      <c r="AD3" s="508">
        <v>842.33</v>
      </c>
      <c r="AE3" s="508">
        <v>842.33</v>
      </c>
      <c r="AF3" s="508">
        <v>842.33</v>
      </c>
      <c r="AG3" s="508">
        <v>842.33</v>
      </c>
      <c r="AH3" s="508">
        <v>842.33</v>
      </c>
      <c r="AI3" s="508">
        <v>842.33</v>
      </c>
      <c r="AJ3" s="508">
        <v>842.33</v>
      </c>
      <c r="AK3" s="508">
        <v>842.33</v>
      </c>
      <c r="AL3" s="508">
        <v>842.33</v>
      </c>
      <c r="AM3" s="508">
        <v>842.33</v>
      </c>
      <c r="AN3" s="508">
        <v>842.33</v>
      </c>
      <c r="AO3" s="508">
        <v>842.33</v>
      </c>
      <c r="AP3" s="508">
        <v>842.33</v>
      </c>
      <c r="AR3" s="158" t="s">
        <v>2582</v>
      </c>
    </row>
    <row r="4" spans="1:44" x14ac:dyDescent="0.2">
      <c r="A4">
        <v>4</v>
      </c>
      <c r="B4" s="156" t="s">
        <v>446</v>
      </c>
      <c r="C4" s="156" t="s">
        <v>357</v>
      </c>
      <c r="D4" s="508">
        <v>842.33</v>
      </c>
      <c r="E4" s="508">
        <v>842.33</v>
      </c>
      <c r="F4" s="508">
        <v>842.33</v>
      </c>
      <c r="G4" s="508">
        <v>842.33</v>
      </c>
      <c r="H4" s="508">
        <v>842.33</v>
      </c>
      <c r="I4" s="508">
        <v>842.33</v>
      </c>
      <c r="J4" s="508">
        <v>842.33</v>
      </c>
      <c r="K4" s="508">
        <v>842.33</v>
      </c>
      <c r="L4" s="508">
        <v>842.33</v>
      </c>
      <c r="M4" s="508">
        <v>842.33</v>
      </c>
      <c r="N4" s="508">
        <v>842.33</v>
      </c>
      <c r="O4" s="508">
        <v>842.33</v>
      </c>
      <c r="P4" s="508">
        <v>842.33</v>
      </c>
      <c r="Q4" s="508">
        <v>842.33</v>
      </c>
      <c r="R4" s="508">
        <v>842.33</v>
      </c>
      <c r="S4" s="508">
        <v>842.33</v>
      </c>
      <c r="T4" s="508">
        <v>842.33</v>
      </c>
      <c r="U4" s="508">
        <v>842.33</v>
      </c>
      <c r="V4" s="508">
        <v>842.33</v>
      </c>
      <c r="W4" s="508">
        <v>842.33</v>
      </c>
      <c r="X4" s="508">
        <v>842.33</v>
      </c>
      <c r="Y4" s="508">
        <v>842.33</v>
      </c>
      <c r="Z4" s="508">
        <v>842.33</v>
      </c>
      <c r="AA4" s="508">
        <v>842.33</v>
      </c>
      <c r="AB4" s="508">
        <v>842.33</v>
      </c>
      <c r="AC4" s="508">
        <v>842.33</v>
      </c>
      <c r="AD4" s="508">
        <v>842.33</v>
      </c>
      <c r="AE4" s="508">
        <v>842.33</v>
      </c>
      <c r="AF4" s="508">
        <v>842.33</v>
      </c>
      <c r="AG4" s="508">
        <v>842.33</v>
      </c>
      <c r="AH4" s="508">
        <v>842.33</v>
      </c>
      <c r="AI4" s="508">
        <v>842.33</v>
      </c>
      <c r="AJ4" s="508">
        <v>842.33</v>
      </c>
      <c r="AK4" s="508">
        <v>842.33</v>
      </c>
      <c r="AL4" s="508">
        <v>842.33</v>
      </c>
      <c r="AM4" s="508">
        <v>842.33</v>
      </c>
      <c r="AN4" s="508">
        <v>842.33</v>
      </c>
      <c r="AO4" s="508">
        <v>842.33</v>
      </c>
      <c r="AP4" s="508">
        <v>842.33</v>
      </c>
    </row>
    <row r="5" spans="1:44" x14ac:dyDescent="0.2">
      <c r="A5">
        <v>9</v>
      </c>
      <c r="B5" s="156" t="s">
        <v>442</v>
      </c>
      <c r="C5" s="156" t="s">
        <v>350</v>
      </c>
      <c r="D5" s="508">
        <v>842.33</v>
      </c>
      <c r="E5" s="508">
        <v>842.33</v>
      </c>
      <c r="F5" s="508">
        <v>842.33</v>
      </c>
      <c r="G5" s="508">
        <v>842.33</v>
      </c>
      <c r="H5" s="508">
        <v>842.33</v>
      </c>
      <c r="I5" s="508">
        <v>842.33</v>
      </c>
      <c r="J5" s="508">
        <v>842.33</v>
      </c>
      <c r="K5" s="508">
        <v>842.33</v>
      </c>
      <c r="L5" s="508">
        <v>842.33</v>
      </c>
      <c r="M5" s="508">
        <v>842.33</v>
      </c>
      <c r="N5" s="508">
        <v>842.33</v>
      </c>
      <c r="O5" s="508">
        <v>842.33</v>
      </c>
      <c r="P5" s="508">
        <v>842.33</v>
      </c>
      <c r="Q5" s="508">
        <v>842.33</v>
      </c>
      <c r="R5" s="508">
        <v>842.33</v>
      </c>
      <c r="S5" s="508">
        <v>842.33</v>
      </c>
      <c r="T5" s="508">
        <v>842.33</v>
      </c>
      <c r="U5" s="508">
        <v>842.33</v>
      </c>
      <c r="V5" s="508">
        <v>842.33</v>
      </c>
      <c r="W5" s="508">
        <v>842.33</v>
      </c>
      <c r="X5" s="508">
        <v>842.33</v>
      </c>
      <c r="Y5" s="508">
        <v>842.33</v>
      </c>
      <c r="Z5" s="508">
        <v>842.33</v>
      </c>
      <c r="AA5" s="508">
        <v>842.33</v>
      </c>
      <c r="AB5" s="508">
        <v>842.33</v>
      </c>
      <c r="AC5" s="508">
        <v>842.33</v>
      </c>
      <c r="AD5" s="508">
        <v>842.33</v>
      </c>
      <c r="AE5" s="508">
        <v>842.33</v>
      </c>
      <c r="AF5" s="508">
        <v>842.33</v>
      </c>
      <c r="AG5" s="508">
        <v>842.33</v>
      </c>
      <c r="AH5" s="508">
        <v>842.33</v>
      </c>
      <c r="AI5" s="508">
        <v>842.33</v>
      </c>
      <c r="AJ5" s="508">
        <v>842.33</v>
      </c>
      <c r="AK5" s="508">
        <v>842.33</v>
      </c>
      <c r="AL5" s="508">
        <v>842.33</v>
      </c>
      <c r="AM5" s="508">
        <v>842.33</v>
      </c>
      <c r="AN5" s="508">
        <v>842.33</v>
      </c>
      <c r="AO5" s="508">
        <v>842.33</v>
      </c>
      <c r="AP5" s="508">
        <v>842.33</v>
      </c>
    </row>
    <row r="6" spans="1:44" x14ac:dyDescent="0.2">
      <c r="A6">
        <v>12</v>
      </c>
      <c r="B6" s="156" t="s">
        <v>356</v>
      </c>
      <c r="C6" s="156" t="s">
        <v>357</v>
      </c>
      <c r="D6" s="508">
        <v>728.87</v>
      </c>
      <c r="E6" s="508">
        <v>728.87</v>
      </c>
      <c r="F6" s="508">
        <v>728.87</v>
      </c>
      <c r="G6" s="508">
        <v>728.87</v>
      </c>
      <c r="H6" s="508">
        <v>728.87</v>
      </c>
      <c r="I6" s="508">
        <v>728.87</v>
      </c>
      <c r="J6" s="508">
        <v>728.87</v>
      </c>
      <c r="K6" s="508">
        <v>728.87</v>
      </c>
      <c r="L6" s="508">
        <v>728.87</v>
      </c>
      <c r="M6" s="508">
        <v>728.87</v>
      </c>
      <c r="N6" s="508">
        <v>728.87</v>
      </c>
      <c r="O6" s="508">
        <v>728.87</v>
      </c>
      <c r="P6" s="508">
        <v>728.87</v>
      </c>
      <c r="Q6" s="508">
        <v>728.87</v>
      </c>
      <c r="R6" s="508">
        <v>728.87</v>
      </c>
      <c r="S6" s="508">
        <v>728.87</v>
      </c>
      <c r="T6" s="508">
        <v>728.87</v>
      </c>
      <c r="U6" s="508">
        <v>728.87</v>
      </c>
      <c r="V6" s="508">
        <v>728.87</v>
      </c>
      <c r="W6" s="508">
        <v>728.87</v>
      </c>
      <c r="X6" s="508">
        <v>728.87</v>
      </c>
      <c r="Y6" s="508">
        <v>728.87</v>
      </c>
      <c r="Z6" s="508">
        <v>728.87</v>
      </c>
      <c r="AA6" s="508">
        <v>728.87</v>
      </c>
      <c r="AB6" s="508">
        <v>728.87</v>
      </c>
      <c r="AC6" s="508">
        <v>728.87</v>
      </c>
      <c r="AD6" s="508">
        <v>728.87</v>
      </c>
      <c r="AE6" s="508">
        <v>728.87</v>
      </c>
      <c r="AF6" s="508">
        <v>728.87</v>
      </c>
      <c r="AG6" s="508">
        <v>728.87</v>
      </c>
      <c r="AH6" s="508">
        <v>728.87</v>
      </c>
      <c r="AI6" s="508">
        <v>728.87</v>
      </c>
      <c r="AJ6" s="508">
        <v>728.87</v>
      </c>
      <c r="AK6" s="508">
        <v>728.87</v>
      </c>
      <c r="AL6" s="508">
        <v>728.87</v>
      </c>
      <c r="AM6" s="508">
        <v>728.87</v>
      </c>
      <c r="AN6" s="508">
        <v>728.87</v>
      </c>
      <c r="AO6" s="508">
        <v>728.87</v>
      </c>
      <c r="AP6" s="508">
        <v>728.87</v>
      </c>
      <c r="AR6" s="158" t="s">
        <v>2583</v>
      </c>
    </row>
    <row r="7" spans="1:44" x14ac:dyDescent="0.2">
      <c r="A7">
        <v>13</v>
      </c>
      <c r="B7" s="156" t="s">
        <v>353</v>
      </c>
      <c r="C7" s="156" t="s">
        <v>284</v>
      </c>
      <c r="D7" s="508">
        <v>20.12</v>
      </c>
      <c r="E7" s="508">
        <v>20.12</v>
      </c>
      <c r="F7" s="508">
        <v>20.12</v>
      </c>
      <c r="G7" s="508">
        <v>20.12</v>
      </c>
      <c r="H7" s="508">
        <v>20.12</v>
      </c>
      <c r="I7" s="508">
        <v>20.12</v>
      </c>
      <c r="J7" s="508">
        <v>20.12</v>
      </c>
      <c r="K7" s="508">
        <v>20.12</v>
      </c>
      <c r="L7" s="508">
        <v>20.12</v>
      </c>
      <c r="M7" s="508">
        <v>20.12</v>
      </c>
      <c r="N7" s="508">
        <v>20.12</v>
      </c>
      <c r="O7" s="508">
        <v>20.12</v>
      </c>
      <c r="P7" s="508">
        <v>20.12</v>
      </c>
      <c r="Q7" s="508">
        <v>20.12</v>
      </c>
      <c r="R7" s="508">
        <v>20.12</v>
      </c>
      <c r="S7" s="508">
        <v>20.12</v>
      </c>
      <c r="T7" s="508">
        <v>20.12</v>
      </c>
      <c r="U7" s="508">
        <v>20.12</v>
      </c>
      <c r="V7" s="508">
        <v>20.12</v>
      </c>
      <c r="W7" s="508">
        <v>20.12</v>
      </c>
      <c r="X7" s="508">
        <v>20.12</v>
      </c>
      <c r="Y7" s="508">
        <v>20.12</v>
      </c>
      <c r="Z7" s="508">
        <v>20.12</v>
      </c>
      <c r="AA7" s="508">
        <v>20.12</v>
      </c>
      <c r="AB7" s="508">
        <v>20.12</v>
      </c>
      <c r="AC7" s="508">
        <v>20.12</v>
      </c>
      <c r="AD7" s="508">
        <v>20.12</v>
      </c>
      <c r="AE7" s="508">
        <v>20.12</v>
      </c>
      <c r="AF7" s="508">
        <v>20.12</v>
      </c>
      <c r="AG7" s="508">
        <v>20.12</v>
      </c>
      <c r="AH7" s="508">
        <v>20.12</v>
      </c>
      <c r="AI7" s="508">
        <v>20.12</v>
      </c>
      <c r="AJ7" s="508">
        <v>20.12</v>
      </c>
      <c r="AK7" s="508">
        <v>20.12</v>
      </c>
      <c r="AL7" s="508">
        <v>20.12</v>
      </c>
      <c r="AM7" s="508">
        <v>20.12</v>
      </c>
      <c r="AN7" s="508">
        <v>20.12</v>
      </c>
      <c r="AO7" s="508">
        <v>20.12</v>
      </c>
      <c r="AP7" s="508">
        <v>20.12</v>
      </c>
      <c r="AR7" s="158" t="s">
        <v>2582</v>
      </c>
    </row>
    <row r="8" spans="1:44" x14ac:dyDescent="0.2">
      <c r="A8">
        <v>15</v>
      </c>
      <c r="B8" s="156" t="s">
        <v>400</v>
      </c>
      <c r="C8" s="156" t="s">
        <v>357</v>
      </c>
      <c r="D8" s="508">
        <v>257.29000000000002</v>
      </c>
      <c r="E8" s="508">
        <v>257.29000000000002</v>
      </c>
      <c r="F8" s="508">
        <v>257.29000000000002</v>
      </c>
      <c r="G8" s="508">
        <v>257.29000000000002</v>
      </c>
      <c r="H8" s="508">
        <v>257.29000000000002</v>
      </c>
      <c r="I8" s="508">
        <v>257.29000000000002</v>
      </c>
      <c r="J8" s="508">
        <v>257.29000000000002</v>
      </c>
      <c r="K8" s="508">
        <v>257.29000000000002</v>
      </c>
      <c r="L8" s="508">
        <v>257.29000000000002</v>
      </c>
      <c r="M8" s="508">
        <v>257.29000000000002</v>
      </c>
      <c r="N8" s="508">
        <v>257.29000000000002</v>
      </c>
      <c r="O8" s="508">
        <v>257.29000000000002</v>
      </c>
      <c r="P8" s="508">
        <v>257.29000000000002</v>
      </c>
      <c r="Q8" s="508">
        <v>257.29000000000002</v>
      </c>
      <c r="R8" s="508">
        <v>257.29000000000002</v>
      </c>
      <c r="S8" s="508">
        <v>257.29000000000002</v>
      </c>
      <c r="T8" s="508">
        <v>257.29000000000002</v>
      </c>
      <c r="U8" s="508">
        <v>257.29000000000002</v>
      </c>
      <c r="V8" s="508">
        <v>257.29000000000002</v>
      </c>
      <c r="W8" s="508">
        <v>257.29000000000002</v>
      </c>
      <c r="X8" s="508">
        <v>257.29000000000002</v>
      </c>
      <c r="Y8" s="508">
        <v>257.29000000000002</v>
      </c>
      <c r="Z8" s="508">
        <v>257.29000000000002</v>
      </c>
      <c r="AA8" s="508">
        <v>257.29000000000002</v>
      </c>
      <c r="AB8" s="508">
        <v>257.29000000000002</v>
      </c>
      <c r="AC8" s="508">
        <v>257.29000000000002</v>
      </c>
      <c r="AD8" s="508">
        <v>257.29000000000002</v>
      </c>
      <c r="AE8" s="508">
        <v>257.29000000000002</v>
      </c>
      <c r="AF8" s="508">
        <v>257.29000000000002</v>
      </c>
      <c r="AG8" s="508">
        <v>257.29000000000002</v>
      </c>
      <c r="AH8" s="508">
        <v>257.29000000000002</v>
      </c>
      <c r="AI8" s="508">
        <v>257.29000000000002</v>
      </c>
      <c r="AJ8" s="508">
        <v>257.29000000000002</v>
      </c>
      <c r="AK8" s="508">
        <v>257.29000000000002</v>
      </c>
      <c r="AL8" s="508">
        <v>257.29000000000002</v>
      </c>
      <c r="AM8" s="508">
        <v>257.29000000000002</v>
      </c>
      <c r="AN8" s="508">
        <v>257.29000000000002</v>
      </c>
      <c r="AO8" s="508">
        <v>257.29000000000002</v>
      </c>
      <c r="AP8" s="508">
        <v>257.29000000000002</v>
      </c>
      <c r="AR8" s="158" t="s">
        <v>2584</v>
      </c>
    </row>
    <row r="9" spans="1:44" x14ac:dyDescent="0.2">
      <c r="A9">
        <v>21</v>
      </c>
      <c r="B9" s="156" t="s">
        <v>434</v>
      </c>
      <c r="C9" s="156" t="s">
        <v>357</v>
      </c>
      <c r="D9" s="508">
        <v>157.83000000000001</v>
      </c>
      <c r="E9" s="508">
        <v>157.83000000000001</v>
      </c>
      <c r="F9" s="508">
        <v>157.83000000000001</v>
      </c>
      <c r="G9" s="508">
        <v>157.83000000000001</v>
      </c>
      <c r="H9" s="508">
        <v>157.83000000000001</v>
      </c>
      <c r="I9" s="508">
        <v>157.83000000000001</v>
      </c>
      <c r="J9" s="508">
        <v>157.83000000000001</v>
      </c>
      <c r="K9" s="508">
        <v>157.83000000000001</v>
      </c>
      <c r="L9" s="508">
        <v>157.83000000000001</v>
      </c>
      <c r="M9" s="508">
        <v>157.83000000000001</v>
      </c>
      <c r="N9" s="508">
        <v>157.83000000000001</v>
      </c>
      <c r="O9" s="508">
        <v>157.83000000000001</v>
      </c>
      <c r="P9" s="508">
        <v>157.83000000000001</v>
      </c>
      <c r="Q9" s="508">
        <v>157.83000000000001</v>
      </c>
      <c r="R9" s="508">
        <v>157.83000000000001</v>
      </c>
      <c r="S9" s="508">
        <v>157.83000000000001</v>
      </c>
      <c r="T9" s="508">
        <v>157.83000000000001</v>
      </c>
      <c r="U9" s="508">
        <v>157.83000000000001</v>
      </c>
      <c r="V9" s="508">
        <v>157.83000000000001</v>
      </c>
      <c r="W9" s="508">
        <v>157.83000000000001</v>
      </c>
      <c r="X9" s="508">
        <v>157.83000000000001</v>
      </c>
      <c r="Y9" s="508">
        <v>157.83000000000001</v>
      </c>
      <c r="Z9" s="508">
        <v>157.83000000000001</v>
      </c>
      <c r="AA9" s="508">
        <v>157.83000000000001</v>
      </c>
      <c r="AB9" s="508">
        <v>157.83000000000001</v>
      </c>
      <c r="AC9" s="508">
        <v>157.83000000000001</v>
      </c>
      <c r="AD9" s="508">
        <v>157.83000000000001</v>
      </c>
      <c r="AE9" s="508">
        <v>157.83000000000001</v>
      </c>
      <c r="AF9" s="508">
        <v>157.83000000000001</v>
      </c>
      <c r="AG9" s="508">
        <v>157.83000000000001</v>
      </c>
      <c r="AH9" s="508">
        <v>157.83000000000001</v>
      </c>
      <c r="AI9" s="508">
        <v>157.83000000000001</v>
      </c>
      <c r="AJ9" s="508">
        <v>157.83000000000001</v>
      </c>
      <c r="AK9" s="508">
        <v>157.83000000000001</v>
      </c>
      <c r="AL9" s="508">
        <v>157.83000000000001</v>
      </c>
      <c r="AM9" s="508">
        <v>157.83000000000001</v>
      </c>
      <c r="AN9" s="508">
        <v>157.83000000000001</v>
      </c>
      <c r="AO9" s="508">
        <v>157.83000000000001</v>
      </c>
      <c r="AP9" s="508">
        <v>157.83000000000001</v>
      </c>
      <c r="AR9" s="158" t="s">
        <v>357</v>
      </c>
    </row>
    <row r="10" spans="1:44" x14ac:dyDescent="0.2">
      <c r="A10">
        <v>22</v>
      </c>
      <c r="B10" s="156" t="s">
        <v>423</v>
      </c>
      <c r="C10" s="156" t="s">
        <v>368</v>
      </c>
      <c r="D10" s="508">
        <v>115.9</v>
      </c>
      <c r="E10" s="508">
        <v>115.9</v>
      </c>
      <c r="F10" s="508">
        <v>115.9</v>
      </c>
      <c r="G10" s="508">
        <v>115.9</v>
      </c>
      <c r="H10" s="508">
        <v>115.9</v>
      </c>
      <c r="I10" s="508">
        <v>115.9</v>
      </c>
      <c r="J10" s="508">
        <v>115.9</v>
      </c>
      <c r="K10" s="508">
        <v>115.9</v>
      </c>
      <c r="L10" s="508">
        <v>115.9</v>
      </c>
      <c r="M10" s="508">
        <v>115.9</v>
      </c>
      <c r="N10" s="508">
        <v>115.9</v>
      </c>
      <c r="O10" s="508">
        <v>115.9</v>
      </c>
      <c r="P10" s="508">
        <v>115.9</v>
      </c>
      <c r="Q10" s="508">
        <v>115.9</v>
      </c>
      <c r="R10" s="508">
        <v>115.9</v>
      </c>
      <c r="S10" s="508">
        <v>115.9</v>
      </c>
      <c r="T10" s="508">
        <v>115.9</v>
      </c>
      <c r="U10" s="508">
        <v>115.9</v>
      </c>
      <c r="V10" s="508">
        <v>115.9</v>
      </c>
      <c r="W10" s="508">
        <v>115.9</v>
      </c>
      <c r="X10" s="508">
        <v>115.9</v>
      </c>
      <c r="Y10" s="508">
        <v>115.9</v>
      </c>
      <c r="Z10" s="508">
        <v>115.9</v>
      </c>
      <c r="AA10" s="508">
        <v>115.9</v>
      </c>
      <c r="AB10" s="508">
        <v>115.9</v>
      </c>
      <c r="AC10" s="508">
        <v>115.9</v>
      </c>
      <c r="AD10" s="508">
        <v>115.9</v>
      </c>
      <c r="AE10" s="508">
        <v>115.9</v>
      </c>
      <c r="AF10" s="508">
        <v>115.9</v>
      </c>
      <c r="AG10" s="508">
        <v>115.9</v>
      </c>
      <c r="AH10" s="508">
        <v>115.9</v>
      </c>
      <c r="AI10" s="508">
        <v>115.9</v>
      </c>
      <c r="AJ10" s="508">
        <v>115.9</v>
      </c>
      <c r="AK10" s="508">
        <v>115.9</v>
      </c>
      <c r="AL10" s="508">
        <v>115.9</v>
      </c>
      <c r="AM10" s="508">
        <v>115.9</v>
      </c>
      <c r="AN10" s="508">
        <v>115.9</v>
      </c>
      <c r="AO10" s="508">
        <v>115.9</v>
      </c>
      <c r="AP10" s="508">
        <v>115.9</v>
      </c>
    </row>
    <row r="11" spans="1:44" x14ac:dyDescent="0.2">
      <c r="A11">
        <v>23</v>
      </c>
      <c r="B11" s="156" t="s">
        <v>424</v>
      </c>
      <c r="C11" s="156" t="s">
        <v>368</v>
      </c>
      <c r="D11" s="508">
        <v>115.9</v>
      </c>
      <c r="E11" s="508">
        <v>115.9</v>
      </c>
      <c r="F11" s="508">
        <v>115.9</v>
      </c>
      <c r="G11" s="508">
        <v>115.9</v>
      </c>
      <c r="H11" s="508">
        <v>115.9</v>
      </c>
      <c r="I11" s="508">
        <v>115.9</v>
      </c>
      <c r="J11" s="508">
        <v>115.9</v>
      </c>
      <c r="K11" s="508">
        <v>115.9</v>
      </c>
      <c r="L11" s="508">
        <v>115.9</v>
      </c>
      <c r="M11" s="508">
        <v>115.9</v>
      </c>
      <c r="N11" s="508">
        <v>115.9</v>
      </c>
      <c r="O11" s="508">
        <v>115.9</v>
      </c>
      <c r="P11" s="508">
        <v>115.9</v>
      </c>
      <c r="Q11" s="508">
        <v>115.9</v>
      </c>
      <c r="R11" s="508">
        <v>115.9</v>
      </c>
      <c r="S11" s="508">
        <v>115.9</v>
      </c>
      <c r="T11" s="508">
        <v>115.9</v>
      </c>
      <c r="U11" s="508">
        <v>115.9</v>
      </c>
      <c r="V11" s="508">
        <v>115.9</v>
      </c>
      <c r="W11" s="508">
        <v>115.9</v>
      </c>
      <c r="X11" s="508">
        <v>115.9</v>
      </c>
      <c r="Y11" s="508">
        <v>115.9</v>
      </c>
      <c r="Z11" s="508">
        <v>115.9</v>
      </c>
      <c r="AA11" s="508">
        <v>115.9</v>
      </c>
      <c r="AB11" s="508">
        <v>115.9</v>
      </c>
      <c r="AC11" s="508">
        <v>115.9</v>
      </c>
      <c r="AD11" s="508">
        <v>115.9</v>
      </c>
      <c r="AE11" s="508">
        <v>115.9</v>
      </c>
      <c r="AF11" s="508">
        <v>115.9</v>
      </c>
      <c r="AG11" s="508">
        <v>115.9</v>
      </c>
      <c r="AH11" s="508">
        <v>115.9</v>
      </c>
      <c r="AI11" s="508">
        <v>115.9</v>
      </c>
      <c r="AJ11" s="508">
        <v>115.9</v>
      </c>
      <c r="AK11" s="508">
        <v>115.9</v>
      </c>
      <c r="AL11" s="508">
        <v>115.9</v>
      </c>
      <c r="AM11" s="508">
        <v>115.9</v>
      </c>
      <c r="AN11" s="508">
        <v>115.9</v>
      </c>
      <c r="AO11" s="508">
        <v>115.9</v>
      </c>
      <c r="AP11" s="508">
        <v>115.9</v>
      </c>
    </row>
    <row r="12" spans="1:44" x14ac:dyDescent="0.2">
      <c r="A12">
        <v>24</v>
      </c>
      <c r="B12" s="156" t="s">
        <v>397</v>
      </c>
      <c r="C12" s="156" t="s">
        <v>368</v>
      </c>
      <c r="D12" s="508">
        <v>155.85</v>
      </c>
      <c r="E12" s="508">
        <v>155.85</v>
      </c>
      <c r="F12" s="508">
        <v>155.85</v>
      </c>
      <c r="G12" s="508">
        <v>155.85</v>
      </c>
      <c r="H12" s="508">
        <v>155.85</v>
      </c>
      <c r="I12" s="508">
        <v>155.85</v>
      </c>
      <c r="J12" s="508">
        <v>155.85</v>
      </c>
      <c r="K12" s="508">
        <v>155.85</v>
      </c>
      <c r="L12" s="508">
        <v>155.85</v>
      </c>
      <c r="M12" s="508">
        <v>155.85</v>
      </c>
      <c r="N12" s="508">
        <v>155.85</v>
      </c>
      <c r="O12" s="508">
        <v>155.85</v>
      </c>
      <c r="P12" s="508">
        <v>155.85</v>
      </c>
      <c r="Q12" s="508">
        <v>155.85</v>
      </c>
      <c r="R12" s="508">
        <v>155.85</v>
      </c>
      <c r="S12" s="508">
        <v>155.85</v>
      </c>
      <c r="T12" s="508">
        <v>155.85</v>
      </c>
      <c r="U12" s="508">
        <v>155.85</v>
      </c>
      <c r="V12" s="508">
        <v>155.85</v>
      </c>
      <c r="W12" s="508">
        <v>155.85</v>
      </c>
      <c r="X12" s="508">
        <v>155.85</v>
      </c>
      <c r="Y12" s="508">
        <v>155.85</v>
      </c>
      <c r="Z12" s="508">
        <v>155.85</v>
      </c>
      <c r="AA12" s="508">
        <v>155.85</v>
      </c>
      <c r="AB12" s="508">
        <v>155.85</v>
      </c>
      <c r="AC12" s="508">
        <v>155.85</v>
      </c>
      <c r="AD12" s="508">
        <v>155.85</v>
      </c>
      <c r="AE12" s="508">
        <v>155.85</v>
      </c>
      <c r="AF12" s="508">
        <v>155.85</v>
      </c>
      <c r="AG12" s="508">
        <v>155.85</v>
      </c>
      <c r="AH12" s="508">
        <v>155.85</v>
      </c>
      <c r="AI12" s="508">
        <v>155.85</v>
      </c>
      <c r="AJ12" s="508">
        <v>155.85</v>
      </c>
      <c r="AK12" s="508">
        <v>155.85</v>
      </c>
      <c r="AL12" s="508">
        <v>155.85</v>
      </c>
      <c r="AM12" s="508">
        <v>155.85</v>
      </c>
      <c r="AN12" s="508">
        <v>155.85</v>
      </c>
      <c r="AO12" s="508">
        <v>155.85</v>
      </c>
      <c r="AP12" s="508">
        <v>155.85</v>
      </c>
      <c r="AR12" s="158" t="s">
        <v>2582</v>
      </c>
    </row>
    <row r="13" spans="1:44" x14ac:dyDescent="0.2">
      <c r="A13">
        <v>25</v>
      </c>
      <c r="B13" s="156" t="s">
        <v>396</v>
      </c>
      <c r="C13" s="156" t="s">
        <v>368</v>
      </c>
      <c r="D13" s="508">
        <v>186.33</v>
      </c>
      <c r="E13" s="508">
        <v>186.33</v>
      </c>
      <c r="F13" s="508">
        <v>186.33</v>
      </c>
      <c r="G13" s="508">
        <v>186.33</v>
      </c>
      <c r="H13" s="508">
        <v>186.33</v>
      </c>
      <c r="I13" s="508">
        <v>186.33</v>
      </c>
      <c r="J13" s="508">
        <v>186.33</v>
      </c>
      <c r="K13" s="508">
        <v>186.33</v>
      </c>
      <c r="L13" s="508">
        <v>186.33</v>
      </c>
      <c r="M13" s="508">
        <v>186.33</v>
      </c>
      <c r="N13" s="508">
        <v>186.33</v>
      </c>
      <c r="O13" s="508">
        <v>186.33</v>
      </c>
      <c r="P13" s="508">
        <v>186.33</v>
      </c>
      <c r="Q13" s="508">
        <v>186.33</v>
      </c>
      <c r="R13" s="508">
        <v>186.33</v>
      </c>
      <c r="S13" s="508">
        <v>186.33</v>
      </c>
      <c r="T13" s="508">
        <v>186.33</v>
      </c>
      <c r="U13" s="508">
        <v>186.33</v>
      </c>
      <c r="V13" s="508">
        <v>186.33</v>
      </c>
      <c r="W13" s="508">
        <v>186.33</v>
      </c>
      <c r="X13" s="508">
        <v>186.33</v>
      </c>
      <c r="Y13" s="508">
        <v>186.33</v>
      </c>
      <c r="Z13" s="508">
        <v>186.33</v>
      </c>
      <c r="AA13" s="508">
        <v>186.33</v>
      </c>
      <c r="AB13" s="508">
        <v>186.33</v>
      </c>
      <c r="AC13" s="508">
        <v>186.33</v>
      </c>
      <c r="AD13" s="508">
        <v>186.33</v>
      </c>
      <c r="AE13" s="508">
        <v>186.33</v>
      </c>
      <c r="AF13" s="508">
        <v>186.33</v>
      </c>
      <c r="AG13" s="508">
        <v>186.33</v>
      </c>
      <c r="AH13" s="508">
        <v>186.33</v>
      </c>
      <c r="AI13" s="508">
        <v>186.33</v>
      </c>
      <c r="AJ13" s="508">
        <v>186.33</v>
      </c>
      <c r="AK13" s="508">
        <v>186.33</v>
      </c>
      <c r="AL13" s="508">
        <v>186.33</v>
      </c>
      <c r="AM13" s="508">
        <v>186.33</v>
      </c>
      <c r="AN13" s="508">
        <v>186.33</v>
      </c>
      <c r="AO13" s="508">
        <v>186.33</v>
      </c>
      <c r="AP13" s="508">
        <v>186.33</v>
      </c>
      <c r="AR13" s="158" t="s">
        <v>2582</v>
      </c>
    </row>
    <row r="14" spans="1:44" x14ac:dyDescent="0.2">
      <c r="A14">
        <v>26</v>
      </c>
      <c r="B14" s="156" t="s">
        <v>394</v>
      </c>
      <c r="C14" s="156" t="s">
        <v>368</v>
      </c>
      <c r="D14" s="508">
        <v>258.42</v>
      </c>
      <c r="E14" s="508">
        <v>258.42</v>
      </c>
      <c r="F14" s="508">
        <v>258.42</v>
      </c>
      <c r="G14" s="508">
        <v>258.42</v>
      </c>
      <c r="H14" s="508">
        <v>258.42</v>
      </c>
      <c r="I14" s="508">
        <v>258.42</v>
      </c>
      <c r="J14" s="508">
        <v>258.42</v>
      </c>
      <c r="K14" s="508">
        <v>258.42</v>
      </c>
      <c r="L14" s="508">
        <v>258.42</v>
      </c>
      <c r="M14" s="508">
        <v>258.42</v>
      </c>
      <c r="N14" s="508">
        <v>258.42</v>
      </c>
      <c r="O14" s="508">
        <v>258.42</v>
      </c>
      <c r="P14" s="508">
        <v>258.42</v>
      </c>
      <c r="Q14" s="508">
        <v>258.42</v>
      </c>
      <c r="R14" s="508">
        <v>258.42</v>
      </c>
      <c r="S14" s="508">
        <v>258.42</v>
      </c>
      <c r="T14" s="508">
        <v>258.42</v>
      </c>
      <c r="U14" s="508">
        <v>258.42</v>
      </c>
      <c r="V14" s="508">
        <v>258.42</v>
      </c>
      <c r="W14" s="508">
        <v>258.42</v>
      </c>
      <c r="X14" s="508">
        <v>258.42</v>
      </c>
      <c r="Y14" s="508">
        <v>258.42</v>
      </c>
      <c r="Z14" s="508">
        <v>258.42</v>
      </c>
      <c r="AA14" s="508">
        <v>258.42</v>
      </c>
      <c r="AB14" s="508">
        <v>258.42</v>
      </c>
      <c r="AC14" s="508">
        <v>258.42</v>
      </c>
      <c r="AD14" s="508">
        <v>258.42</v>
      </c>
      <c r="AE14" s="508">
        <v>258.42</v>
      </c>
      <c r="AF14" s="508">
        <v>258.42</v>
      </c>
      <c r="AG14" s="508">
        <v>258.42</v>
      </c>
      <c r="AH14" s="508">
        <v>258.42</v>
      </c>
      <c r="AI14" s="508">
        <v>258.42</v>
      </c>
      <c r="AJ14" s="508">
        <v>258.42</v>
      </c>
      <c r="AK14" s="508">
        <v>258.42</v>
      </c>
      <c r="AL14" s="508">
        <v>258.42</v>
      </c>
      <c r="AM14" s="508">
        <v>258.42</v>
      </c>
      <c r="AN14" s="508">
        <v>258.42</v>
      </c>
      <c r="AO14" s="508">
        <v>258.42</v>
      </c>
      <c r="AP14" s="508">
        <v>258.42</v>
      </c>
      <c r="AR14" s="158" t="s">
        <v>357</v>
      </c>
    </row>
    <row r="15" spans="1:44" x14ac:dyDescent="0.2">
      <c r="A15">
        <v>27</v>
      </c>
      <c r="B15" s="156" t="s">
        <v>395</v>
      </c>
      <c r="C15" s="156" t="s">
        <v>368</v>
      </c>
      <c r="D15" s="508">
        <v>195.49</v>
      </c>
      <c r="E15" s="508">
        <v>195.49</v>
      </c>
      <c r="F15" s="508">
        <v>195.49</v>
      </c>
      <c r="G15" s="508">
        <v>195.49</v>
      </c>
      <c r="H15" s="508">
        <v>195.49</v>
      </c>
      <c r="I15" s="508">
        <v>195.49</v>
      </c>
      <c r="J15" s="508">
        <v>195.49</v>
      </c>
      <c r="K15" s="508">
        <v>195.49</v>
      </c>
      <c r="L15" s="508">
        <v>195.49</v>
      </c>
      <c r="M15" s="508">
        <v>195.49</v>
      </c>
      <c r="N15" s="508">
        <v>195.49</v>
      </c>
      <c r="O15" s="508">
        <v>195.49</v>
      </c>
      <c r="P15" s="508">
        <v>195.49</v>
      </c>
      <c r="Q15" s="508">
        <v>195.49</v>
      </c>
      <c r="R15" s="508">
        <v>195.49</v>
      </c>
      <c r="S15" s="508">
        <v>195.49</v>
      </c>
      <c r="T15" s="508">
        <v>195.49</v>
      </c>
      <c r="U15" s="508">
        <v>195.49</v>
      </c>
      <c r="V15" s="508">
        <v>195.49</v>
      </c>
      <c r="W15" s="508">
        <v>195.49</v>
      </c>
      <c r="X15" s="508">
        <v>195.49</v>
      </c>
      <c r="Y15" s="508">
        <v>195.49</v>
      </c>
      <c r="Z15" s="508">
        <v>195.49</v>
      </c>
      <c r="AA15" s="508">
        <v>195.49</v>
      </c>
      <c r="AB15" s="508">
        <v>195.49</v>
      </c>
      <c r="AC15" s="508">
        <v>195.49</v>
      </c>
      <c r="AD15" s="508">
        <v>195.49</v>
      </c>
      <c r="AE15" s="508">
        <v>195.49</v>
      </c>
      <c r="AF15" s="508">
        <v>195.49</v>
      </c>
      <c r="AG15" s="508">
        <v>195.49</v>
      </c>
      <c r="AH15" s="508">
        <v>195.49</v>
      </c>
      <c r="AI15" s="508">
        <v>195.49</v>
      </c>
      <c r="AJ15" s="508">
        <v>195.49</v>
      </c>
      <c r="AK15" s="508">
        <v>195.49</v>
      </c>
      <c r="AL15" s="508">
        <v>195.49</v>
      </c>
      <c r="AM15" s="508">
        <v>195.49</v>
      </c>
      <c r="AN15" s="508">
        <v>195.49</v>
      </c>
      <c r="AO15" s="508">
        <v>195.49</v>
      </c>
      <c r="AP15" s="508">
        <v>195.49</v>
      </c>
      <c r="AR15" s="158" t="s">
        <v>2582</v>
      </c>
    </row>
    <row r="16" spans="1:44" x14ac:dyDescent="0.2">
      <c r="A16">
        <v>28</v>
      </c>
      <c r="B16" s="156" t="s">
        <v>381</v>
      </c>
      <c r="C16" s="156" t="s">
        <v>368</v>
      </c>
      <c r="D16" s="508">
        <v>459.92</v>
      </c>
      <c r="E16" s="508">
        <v>459.92</v>
      </c>
      <c r="F16" s="508">
        <v>459.92</v>
      </c>
      <c r="G16" s="508">
        <v>459.92</v>
      </c>
      <c r="H16" s="508">
        <v>459.92</v>
      </c>
      <c r="I16" s="508">
        <v>459.92</v>
      </c>
      <c r="J16" s="508">
        <v>459.92</v>
      </c>
      <c r="K16" s="508">
        <v>459.92</v>
      </c>
      <c r="L16" s="508">
        <v>459.92</v>
      </c>
      <c r="M16" s="508">
        <v>459.92</v>
      </c>
      <c r="N16" s="508">
        <v>459.92</v>
      </c>
      <c r="O16" s="508">
        <v>459.92</v>
      </c>
      <c r="P16" s="508">
        <v>459.92</v>
      </c>
      <c r="Q16" s="508">
        <v>459.92</v>
      </c>
      <c r="R16" s="508">
        <v>459.92</v>
      </c>
      <c r="S16" s="508">
        <v>459.92</v>
      </c>
      <c r="T16" s="508">
        <v>459.92</v>
      </c>
      <c r="U16" s="508">
        <v>459.92</v>
      </c>
      <c r="V16" s="508">
        <v>459.92</v>
      </c>
      <c r="W16" s="508">
        <v>459.92</v>
      </c>
      <c r="X16" s="508">
        <v>459.92</v>
      </c>
      <c r="Y16" s="508">
        <v>459.92</v>
      </c>
      <c r="Z16" s="508">
        <v>459.92</v>
      </c>
      <c r="AA16" s="508">
        <v>459.92</v>
      </c>
      <c r="AB16" s="508">
        <v>459.92</v>
      </c>
      <c r="AC16" s="508">
        <v>459.92</v>
      </c>
      <c r="AD16" s="508">
        <v>459.92</v>
      </c>
      <c r="AE16" s="508">
        <v>459.92</v>
      </c>
      <c r="AF16" s="508">
        <v>459.92</v>
      </c>
      <c r="AG16" s="508">
        <v>459.92</v>
      </c>
      <c r="AH16" s="508">
        <v>459.92</v>
      </c>
      <c r="AI16" s="508">
        <v>459.92</v>
      </c>
      <c r="AJ16" s="508">
        <v>459.92</v>
      </c>
      <c r="AK16" s="508">
        <v>459.92</v>
      </c>
      <c r="AL16" s="508">
        <v>459.92</v>
      </c>
      <c r="AM16" s="508">
        <v>459.92</v>
      </c>
      <c r="AN16" s="508">
        <v>459.92</v>
      </c>
      <c r="AO16" s="508">
        <v>459.92</v>
      </c>
      <c r="AP16" s="508">
        <v>459.92</v>
      </c>
      <c r="AR16" s="158" t="s">
        <v>357</v>
      </c>
    </row>
    <row r="17" spans="1:44" x14ac:dyDescent="0.2">
      <c r="A17">
        <v>32</v>
      </c>
      <c r="B17" s="156" t="s">
        <v>443</v>
      </c>
      <c r="C17" s="156" t="s">
        <v>368</v>
      </c>
      <c r="D17" s="508">
        <v>248.31</v>
      </c>
      <c r="E17" s="508">
        <v>248.31</v>
      </c>
      <c r="F17" s="508">
        <v>248.31</v>
      </c>
      <c r="G17" s="508">
        <v>248.31</v>
      </c>
      <c r="H17" s="508">
        <v>248.31</v>
      </c>
      <c r="I17" s="508">
        <v>248.31</v>
      </c>
      <c r="J17" s="508">
        <v>248.31</v>
      </c>
      <c r="K17" s="508">
        <v>248.31</v>
      </c>
      <c r="L17" s="508">
        <v>248.31</v>
      </c>
      <c r="M17" s="508">
        <v>248.31</v>
      </c>
      <c r="N17" s="508">
        <v>248.31</v>
      </c>
      <c r="O17" s="508">
        <v>248.31</v>
      </c>
      <c r="P17" s="508">
        <v>248.31</v>
      </c>
      <c r="Q17" s="508">
        <v>248.31</v>
      </c>
      <c r="R17" s="508">
        <v>248.31</v>
      </c>
      <c r="S17" s="508">
        <v>248.31</v>
      </c>
      <c r="T17" s="508">
        <v>248.31</v>
      </c>
      <c r="U17" s="508">
        <v>248.31</v>
      </c>
      <c r="V17" s="508">
        <v>248.31</v>
      </c>
      <c r="W17" s="508">
        <v>248.31</v>
      </c>
      <c r="X17" s="508">
        <v>248.31</v>
      </c>
      <c r="Y17" s="508">
        <v>248.31</v>
      </c>
      <c r="Z17" s="508">
        <v>248.31</v>
      </c>
      <c r="AA17" s="508">
        <v>248.31</v>
      </c>
      <c r="AB17" s="508">
        <v>248.31</v>
      </c>
      <c r="AC17" s="508">
        <v>248.31</v>
      </c>
      <c r="AD17" s="508">
        <v>248.31</v>
      </c>
      <c r="AE17" s="508">
        <v>248.31</v>
      </c>
      <c r="AF17" s="508">
        <v>248.31</v>
      </c>
      <c r="AG17" s="508">
        <v>248.31</v>
      </c>
      <c r="AH17" s="508">
        <v>248.31</v>
      </c>
      <c r="AI17" s="508">
        <v>248.31</v>
      </c>
      <c r="AJ17" s="508">
        <v>248.31</v>
      </c>
      <c r="AK17" s="508">
        <v>248.31</v>
      </c>
      <c r="AL17" s="508">
        <v>248.31</v>
      </c>
      <c r="AM17" s="508">
        <v>248.31</v>
      </c>
      <c r="AN17" s="508">
        <v>248.31</v>
      </c>
      <c r="AO17" s="508">
        <v>248.31</v>
      </c>
      <c r="AP17" s="508">
        <v>248.31</v>
      </c>
    </row>
    <row r="18" spans="1:44" x14ac:dyDescent="0.2">
      <c r="A18">
        <v>34</v>
      </c>
      <c r="B18" s="156" t="s">
        <v>406</v>
      </c>
      <c r="C18" s="156" t="s">
        <v>357</v>
      </c>
      <c r="D18" s="508">
        <v>423.38</v>
      </c>
      <c r="E18" s="508">
        <v>423.38</v>
      </c>
      <c r="F18" s="508">
        <v>423.38</v>
      </c>
      <c r="G18" s="508">
        <v>423.38</v>
      </c>
      <c r="H18" s="508">
        <v>423.38</v>
      </c>
      <c r="I18" s="508">
        <v>423.38</v>
      </c>
      <c r="J18" s="508">
        <v>423.38</v>
      </c>
      <c r="K18" s="508">
        <v>423.38</v>
      </c>
      <c r="L18" s="508">
        <v>423.38</v>
      </c>
      <c r="M18" s="508">
        <v>423.38</v>
      </c>
      <c r="N18" s="508">
        <v>423.38</v>
      </c>
      <c r="O18" s="508">
        <v>423.38</v>
      </c>
      <c r="P18" s="508">
        <v>423.38</v>
      </c>
      <c r="Q18" s="508">
        <v>423.38</v>
      </c>
      <c r="R18" s="508">
        <v>423.38</v>
      </c>
      <c r="S18" s="508">
        <v>423.38</v>
      </c>
      <c r="T18" s="508">
        <v>423.38</v>
      </c>
      <c r="U18" s="508">
        <v>423.38</v>
      </c>
      <c r="V18" s="508">
        <v>423.38</v>
      </c>
      <c r="W18" s="508">
        <v>423.38</v>
      </c>
      <c r="X18" s="508">
        <v>423.38</v>
      </c>
      <c r="Y18" s="508">
        <v>423.38</v>
      </c>
      <c r="Z18" s="508">
        <v>423.38</v>
      </c>
      <c r="AA18" s="508">
        <v>423.38</v>
      </c>
      <c r="AB18" s="508">
        <v>423.38</v>
      </c>
      <c r="AC18" s="508">
        <v>423.38</v>
      </c>
      <c r="AD18" s="508">
        <v>423.38</v>
      </c>
      <c r="AE18" s="508">
        <v>423.38</v>
      </c>
      <c r="AF18" s="508">
        <v>423.38</v>
      </c>
      <c r="AG18" s="508">
        <v>423.38</v>
      </c>
      <c r="AH18" s="508">
        <v>423.38</v>
      </c>
      <c r="AI18" s="508">
        <v>423.38</v>
      </c>
      <c r="AJ18" s="508">
        <v>423.38</v>
      </c>
      <c r="AK18" s="508">
        <v>423.38</v>
      </c>
      <c r="AL18" s="508">
        <v>423.38</v>
      </c>
      <c r="AM18" s="508">
        <v>423.38</v>
      </c>
      <c r="AN18" s="508">
        <v>423.38</v>
      </c>
      <c r="AO18" s="508">
        <v>423.38</v>
      </c>
      <c r="AP18" s="508">
        <v>423.38</v>
      </c>
    </row>
    <row r="19" spans="1:44" x14ac:dyDescent="0.2">
      <c r="A19">
        <v>35</v>
      </c>
      <c r="B19" s="156" t="s">
        <v>432</v>
      </c>
      <c r="C19" s="156" t="s">
        <v>357</v>
      </c>
      <c r="D19" s="508">
        <v>692.45</v>
      </c>
      <c r="E19" s="508">
        <v>692.45</v>
      </c>
      <c r="F19" s="508">
        <v>692.45</v>
      </c>
      <c r="G19" s="508">
        <v>692.45</v>
      </c>
      <c r="H19" s="508">
        <v>692.45</v>
      </c>
      <c r="I19" s="508">
        <v>692.45</v>
      </c>
      <c r="J19" s="508">
        <v>692.45</v>
      </c>
      <c r="K19" s="508">
        <v>692.45</v>
      </c>
      <c r="L19" s="508">
        <v>692.45</v>
      </c>
      <c r="M19" s="508">
        <v>692.45</v>
      </c>
      <c r="N19" s="508">
        <v>692.45</v>
      </c>
      <c r="O19" s="508">
        <v>692.45</v>
      </c>
      <c r="P19" s="508">
        <v>692.45</v>
      </c>
      <c r="Q19" s="508">
        <v>692.45</v>
      </c>
      <c r="R19" s="508">
        <v>692.45</v>
      </c>
      <c r="S19" s="508">
        <v>692.45</v>
      </c>
      <c r="T19" s="508">
        <v>692.45</v>
      </c>
      <c r="U19" s="508">
        <v>692.45</v>
      </c>
      <c r="V19" s="508">
        <v>692.45</v>
      </c>
      <c r="W19" s="508">
        <v>692.45</v>
      </c>
      <c r="X19" s="508">
        <v>692.45</v>
      </c>
      <c r="Y19" s="508">
        <v>692.45</v>
      </c>
      <c r="Z19" s="508">
        <v>692.45</v>
      </c>
      <c r="AA19" s="508">
        <v>692.45</v>
      </c>
      <c r="AB19" s="508">
        <v>692.45</v>
      </c>
      <c r="AC19" s="508">
        <v>692.45</v>
      </c>
      <c r="AD19" s="508">
        <v>692.45</v>
      </c>
      <c r="AE19" s="508">
        <v>692.45</v>
      </c>
      <c r="AF19" s="508">
        <v>692.45</v>
      </c>
      <c r="AG19" s="508">
        <v>692.45</v>
      </c>
      <c r="AH19" s="508">
        <v>692.45</v>
      </c>
      <c r="AI19" s="508">
        <v>692.45</v>
      </c>
      <c r="AJ19" s="508">
        <v>692.45</v>
      </c>
      <c r="AK19" s="508">
        <v>692.45</v>
      </c>
      <c r="AL19" s="508">
        <v>692.45</v>
      </c>
      <c r="AM19" s="508">
        <v>692.45</v>
      </c>
      <c r="AN19" s="508">
        <v>692.45</v>
      </c>
      <c r="AO19" s="508">
        <v>692.45</v>
      </c>
      <c r="AP19" s="508">
        <v>692.45</v>
      </c>
    </row>
    <row r="20" spans="1:44" x14ac:dyDescent="0.2">
      <c r="A20">
        <v>36</v>
      </c>
      <c r="B20" s="156" t="s">
        <v>433</v>
      </c>
      <c r="C20" s="156" t="s">
        <v>357</v>
      </c>
      <c r="D20" s="508">
        <v>157.83000000000001</v>
      </c>
      <c r="E20" s="508">
        <v>157.83000000000001</v>
      </c>
      <c r="F20" s="508">
        <v>157.83000000000001</v>
      </c>
      <c r="G20" s="508">
        <v>157.83000000000001</v>
      </c>
      <c r="H20" s="508">
        <v>157.83000000000001</v>
      </c>
      <c r="I20" s="508">
        <v>157.83000000000001</v>
      </c>
      <c r="J20" s="508">
        <v>157.83000000000001</v>
      </c>
      <c r="K20" s="508">
        <v>157.83000000000001</v>
      </c>
      <c r="L20" s="508">
        <v>157.83000000000001</v>
      </c>
      <c r="M20" s="508">
        <v>157.83000000000001</v>
      </c>
      <c r="N20" s="508">
        <v>157.83000000000001</v>
      </c>
      <c r="O20" s="508">
        <v>157.83000000000001</v>
      </c>
      <c r="P20" s="508">
        <v>157.83000000000001</v>
      </c>
      <c r="Q20" s="508">
        <v>157.83000000000001</v>
      </c>
      <c r="R20" s="508">
        <v>157.83000000000001</v>
      </c>
      <c r="S20" s="508">
        <v>157.83000000000001</v>
      </c>
      <c r="T20" s="508">
        <v>157.83000000000001</v>
      </c>
      <c r="U20" s="508">
        <v>157.83000000000001</v>
      </c>
      <c r="V20" s="508">
        <v>157.83000000000001</v>
      </c>
      <c r="W20" s="508">
        <v>157.83000000000001</v>
      </c>
      <c r="X20" s="508">
        <v>157.83000000000001</v>
      </c>
      <c r="Y20" s="508">
        <v>157.83000000000001</v>
      </c>
      <c r="Z20" s="508">
        <v>157.83000000000001</v>
      </c>
      <c r="AA20" s="508">
        <v>157.83000000000001</v>
      </c>
      <c r="AB20" s="508">
        <v>157.83000000000001</v>
      </c>
      <c r="AC20" s="508">
        <v>157.83000000000001</v>
      </c>
      <c r="AD20" s="508">
        <v>157.83000000000001</v>
      </c>
      <c r="AE20" s="508">
        <v>157.83000000000001</v>
      </c>
      <c r="AF20" s="508">
        <v>157.83000000000001</v>
      </c>
      <c r="AG20" s="508">
        <v>157.83000000000001</v>
      </c>
      <c r="AH20" s="508">
        <v>157.83000000000001</v>
      </c>
      <c r="AI20" s="508">
        <v>157.83000000000001</v>
      </c>
      <c r="AJ20" s="508">
        <v>157.83000000000001</v>
      </c>
      <c r="AK20" s="508">
        <v>157.83000000000001</v>
      </c>
      <c r="AL20" s="508">
        <v>157.83000000000001</v>
      </c>
      <c r="AM20" s="508">
        <v>157.83000000000001</v>
      </c>
      <c r="AN20" s="508">
        <v>157.83000000000001</v>
      </c>
      <c r="AO20" s="508">
        <v>157.83000000000001</v>
      </c>
      <c r="AP20" s="508">
        <v>157.83000000000001</v>
      </c>
      <c r="AR20" s="158" t="s">
        <v>2582</v>
      </c>
    </row>
    <row r="21" spans="1:44" x14ac:dyDescent="0.2">
      <c r="A21">
        <v>42</v>
      </c>
      <c r="B21" s="156" t="s">
        <v>385</v>
      </c>
      <c r="C21" s="156" t="s">
        <v>357</v>
      </c>
      <c r="D21" s="508">
        <v>199.22</v>
      </c>
      <c r="E21" s="508">
        <v>199.22</v>
      </c>
      <c r="F21" s="508">
        <v>199.22</v>
      </c>
      <c r="G21" s="508">
        <v>199.22</v>
      </c>
      <c r="H21" s="508">
        <v>199.22</v>
      </c>
      <c r="I21" s="508">
        <v>199.22</v>
      </c>
      <c r="J21" s="508">
        <v>199.22</v>
      </c>
      <c r="K21" s="508">
        <v>199.22</v>
      </c>
      <c r="L21" s="508">
        <v>199.22</v>
      </c>
      <c r="M21" s="508">
        <v>199.22</v>
      </c>
      <c r="N21" s="508">
        <v>199.22</v>
      </c>
      <c r="O21" s="508">
        <v>199.22</v>
      </c>
      <c r="P21" s="508">
        <v>199.22</v>
      </c>
      <c r="Q21" s="508">
        <v>199.22</v>
      </c>
      <c r="R21" s="508">
        <v>199.22</v>
      </c>
      <c r="S21" s="508">
        <v>199.22</v>
      </c>
      <c r="T21" s="508">
        <v>199.22</v>
      </c>
      <c r="U21" s="508">
        <v>199.22</v>
      </c>
      <c r="V21" s="508">
        <v>199.22</v>
      </c>
      <c r="W21" s="508">
        <v>199.22</v>
      </c>
      <c r="X21" s="508">
        <v>199.22</v>
      </c>
      <c r="Y21" s="508">
        <v>199.22</v>
      </c>
      <c r="Z21" s="508">
        <v>199.22</v>
      </c>
      <c r="AA21" s="508">
        <v>199.22</v>
      </c>
      <c r="AB21" s="508">
        <v>199.22</v>
      </c>
      <c r="AC21" s="508">
        <v>199.22</v>
      </c>
      <c r="AD21" s="508">
        <v>199.22</v>
      </c>
      <c r="AE21" s="508">
        <v>199.22</v>
      </c>
      <c r="AF21" s="508">
        <v>199.22</v>
      </c>
      <c r="AG21" s="508">
        <v>199.22</v>
      </c>
      <c r="AH21" s="508">
        <v>199.22</v>
      </c>
      <c r="AI21" s="508">
        <v>199.22</v>
      </c>
      <c r="AJ21" s="508">
        <v>199.22</v>
      </c>
      <c r="AK21" s="508">
        <v>199.22</v>
      </c>
      <c r="AL21" s="508">
        <v>199.22</v>
      </c>
      <c r="AM21" s="508">
        <v>199.22</v>
      </c>
      <c r="AN21" s="508">
        <v>199.22</v>
      </c>
      <c r="AO21" s="508">
        <v>199.22</v>
      </c>
      <c r="AP21" s="508">
        <v>199.22</v>
      </c>
      <c r="AR21" s="158" t="s">
        <v>357</v>
      </c>
    </row>
    <row r="22" spans="1:44" x14ac:dyDescent="0.2">
      <c r="A22">
        <v>43</v>
      </c>
      <c r="B22" s="156" t="s">
        <v>450</v>
      </c>
      <c r="C22" s="156" t="s">
        <v>357</v>
      </c>
      <c r="D22" s="508">
        <v>431.62</v>
      </c>
      <c r="E22" s="508">
        <v>431.62</v>
      </c>
      <c r="F22" s="508">
        <v>431.62</v>
      </c>
      <c r="G22" s="508">
        <v>431.62</v>
      </c>
      <c r="H22" s="508">
        <v>431.62</v>
      </c>
      <c r="I22" s="508">
        <v>431.62</v>
      </c>
      <c r="J22" s="508">
        <v>431.62</v>
      </c>
      <c r="K22" s="508">
        <v>431.62</v>
      </c>
      <c r="L22" s="508">
        <v>431.62</v>
      </c>
      <c r="M22" s="508">
        <v>431.62</v>
      </c>
      <c r="N22" s="508">
        <v>431.62</v>
      </c>
      <c r="O22" s="508">
        <v>431.62</v>
      </c>
      <c r="P22" s="508">
        <v>431.62</v>
      </c>
      <c r="Q22" s="508">
        <v>431.62</v>
      </c>
      <c r="R22" s="508">
        <v>431.62</v>
      </c>
      <c r="S22" s="508">
        <v>431.62</v>
      </c>
      <c r="T22" s="508">
        <v>431.62</v>
      </c>
      <c r="U22" s="508">
        <v>431.62</v>
      </c>
      <c r="V22" s="508">
        <v>431.62</v>
      </c>
      <c r="W22" s="508">
        <v>431.62</v>
      </c>
      <c r="X22" s="508">
        <v>431.62</v>
      </c>
      <c r="Y22" s="508">
        <v>431.62</v>
      </c>
      <c r="Z22" s="508">
        <v>431.62</v>
      </c>
      <c r="AA22" s="508">
        <v>431.62</v>
      </c>
      <c r="AB22" s="508">
        <v>431.62</v>
      </c>
      <c r="AC22" s="508">
        <v>431.62</v>
      </c>
      <c r="AD22" s="508">
        <v>431.62</v>
      </c>
      <c r="AE22" s="508">
        <v>431.62</v>
      </c>
      <c r="AF22" s="508">
        <v>431.62</v>
      </c>
      <c r="AG22" s="508">
        <v>431.62</v>
      </c>
      <c r="AH22" s="508">
        <v>431.62</v>
      </c>
      <c r="AI22" s="508">
        <v>431.62</v>
      </c>
      <c r="AJ22" s="508">
        <v>431.62</v>
      </c>
      <c r="AK22" s="508">
        <v>431.62</v>
      </c>
      <c r="AL22" s="508">
        <v>431.62</v>
      </c>
      <c r="AM22" s="508">
        <v>431.62</v>
      </c>
      <c r="AN22" s="508">
        <v>431.62</v>
      </c>
      <c r="AO22" s="508">
        <v>431.62</v>
      </c>
      <c r="AP22" s="508">
        <v>431.62</v>
      </c>
    </row>
    <row r="23" spans="1:44" x14ac:dyDescent="0.2">
      <c r="A23">
        <v>44</v>
      </c>
      <c r="B23" s="156" t="s">
        <v>354</v>
      </c>
      <c r="C23" s="156" t="s">
        <v>284</v>
      </c>
      <c r="D23" s="508">
        <v>25.58</v>
      </c>
      <c r="E23" s="508">
        <v>25.58</v>
      </c>
      <c r="F23" s="508">
        <v>25.58</v>
      </c>
      <c r="G23" s="508">
        <v>25.58</v>
      </c>
      <c r="H23" s="508">
        <v>25.58</v>
      </c>
      <c r="I23" s="508">
        <v>25.58</v>
      </c>
      <c r="J23" s="508">
        <v>25.58</v>
      </c>
      <c r="K23" s="508">
        <v>25.58</v>
      </c>
      <c r="L23" s="508">
        <v>25.58</v>
      </c>
      <c r="M23" s="508">
        <v>25.58</v>
      </c>
      <c r="N23" s="508">
        <v>25.58</v>
      </c>
      <c r="O23" s="508">
        <v>25.58</v>
      </c>
      <c r="P23" s="508">
        <v>25.58</v>
      </c>
      <c r="Q23" s="508">
        <v>25.58</v>
      </c>
      <c r="R23" s="508">
        <v>25.58</v>
      </c>
      <c r="S23" s="508">
        <v>25.58</v>
      </c>
      <c r="T23" s="508">
        <v>25.58</v>
      </c>
      <c r="U23" s="508">
        <v>25.58</v>
      </c>
      <c r="V23" s="508">
        <v>25.58</v>
      </c>
      <c r="W23" s="508">
        <v>25.58</v>
      </c>
      <c r="X23" s="508">
        <v>25.58</v>
      </c>
      <c r="Y23" s="508">
        <v>25.58</v>
      </c>
      <c r="Z23" s="508">
        <v>25.58</v>
      </c>
      <c r="AA23" s="508">
        <v>25.58</v>
      </c>
      <c r="AB23" s="508">
        <v>25.58</v>
      </c>
      <c r="AC23" s="508">
        <v>25.58</v>
      </c>
      <c r="AD23" s="508">
        <v>25.58</v>
      </c>
      <c r="AE23" s="508">
        <v>25.58</v>
      </c>
      <c r="AF23" s="508">
        <v>25.58</v>
      </c>
      <c r="AG23" s="508">
        <v>25.58</v>
      </c>
      <c r="AH23" s="508">
        <v>25.58</v>
      </c>
      <c r="AI23" s="508">
        <v>25.58</v>
      </c>
      <c r="AJ23" s="508">
        <v>25.58</v>
      </c>
      <c r="AK23" s="508">
        <v>25.58</v>
      </c>
      <c r="AL23" s="508">
        <v>25.58</v>
      </c>
      <c r="AM23" s="508">
        <v>25.58</v>
      </c>
      <c r="AN23" s="508">
        <v>25.58</v>
      </c>
      <c r="AO23" s="508">
        <v>25.58</v>
      </c>
      <c r="AP23" s="508">
        <v>25.58</v>
      </c>
      <c r="AR23" s="158" t="s">
        <v>2582</v>
      </c>
    </row>
    <row r="24" spans="1:44" x14ac:dyDescent="0.2">
      <c r="A24">
        <v>46</v>
      </c>
      <c r="B24" s="156" t="s">
        <v>409</v>
      </c>
      <c r="C24" s="156" t="s">
        <v>357</v>
      </c>
      <c r="D24" s="508">
        <v>228.91</v>
      </c>
      <c r="E24" s="508">
        <v>228.91</v>
      </c>
      <c r="F24" s="508">
        <v>228.91</v>
      </c>
      <c r="G24" s="508">
        <v>228.91</v>
      </c>
      <c r="H24" s="508">
        <v>228.91</v>
      </c>
      <c r="I24" s="508">
        <v>228.91</v>
      </c>
      <c r="J24" s="508">
        <v>228.91</v>
      </c>
      <c r="K24" s="508">
        <v>228.91</v>
      </c>
      <c r="L24" s="508">
        <v>228.91</v>
      </c>
      <c r="M24" s="508">
        <v>228.91</v>
      </c>
      <c r="N24" s="508">
        <v>228.91</v>
      </c>
      <c r="O24" s="508">
        <v>228.91</v>
      </c>
      <c r="P24" s="508">
        <v>228.91</v>
      </c>
      <c r="Q24" s="508">
        <v>228.91</v>
      </c>
      <c r="R24" s="508">
        <v>228.91</v>
      </c>
      <c r="S24" s="508">
        <v>228.91</v>
      </c>
      <c r="T24" s="508">
        <v>228.91</v>
      </c>
      <c r="U24" s="508">
        <v>228.91</v>
      </c>
      <c r="V24" s="508">
        <v>228.91</v>
      </c>
      <c r="W24" s="508">
        <v>228.91</v>
      </c>
      <c r="X24" s="508">
        <v>228.91</v>
      </c>
      <c r="Y24" s="508">
        <v>228.91</v>
      </c>
      <c r="Z24" s="508">
        <v>228.91</v>
      </c>
      <c r="AA24" s="508">
        <v>228.91</v>
      </c>
      <c r="AB24" s="508">
        <v>228.91</v>
      </c>
      <c r="AC24" s="508">
        <v>228.91</v>
      </c>
      <c r="AD24" s="508">
        <v>228.91</v>
      </c>
      <c r="AE24" s="508">
        <v>228.91</v>
      </c>
      <c r="AF24" s="508">
        <v>228.91</v>
      </c>
      <c r="AG24" s="508">
        <v>228.91</v>
      </c>
      <c r="AH24" s="508">
        <v>228.91</v>
      </c>
      <c r="AI24" s="508">
        <v>228.91</v>
      </c>
      <c r="AJ24" s="508">
        <v>228.91</v>
      </c>
      <c r="AK24" s="508">
        <v>228.91</v>
      </c>
      <c r="AL24" s="508">
        <v>228.91</v>
      </c>
      <c r="AM24" s="508">
        <v>228.91</v>
      </c>
      <c r="AN24" s="508">
        <v>228.91</v>
      </c>
      <c r="AO24" s="508">
        <v>228.91</v>
      </c>
      <c r="AP24" s="508">
        <v>228.91</v>
      </c>
      <c r="AR24" s="158" t="s">
        <v>2582</v>
      </c>
    </row>
    <row r="25" spans="1:44" x14ac:dyDescent="0.2">
      <c r="A25">
        <v>47</v>
      </c>
      <c r="B25" s="156" t="s">
        <v>457</v>
      </c>
      <c r="C25" s="156" t="s">
        <v>357</v>
      </c>
      <c r="D25" s="508">
        <v>235.6</v>
      </c>
      <c r="E25" s="508">
        <v>235.6</v>
      </c>
      <c r="F25" s="508">
        <v>235.6</v>
      </c>
      <c r="G25" s="508">
        <v>235.6</v>
      </c>
      <c r="H25" s="508">
        <v>235.6</v>
      </c>
      <c r="I25" s="508">
        <v>235.6</v>
      </c>
      <c r="J25" s="508">
        <v>235.6</v>
      </c>
      <c r="K25" s="508">
        <v>235.6</v>
      </c>
      <c r="L25" s="508">
        <v>235.6</v>
      </c>
      <c r="M25" s="508">
        <v>235.6</v>
      </c>
      <c r="N25" s="508">
        <v>235.6</v>
      </c>
      <c r="O25" s="508">
        <v>235.6</v>
      </c>
      <c r="P25" s="508">
        <v>235.6</v>
      </c>
      <c r="Q25" s="508">
        <v>235.6</v>
      </c>
      <c r="R25" s="508">
        <v>235.6</v>
      </c>
      <c r="S25" s="508">
        <v>235.6</v>
      </c>
      <c r="T25" s="508">
        <v>235.6</v>
      </c>
      <c r="U25" s="508">
        <v>235.6</v>
      </c>
      <c r="V25" s="508">
        <v>235.6</v>
      </c>
      <c r="W25" s="508">
        <v>235.6</v>
      </c>
      <c r="X25" s="508">
        <v>235.6</v>
      </c>
      <c r="Y25" s="508">
        <v>235.6</v>
      </c>
      <c r="Z25" s="508">
        <v>235.6</v>
      </c>
      <c r="AA25" s="508">
        <v>235.6</v>
      </c>
      <c r="AB25" s="508">
        <v>235.6</v>
      </c>
      <c r="AC25" s="508">
        <v>235.6</v>
      </c>
      <c r="AD25" s="508">
        <v>235.6</v>
      </c>
      <c r="AE25" s="508">
        <v>235.6</v>
      </c>
      <c r="AF25" s="508">
        <v>235.6</v>
      </c>
      <c r="AG25" s="508">
        <v>235.6</v>
      </c>
      <c r="AH25" s="508">
        <v>235.6</v>
      </c>
      <c r="AI25" s="508">
        <v>235.6</v>
      </c>
      <c r="AJ25" s="508">
        <v>235.6</v>
      </c>
      <c r="AK25" s="508">
        <v>235.6</v>
      </c>
      <c r="AL25" s="508">
        <v>235.6</v>
      </c>
      <c r="AM25" s="508">
        <v>235.6</v>
      </c>
      <c r="AN25" s="508">
        <v>235.6</v>
      </c>
      <c r="AO25" s="508">
        <v>235.6</v>
      </c>
      <c r="AP25" s="508">
        <v>235.6</v>
      </c>
    </row>
    <row r="26" spans="1:44" x14ac:dyDescent="0.2">
      <c r="A26">
        <v>48</v>
      </c>
      <c r="B26" s="156" t="s">
        <v>428</v>
      </c>
      <c r="C26" s="156" t="s">
        <v>357</v>
      </c>
      <c r="D26" s="508">
        <v>1012.12</v>
      </c>
      <c r="E26" s="508">
        <v>1012.12</v>
      </c>
      <c r="F26" s="508">
        <v>1012.12</v>
      </c>
      <c r="G26" s="508">
        <v>1012.12</v>
      </c>
      <c r="H26" s="508">
        <v>1012.12</v>
      </c>
      <c r="I26" s="508">
        <v>1012.12</v>
      </c>
      <c r="J26" s="508">
        <v>1012.12</v>
      </c>
      <c r="K26" s="508">
        <v>1012.12</v>
      </c>
      <c r="L26" s="508">
        <v>1012.12</v>
      </c>
      <c r="M26" s="508">
        <v>1012.12</v>
      </c>
      <c r="N26" s="508">
        <v>1012.12</v>
      </c>
      <c r="O26" s="508">
        <v>1012.12</v>
      </c>
      <c r="P26" s="508">
        <v>1012.12</v>
      </c>
      <c r="Q26" s="508">
        <v>1012.12</v>
      </c>
      <c r="R26" s="508">
        <v>1012.12</v>
      </c>
      <c r="S26" s="508">
        <v>1012.12</v>
      </c>
      <c r="T26" s="508">
        <v>1012.12</v>
      </c>
      <c r="U26" s="508">
        <v>1012.12</v>
      </c>
      <c r="V26" s="508">
        <v>1012.12</v>
      </c>
      <c r="W26" s="508">
        <v>1012.12</v>
      </c>
      <c r="X26" s="508">
        <v>1012.12</v>
      </c>
      <c r="Y26" s="508">
        <v>1012.12</v>
      </c>
      <c r="Z26" s="508">
        <v>1012.12</v>
      </c>
      <c r="AA26" s="508">
        <v>1012.12</v>
      </c>
      <c r="AB26" s="508">
        <v>1012.12</v>
      </c>
      <c r="AC26" s="508">
        <v>1012.12</v>
      </c>
      <c r="AD26" s="508">
        <v>1012.12</v>
      </c>
      <c r="AE26" s="508">
        <v>1012.12</v>
      </c>
      <c r="AF26" s="508">
        <v>1012.12</v>
      </c>
      <c r="AG26" s="508">
        <v>1012.12</v>
      </c>
      <c r="AH26" s="508">
        <v>1012.12</v>
      </c>
      <c r="AI26" s="508">
        <v>1012.12</v>
      </c>
      <c r="AJ26" s="508">
        <v>1012.12</v>
      </c>
      <c r="AK26" s="508">
        <v>1012.12</v>
      </c>
      <c r="AL26" s="508">
        <v>1012.12</v>
      </c>
      <c r="AM26" s="508">
        <v>1012.12</v>
      </c>
      <c r="AN26" s="508">
        <v>1012.12</v>
      </c>
      <c r="AO26" s="508">
        <v>1012.12</v>
      </c>
      <c r="AP26" s="508">
        <v>1012.12</v>
      </c>
      <c r="AR26" s="158" t="s">
        <v>2582</v>
      </c>
    </row>
    <row r="27" spans="1:44" x14ac:dyDescent="0.2">
      <c r="A27">
        <v>50</v>
      </c>
      <c r="B27" s="156" t="s">
        <v>374</v>
      </c>
      <c r="C27" s="156" t="s">
        <v>357</v>
      </c>
      <c r="D27" s="508">
        <v>669.87</v>
      </c>
      <c r="E27" s="508">
        <v>669.87</v>
      </c>
      <c r="F27" s="508">
        <v>669.87</v>
      </c>
      <c r="G27" s="508">
        <v>669.87</v>
      </c>
      <c r="H27" s="508">
        <v>669.87</v>
      </c>
      <c r="I27" s="508">
        <v>669.87</v>
      </c>
      <c r="J27" s="508">
        <v>669.87</v>
      </c>
      <c r="K27" s="508">
        <v>669.87</v>
      </c>
      <c r="L27" s="508">
        <v>669.87</v>
      </c>
      <c r="M27" s="508">
        <v>669.87</v>
      </c>
      <c r="N27" s="508">
        <v>669.87</v>
      </c>
      <c r="O27" s="508">
        <v>669.87</v>
      </c>
      <c r="P27" s="508">
        <v>669.87</v>
      </c>
      <c r="Q27" s="508">
        <v>669.87</v>
      </c>
      <c r="R27" s="508">
        <v>669.87</v>
      </c>
      <c r="S27" s="508">
        <v>669.87</v>
      </c>
      <c r="T27" s="508">
        <v>669.87</v>
      </c>
      <c r="U27" s="508">
        <v>669.87</v>
      </c>
      <c r="V27" s="508">
        <v>669.87</v>
      </c>
      <c r="W27" s="508">
        <v>669.87</v>
      </c>
      <c r="X27" s="508">
        <v>669.87</v>
      </c>
      <c r="Y27" s="508">
        <v>669.87</v>
      </c>
      <c r="Z27" s="508">
        <v>669.87</v>
      </c>
      <c r="AA27" s="508">
        <v>669.87</v>
      </c>
      <c r="AB27" s="508">
        <v>669.87</v>
      </c>
      <c r="AC27" s="508">
        <v>669.87</v>
      </c>
      <c r="AD27" s="508">
        <v>669.87</v>
      </c>
      <c r="AE27" s="508">
        <v>669.87</v>
      </c>
      <c r="AF27" s="508">
        <v>669.87</v>
      </c>
      <c r="AG27" s="508">
        <v>669.87</v>
      </c>
      <c r="AH27" s="508">
        <v>669.87</v>
      </c>
      <c r="AI27" s="508">
        <v>669.87</v>
      </c>
      <c r="AJ27" s="508">
        <v>669.87</v>
      </c>
      <c r="AK27" s="508">
        <v>669.87</v>
      </c>
      <c r="AL27" s="508">
        <v>669.87</v>
      </c>
      <c r="AM27" s="508">
        <v>669.87</v>
      </c>
      <c r="AN27" s="508">
        <v>669.87</v>
      </c>
      <c r="AO27" s="508">
        <v>669.87</v>
      </c>
      <c r="AP27" s="508">
        <v>669.87</v>
      </c>
    </row>
    <row r="28" spans="1:44" x14ac:dyDescent="0.2">
      <c r="A28">
        <v>54</v>
      </c>
      <c r="B28" s="156" t="s">
        <v>399</v>
      </c>
      <c r="C28" s="156" t="s">
        <v>357</v>
      </c>
      <c r="D28" s="508">
        <v>304.55</v>
      </c>
      <c r="E28" s="508">
        <v>304.55</v>
      </c>
      <c r="F28" s="508">
        <v>304.55</v>
      </c>
      <c r="G28" s="508">
        <v>304.55</v>
      </c>
      <c r="H28" s="508">
        <v>304.55</v>
      </c>
      <c r="I28" s="508">
        <v>304.55</v>
      </c>
      <c r="J28" s="508">
        <v>304.55</v>
      </c>
      <c r="K28" s="508">
        <v>304.55</v>
      </c>
      <c r="L28" s="508">
        <v>304.55</v>
      </c>
      <c r="M28" s="508">
        <v>304.55</v>
      </c>
      <c r="N28" s="508">
        <v>304.55</v>
      </c>
      <c r="O28" s="508">
        <v>304.55</v>
      </c>
      <c r="P28" s="508">
        <v>304.55</v>
      </c>
      <c r="Q28" s="508">
        <v>304.55</v>
      </c>
      <c r="R28" s="508">
        <v>304.55</v>
      </c>
      <c r="S28" s="508">
        <v>304.55</v>
      </c>
      <c r="T28" s="508">
        <v>304.55</v>
      </c>
      <c r="U28" s="508">
        <v>304.55</v>
      </c>
      <c r="V28" s="508">
        <v>304.55</v>
      </c>
      <c r="W28" s="508">
        <v>304.55</v>
      </c>
      <c r="X28" s="508">
        <v>304.55</v>
      </c>
      <c r="Y28" s="508">
        <v>304.55</v>
      </c>
      <c r="Z28" s="508">
        <v>304.55</v>
      </c>
      <c r="AA28" s="508">
        <v>304.55</v>
      </c>
      <c r="AB28" s="508">
        <v>304.55</v>
      </c>
      <c r="AC28" s="508">
        <v>304.55</v>
      </c>
      <c r="AD28" s="508">
        <v>304.55</v>
      </c>
      <c r="AE28" s="508">
        <v>304.55</v>
      </c>
      <c r="AF28" s="508">
        <v>304.55</v>
      </c>
      <c r="AG28" s="508">
        <v>304.55</v>
      </c>
      <c r="AH28" s="508">
        <v>304.55</v>
      </c>
      <c r="AI28" s="508">
        <v>304.55</v>
      </c>
      <c r="AJ28" s="508">
        <v>304.55</v>
      </c>
      <c r="AK28" s="508">
        <v>304.55</v>
      </c>
      <c r="AL28" s="508">
        <v>304.55</v>
      </c>
      <c r="AM28" s="508">
        <v>304.55</v>
      </c>
      <c r="AN28" s="508">
        <v>304.55</v>
      </c>
      <c r="AO28" s="508">
        <v>304.55</v>
      </c>
      <c r="AP28" s="508">
        <v>304.55</v>
      </c>
      <c r="AR28" s="158" t="s">
        <v>357</v>
      </c>
    </row>
    <row r="29" spans="1:44" x14ac:dyDescent="0.2">
      <c r="A29">
        <v>58</v>
      </c>
      <c r="B29" s="156" t="s">
        <v>452</v>
      </c>
      <c r="C29" s="156" t="s">
        <v>357</v>
      </c>
      <c r="D29" s="508">
        <v>300.05</v>
      </c>
      <c r="E29" s="508">
        <v>300.05</v>
      </c>
      <c r="F29" s="508">
        <v>300.05</v>
      </c>
      <c r="G29" s="508">
        <v>300.05</v>
      </c>
      <c r="H29" s="508">
        <v>300.05</v>
      </c>
      <c r="I29" s="508">
        <v>300.05</v>
      </c>
      <c r="J29" s="508">
        <v>300.05</v>
      </c>
      <c r="K29" s="508">
        <v>300.05</v>
      </c>
      <c r="L29" s="508">
        <v>300.05</v>
      </c>
      <c r="M29" s="508">
        <v>300.05</v>
      </c>
      <c r="N29" s="508">
        <v>300.05</v>
      </c>
      <c r="O29" s="508">
        <v>300.05</v>
      </c>
      <c r="P29" s="508">
        <v>300.05</v>
      </c>
      <c r="Q29" s="508">
        <v>300.05</v>
      </c>
      <c r="R29" s="508">
        <v>300.05</v>
      </c>
      <c r="S29" s="508">
        <v>300.05</v>
      </c>
      <c r="T29" s="508">
        <v>300.05</v>
      </c>
      <c r="U29" s="508">
        <v>300.05</v>
      </c>
      <c r="V29" s="508">
        <v>300.05</v>
      </c>
      <c r="W29" s="508">
        <v>300.05</v>
      </c>
      <c r="X29" s="508">
        <v>300.05</v>
      </c>
      <c r="Y29" s="508">
        <v>300.05</v>
      </c>
      <c r="Z29" s="508">
        <v>300.05</v>
      </c>
      <c r="AA29" s="508">
        <v>300.05</v>
      </c>
      <c r="AB29" s="508">
        <v>300.05</v>
      </c>
      <c r="AC29" s="508">
        <v>300.05</v>
      </c>
      <c r="AD29" s="508">
        <v>300.05</v>
      </c>
      <c r="AE29" s="508">
        <v>300.05</v>
      </c>
      <c r="AF29" s="508">
        <v>300.05</v>
      </c>
      <c r="AG29" s="508">
        <v>300.05</v>
      </c>
      <c r="AH29" s="508">
        <v>300.05</v>
      </c>
      <c r="AI29" s="508">
        <v>300.05</v>
      </c>
      <c r="AJ29" s="508">
        <v>300.05</v>
      </c>
      <c r="AK29" s="508">
        <v>300.05</v>
      </c>
      <c r="AL29" s="508">
        <v>300.05</v>
      </c>
      <c r="AM29" s="508">
        <v>300.05</v>
      </c>
      <c r="AN29" s="508">
        <v>300.05</v>
      </c>
      <c r="AO29" s="508">
        <v>300.05</v>
      </c>
      <c r="AP29" s="508">
        <v>300.05</v>
      </c>
    </row>
    <row r="30" spans="1:44" x14ac:dyDescent="0.2">
      <c r="A30">
        <v>62</v>
      </c>
      <c r="B30" s="156" t="s">
        <v>378</v>
      </c>
      <c r="C30" s="156" t="s">
        <v>357</v>
      </c>
      <c r="D30" s="508">
        <v>309.24</v>
      </c>
      <c r="E30" s="508">
        <v>309.24</v>
      </c>
      <c r="F30" s="508">
        <v>309.24</v>
      </c>
      <c r="G30" s="508">
        <v>309.24</v>
      </c>
      <c r="H30" s="508">
        <v>309.24</v>
      </c>
      <c r="I30" s="508">
        <v>309.24</v>
      </c>
      <c r="J30" s="508">
        <v>309.24</v>
      </c>
      <c r="K30" s="508">
        <v>309.24</v>
      </c>
      <c r="L30" s="508">
        <v>309.24</v>
      </c>
      <c r="M30" s="508">
        <v>309.24</v>
      </c>
      <c r="N30" s="508">
        <v>309.24</v>
      </c>
      <c r="O30" s="508">
        <v>309.24</v>
      </c>
      <c r="P30" s="508">
        <v>309.24</v>
      </c>
      <c r="Q30" s="508">
        <v>309.24</v>
      </c>
      <c r="R30" s="508">
        <v>309.24</v>
      </c>
      <c r="S30" s="508">
        <v>309.24</v>
      </c>
      <c r="T30" s="508">
        <v>309.24</v>
      </c>
      <c r="U30" s="508">
        <v>309.24</v>
      </c>
      <c r="V30" s="508">
        <v>309.24</v>
      </c>
      <c r="W30" s="508">
        <v>309.24</v>
      </c>
      <c r="X30" s="508">
        <v>309.24</v>
      </c>
      <c r="Y30" s="508">
        <v>309.24</v>
      </c>
      <c r="Z30" s="508">
        <v>309.24</v>
      </c>
      <c r="AA30" s="508">
        <v>309.24</v>
      </c>
      <c r="AB30" s="508">
        <v>309.24</v>
      </c>
      <c r="AC30" s="508">
        <v>309.24</v>
      </c>
      <c r="AD30" s="508">
        <v>309.24</v>
      </c>
      <c r="AE30" s="508">
        <v>309.24</v>
      </c>
      <c r="AF30" s="508">
        <v>309.24</v>
      </c>
      <c r="AG30" s="508">
        <v>309.24</v>
      </c>
      <c r="AH30" s="508">
        <v>309.24</v>
      </c>
      <c r="AI30" s="508">
        <v>309.24</v>
      </c>
      <c r="AJ30" s="508">
        <v>309.24</v>
      </c>
      <c r="AK30" s="508">
        <v>309.24</v>
      </c>
      <c r="AL30" s="508">
        <v>309.24</v>
      </c>
      <c r="AM30" s="508">
        <v>309.24</v>
      </c>
      <c r="AN30" s="508">
        <v>309.24</v>
      </c>
      <c r="AO30" s="508">
        <v>309.24</v>
      </c>
      <c r="AP30" s="508">
        <v>309.24</v>
      </c>
      <c r="AR30" s="158" t="s">
        <v>2582</v>
      </c>
    </row>
    <row r="31" spans="1:44" x14ac:dyDescent="0.2">
      <c r="A31">
        <v>63</v>
      </c>
      <c r="B31" s="156" t="s">
        <v>391</v>
      </c>
      <c r="C31" s="156" t="s">
        <v>357</v>
      </c>
      <c r="D31" s="508">
        <v>365.77</v>
      </c>
      <c r="E31" s="508">
        <v>365.77</v>
      </c>
      <c r="F31" s="508">
        <v>365.77</v>
      </c>
      <c r="G31" s="508">
        <v>365.77</v>
      </c>
      <c r="H31" s="508">
        <v>365.77</v>
      </c>
      <c r="I31" s="508">
        <v>365.77</v>
      </c>
      <c r="J31" s="508">
        <v>365.77</v>
      </c>
      <c r="K31" s="508">
        <v>365.77</v>
      </c>
      <c r="L31" s="508">
        <v>365.77</v>
      </c>
      <c r="M31" s="508">
        <v>365.77</v>
      </c>
      <c r="N31" s="508">
        <v>365.77</v>
      </c>
      <c r="O31" s="508">
        <v>365.77</v>
      </c>
      <c r="P31" s="508">
        <v>365.77</v>
      </c>
      <c r="Q31" s="508">
        <v>365.77</v>
      </c>
      <c r="R31" s="508">
        <v>365.77</v>
      </c>
      <c r="S31" s="508">
        <v>365.77</v>
      </c>
      <c r="T31" s="508">
        <v>365.77</v>
      </c>
      <c r="U31" s="508">
        <v>365.77</v>
      </c>
      <c r="V31" s="508">
        <v>365.77</v>
      </c>
      <c r="W31" s="508">
        <v>365.77</v>
      </c>
      <c r="X31" s="508">
        <v>365.77</v>
      </c>
      <c r="Y31" s="508">
        <v>365.77</v>
      </c>
      <c r="Z31" s="508">
        <v>365.77</v>
      </c>
      <c r="AA31" s="508">
        <v>365.77</v>
      </c>
      <c r="AB31" s="508">
        <v>365.77</v>
      </c>
      <c r="AC31" s="508">
        <v>365.77</v>
      </c>
      <c r="AD31" s="508">
        <v>365.77</v>
      </c>
      <c r="AE31" s="508">
        <v>365.77</v>
      </c>
      <c r="AF31" s="508">
        <v>365.77</v>
      </c>
      <c r="AG31" s="508">
        <v>365.77</v>
      </c>
      <c r="AH31" s="508">
        <v>365.77</v>
      </c>
      <c r="AI31" s="508">
        <v>365.77</v>
      </c>
      <c r="AJ31" s="508">
        <v>365.77</v>
      </c>
      <c r="AK31" s="508">
        <v>365.77</v>
      </c>
      <c r="AL31" s="508">
        <v>365.77</v>
      </c>
      <c r="AM31" s="508">
        <v>365.77</v>
      </c>
      <c r="AN31" s="508">
        <v>365.77</v>
      </c>
      <c r="AO31" s="508">
        <v>365.77</v>
      </c>
      <c r="AP31" s="508">
        <v>365.77</v>
      </c>
      <c r="AR31" s="158" t="s">
        <v>357</v>
      </c>
    </row>
    <row r="32" spans="1:44" x14ac:dyDescent="0.2">
      <c r="A32">
        <v>64</v>
      </c>
      <c r="B32" s="156" t="s">
        <v>369</v>
      </c>
      <c r="C32" s="156" t="s">
        <v>357</v>
      </c>
      <c r="D32" s="508">
        <v>853.54</v>
      </c>
      <c r="E32" s="508">
        <v>853.54</v>
      </c>
      <c r="F32" s="508">
        <v>853.54</v>
      </c>
      <c r="G32" s="508">
        <v>853.54</v>
      </c>
      <c r="H32" s="508">
        <v>853.54</v>
      </c>
      <c r="I32" s="508">
        <v>853.54</v>
      </c>
      <c r="J32" s="508">
        <v>853.54</v>
      </c>
      <c r="K32" s="508">
        <v>853.54</v>
      </c>
      <c r="L32" s="508">
        <v>853.54</v>
      </c>
      <c r="M32" s="508">
        <v>853.54</v>
      </c>
      <c r="N32" s="508">
        <v>853.54</v>
      </c>
      <c r="O32" s="508">
        <v>853.54</v>
      </c>
      <c r="P32" s="508">
        <v>853.54</v>
      </c>
      <c r="Q32" s="508">
        <v>853.54</v>
      </c>
      <c r="R32" s="508">
        <v>853.54</v>
      </c>
      <c r="S32" s="508">
        <v>853.54</v>
      </c>
      <c r="T32" s="508">
        <v>853.54</v>
      </c>
      <c r="U32" s="508">
        <v>853.54</v>
      </c>
      <c r="V32" s="508">
        <v>853.54</v>
      </c>
      <c r="W32" s="508">
        <v>853.54</v>
      </c>
      <c r="X32" s="508">
        <v>853.54</v>
      </c>
      <c r="Y32" s="508">
        <v>853.54</v>
      </c>
      <c r="Z32" s="508">
        <v>853.54</v>
      </c>
      <c r="AA32" s="508">
        <v>853.54</v>
      </c>
      <c r="AB32" s="508">
        <v>853.54</v>
      </c>
      <c r="AC32" s="508">
        <v>853.54</v>
      </c>
      <c r="AD32" s="508">
        <v>853.54</v>
      </c>
      <c r="AE32" s="508">
        <v>853.54</v>
      </c>
      <c r="AF32" s="508">
        <v>853.54</v>
      </c>
      <c r="AG32" s="508">
        <v>853.54</v>
      </c>
      <c r="AH32" s="508">
        <v>853.54</v>
      </c>
      <c r="AI32" s="508">
        <v>853.54</v>
      </c>
      <c r="AJ32" s="508">
        <v>853.54</v>
      </c>
      <c r="AK32" s="508">
        <v>853.54</v>
      </c>
      <c r="AL32" s="508">
        <v>853.54</v>
      </c>
      <c r="AM32" s="508">
        <v>853.54</v>
      </c>
      <c r="AN32" s="508">
        <v>853.54</v>
      </c>
      <c r="AO32" s="508">
        <v>853.54</v>
      </c>
      <c r="AP32" s="508">
        <v>853.54</v>
      </c>
      <c r="AR32" s="158" t="s">
        <v>2583</v>
      </c>
    </row>
    <row r="33" spans="1:44" x14ac:dyDescent="0.2">
      <c r="A33">
        <v>68</v>
      </c>
      <c r="B33" s="156" t="s">
        <v>458</v>
      </c>
      <c r="C33" s="156" t="s">
        <v>357</v>
      </c>
      <c r="D33" s="508">
        <v>195.63</v>
      </c>
      <c r="E33" s="508">
        <v>195.63</v>
      </c>
      <c r="F33" s="508">
        <v>195.63</v>
      </c>
      <c r="G33" s="508">
        <v>195.63</v>
      </c>
      <c r="H33" s="508">
        <v>195.63</v>
      </c>
      <c r="I33" s="508">
        <v>195.63</v>
      </c>
      <c r="J33" s="508">
        <v>195.63</v>
      </c>
      <c r="K33" s="508">
        <v>195.63</v>
      </c>
      <c r="L33" s="508">
        <v>195.63</v>
      </c>
      <c r="M33" s="508">
        <v>195.63</v>
      </c>
      <c r="N33" s="508">
        <v>195.63</v>
      </c>
      <c r="O33" s="508">
        <v>195.63</v>
      </c>
      <c r="P33" s="508">
        <v>195.63</v>
      </c>
      <c r="Q33" s="508">
        <v>195.63</v>
      </c>
      <c r="R33" s="508">
        <v>195.63</v>
      </c>
      <c r="S33" s="508">
        <v>195.63</v>
      </c>
      <c r="T33" s="508">
        <v>195.63</v>
      </c>
      <c r="U33" s="508">
        <v>195.63</v>
      </c>
      <c r="V33" s="508">
        <v>195.63</v>
      </c>
      <c r="W33" s="508">
        <v>195.63</v>
      </c>
      <c r="X33" s="508">
        <v>195.63</v>
      </c>
      <c r="Y33" s="508">
        <v>195.63</v>
      </c>
      <c r="Z33" s="508">
        <v>195.63</v>
      </c>
      <c r="AA33" s="508">
        <v>195.63</v>
      </c>
      <c r="AB33" s="508">
        <v>195.63</v>
      </c>
      <c r="AC33" s="508">
        <v>195.63</v>
      </c>
      <c r="AD33" s="508">
        <v>195.63</v>
      </c>
      <c r="AE33" s="508">
        <v>195.63</v>
      </c>
      <c r="AF33" s="508">
        <v>195.63</v>
      </c>
      <c r="AG33" s="508">
        <v>195.63</v>
      </c>
      <c r="AH33" s="508">
        <v>195.63</v>
      </c>
      <c r="AI33" s="508">
        <v>195.63</v>
      </c>
      <c r="AJ33" s="508">
        <v>195.63</v>
      </c>
      <c r="AK33" s="508">
        <v>195.63</v>
      </c>
      <c r="AL33" s="508">
        <v>195.63</v>
      </c>
      <c r="AM33" s="508">
        <v>195.63</v>
      </c>
      <c r="AN33" s="508">
        <v>195.63</v>
      </c>
      <c r="AO33" s="508">
        <v>195.63</v>
      </c>
      <c r="AP33" s="508">
        <v>195.63</v>
      </c>
    </row>
    <row r="34" spans="1:44" x14ac:dyDescent="0.2">
      <c r="A34">
        <v>74</v>
      </c>
      <c r="B34" s="156" t="s">
        <v>380</v>
      </c>
      <c r="C34" s="156" t="s">
        <v>357</v>
      </c>
      <c r="D34" s="508">
        <v>364.46</v>
      </c>
      <c r="E34" s="508">
        <v>364.46</v>
      </c>
      <c r="F34" s="508">
        <v>364.46</v>
      </c>
      <c r="G34" s="508">
        <v>364.46</v>
      </c>
      <c r="H34" s="508">
        <v>364.46</v>
      </c>
      <c r="I34" s="508">
        <v>364.46</v>
      </c>
      <c r="J34" s="508">
        <v>364.46</v>
      </c>
      <c r="K34" s="508">
        <v>364.46</v>
      </c>
      <c r="L34" s="508">
        <v>364.46</v>
      </c>
      <c r="M34" s="508">
        <v>364.46</v>
      </c>
      <c r="N34" s="508">
        <v>364.46</v>
      </c>
      <c r="O34" s="508">
        <v>364.46</v>
      </c>
      <c r="P34" s="508">
        <v>364.46</v>
      </c>
      <c r="Q34" s="508">
        <v>364.46</v>
      </c>
      <c r="R34" s="508">
        <v>364.46</v>
      </c>
      <c r="S34" s="508">
        <v>364.46</v>
      </c>
      <c r="T34" s="508">
        <v>364.46</v>
      </c>
      <c r="U34" s="508">
        <v>364.46</v>
      </c>
      <c r="V34" s="508">
        <v>364.46</v>
      </c>
      <c r="W34" s="508">
        <v>364.46</v>
      </c>
      <c r="X34" s="508">
        <v>364.46</v>
      </c>
      <c r="Y34" s="508">
        <v>364.46</v>
      </c>
      <c r="Z34" s="508">
        <v>364.46</v>
      </c>
      <c r="AA34" s="508">
        <v>364.46</v>
      </c>
      <c r="AB34" s="508">
        <v>364.46</v>
      </c>
      <c r="AC34" s="508">
        <v>364.46</v>
      </c>
      <c r="AD34" s="508">
        <v>364.46</v>
      </c>
      <c r="AE34" s="508">
        <v>364.46</v>
      </c>
      <c r="AF34" s="508">
        <v>364.46</v>
      </c>
      <c r="AG34" s="508">
        <v>364.46</v>
      </c>
      <c r="AH34" s="508">
        <v>364.46</v>
      </c>
      <c r="AI34" s="508">
        <v>364.46</v>
      </c>
      <c r="AJ34" s="508">
        <v>364.46</v>
      </c>
      <c r="AK34" s="508">
        <v>364.46</v>
      </c>
      <c r="AL34" s="508">
        <v>364.46</v>
      </c>
      <c r="AM34" s="508">
        <v>364.46</v>
      </c>
      <c r="AN34" s="508">
        <v>364.46</v>
      </c>
      <c r="AO34" s="508">
        <v>364.46</v>
      </c>
      <c r="AP34" s="508">
        <v>364.46</v>
      </c>
      <c r="AR34" s="158" t="s">
        <v>2583</v>
      </c>
    </row>
    <row r="35" spans="1:44" x14ac:dyDescent="0.2">
      <c r="A35">
        <v>83</v>
      </c>
      <c r="B35" s="156" t="s">
        <v>461</v>
      </c>
      <c r="C35" s="156" t="s">
        <v>357</v>
      </c>
      <c r="D35" s="508">
        <v>448.1</v>
      </c>
      <c r="E35" s="508">
        <v>448.1</v>
      </c>
      <c r="F35" s="508">
        <v>448.1</v>
      </c>
      <c r="G35" s="508">
        <v>448.1</v>
      </c>
      <c r="H35" s="508">
        <v>448.1</v>
      </c>
      <c r="I35" s="508">
        <v>448.1</v>
      </c>
      <c r="J35" s="508">
        <v>448.1</v>
      </c>
      <c r="K35" s="508">
        <v>448.1</v>
      </c>
      <c r="L35" s="508">
        <v>448.1</v>
      </c>
      <c r="M35" s="508">
        <v>448.1</v>
      </c>
      <c r="N35" s="508">
        <v>448.1</v>
      </c>
      <c r="O35" s="508">
        <v>448.1</v>
      </c>
      <c r="P35" s="508">
        <v>448.1</v>
      </c>
      <c r="Q35" s="508">
        <v>448.1</v>
      </c>
      <c r="R35" s="508">
        <v>448.1</v>
      </c>
      <c r="S35" s="508">
        <v>448.1</v>
      </c>
      <c r="T35" s="508">
        <v>448.1</v>
      </c>
      <c r="U35" s="508">
        <v>448.1</v>
      </c>
      <c r="V35" s="508">
        <v>448.1</v>
      </c>
      <c r="W35" s="508">
        <v>448.1</v>
      </c>
      <c r="X35" s="508">
        <v>448.1</v>
      </c>
      <c r="Y35" s="508">
        <v>448.1</v>
      </c>
      <c r="Z35" s="508">
        <v>448.1</v>
      </c>
      <c r="AA35" s="508">
        <v>448.1</v>
      </c>
      <c r="AB35" s="508">
        <v>448.1</v>
      </c>
      <c r="AC35" s="508">
        <v>448.1</v>
      </c>
      <c r="AD35" s="508">
        <v>448.1</v>
      </c>
      <c r="AE35" s="508">
        <v>448.1</v>
      </c>
      <c r="AF35" s="508">
        <v>448.1</v>
      </c>
      <c r="AG35" s="508">
        <v>448.1</v>
      </c>
      <c r="AH35" s="508">
        <v>448.1</v>
      </c>
      <c r="AI35" s="508">
        <v>448.1</v>
      </c>
      <c r="AJ35" s="508">
        <v>448.1</v>
      </c>
      <c r="AK35" s="508">
        <v>448.1</v>
      </c>
      <c r="AL35" s="508">
        <v>448.1</v>
      </c>
      <c r="AM35" s="508">
        <v>448.1</v>
      </c>
      <c r="AN35" s="508">
        <v>448.1</v>
      </c>
      <c r="AO35" s="508">
        <v>448.1</v>
      </c>
      <c r="AP35" s="508">
        <v>448.1</v>
      </c>
    </row>
    <row r="36" spans="1:44" x14ac:dyDescent="0.2">
      <c r="A36">
        <v>86</v>
      </c>
      <c r="B36" s="156" t="s">
        <v>405</v>
      </c>
      <c r="C36" s="156" t="s">
        <v>357</v>
      </c>
      <c r="D36" s="508">
        <v>170.34</v>
      </c>
      <c r="E36" s="508">
        <v>170.34</v>
      </c>
      <c r="F36" s="508">
        <v>170.34</v>
      </c>
      <c r="G36" s="508">
        <v>170.34</v>
      </c>
      <c r="H36" s="508">
        <v>170.34</v>
      </c>
      <c r="I36" s="508">
        <v>170.34</v>
      </c>
      <c r="J36" s="508">
        <v>170.34</v>
      </c>
      <c r="K36" s="508">
        <v>170.34</v>
      </c>
      <c r="L36" s="508">
        <v>170.34</v>
      </c>
      <c r="M36" s="508">
        <v>170.34</v>
      </c>
      <c r="N36" s="508">
        <v>170.34</v>
      </c>
      <c r="O36" s="508">
        <v>170.34</v>
      </c>
      <c r="P36" s="508">
        <v>170.34</v>
      </c>
      <c r="Q36" s="508">
        <v>170.34</v>
      </c>
      <c r="R36" s="508">
        <v>170.34</v>
      </c>
      <c r="S36" s="508">
        <v>170.34</v>
      </c>
      <c r="T36" s="508">
        <v>170.34</v>
      </c>
      <c r="U36" s="508">
        <v>170.34</v>
      </c>
      <c r="V36" s="508">
        <v>170.34</v>
      </c>
      <c r="W36" s="508">
        <v>170.34</v>
      </c>
      <c r="X36" s="508">
        <v>170.34</v>
      </c>
      <c r="Y36" s="508">
        <v>170.34</v>
      </c>
      <c r="Z36" s="508">
        <v>170.34</v>
      </c>
      <c r="AA36" s="508">
        <v>170.34</v>
      </c>
      <c r="AB36" s="508">
        <v>170.34</v>
      </c>
      <c r="AC36" s="508">
        <v>170.34</v>
      </c>
      <c r="AD36" s="508">
        <v>170.34</v>
      </c>
      <c r="AE36" s="508">
        <v>170.34</v>
      </c>
      <c r="AF36" s="508">
        <v>170.34</v>
      </c>
      <c r="AG36" s="508">
        <v>170.34</v>
      </c>
      <c r="AH36" s="508">
        <v>170.34</v>
      </c>
      <c r="AI36" s="508">
        <v>170.34</v>
      </c>
      <c r="AJ36" s="508">
        <v>170.34</v>
      </c>
      <c r="AK36" s="508">
        <v>170.34</v>
      </c>
      <c r="AL36" s="508">
        <v>170.34</v>
      </c>
      <c r="AM36" s="508">
        <v>170.34</v>
      </c>
      <c r="AN36" s="508">
        <v>170.34</v>
      </c>
      <c r="AO36" s="508">
        <v>170.34</v>
      </c>
      <c r="AP36" s="508">
        <v>170.34</v>
      </c>
    </row>
    <row r="37" spans="1:44" x14ac:dyDescent="0.2">
      <c r="A37">
        <v>90</v>
      </c>
      <c r="B37" s="156" t="s">
        <v>401</v>
      </c>
      <c r="C37" s="156" t="s">
        <v>357</v>
      </c>
      <c r="D37" s="508">
        <v>533.1</v>
      </c>
      <c r="E37" s="508">
        <v>533.1</v>
      </c>
      <c r="F37" s="508">
        <v>533.1</v>
      </c>
      <c r="G37" s="508">
        <v>533.1</v>
      </c>
      <c r="H37" s="508">
        <v>533.1</v>
      </c>
      <c r="I37" s="508">
        <v>533.1</v>
      </c>
      <c r="J37" s="508">
        <v>533.1</v>
      </c>
      <c r="K37" s="508">
        <v>533.1</v>
      </c>
      <c r="L37" s="508">
        <v>533.1</v>
      </c>
      <c r="M37" s="508">
        <v>533.1</v>
      </c>
      <c r="N37" s="508">
        <v>533.1</v>
      </c>
      <c r="O37" s="508">
        <v>533.1</v>
      </c>
      <c r="P37" s="508">
        <v>533.1</v>
      </c>
      <c r="Q37" s="508">
        <v>533.1</v>
      </c>
      <c r="R37" s="508">
        <v>533.1</v>
      </c>
      <c r="S37" s="508">
        <v>533.1</v>
      </c>
      <c r="T37" s="508">
        <v>533.1</v>
      </c>
      <c r="U37" s="508">
        <v>533.1</v>
      </c>
      <c r="V37" s="508">
        <v>533.1</v>
      </c>
      <c r="W37" s="508">
        <v>533.1</v>
      </c>
      <c r="X37" s="508">
        <v>533.1</v>
      </c>
      <c r="Y37" s="508">
        <v>533.1</v>
      </c>
      <c r="Z37" s="508">
        <v>533.1</v>
      </c>
      <c r="AA37" s="508">
        <v>533.1</v>
      </c>
      <c r="AB37" s="508">
        <v>533.1</v>
      </c>
      <c r="AC37" s="508">
        <v>533.1</v>
      </c>
      <c r="AD37" s="508">
        <v>533.1</v>
      </c>
      <c r="AE37" s="508">
        <v>533.1</v>
      </c>
      <c r="AF37" s="508">
        <v>533.1</v>
      </c>
      <c r="AG37" s="508">
        <v>533.1</v>
      </c>
      <c r="AH37" s="508">
        <v>533.1</v>
      </c>
      <c r="AI37" s="508">
        <v>533.1</v>
      </c>
      <c r="AJ37" s="508">
        <v>533.1</v>
      </c>
      <c r="AK37" s="508">
        <v>533.1</v>
      </c>
      <c r="AL37" s="508">
        <v>533.1</v>
      </c>
      <c r="AM37" s="508">
        <v>533.1</v>
      </c>
      <c r="AN37" s="508">
        <v>533.1</v>
      </c>
      <c r="AO37" s="508">
        <v>533.1</v>
      </c>
      <c r="AP37" s="508">
        <v>533.1</v>
      </c>
      <c r="AR37" s="158" t="s">
        <v>2582</v>
      </c>
    </row>
    <row r="38" spans="1:44" x14ac:dyDescent="0.2">
      <c r="A38">
        <v>93</v>
      </c>
      <c r="B38" s="156" t="s">
        <v>363</v>
      </c>
      <c r="C38" s="156" t="s">
        <v>350</v>
      </c>
      <c r="D38" s="508">
        <v>842.33</v>
      </c>
      <c r="E38" s="508">
        <v>842.33</v>
      </c>
      <c r="F38" s="508">
        <v>842.33</v>
      </c>
      <c r="G38" s="508">
        <v>842.33</v>
      </c>
      <c r="H38" s="508">
        <v>842.33</v>
      </c>
      <c r="I38" s="508">
        <v>842.33</v>
      </c>
      <c r="J38" s="508">
        <v>842.33</v>
      </c>
      <c r="K38" s="508">
        <v>842.33</v>
      </c>
      <c r="L38" s="508">
        <v>842.33</v>
      </c>
      <c r="M38" s="508">
        <v>842.33</v>
      </c>
      <c r="N38" s="508">
        <v>842.33</v>
      </c>
      <c r="O38" s="508">
        <v>842.33</v>
      </c>
      <c r="P38" s="508">
        <v>842.33</v>
      </c>
      <c r="Q38" s="508">
        <v>842.33</v>
      </c>
      <c r="R38" s="508">
        <v>842.33</v>
      </c>
      <c r="S38" s="508">
        <v>842.33</v>
      </c>
      <c r="T38" s="508">
        <v>842.33</v>
      </c>
      <c r="U38" s="508">
        <v>842.33</v>
      </c>
      <c r="V38" s="508">
        <v>842.33</v>
      </c>
      <c r="W38" s="508">
        <v>842.33</v>
      </c>
      <c r="X38" s="508">
        <v>842.33</v>
      </c>
      <c r="Y38" s="508">
        <v>842.33</v>
      </c>
      <c r="Z38" s="508">
        <v>842.33</v>
      </c>
      <c r="AA38" s="508">
        <v>842.33</v>
      </c>
      <c r="AB38" s="508">
        <v>842.33</v>
      </c>
      <c r="AC38" s="508">
        <v>842.33</v>
      </c>
      <c r="AD38" s="508">
        <v>842.33</v>
      </c>
      <c r="AE38" s="508">
        <v>842.33</v>
      </c>
      <c r="AF38" s="508">
        <v>842.33</v>
      </c>
      <c r="AG38" s="508">
        <v>842.33</v>
      </c>
      <c r="AH38" s="508">
        <v>842.33</v>
      </c>
      <c r="AI38" s="508">
        <v>842.33</v>
      </c>
      <c r="AJ38" s="508">
        <v>842.33</v>
      </c>
      <c r="AK38" s="508">
        <v>842.33</v>
      </c>
      <c r="AL38" s="508">
        <v>842.33</v>
      </c>
      <c r="AM38" s="508">
        <v>842.33</v>
      </c>
      <c r="AN38" s="508">
        <v>842.33</v>
      </c>
      <c r="AO38" s="508">
        <v>842.33</v>
      </c>
      <c r="AP38" s="508">
        <v>842.33</v>
      </c>
      <c r="AR38" s="158" t="s">
        <v>2582</v>
      </c>
    </row>
    <row r="39" spans="1:44" x14ac:dyDescent="0.2">
      <c r="A39">
        <v>94</v>
      </c>
      <c r="B39" s="156" t="s">
        <v>445</v>
      </c>
      <c r="C39" s="156" t="s">
        <v>350</v>
      </c>
      <c r="D39" s="508">
        <v>842.33</v>
      </c>
      <c r="E39" s="508">
        <v>842.33</v>
      </c>
      <c r="F39" s="508">
        <v>842.33</v>
      </c>
      <c r="G39" s="508">
        <v>842.33</v>
      </c>
      <c r="H39" s="508">
        <v>842.33</v>
      </c>
      <c r="I39" s="508">
        <v>842.33</v>
      </c>
      <c r="J39" s="508">
        <v>842.33</v>
      </c>
      <c r="K39" s="508">
        <v>842.33</v>
      </c>
      <c r="L39" s="508">
        <v>842.33</v>
      </c>
      <c r="M39" s="508">
        <v>842.33</v>
      </c>
      <c r="N39" s="508">
        <v>842.33</v>
      </c>
      <c r="O39" s="508">
        <v>842.33</v>
      </c>
      <c r="P39" s="508">
        <v>842.33</v>
      </c>
      <c r="Q39" s="508">
        <v>842.33</v>
      </c>
      <c r="R39" s="508">
        <v>842.33</v>
      </c>
      <c r="S39" s="508">
        <v>842.33</v>
      </c>
      <c r="T39" s="508">
        <v>842.33</v>
      </c>
      <c r="U39" s="508">
        <v>842.33</v>
      </c>
      <c r="V39" s="508">
        <v>842.33</v>
      </c>
      <c r="W39" s="508">
        <v>842.33</v>
      </c>
      <c r="X39" s="508">
        <v>842.33</v>
      </c>
      <c r="Y39" s="508">
        <v>842.33</v>
      </c>
      <c r="Z39" s="508">
        <v>842.33</v>
      </c>
      <c r="AA39" s="508">
        <v>842.33</v>
      </c>
      <c r="AB39" s="508">
        <v>842.33</v>
      </c>
      <c r="AC39" s="508">
        <v>842.33</v>
      </c>
      <c r="AD39" s="508">
        <v>842.33</v>
      </c>
      <c r="AE39" s="508">
        <v>842.33</v>
      </c>
      <c r="AF39" s="508">
        <v>842.33</v>
      </c>
      <c r="AG39" s="508">
        <v>842.33</v>
      </c>
      <c r="AH39" s="508">
        <v>842.33</v>
      </c>
      <c r="AI39" s="508">
        <v>842.33</v>
      </c>
      <c r="AJ39" s="508">
        <v>842.33</v>
      </c>
      <c r="AK39" s="508">
        <v>842.33</v>
      </c>
      <c r="AL39" s="508">
        <v>842.33</v>
      </c>
      <c r="AM39" s="508">
        <v>842.33</v>
      </c>
      <c r="AN39" s="508">
        <v>842.33</v>
      </c>
      <c r="AO39" s="508">
        <v>842.33</v>
      </c>
      <c r="AP39" s="508">
        <v>842.33</v>
      </c>
    </row>
    <row r="40" spans="1:44" x14ac:dyDescent="0.2">
      <c r="A40">
        <v>96</v>
      </c>
      <c r="B40" s="156" t="s">
        <v>456</v>
      </c>
      <c r="C40" s="156" t="s">
        <v>357</v>
      </c>
      <c r="D40" s="508">
        <v>99.92</v>
      </c>
      <c r="E40" s="508">
        <v>99.92</v>
      </c>
      <c r="F40" s="508">
        <v>99.92</v>
      </c>
      <c r="G40" s="508">
        <v>99.92</v>
      </c>
      <c r="H40" s="508">
        <v>99.92</v>
      </c>
      <c r="I40" s="508">
        <v>99.92</v>
      </c>
      <c r="J40" s="508">
        <v>99.92</v>
      </c>
      <c r="K40" s="508">
        <v>99.92</v>
      </c>
      <c r="L40" s="508">
        <v>99.92</v>
      </c>
      <c r="M40" s="508">
        <v>99.92</v>
      </c>
      <c r="N40" s="508">
        <v>99.92</v>
      </c>
      <c r="O40" s="508">
        <v>99.92</v>
      </c>
      <c r="P40" s="508">
        <v>99.92</v>
      </c>
      <c r="Q40" s="508">
        <v>99.92</v>
      </c>
      <c r="R40" s="508">
        <v>99.92</v>
      </c>
      <c r="S40" s="508">
        <v>99.92</v>
      </c>
      <c r="T40" s="508">
        <v>99.92</v>
      </c>
      <c r="U40" s="508">
        <v>99.92</v>
      </c>
      <c r="V40" s="508">
        <v>99.92</v>
      </c>
      <c r="W40" s="508">
        <v>99.92</v>
      </c>
      <c r="X40" s="508">
        <v>99.92</v>
      </c>
      <c r="Y40" s="508">
        <v>99.92</v>
      </c>
      <c r="Z40" s="508">
        <v>99.92</v>
      </c>
      <c r="AA40" s="508">
        <v>99.92</v>
      </c>
      <c r="AB40" s="508">
        <v>99.92</v>
      </c>
      <c r="AC40" s="508">
        <v>99.92</v>
      </c>
      <c r="AD40" s="508">
        <v>99.92</v>
      </c>
      <c r="AE40" s="508">
        <v>99.92</v>
      </c>
      <c r="AF40" s="508">
        <v>99.92</v>
      </c>
      <c r="AG40" s="508">
        <v>99.92</v>
      </c>
      <c r="AH40" s="508">
        <v>99.92</v>
      </c>
      <c r="AI40" s="508">
        <v>99.92</v>
      </c>
      <c r="AJ40" s="508">
        <v>99.92</v>
      </c>
      <c r="AK40" s="508">
        <v>99.92</v>
      </c>
      <c r="AL40" s="508">
        <v>99.92</v>
      </c>
      <c r="AM40" s="508">
        <v>99.92</v>
      </c>
      <c r="AN40" s="508">
        <v>99.92</v>
      </c>
      <c r="AO40" s="508">
        <v>99.92</v>
      </c>
      <c r="AP40" s="508">
        <v>99.92</v>
      </c>
    </row>
    <row r="41" spans="1:44" x14ac:dyDescent="0.2">
      <c r="A41">
        <v>98</v>
      </c>
      <c r="B41" s="156" t="s">
        <v>430</v>
      </c>
      <c r="C41" s="156" t="s">
        <v>360</v>
      </c>
      <c r="D41" s="508">
        <v>489.8</v>
      </c>
      <c r="E41" s="508">
        <v>489.8</v>
      </c>
      <c r="F41" s="508">
        <v>489.8</v>
      </c>
      <c r="G41" s="508">
        <v>489.8</v>
      </c>
      <c r="H41" s="508">
        <v>489.8</v>
      </c>
      <c r="I41" s="508">
        <v>489.8</v>
      </c>
      <c r="J41" s="508">
        <v>489.8</v>
      </c>
      <c r="K41" s="508">
        <v>489.8</v>
      </c>
      <c r="L41" s="508">
        <v>489.8</v>
      </c>
      <c r="M41" s="508">
        <v>489.8</v>
      </c>
      <c r="N41" s="508">
        <v>489.8</v>
      </c>
      <c r="O41" s="508">
        <v>489.8</v>
      </c>
      <c r="P41" s="508">
        <v>489.8</v>
      </c>
      <c r="Q41" s="508">
        <v>489.8</v>
      </c>
      <c r="R41" s="508">
        <v>489.8</v>
      </c>
      <c r="S41" s="508">
        <v>489.8</v>
      </c>
      <c r="T41" s="508">
        <v>489.8</v>
      </c>
      <c r="U41" s="508">
        <v>489.8</v>
      </c>
      <c r="V41" s="508">
        <v>489.8</v>
      </c>
      <c r="W41" s="508">
        <v>489.8</v>
      </c>
      <c r="X41" s="508">
        <v>489.8</v>
      </c>
      <c r="Y41" s="508">
        <v>489.8</v>
      </c>
      <c r="Z41" s="508">
        <v>489.8</v>
      </c>
      <c r="AA41" s="508">
        <v>489.8</v>
      </c>
      <c r="AB41" s="508">
        <v>489.8</v>
      </c>
      <c r="AC41" s="508">
        <v>489.8</v>
      </c>
      <c r="AD41" s="508">
        <v>489.8</v>
      </c>
      <c r="AE41" s="508">
        <v>489.8</v>
      </c>
      <c r="AF41" s="508">
        <v>489.8</v>
      </c>
      <c r="AG41" s="508">
        <v>489.8</v>
      </c>
      <c r="AH41" s="508">
        <v>489.8</v>
      </c>
      <c r="AI41" s="508">
        <v>489.8</v>
      </c>
      <c r="AJ41" s="508">
        <v>489.8</v>
      </c>
      <c r="AK41" s="508">
        <v>489.8</v>
      </c>
      <c r="AL41" s="508">
        <v>489.8</v>
      </c>
      <c r="AM41" s="508">
        <v>489.8</v>
      </c>
      <c r="AN41" s="508">
        <v>489.8</v>
      </c>
      <c r="AO41" s="508">
        <v>489.8</v>
      </c>
      <c r="AP41" s="508">
        <v>489.8</v>
      </c>
    </row>
    <row r="42" spans="1:44" x14ac:dyDescent="0.2">
      <c r="A42">
        <v>107</v>
      </c>
      <c r="B42" s="156" t="s">
        <v>426</v>
      </c>
      <c r="C42" s="156" t="s">
        <v>368</v>
      </c>
      <c r="D42" s="508">
        <v>57.63</v>
      </c>
      <c r="E42" s="508">
        <v>57.63</v>
      </c>
      <c r="F42" s="508">
        <v>57.63</v>
      </c>
      <c r="G42" s="508">
        <v>57.63</v>
      </c>
      <c r="H42" s="508">
        <v>57.63</v>
      </c>
      <c r="I42" s="508">
        <v>57.63</v>
      </c>
      <c r="J42" s="508">
        <v>57.63</v>
      </c>
      <c r="K42" s="508">
        <v>57.63</v>
      </c>
      <c r="L42" s="508">
        <v>57.63</v>
      </c>
      <c r="M42" s="508">
        <v>57.63</v>
      </c>
      <c r="N42" s="508">
        <v>57.63</v>
      </c>
      <c r="O42" s="508">
        <v>57.63</v>
      </c>
      <c r="P42" s="508">
        <v>57.63</v>
      </c>
      <c r="Q42" s="508">
        <v>57.63</v>
      </c>
      <c r="R42" s="508">
        <v>57.63</v>
      </c>
      <c r="S42" s="508">
        <v>57.63</v>
      </c>
      <c r="T42" s="508">
        <v>57.63</v>
      </c>
      <c r="U42" s="508">
        <v>57.63</v>
      </c>
      <c r="V42" s="508">
        <v>57.63</v>
      </c>
      <c r="W42" s="508">
        <v>57.63</v>
      </c>
      <c r="X42" s="508">
        <v>57.63</v>
      </c>
      <c r="Y42" s="508">
        <v>57.63</v>
      </c>
      <c r="Z42" s="508">
        <v>57.63</v>
      </c>
      <c r="AA42" s="508">
        <v>57.63</v>
      </c>
      <c r="AB42" s="508">
        <v>57.63</v>
      </c>
      <c r="AC42" s="508">
        <v>57.63</v>
      </c>
      <c r="AD42" s="508">
        <v>57.63</v>
      </c>
      <c r="AE42" s="508">
        <v>57.63</v>
      </c>
      <c r="AF42" s="508">
        <v>57.63</v>
      </c>
      <c r="AG42" s="508">
        <v>57.63</v>
      </c>
      <c r="AH42" s="508">
        <v>57.63</v>
      </c>
      <c r="AI42" s="508">
        <v>57.63</v>
      </c>
      <c r="AJ42" s="508">
        <v>57.63</v>
      </c>
      <c r="AK42" s="508">
        <v>57.63</v>
      </c>
      <c r="AL42" s="508">
        <v>57.63</v>
      </c>
      <c r="AM42" s="508">
        <v>57.63</v>
      </c>
      <c r="AN42" s="508">
        <v>57.63</v>
      </c>
      <c r="AO42" s="508">
        <v>57.63</v>
      </c>
      <c r="AP42" s="508">
        <v>57.63</v>
      </c>
    </row>
    <row r="43" spans="1:44" x14ac:dyDescent="0.2">
      <c r="A43">
        <v>110</v>
      </c>
      <c r="B43" s="156" t="s">
        <v>416</v>
      </c>
      <c r="C43" s="156" t="s">
        <v>357</v>
      </c>
      <c r="D43" s="508">
        <v>568.29</v>
      </c>
      <c r="E43" s="508">
        <v>568.29</v>
      </c>
      <c r="F43" s="508">
        <v>568.29</v>
      </c>
      <c r="G43" s="508">
        <v>568.29</v>
      </c>
      <c r="H43" s="508">
        <v>568.29</v>
      </c>
      <c r="I43" s="508">
        <v>568.29</v>
      </c>
      <c r="J43" s="508">
        <v>568.29</v>
      </c>
      <c r="K43" s="508">
        <v>568.29</v>
      </c>
      <c r="L43" s="508">
        <v>568.29</v>
      </c>
      <c r="M43" s="508">
        <v>568.29</v>
      </c>
      <c r="N43" s="508">
        <v>568.29</v>
      </c>
      <c r="O43" s="508">
        <v>568.29</v>
      </c>
      <c r="P43" s="508">
        <v>568.29</v>
      </c>
      <c r="Q43" s="508">
        <v>568.29</v>
      </c>
      <c r="R43" s="508">
        <v>568.29</v>
      </c>
      <c r="S43" s="508">
        <v>568.29</v>
      </c>
      <c r="T43" s="508">
        <v>568.29</v>
      </c>
      <c r="U43" s="508">
        <v>568.29</v>
      </c>
      <c r="V43" s="508">
        <v>568.29</v>
      </c>
      <c r="W43" s="508">
        <v>568.29</v>
      </c>
      <c r="X43" s="508">
        <v>568.29</v>
      </c>
      <c r="Y43" s="508">
        <v>568.29</v>
      </c>
      <c r="Z43" s="508">
        <v>568.29</v>
      </c>
      <c r="AA43" s="508">
        <v>568.29</v>
      </c>
      <c r="AB43" s="508">
        <v>568.29</v>
      </c>
      <c r="AC43" s="508">
        <v>568.29</v>
      </c>
      <c r="AD43" s="508">
        <v>568.29</v>
      </c>
      <c r="AE43" s="508">
        <v>568.29</v>
      </c>
      <c r="AF43" s="508">
        <v>568.29</v>
      </c>
      <c r="AG43" s="508">
        <v>568.29</v>
      </c>
      <c r="AH43" s="508">
        <v>568.29</v>
      </c>
      <c r="AI43" s="508">
        <v>568.29</v>
      </c>
      <c r="AJ43" s="508">
        <v>568.29</v>
      </c>
      <c r="AK43" s="508">
        <v>568.29</v>
      </c>
      <c r="AL43" s="508">
        <v>568.29</v>
      </c>
      <c r="AM43" s="508">
        <v>568.29</v>
      </c>
      <c r="AN43" s="508">
        <v>568.29</v>
      </c>
      <c r="AO43" s="508">
        <v>568.29</v>
      </c>
      <c r="AP43" s="508">
        <v>568.29</v>
      </c>
      <c r="AR43" s="158" t="s">
        <v>357</v>
      </c>
    </row>
    <row r="44" spans="1:44" x14ac:dyDescent="0.2">
      <c r="A44">
        <v>116</v>
      </c>
      <c r="B44" s="156" t="s">
        <v>435</v>
      </c>
      <c r="C44" s="156" t="s">
        <v>357</v>
      </c>
      <c r="D44" s="508">
        <v>117.46</v>
      </c>
      <c r="E44" s="508">
        <v>117.46</v>
      </c>
      <c r="F44" s="508">
        <v>117.46</v>
      </c>
      <c r="G44" s="508">
        <v>117.46</v>
      </c>
      <c r="H44" s="508">
        <v>117.46</v>
      </c>
      <c r="I44" s="508">
        <v>117.46</v>
      </c>
      <c r="J44" s="508">
        <v>117.46</v>
      </c>
      <c r="K44" s="508">
        <v>117.46</v>
      </c>
      <c r="L44" s="508">
        <v>117.46</v>
      </c>
      <c r="M44" s="508">
        <v>117.46</v>
      </c>
      <c r="N44" s="508">
        <v>117.46</v>
      </c>
      <c r="O44" s="508">
        <v>117.46</v>
      </c>
      <c r="P44" s="508">
        <v>117.46</v>
      </c>
      <c r="Q44" s="508">
        <v>117.46</v>
      </c>
      <c r="R44" s="508">
        <v>117.46</v>
      </c>
      <c r="S44" s="508">
        <v>117.46</v>
      </c>
      <c r="T44" s="508">
        <v>117.46</v>
      </c>
      <c r="U44" s="508">
        <v>117.46</v>
      </c>
      <c r="V44" s="508">
        <v>117.46</v>
      </c>
      <c r="W44" s="508">
        <v>117.46</v>
      </c>
      <c r="X44" s="508">
        <v>117.46</v>
      </c>
      <c r="Y44" s="508">
        <v>117.46</v>
      </c>
      <c r="Z44" s="508">
        <v>117.46</v>
      </c>
      <c r="AA44" s="508">
        <v>117.46</v>
      </c>
      <c r="AB44" s="508">
        <v>117.46</v>
      </c>
      <c r="AC44" s="508">
        <v>117.46</v>
      </c>
      <c r="AD44" s="508">
        <v>117.46</v>
      </c>
      <c r="AE44" s="508">
        <v>117.46</v>
      </c>
      <c r="AF44" s="508">
        <v>117.46</v>
      </c>
      <c r="AG44" s="508">
        <v>117.46</v>
      </c>
      <c r="AH44" s="508">
        <v>117.46</v>
      </c>
      <c r="AI44" s="508">
        <v>117.46</v>
      </c>
      <c r="AJ44" s="508">
        <v>117.46</v>
      </c>
      <c r="AK44" s="508">
        <v>117.46</v>
      </c>
      <c r="AL44" s="508">
        <v>117.46</v>
      </c>
      <c r="AM44" s="508">
        <v>117.46</v>
      </c>
      <c r="AN44" s="508">
        <v>117.46</v>
      </c>
      <c r="AO44" s="508">
        <v>117.46</v>
      </c>
      <c r="AP44" s="508">
        <v>117.46</v>
      </c>
    </row>
    <row r="45" spans="1:44" x14ac:dyDescent="0.2">
      <c r="A45">
        <v>140</v>
      </c>
      <c r="B45" s="156" t="s">
        <v>407</v>
      </c>
      <c r="C45" s="156" t="s">
        <v>357</v>
      </c>
      <c r="D45" s="508">
        <v>88.11</v>
      </c>
      <c r="E45" s="508">
        <v>88.11</v>
      </c>
      <c r="F45" s="508">
        <v>88.11</v>
      </c>
      <c r="G45" s="508">
        <v>88.11</v>
      </c>
      <c r="H45" s="508">
        <v>88.11</v>
      </c>
      <c r="I45" s="508">
        <v>88.11</v>
      </c>
      <c r="J45" s="508">
        <v>88.11</v>
      </c>
      <c r="K45" s="508">
        <v>88.11</v>
      </c>
      <c r="L45" s="508">
        <v>88.11</v>
      </c>
      <c r="M45" s="508">
        <v>88.11</v>
      </c>
      <c r="N45" s="508">
        <v>88.11</v>
      </c>
      <c r="O45" s="508">
        <v>88.11</v>
      </c>
      <c r="P45" s="508">
        <v>88.11</v>
      </c>
      <c r="Q45" s="508">
        <v>88.11</v>
      </c>
      <c r="R45" s="508">
        <v>88.11</v>
      </c>
      <c r="S45" s="508">
        <v>88.11</v>
      </c>
      <c r="T45" s="508">
        <v>88.11</v>
      </c>
      <c r="U45" s="508">
        <v>88.11</v>
      </c>
      <c r="V45" s="508">
        <v>88.11</v>
      </c>
      <c r="W45" s="508">
        <v>88.11</v>
      </c>
      <c r="X45" s="508">
        <v>88.11</v>
      </c>
      <c r="Y45" s="508">
        <v>88.11</v>
      </c>
      <c r="Z45" s="508">
        <v>88.11</v>
      </c>
      <c r="AA45" s="508">
        <v>88.11</v>
      </c>
      <c r="AB45" s="508">
        <v>88.11</v>
      </c>
      <c r="AC45" s="508">
        <v>88.11</v>
      </c>
      <c r="AD45" s="508">
        <v>88.11</v>
      </c>
      <c r="AE45" s="508">
        <v>88.11</v>
      </c>
      <c r="AF45" s="508">
        <v>88.11</v>
      </c>
      <c r="AG45" s="508">
        <v>88.11</v>
      </c>
      <c r="AH45" s="508">
        <v>88.11</v>
      </c>
      <c r="AI45" s="508">
        <v>88.11</v>
      </c>
      <c r="AJ45" s="508">
        <v>88.11</v>
      </c>
      <c r="AK45" s="508">
        <v>88.11</v>
      </c>
      <c r="AL45" s="508">
        <v>88.11</v>
      </c>
      <c r="AM45" s="508">
        <v>88.11</v>
      </c>
      <c r="AN45" s="508">
        <v>88.11</v>
      </c>
      <c r="AO45" s="508">
        <v>88.11</v>
      </c>
      <c r="AP45" s="508">
        <v>88.11</v>
      </c>
      <c r="AR45" s="158" t="s">
        <v>357</v>
      </c>
    </row>
    <row r="46" spans="1:44" x14ac:dyDescent="0.2">
      <c r="A46">
        <v>141</v>
      </c>
      <c r="B46" s="156" t="s">
        <v>408</v>
      </c>
      <c r="C46" s="156" t="s">
        <v>360</v>
      </c>
      <c r="D46" s="508">
        <v>1280.52</v>
      </c>
      <c r="E46" s="508">
        <v>1280.52</v>
      </c>
      <c r="F46" s="508">
        <v>1280.52</v>
      </c>
      <c r="G46" s="508">
        <v>1280.52</v>
      </c>
      <c r="H46" s="508">
        <v>1280.52</v>
      </c>
      <c r="I46" s="508">
        <v>1280.52</v>
      </c>
      <c r="J46" s="508">
        <v>1280.52</v>
      </c>
      <c r="K46" s="508">
        <v>1280.52</v>
      </c>
      <c r="L46" s="508">
        <v>1280.52</v>
      </c>
      <c r="M46" s="508">
        <v>1280.52</v>
      </c>
      <c r="N46" s="508">
        <v>1280.52</v>
      </c>
      <c r="O46" s="508">
        <v>1280.52</v>
      </c>
      <c r="P46" s="508">
        <v>1280.52</v>
      </c>
      <c r="Q46" s="508">
        <v>1280.52</v>
      </c>
      <c r="R46" s="508">
        <v>1280.52</v>
      </c>
      <c r="S46" s="508">
        <v>1280.52</v>
      </c>
      <c r="T46" s="508">
        <v>1280.52</v>
      </c>
      <c r="U46" s="508">
        <v>1280.52</v>
      </c>
      <c r="V46" s="508">
        <v>1280.52</v>
      </c>
      <c r="W46" s="508">
        <v>1280.52</v>
      </c>
      <c r="X46" s="508">
        <v>1280.52</v>
      </c>
      <c r="Y46" s="508">
        <v>1280.52</v>
      </c>
      <c r="Z46" s="508">
        <v>1280.52</v>
      </c>
      <c r="AA46" s="508">
        <v>1280.52</v>
      </c>
      <c r="AB46" s="508">
        <v>1280.52</v>
      </c>
      <c r="AC46" s="508">
        <v>1280.52</v>
      </c>
      <c r="AD46" s="508">
        <v>1280.52</v>
      </c>
      <c r="AE46" s="508">
        <v>1280.52</v>
      </c>
      <c r="AF46" s="508">
        <v>1280.52</v>
      </c>
      <c r="AG46" s="508">
        <v>1280.52</v>
      </c>
      <c r="AH46" s="508">
        <v>1280.52</v>
      </c>
      <c r="AI46" s="508">
        <v>1280.52</v>
      </c>
      <c r="AJ46" s="508">
        <v>1280.52</v>
      </c>
      <c r="AK46" s="508">
        <v>1280.52</v>
      </c>
      <c r="AL46" s="508">
        <v>1280.52</v>
      </c>
      <c r="AM46" s="508">
        <v>1280.52</v>
      </c>
      <c r="AN46" s="508">
        <v>1280.52</v>
      </c>
      <c r="AO46" s="508">
        <v>1280.52</v>
      </c>
      <c r="AP46" s="508">
        <v>1280.52</v>
      </c>
      <c r="AR46" s="158" t="s">
        <v>357</v>
      </c>
    </row>
    <row r="47" spans="1:44" x14ac:dyDescent="0.2">
      <c r="A47">
        <v>147</v>
      </c>
      <c r="B47" s="156" t="s">
        <v>441</v>
      </c>
      <c r="C47" s="156" t="s">
        <v>357</v>
      </c>
      <c r="D47" s="508">
        <v>134.18</v>
      </c>
      <c r="E47" s="508">
        <v>134.18</v>
      </c>
      <c r="F47" s="508">
        <v>134.18</v>
      </c>
      <c r="G47" s="508">
        <v>134.18</v>
      </c>
      <c r="H47" s="508">
        <v>134.18</v>
      </c>
      <c r="I47" s="508">
        <v>134.18</v>
      </c>
      <c r="J47" s="508">
        <v>134.18</v>
      </c>
      <c r="K47" s="508">
        <v>134.18</v>
      </c>
      <c r="L47" s="508">
        <v>134.18</v>
      </c>
      <c r="M47" s="508">
        <v>134.18</v>
      </c>
      <c r="N47" s="508">
        <v>134.18</v>
      </c>
      <c r="O47" s="508">
        <v>134.18</v>
      </c>
      <c r="P47" s="508">
        <v>134.18</v>
      </c>
      <c r="Q47" s="508">
        <v>134.18</v>
      </c>
      <c r="R47" s="508">
        <v>134.18</v>
      </c>
      <c r="S47" s="508">
        <v>134.18</v>
      </c>
      <c r="T47" s="508">
        <v>134.18</v>
      </c>
      <c r="U47" s="508">
        <v>134.18</v>
      </c>
      <c r="V47" s="508">
        <v>134.18</v>
      </c>
      <c r="W47" s="508">
        <v>134.18</v>
      </c>
      <c r="X47" s="508">
        <v>134.18</v>
      </c>
      <c r="Y47" s="508">
        <v>134.18</v>
      </c>
      <c r="Z47" s="508">
        <v>134.18</v>
      </c>
      <c r="AA47" s="508">
        <v>134.18</v>
      </c>
      <c r="AB47" s="508">
        <v>134.18</v>
      </c>
      <c r="AC47" s="508">
        <v>134.18</v>
      </c>
      <c r="AD47" s="508">
        <v>134.18</v>
      </c>
      <c r="AE47" s="508">
        <v>134.18</v>
      </c>
      <c r="AF47" s="508">
        <v>134.18</v>
      </c>
      <c r="AG47" s="508">
        <v>134.18</v>
      </c>
      <c r="AH47" s="508">
        <v>134.18</v>
      </c>
      <c r="AI47" s="508">
        <v>134.18</v>
      </c>
      <c r="AJ47" s="508">
        <v>134.18</v>
      </c>
      <c r="AK47" s="508">
        <v>134.18</v>
      </c>
      <c r="AL47" s="508">
        <v>134.18</v>
      </c>
      <c r="AM47" s="508">
        <v>134.18</v>
      </c>
      <c r="AN47" s="508">
        <v>134.18</v>
      </c>
      <c r="AO47" s="508">
        <v>134.18</v>
      </c>
      <c r="AP47" s="508">
        <v>134.18</v>
      </c>
    </row>
    <row r="48" spans="1:44" x14ac:dyDescent="0.2">
      <c r="A48">
        <v>156</v>
      </c>
      <c r="B48" s="156" t="s">
        <v>367</v>
      </c>
      <c r="C48" s="156" t="s">
        <v>368</v>
      </c>
      <c r="D48" s="508">
        <v>77.12</v>
      </c>
      <c r="E48" s="508">
        <v>77.12</v>
      </c>
      <c r="F48" s="508">
        <v>77.12</v>
      </c>
      <c r="G48" s="508">
        <v>77.12</v>
      </c>
      <c r="H48" s="508">
        <v>77.12</v>
      </c>
      <c r="I48" s="508">
        <v>77.12</v>
      </c>
      <c r="J48" s="508">
        <v>77.12</v>
      </c>
      <c r="K48" s="508">
        <v>77.12</v>
      </c>
      <c r="L48" s="508">
        <v>77.12</v>
      </c>
      <c r="M48" s="508">
        <v>77.12</v>
      </c>
      <c r="N48" s="508">
        <v>77.12</v>
      </c>
      <c r="O48" s="508">
        <v>77.12</v>
      </c>
      <c r="P48" s="508">
        <v>77.12</v>
      </c>
      <c r="Q48" s="508">
        <v>77.12</v>
      </c>
      <c r="R48" s="508">
        <v>77.12</v>
      </c>
      <c r="S48" s="508">
        <v>77.12</v>
      </c>
      <c r="T48" s="508">
        <v>77.12</v>
      </c>
      <c r="U48" s="508">
        <v>77.12</v>
      </c>
      <c r="V48" s="508">
        <v>77.12</v>
      </c>
      <c r="W48" s="508">
        <v>77.12</v>
      </c>
      <c r="X48" s="508">
        <v>77.12</v>
      </c>
      <c r="Y48" s="508">
        <v>77.12</v>
      </c>
      <c r="Z48" s="508">
        <v>77.12</v>
      </c>
      <c r="AA48" s="508">
        <v>77.12</v>
      </c>
      <c r="AB48" s="508">
        <v>77.12</v>
      </c>
      <c r="AC48" s="508">
        <v>77.12</v>
      </c>
      <c r="AD48" s="508">
        <v>77.12</v>
      </c>
      <c r="AE48" s="508">
        <v>77.12</v>
      </c>
      <c r="AF48" s="508">
        <v>77.12</v>
      </c>
      <c r="AG48" s="508">
        <v>77.12</v>
      </c>
      <c r="AH48" s="508">
        <v>77.12</v>
      </c>
      <c r="AI48" s="508">
        <v>77.12</v>
      </c>
      <c r="AJ48" s="508">
        <v>77.12</v>
      </c>
      <c r="AK48" s="508">
        <v>77.12</v>
      </c>
      <c r="AL48" s="508">
        <v>77.12</v>
      </c>
      <c r="AM48" s="508">
        <v>77.12</v>
      </c>
      <c r="AN48" s="508">
        <v>77.12</v>
      </c>
      <c r="AO48" s="508">
        <v>77.12</v>
      </c>
      <c r="AP48" s="508">
        <v>77.12</v>
      </c>
      <c r="AR48" s="158" t="s">
        <v>357</v>
      </c>
    </row>
    <row r="49" spans="1:44" x14ac:dyDescent="0.2">
      <c r="A49">
        <v>163</v>
      </c>
      <c r="B49" s="156" t="s">
        <v>421</v>
      </c>
      <c r="C49" s="156" t="s">
        <v>420</v>
      </c>
      <c r="D49" s="508">
        <v>156.69999999999999</v>
      </c>
      <c r="E49" s="508">
        <v>156.69999999999999</v>
      </c>
      <c r="F49" s="508">
        <v>156.69999999999999</v>
      </c>
      <c r="G49" s="508">
        <v>156.69999999999999</v>
      </c>
      <c r="H49" s="508">
        <v>156.69999999999999</v>
      </c>
      <c r="I49" s="508">
        <v>156.69999999999999</v>
      </c>
      <c r="J49" s="508">
        <v>156.69999999999999</v>
      </c>
      <c r="K49" s="508">
        <v>156.69999999999999</v>
      </c>
      <c r="L49" s="508">
        <v>156.69999999999999</v>
      </c>
      <c r="M49" s="508">
        <v>156.69999999999999</v>
      </c>
      <c r="N49" s="508">
        <v>156.69999999999999</v>
      </c>
      <c r="O49" s="508">
        <v>156.69999999999999</v>
      </c>
      <c r="P49" s="508">
        <v>156.69999999999999</v>
      </c>
      <c r="Q49" s="508">
        <v>156.69999999999999</v>
      </c>
      <c r="R49" s="508">
        <v>156.69999999999999</v>
      </c>
      <c r="S49" s="508">
        <v>156.69999999999999</v>
      </c>
      <c r="T49" s="508">
        <v>156.69999999999999</v>
      </c>
      <c r="U49" s="508">
        <v>156.69999999999999</v>
      </c>
      <c r="V49" s="508">
        <v>156.69999999999999</v>
      </c>
      <c r="W49" s="508">
        <v>156.69999999999999</v>
      </c>
      <c r="X49" s="508">
        <v>156.69999999999999</v>
      </c>
      <c r="Y49" s="508">
        <v>156.69999999999999</v>
      </c>
      <c r="Z49" s="508">
        <v>156.69999999999999</v>
      </c>
      <c r="AA49" s="508">
        <v>156.69999999999999</v>
      </c>
      <c r="AB49" s="508">
        <v>156.69999999999999</v>
      </c>
      <c r="AC49" s="508">
        <v>156.69999999999999</v>
      </c>
      <c r="AD49" s="508">
        <v>156.69999999999999</v>
      </c>
      <c r="AE49" s="508">
        <v>156.69999999999999</v>
      </c>
      <c r="AF49" s="508">
        <v>156.69999999999999</v>
      </c>
      <c r="AG49" s="508">
        <v>156.69999999999999</v>
      </c>
      <c r="AH49" s="508">
        <v>156.69999999999999</v>
      </c>
      <c r="AI49" s="508">
        <v>156.69999999999999</v>
      </c>
      <c r="AJ49" s="508">
        <v>156.69999999999999</v>
      </c>
      <c r="AK49" s="508">
        <v>156.69999999999999</v>
      </c>
      <c r="AL49" s="508">
        <v>156.69999999999999</v>
      </c>
      <c r="AM49" s="508">
        <v>156.69999999999999</v>
      </c>
      <c r="AN49" s="508">
        <v>156.69999999999999</v>
      </c>
      <c r="AO49" s="508">
        <v>156.69999999999999</v>
      </c>
      <c r="AP49" s="508">
        <v>156.69999999999999</v>
      </c>
      <c r="AR49" s="158" t="s">
        <v>2582</v>
      </c>
    </row>
    <row r="50" spans="1:44" x14ac:dyDescent="0.2">
      <c r="A50">
        <v>167</v>
      </c>
      <c r="B50" s="156" t="s">
        <v>419</v>
      </c>
      <c r="C50" s="156" t="s">
        <v>420</v>
      </c>
      <c r="D50" s="508">
        <v>144.66999999999999</v>
      </c>
      <c r="E50" s="508">
        <v>144.66999999999999</v>
      </c>
      <c r="F50" s="508">
        <v>144.66999999999999</v>
      </c>
      <c r="G50" s="508">
        <v>144.66999999999999</v>
      </c>
      <c r="H50" s="508">
        <v>144.66999999999999</v>
      </c>
      <c r="I50" s="508">
        <v>144.66999999999999</v>
      </c>
      <c r="J50" s="508">
        <v>144.66999999999999</v>
      </c>
      <c r="K50" s="508">
        <v>144.66999999999999</v>
      </c>
      <c r="L50" s="508">
        <v>144.66999999999999</v>
      </c>
      <c r="M50" s="508">
        <v>144.66999999999999</v>
      </c>
      <c r="N50" s="508">
        <v>144.66999999999999</v>
      </c>
      <c r="O50" s="508">
        <v>144.66999999999999</v>
      </c>
      <c r="P50" s="508">
        <v>144.66999999999999</v>
      </c>
      <c r="Q50" s="508">
        <v>144.66999999999999</v>
      </c>
      <c r="R50" s="508">
        <v>144.66999999999999</v>
      </c>
      <c r="S50" s="508">
        <v>144.66999999999999</v>
      </c>
      <c r="T50" s="508">
        <v>144.66999999999999</v>
      </c>
      <c r="U50" s="508">
        <v>144.66999999999999</v>
      </c>
      <c r="V50" s="508">
        <v>144.66999999999999</v>
      </c>
      <c r="W50" s="508">
        <v>144.66999999999999</v>
      </c>
      <c r="X50" s="508">
        <v>144.66999999999999</v>
      </c>
      <c r="Y50" s="508">
        <v>144.66999999999999</v>
      </c>
      <c r="Z50" s="508">
        <v>144.66999999999999</v>
      </c>
      <c r="AA50" s="508">
        <v>144.66999999999999</v>
      </c>
      <c r="AB50" s="508">
        <v>144.66999999999999</v>
      </c>
      <c r="AC50" s="508">
        <v>144.66999999999999</v>
      </c>
      <c r="AD50" s="508">
        <v>144.66999999999999</v>
      </c>
      <c r="AE50" s="508">
        <v>144.66999999999999</v>
      </c>
      <c r="AF50" s="508">
        <v>144.66999999999999</v>
      </c>
      <c r="AG50" s="508">
        <v>144.66999999999999</v>
      </c>
      <c r="AH50" s="508">
        <v>144.66999999999999</v>
      </c>
      <c r="AI50" s="508">
        <v>144.66999999999999</v>
      </c>
      <c r="AJ50" s="508">
        <v>144.66999999999999</v>
      </c>
      <c r="AK50" s="508">
        <v>144.66999999999999</v>
      </c>
      <c r="AL50" s="508">
        <v>144.66999999999999</v>
      </c>
      <c r="AM50" s="508">
        <v>144.66999999999999</v>
      </c>
      <c r="AN50" s="508">
        <v>144.66999999999999</v>
      </c>
      <c r="AO50" s="508">
        <v>144.66999999999999</v>
      </c>
      <c r="AP50" s="508">
        <v>144.66999999999999</v>
      </c>
      <c r="AR50" s="158" t="s">
        <v>357</v>
      </c>
    </row>
    <row r="51" spans="1:44" x14ac:dyDescent="0.2">
      <c r="A51">
        <v>171</v>
      </c>
      <c r="B51" s="156" t="s">
        <v>412</v>
      </c>
      <c r="C51" s="156" t="s">
        <v>357</v>
      </c>
      <c r="D51" s="508">
        <v>88</v>
      </c>
      <c r="E51" s="508">
        <v>88</v>
      </c>
      <c r="F51" s="508">
        <v>88</v>
      </c>
      <c r="G51" s="508">
        <v>88</v>
      </c>
      <c r="H51" s="508">
        <v>88</v>
      </c>
      <c r="I51" s="508">
        <v>88</v>
      </c>
      <c r="J51" s="508">
        <v>88</v>
      </c>
      <c r="K51" s="508">
        <v>88</v>
      </c>
      <c r="L51" s="508">
        <v>88</v>
      </c>
      <c r="M51" s="508">
        <v>88</v>
      </c>
      <c r="N51" s="508">
        <v>88</v>
      </c>
      <c r="O51" s="508">
        <v>88</v>
      </c>
      <c r="P51" s="508">
        <v>88</v>
      </c>
      <c r="Q51" s="508">
        <v>88</v>
      </c>
      <c r="R51" s="508">
        <v>88</v>
      </c>
      <c r="S51" s="508">
        <v>88</v>
      </c>
      <c r="T51" s="508">
        <v>88</v>
      </c>
      <c r="U51" s="508">
        <v>88</v>
      </c>
      <c r="V51" s="508">
        <v>88</v>
      </c>
      <c r="W51" s="508">
        <v>88</v>
      </c>
      <c r="X51" s="508">
        <v>88</v>
      </c>
      <c r="Y51" s="508">
        <v>88</v>
      </c>
      <c r="Z51" s="508">
        <v>88</v>
      </c>
      <c r="AA51" s="508">
        <v>88</v>
      </c>
      <c r="AB51" s="508">
        <v>88</v>
      </c>
      <c r="AC51" s="508">
        <v>88</v>
      </c>
      <c r="AD51" s="508">
        <v>88</v>
      </c>
      <c r="AE51" s="508">
        <v>88</v>
      </c>
      <c r="AF51" s="508">
        <v>88</v>
      </c>
      <c r="AG51" s="508">
        <v>88</v>
      </c>
      <c r="AH51" s="508">
        <v>88</v>
      </c>
      <c r="AI51" s="508">
        <v>88</v>
      </c>
      <c r="AJ51" s="508">
        <v>88</v>
      </c>
      <c r="AK51" s="508">
        <v>88</v>
      </c>
      <c r="AL51" s="508">
        <v>88</v>
      </c>
      <c r="AM51" s="508">
        <v>88</v>
      </c>
      <c r="AN51" s="508">
        <v>88</v>
      </c>
      <c r="AO51" s="508">
        <v>88</v>
      </c>
      <c r="AP51" s="508">
        <v>88</v>
      </c>
      <c r="AR51" s="158" t="s">
        <v>2582</v>
      </c>
    </row>
    <row r="52" spans="1:44" x14ac:dyDescent="0.2">
      <c r="A52">
        <v>172</v>
      </c>
      <c r="B52" s="156" t="s">
        <v>413</v>
      </c>
      <c r="C52" s="156" t="s">
        <v>357</v>
      </c>
      <c r="D52" s="508">
        <v>99.97</v>
      </c>
      <c r="E52" s="508">
        <v>99.97</v>
      </c>
      <c r="F52" s="508">
        <v>99.97</v>
      </c>
      <c r="G52" s="508">
        <v>99.97</v>
      </c>
      <c r="H52" s="508">
        <v>99.97</v>
      </c>
      <c r="I52" s="508">
        <v>99.97</v>
      </c>
      <c r="J52" s="508">
        <v>99.97</v>
      </c>
      <c r="K52" s="508">
        <v>99.97</v>
      </c>
      <c r="L52" s="508">
        <v>99.97</v>
      </c>
      <c r="M52" s="508">
        <v>99.97</v>
      </c>
      <c r="N52" s="508">
        <v>99.97</v>
      </c>
      <c r="O52" s="508">
        <v>99.97</v>
      </c>
      <c r="P52" s="508">
        <v>99.97</v>
      </c>
      <c r="Q52" s="508">
        <v>99.97</v>
      </c>
      <c r="R52" s="508">
        <v>99.97</v>
      </c>
      <c r="S52" s="508">
        <v>99.97</v>
      </c>
      <c r="T52" s="508">
        <v>99.97</v>
      </c>
      <c r="U52" s="508">
        <v>99.97</v>
      </c>
      <c r="V52" s="508">
        <v>99.97</v>
      </c>
      <c r="W52" s="508">
        <v>99.97</v>
      </c>
      <c r="X52" s="508">
        <v>99.97</v>
      </c>
      <c r="Y52" s="508">
        <v>99.97</v>
      </c>
      <c r="Z52" s="508">
        <v>99.97</v>
      </c>
      <c r="AA52" s="508">
        <v>99.97</v>
      </c>
      <c r="AB52" s="508">
        <v>99.97</v>
      </c>
      <c r="AC52" s="508">
        <v>99.97</v>
      </c>
      <c r="AD52" s="508">
        <v>99.97</v>
      </c>
      <c r="AE52" s="508">
        <v>99.97</v>
      </c>
      <c r="AF52" s="508">
        <v>99.97</v>
      </c>
      <c r="AG52" s="508">
        <v>99.97</v>
      </c>
      <c r="AH52" s="508">
        <v>99.97</v>
      </c>
      <c r="AI52" s="508">
        <v>99.97</v>
      </c>
      <c r="AJ52" s="508">
        <v>99.97</v>
      </c>
      <c r="AK52" s="508">
        <v>99.97</v>
      </c>
      <c r="AL52" s="508">
        <v>99.97</v>
      </c>
      <c r="AM52" s="508">
        <v>99.97</v>
      </c>
      <c r="AN52" s="508">
        <v>99.97</v>
      </c>
      <c r="AO52" s="508">
        <v>99.97</v>
      </c>
      <c r="AP52" s="508">
        <v>99.97</v>
      </c>
      <c r="AR52" s="158" t="s">
        <v>357</v>
      </c>
    </row>
    <row r="53" spans="1:44" x14ac:dyDescent="0.2">
      <c r="A53">
        <v>173</v>
      </c>
      <c r="B53" s="156" t="s">
        <v>414</v>
      </c>
      <c r="C53" s="156" t="s">
        <v>357</v>
      </c>
      <c r="D53" s="508">
        <v>192.03</v>
      </c>
      <c r="E53" s="508">
        <v>192.03</v>
      </c>
      <c r="F53" s="508">
        <v>192.03</v>
      </c>
      <c r="G53" s="508">
        <v>192.03</v>
      </c>
      <c r="H53" s="508">
        <v>192.03</v>
      </c>
      <c r="I53" s="508">
        <v>192.03</v>
      </c>
      <c r="J53" s="508">
        <v>192.03</v>
      </c>
      <c r="K53" s="508">
        <v>192.03</v>
      </c>
      <c r="L53" s="508">
        <v>192.03</v>
      </c>
      <c r="M53" s="508">
        <v>192.03</v>
      </c>
      <c r="N53" s="508">
        <v>192.03</v>
      </c>
      <c r="O53" s="508">
        <v>192.03</v>
      </c>
      <c r="P53" s="508">
        <v>192.03</v>
      </c>
      <c r="Q53" s="508">
        <v>192.03</v>
      </c>
      <c r="R53" s="508">
        <v>192.03</v>
      </c>
      <c r="S53" s="508">
        <v>192.03</v>
      </c>
      <c r="T53" s="508">
        <v>192.03</v>
      </c>
      <c r="U53" s="508">
        <v>192.03</v>
      </c>
      <c r="V53" s="508">
        <v>192.03</v>
      </c>
      <c r="W53" s="508">
        <v>192.03</v>
      </c>
      <c r="X53" s="508">
        <v>192.03</v>
      </c>
      <c r="Y53" s="508">
        <v>192.03</v>
      </c>
      <c r="Z53" s="508">
        <v>192.03</v>
      </c>
      <c r="AA53" s="508">
        <v>192.03</v>
      </c>
      <c r="AB53" s="508">
        <v>192.03</v>
      </c>
      <c r="AC53" s="508">
        <v>192.03</v>
      </c>
      <c r="AD53" s="508">
        <v>192.03</v>
      </c>
      <c r="AE53" s="508">
        <v>192.03</v>
      </c>
      <c r="AF53" s="508">
        <v>192.03</v>
      </c>
      <c r="AG53" s="508">
        <v>192.03</v>
      </c>
      <c r="AH53" s="508">
        <v>192.03</v>
      </c>
      <c r="AI53" s="508">
        <v>192.03</v>
      </c>
      <c r="AJ53" s="508">
        <v>192.03</v>
      </c>
      <c r="AK53" s="508">
        <v>192.03</v>
      </c>
      <c r="AL53" s="508">
        <v>192.03</v>
      </c>
      <c r="AM53" s="508">
        <v>192.03</v>
      </c>
      <c r="AN53" s="508">
        <v>192.03</v>
      </c>
      <c r="AO53" s="508">
        <v>192.03</v>
      </c>
      <c r="AP53" s="508">
        <v>192.03</v>
      </c>
      <c r="AR53" s="158" t="s">
        <v>357</v>
      </c>
    </row>
    <row r="54" spans="1:44" x14ac:dyDescent="0.2">
      <c r="A54">
        <v>174</v>
      </c>
      <c r="B54" s="156" t="s">
        <v>415</v>
      </c>
      <c r="C54" s="156" t="s">
        <v>357</v>
      </c>
      <c r="D54" s="508">
        <v>331.22</v>
      </c>
      <c r="E54" s="508">
        <v>331.22</v>
      </c>
      <c r="F54" s="508">
        <v>331.22</v>
      </c>
      <c r="G54" s="508">
        <v>331.22</v>
      </c>
      <c r="H54" s="508">
        <v>331.22</v>
      </c>
      <c r="I54" s="508">
        <v>331.22</v>
      </c>
      <c r="J54" s="508">
        <v>331.22</v>
      </c>
      <c r="K54" s="508">
        <v>331.22</v>
      </c>
      <c r="L54" s="508">
        <v>331.22</v>
      </c>
      <c r="M54" s="508">
        <v>331.22</v>
      </c>
      <c r="N54" s="508">
        <v>331.22</v>
      </c>
      <c r="O54" s="508">
        <v>331.22</v>
      </c>
      <c r="P54" s="508">
        <v>331.22</v>
      </c>
      <c r="Q54" s="508">
        <v>331.22</v>
      </c>
      <c r="R54" s="508">
        <v>331.22</v>
      </c>
      <c r="S54" s="508">
        <v>331.22</v>
      </c>
      <c r="T54" s="508">
        <v>331.22</v>
      </c>
      <c r="U54" s="508">
        <v>331.22</v>
      </c>
      <c r="V54" s="508">
        <v>331.22</v>
      </c>
      <c r="W54" s="508">
        <v>331.22</v>
      </c>
      <c r="X54" s="508">
        <v>331.22</v>
      </c>
      <c r="Y54" s="508">
        <v>331.22</v>
      </c>
      <c r="Z54" s="508">
        <v>331.22</v>
      </c>
      <c r="AA54" s="508">
        <v>331.22</v>
      </c>
      <c r="AB54" s="508">
        <v>331.22</v>
      </c>
      <c r="AC54" s="508">
        <v>331.22</v>
      </c>
      <c r="AD54" s="508">
        <v>331.22</v>
      </c>
      <c r="AE54" s="508">
        <v>331.22</v>
      </c>
      <c r="AF54" s="508">
        <v>331.22</v>
      </c>
      <c r="AG54" s="508">
        <v>331.22</v>
      </c>
      <c r="AH54" s="508">
        <v>331.22</v>
      </c>
      <c r="AI54" s="508">
        <v>331.22</v>
      </c>
      <c r="AJ54" s="508">
        <v>331.22</v>
      </c>
      <c r="AK54" s="508">
        <v>331.22</v>
      </c>
      <c r="AL54" s="508">
        <v>331.22</v>
      </c>
      <c r="AM54" s="508">
        <v>331.22</v>
      </c>
      <c r="AN54" s="508">
        <v>331.22</v>
      </c>
      <c r="AO54" s="508">
        <v>331.22</v>
      </c>
      <c r="AP54" s="508">
        <v>331.22</v>
      </c>
      <c r="AR54" s="158" t="s">
        <v>2582</v>
      </c>
    </row>
    <row r="55" spans="1:44" x14ac:dyDescent="0.2">
      <c r="A55">
        <v>176</v>
      </c>
      <c r="B55" s="156" t="s">
        <v>438</v>
      </c>
      <c r="C55" s="156" t="s">
        <v>420</v>
      </c>
      <c r="D55" s="508">
        <v>149.47999999999999</v>
      </c>
      <c r="E55" s="508">
        <v>149.47999999999999</v>
      </c>
      <c r="F55" s="508">
        <v>149.47999999999999</v>
      </c>
      <c r="G55" s="508">
        <v>149.47999999999999</v>
      </c>
      <c r="H55" s="508">
        <v>149.47999999999999</v>
      </c>
      <c r="I55" s="508">
        <v>149.47999999999999</v>
      </c>
      <c r="J55" s="508">
        <v>149.47999999999999</v>
      </c>
      <c r="K55" s="508">
        <v>149.47999999999999</v>
      </c>
      <c r="L55" s="508">
        <v>149.47999999999999</v>
      </c>
      <c r="M55" s="508">
        <v>149.47999999999999</v>
      </c>
      <c r="N55" s="508">
        <v>149.47999999999999</v>
      </c>
      <c r="O55" s="508">
        <v>149.47999999999999</v>
      </c>
      <c r="P55" s="508">
        <v>149.47999999999999</v>
      </c>
      <c r="Q55" s="508">
        <v>149.47999999999999</v>
      </c>
      <c r="R55" s="508">
        <v>149.47999999999999</v>
      </c>
      <c r="S55" s="508">
        <v>149.47999999999999</v>
      </c>
      <c r="T55" s="508">
        <v>149.47999999999999</v>
      </c>
      <c r="U55" s="508">
        <v>149.47999999999999</v>
      </c>
      <c r="V55" s="508">
        <v>149.47999999999999</v>
      </c>
      <c r="W55" s="508">
        <v>149.47999999999999</v>
      </c>
      <c r="X55" s="508">
        <v>149.47999999999999</v>
      </c>
      <c r="Y55" s="508">
        <v>149.47999999999999</v>
      </c>
      <c r="Z55" s="508">
        <v>149.47999999999999</v>
      </c>
      <c r="AA55" s="508">
        <v>149.47999999999999</v>
      </c>
      <c r="AB55" s="508">
        <v>149.47999999999999</v>
      </c>
      <c r="AC55" s="508">
        <v>149.47999999999999</v>
      </c>
      <c r="AD55" s="508">
        <v>149.47999999999999</v>
      </c>
      <c r="AE55" s="508">
        <v>149.47999999999999</v>
      </c>
      <c r="AF55" s="508">
        <v>149.47999999999999</v>
      </c>
      <c r="AG55" s="508">
        <v>149.47999999999999</v>
      </c>
      <c r="AH55" s="508">
        <v>149.47999999999999</v>
      </c>
      <c r="AI55" s="508">
        <v>149.47999999999999</v>
      </c>
      <c r="AJ55" s="508">
        <v>149.47999999999999</v>
      </c>
      <c r="AK55" s="508">
        <v>149.47999999999999</v>
      </c>
      <c r="AL55" s="508">
        <v>149.47999999999999</v>
      </c>
      <c r="AM55" s="508">
        <v>149.47999999999999</v>
      </c>
      <c r="AN55" s="508">
        <v>149.47999999999999</v>
      </c>
      <c r="AO55" s="508">
        <v>149.47999999999999</v>
      </c>
      <c r="AP55" s="508">
        <v>149.47999999999999</v>
      </c>
    </row>
    <row r="56" spans="1:44" x14ac:dyDescent="0.2">
      <c r="A56">
        <v>183</v>
      </c>
      <c r="B56" s="156" t="s">
        <v>376</v>
      </c>
      <c r="C56" s="156" t="s">
        <v>377</v>
      </c>
      <c r="D56" s="508">
        <v>171.61</v>
      </c>
      <c r="E56" s="508">
        <v>171.61</v>
      </c>
      <c r="F56" s="508">
        <v>171.61</v>
      </c>
      <c r="G56" s="508">
        <v>171.61</v>
      </c>
      <c r="H56" s="508">
        <v>171.61</v>
      </c>
      <c r="I56" s="508">
        <v>171.61</v>
      </c>
      <c r="J56" s="508">
        <v>171.61</v>
      </c>
      <c r="K56" s="508">
        <v>171.61</v>
      </c>
      <c r="L56" s="508">
        <v>171.61</v>
      </c>
      <c r="M56" s="508">
        <v>171.61</v>
      </c>
      <c r="N56" s="508">
        <v>171.61</v>
      </c>
      <c r="O56" s="508">
        <v>171.61</v>
      </c>
      <c r="P56" s="508">
        <v>171.61</v>
      </c>
      <c r="Q56" s="508">
        <v>171.61</v>
      </c>
      <c r="R56" s="508">
        <v>171.61</v>
      </c>
      <c r="S56" s="508">
        <v>171.61</v>
      </c>
      <c r="T56" s="508">
        <v>171.61</v>
      </c>
      <c r="U56" s="508">
        <v>171.61</v>
      </c>
      <c r="V56" s="508">
        <v>171.61</v>
      </c>
      <c r="W56" s="508">
        <v>171.61</v>
      </c>
      <c r="X56" s="508">
        <v>171.61</v>
      </c>
      <c r="Y56" s="508">
        <v>171.61</v>
      </c>
      <c r="Z56" s="508">
        <v>171.61</v>
      </c>
      <c r="AA56" s="508">
        <v>171.61</v>
      </c>
      <c r="AB56" s="508">
        <v>171.61</v>
      </c>
      <c r="AC56" s="508">
        <v>171.61</v>
      </c>
      <c r="AD56" s="508">
        <v>171.61</v>
      </c>
      <c r="AE56" s="508">
        <v>171.61</v>
      </c>
      <c r="AF56" s="508">
        <v>171.61</v>
      </c>
      <c r="AG56" s="508">
        <v>171.61</v>
      </c>
      <c r="AH56" s="508">
        <v>171.61</v>
      </c>
      <c r="AI56" s="508">
        <v>171.61</v>
      </c>
      <c r="AJ56" s="508">
        <v>171.61</v>
      </c>
      <c r="AK56" s="508">
        <v>171.61</v>
      </c>
      <c r="AL56" s="508">
        <v>171.61</v>
      </c>
      <c r="AM56" s="508">
        <v>171.61</v>
      </c>
      <c r="AN56" s="508">
        <v>171.61</v>
      </c>
      <c r="AO56" s="508">
        <v>171.61</v>
      </c>
      <c r="AP56" s="508">
        <v>171.61</v>
      </c>
      <c r="AR56" s="158" t="s">
        <v>2583</v>
      </c>
    </row>
    <row r="57" spans="1:44" x14ac:dyDescent="0.2">
      <c r="A57">
        <v>194</v>
      </c>
      <c r="B57" s="156" t="s">
        <v>449</v>
      </c>
      <c r="C57" s="156" t="s">
        <v>360</v>
      </c>
      <c r="D57" s="508">
        <v>1098.58</v>
      </c>
      <c r="E57" s="508">
        <v>1098.58</v>
      </c>
      <c r="F57" s="508">
        <v>1098.58</v>
      </c>
      <c r="G57" s="508">
        <v>1098.58</v>
      </c>
      <c r="H57" s="508">
        <v>1098.58</v>
      </c>
      <c r="I57" s="508">
        <v>1098.58</v>
      </c>
      <c r="J57" s="508">
        <v>1098.58</v>
      </c>
      <c r="K57" s="508">
        <v>1098.58</v>
      </c>
      <c r="L57" s="508">
        <v>1098.58</v>
      </c>
      <c r="M57" s="508">
        <v>1098.58</v>
      </c>
      <c r="N57" s="508">
        <v>1098.58</v>
      </c>
      <c r="O57" s="508">
        <v>1098.58</v>
      </c>
      <c r="P57" s="508">
        <v>1098.58</v>
      </c>
      <c r="Q57" s="508">
        <v>1098.58</v>
      </c>
      <c r="R57" s="508">
        <v>1098.58</v>
      </c>
      <c r="S57" s="508">
        <v>1098.58</v>
      </c>
      <c r="T57" s="508">
        <v>1098.58</v>
      </c>
      <c r="U57" s="508">
        <v>1098.58</v>
      </c>
      <c r="V57" s="508">
        <v>1098.58</v>
      </c>
      <c r="W57" s="508">
        <v>1098.58</v>
      </c>
      <c r="X57" s="508">
        <v>1098.58</v>
      </c>
      <c r="Y57" s="508">
        <v>1098.58</v>
      </c>
      <c r="Z57" s="508">
        <v>1098.58</v>
      </c>
      <c r="AA57" s="508">
        <v>1098.58</v>
      </c>
      <c r="AB57" s="508">
        <v>1098.58</v>
      </c>
      <c r="AC57" s="508">
        <v>1098.58</v>
      </c>
      <c r="AD57" s="508">
        <v>1098.58</v>
      </c>
      <c r="AE57" s="508">
        <v>1098.58</v>
      </c>
      <c r="AF57" s="508">
        <v>1098.58</v>
      </c>
      <c r="AG57" s="508">
        <v>1098.58</v>
      </c>
      <c r="AH57" s="508">
        <v>1098.58</v>
      </c>
      <c r="AI57" s="508">
        <v>1098.58</v>
      </c>
      <c r="AJ57" s="508">
        <v>1098.58</v>
      </c>
      <c r="AK57" s="508">
        <v>1098.58</v>
      </c>
      <c r="AL57" s="508">
        <v>1098.58</v>
      </c>
      <c r="AM57" s="508">
        <v>1098.58</v>
      </c>
      <c r="AN57" s="508">
        <v>1098.58</v>
      </c>
      <c r="AO57" s="508">
        <v>1098.58</v>
      </c>
      <c r="AP57" s="508">
        <v>1098.58</v>
      </c>
    </row>
    <row r="58" spans="1:44" x14ac:dyDescent="0.2">
      <c r="A58">
        <v>203</v>
      </c>
      <c r="B58" s="156" t="s">
        <v>436</v>
      </c>
      <c r="C58" s="156" t="s">
        <v>357</v>
      </c>
      <c r="D58" s="508">
        <v>0</v>
      </c>
      <c r="E58" s="508">
        <v>0</v>
      </c>
      <c r="F58" s="508">
        <v>0</v>
      </c>
      <c r="G58" s="508">
        <v>0</v>
      </c>
      <c r="H58" s="508">
        <v>0</v>
      </c>
      <c r="I58" s="508">
        <v>0</v>
      </c>
      <c r="J58" s="508">
        <v>0</v>
      </c>
      <c r="K58" s="508">
        <v>0</v>
      </c>
      <c r="L58" s="508">
        <v>0</v>
      </c>
      <c r="M58" s="508">
        <v>0</v>
      </c>
      <c r="N58" s="508">
        <v>0</v>
      </c>
      <c r="O58" s="508">
        <v>0</v>
      </c>
      <c r="P58" s="508">
        <v>0</v>
      </c>
      <c r="Q58" s="508">
        <v>0</v>
      </c>
      <c r="R58" s="508">
        <v>0</v>
      </c>
      <c r="S58" s="508">
        <v>0</v>
      </c>
      <c r="T58" s="508">
        <v>0</v>
      </c>
      <c r="U58" s="508">
        <v>0</v>
      </c>
      <c r="V58" s="508">
        <v>0</v>
      </c>
      <c r="W58" s="508">
        <v>0</v>
      </c>
      <c r="X58" s="508">
        <v>0</v>
      </c>
      <c r="Y58" s="508">
        <v>0</v>
      </c>
      <c r="Z58" s="508">
        <v>0</v>
      </c>
      <c r="AA58" s="508">
        <v>0</v>
      </c>
      <c r="AB58" s="508">
        <v>0</v>
      </c>
      <c r="AC58" s="508">
        <v>0</v>
      </c>
      <c r="AD58" s="508">
        <v>0</v>
      </c>
      <c r="AE58" s="508">
        <v>0</v>
      </c>
      <c r="AF58" s="508">
        <v>0</v>
      </c>
      <c r="AG58" s="508">
        <v>0</v>
      </c>
      <c r="AH58" s="508">
        <v>0</v>
      </c>
      <c r="AI58" s="508">
        <v>0</v>
      </c>
      <c r="AJ58" s="508">
        <v>0</v>
      </c>
      <c r="AK58" s="508">
        <v>0</v>
      </c>
      <c r="AL58" s="508">
        <v>0</v>
      </c>
      <c r="AM58" s="508">
        <v>0</v>
      </c>
      <c r="AN58" s="508">
        <v>0</v>
      </c>
      <c r="AO58" s="508">
        <v>0</v>
      </c>
      <c r="AP58" s="508">
        <v>0</v>
      </c>
    </row>
    <row r="59" spans="1:44" x14ac:dyDescent="0.2">
      <c r="A59">
        <v>204</v>
      </c>
      <c r="B59" s="156" t="s">
        <v>437</v>
      </c>
      <c r="C59" s="156" t="s">
        <v>357</v>
      </c>
      <c r="D59" s="508">
        <v>0</v>
      </c>
      <c r="E59" s="508">
        <v>0</v>
      </c>
      <c r="F59" s="508">
        <v>0</v>
      </c>
      <c r="G59" s="508">
        <v>0</v>
      </c>
      <c r="H59" s="508">
        <v>0</v>
      </c>
      <c r="I59" s="508">
        <v>0</v>
      </c>
      <c r="J59" s="508">
        <v>0</v>
      </c>
      <c r="K59" s="508">
        <v>0</v>
      </c>
      <c r="L59" s="508">
        <v>0</v>
      </c>
      <c r="M59" s="508">
        <v>0</v>
      </c>
      <c r="N59" s="508">
        <v>0</v>
      </c>
      <c r="O59" s="508">
        <v>0</v>
      </c>
      <c r="P59" s="508">
        <v>0</v>
      </c>
      <c r="Q59" s="508">
        <v>0</v>
      </c>
      <c r="R59" s="508">
        <v>0</v>
      </c>
      <c r="S59" s="508">
        <v>0</v>
      </c>
      <c r="T59" s="508">
        <v>0</v>
      </c>
      <c r="U59" s="508">
        <v>0</v>
      </c>
      <c r="V59" s="508">
        <v>0</v>
      </c>
      <c r="W59" s="508">
        <v>0</v>
      </c>
      <c r="X59" s="508">
        <v>0</v>
      </c>
      <c r="Y59" s="508">
        <v>0</v>
      </c>
      <c r="Z59" s="508">
        <v>0</v>
      </c>
      <c r="AA59" s="508">
        <v>0</v>
      </c>
      <c r="AB59" s="508">
        <v>0</v>
      </c>
      <c r="AC59" s="508">
        <v>0</v>
      </c>
      <c r="AD59" s="508">
        <v>0</v>
      </c>
      <c r="AE59" s="508">
        <v>0</v>
      </c>
      <c r="AF59" s="508">
        <v>0</v>
      </c>
      <c r="AG59" s="508">
        <v>0</v>
      </c>
      <c r="AH59" s="508">
        <v>0</v>
      </c>
      <c r="AI59" s="508">
        <v>0</v>
      </c>
      <c r="AJ59" s="508">
        <v>0</v>
      </c>
      <c r="AK59" s="508">
        <v>0</v>
      </c>
      <c r="AL59" s="508">
        <v>0</v>
      </c>
      <c r="AM59" s="508">
        <v>0</v>
      </c>
      <c r="AN59" s="508">
        <v>0</v>
      </c>
      <c r="AO59" s="508">
        <v>0</v>
      </c>
      <c r="AP59" s="508">
        <v>0</v>
      </c>
    </row>
    <row r="60" spans="1:44" x14ac:dyDescent="0.2">
      <c r="A60">
        <v>205</v>
      </c>
      <c r="B60" s="156" t="s">
        <v>447</v>
      </c>
      <c r="C60" s="156" t="s">
        <v>357</v>
      </c>
      <c r="D60" s="508">
        <v>0</v>
      </c>
      <c r="E60" s="508">
        <v>0</v>
      </c>
      <c r="F60" s="508">
        <v>0</v>
      </c>
      <c r="G60" s="508">
        <v>0</v>
      </c>
      <c r="H60" s="508">
        <v>0</v>
      </c>
      <c r="I60" s="508">
        <v>0</v>
      </c>
      <c r="J60" s="508">
        <v>0</v>
      </c>
      <c r="K60" s="508">
        <v>0</v>
      </c>
      <c r="L60" s="508">
        <v>0</v>
      </c>
      <c r="M60" s="508">
        <v>0</v>
      </c>
      <c r="N60" s="508">
        <v>0</v>
      </c>
      <c r="O60" s="508">
        <v>0</v>
      </c>
      <c r="P60" s="508">
        <v>0</v>
      </c>
      <c r="Q60" s="508">
        <v>0</v>
      </c>
      <c r="R60" s="508">
        <v>0</v>
      </c>
      <c r="S60" s="508">
        <v>0</v>
      </c>
      <c r="T60" s="508">
        <v>0</v>
      </c>
      <c r="U60" s="508">
        <v>0</v>
      </c>
      <c r="V60" s="508">
        <v>0</v>
      </c>
      <c r="W60" s="508">
        <v>0</v>
      </c>
      <c r="X60" s="508">
        <v>0</v>
      </c>
      <c r="Y60" s="508">
        <v>0</v>
      </c>
      <c r="Z60" s="508">
        <v>0</v>
      </c>
      <c r="AA60" s="508">
        <v>0</v>
      </c>
      <c r="AB60" s="508">
        <v>0</v>
      </c>
      <c r="AC60" s="508">
        <v>0</v>
      </c>
      <c r="AD60" s="508">
        <v>0</v>
      </c>
      <c r="AE60" s="508">
        <v>0</v>
      </c>
      <c r="AF60" s="508">
        <v>0</v>
      </c>
      <c r="AG60" s="508">
        <v>0</v>
      </c>
      <c r="AH60" s="508">
        <v>0</v>
      </c>
      <c r="AI60" s="508">
        <v>0</v>
      </c>
      <c r="AJ60" s="508">
        <v>0</v>
      </c>
      <c r="AK60" s="508">
        <v>0</v>
      </c>
      <c r="AL60" s="508">
        <v>0</v>
      </c>
      <c r="AM60" s="508">
        <v>0</v>
      </c>
      <c r="AN60" s="508">
        <v>0</v>
      </c>
      <c r="AO60" s="508">
        <v>0</v>
      </c>
      <c r="AP60" s="508">
        <v>0</v>
      </c>
    </row>
    <row r="61" spans="1:44" x14ac:dyDescent="0.2">
      <c r="A61">
        <v>207</v>
      </c>
      <c r="B61" s="156" t="s">
        <v>459</v>
      </c>
      <c r="C61" s="156" t="s">
        <v>357</v>
      </c>
      <c r="D61" s="508">
        <v>0</v>
      </c>
      <c r="E61" s="508">
        <v>0</v>
      </c>
      <c r="F61" s="508">
        <v>0</v>
      </c>
      <c r="G61" s="508">
        <v>0</v>
      </c>
      <c r="H61" s="508">
        <v>0</v>
      </c>
      <c r="I61" s="508">
        <v>0</v>
      </c>
      <c r="J61" s="508">
        <v>0</v>
      </c>
      <c r="K61" s="508">
        <v>0</v>
      </c>
      <c r="L61" s="508">
        <v>0</v>
      </c>
      <c r="M61" s="508">
        <v>0</v>
      </c>
      <c r="N61" s="508">
        <v>0</v>
      </c>
      <c r="O61" s="508">
        <v>0</v>
      </c>
      <c r="P61" s="508">
        <v>0</v>
      </c>
      <c r="Q61" s="508">
        <v>0</v>
      </c>
      <c r="R61" s="508">
        <v>0</v>
      </c>
      <c r="S61" s="508">
        <v>0</v>
      </c>
      <c r="T61" s="508">
        <v>0</v>
      </c>
      <c r="U61" s="508">
        <v>0</v>
      </c>
      <c r="V61" s="508">
        <v>0</v>
      </c>
      <c r="W61" s="508">
        <v>0</v>
      </c>
      <c r="X61" s="508">
        <v>0</v>
      </c>
      <c r="Y61" s="508">
        <v>0</v>
      </c>
      <c r="Z61" s="508">
        <v>0</v>
      </c>
      <c r="AA61" s="508">
        <v>0</v>
      </c>
      <c r="AB61" s="508">
        <v>0</v>
      </c>
      <c r="AC61" s="508">
        <v>0</v>
      </c>
      <c r="AD61" s="508">
        <v>0</v>
      </c>
      <c r="AE61" s="508">
        <v>0</v>
      </c>
      <c r="AF61" s="508">
        <v>0</v>
      </c>
      <c r="AG61" s="508">
        <v>0</v>
      </c>
      <c r="AH61" s="508">
        <v>0</v>
      </c>
      <c r="AI61" s="508">
        <v>0</v>
      </c>
      <c r="AJ61" s="508">
        <v>0</v>
      </c>
      <c r="AK61" s="508">
        <v>0</v>
      </c>
      <c r="AL61" s="508">
        <v>0</v>
      </c>
      <c r="AM61" s="508">
        <v>0</v>
      </c>
      <c r="AN61" s="508">
        <v>0</v>
      </c>
      <c r="AO61" s="508">
        <v>0</v>
      </c>
      <c r="AP61" s="508">
        <v>0</v>
      </c>
    </row>
    <row r="62" spans="1:44" x14ac:dyDescent="0.2">
      <c r="A62">
        <v>208</v>
      </c>
      <c r="B62" s="156" t="s">
        <v>444</v>
      </c>
      <c r="C62" s="156" t="s">
        <v>350</v>
      </c>
      <c r="D62" s="508">
        <v>783.64</v>
      </c>
      <c r="E62" s="508">
        <v>783.64</v>
      </c>
      <c r="F62" s="508">
        <v>783.64</v>
      </c>
      <c r="G62" s="508">
        <v>783.64</v>
      </c>
      <c r="H62" s="508">
        <v>783.64</v>
      </c>
      <c r="I62" s="508">
        <v>783.64</v>
      </c>
      <c r="J62" s="508">
        <v>783.64</v>
      </c>
      <c r="K62" s="508">
        <v>783.64</v>
      </c>
      <c r="L62" s="508">
        <v>783.64</v>
      </c>
      <c r="M62" s="508">
        <v>783.64</v>
      </c>
      <c r="N62" s="508">
        <v>783.64</v>
      </c>
      <c r="O62" s="508">
        <v>783.64</v>
      </c>
      <c r="P62" s="508">
        <v>783.64</v>
      </c>
      <c r="Q62" s="508">
        <v>783.64</v>
      </c>
      <c r="R62" s="508">
        <v>783.64</v>
      </c>
      <c r="S62" s="508">
        <v>783.64</v>
      </c>
      <c r="T62" s="508">
        <v>783.64</v>
      </c>
      <c r="U62" s="508">
        <v>783.64</v>
      </c>
      <c r="V62" s="508">
        <v>783.64</v>
      </c>
      <c r="W62" s="508">
        <v>783.64</v>
      </c>
      <c r="X62" s="508">
        <v>783.64</v>
      </c>
      <c r="Y62" s="508">
        <v>783.64</v>
      </c>
      <c r="Z62" s="508">
        <v>783.64</v>
      </c>
      <c r="AA62" s="508">
        <v>783.64</v>
      </c>
      <c r="AB62" s="508">
        <v>783.64</v>
      </c>
      <c r="AC62" s="508">
        <v>783.64</v>
      </c>
      <c r="AD62" s="508">
        <v>783.64</v>
      </c>
      <c r="AE62" s="508">
        <v>783.64</v>
      </c>
      <c r="AF62" s="508">
        <v>783.64</v>
      </c>
      <c r="AG62" s="508">
        <v>783.64</v>
      </c>
      <c r="AH62" s="508">
        <v>783.64</v>
      </c>
      <c r="AI62" s="508">
        <v>783.64</v>
      </c>
      <c r="AJ62" s="508">
        <v>783.64</v>
      </c>
      <c r="AK62" s="508">
        <v>783.64</v>
      </c>
      <c r="AL62" s="508">
        <v>783.64</v>
      </c>
      <c r="AM62" s="508">
        <v>783.64</v>
      </c>
      <c r="AN62" s="508">
        <v>783.64</v>
      </c>
      <c r="AO62" s="508">
        <v>783.64</v>
      </c>
      <c r="AP62" s="508">
        <v>783.64</v>
      </c>
    </row>
    <row r="63" spans="1:44" x14ac:dyDescent="0.2">
      <c r="A63">
        <v>209</v>
      </c>
      <c r="B63" s="156" t="s">
        <v>463</v>
      </c>
      <c r="C63" s="156" t="s">
        <v>357</v>
      </c>
      <c r="D63" s="508">
        <v>0</v>
      </c>
      <c r="E63" s="508">
        <v>0</v>
      </c>
      <c r="F63" s="508">
        <v>0</v>
      </c>
      <c r="G63" s="508">
        <v>0</v>
      </c>
      <c r="H63" s="508">
        <v>0</v>
      </c>
      <c r="I63" s="508">
        <v>0</v>
      </c>
      <c r="J63" s="508">
        <v>0</v>
      </c>
      <c r="K63" s="508">
        <v>0</v>
      </c>
      <c r="L63" s="508">
        <v>0</v>
      </c>
      <c r="M63" s="508">
        <v>0</v>
      </c>
      <c r="N63" s="508">
        <v>0</v>
      </c>
      <c r="O63" s="508">
        <v>0</v>
      </c>
      <c r="P63" s="508">
        <v>0</v>
      </c>
      <c r="Q63" s="508">
        <v>0</v>
      </c>
      <c r="R63" s="508">
        <v>0</v>
      </c>
      <c r="S63" s="508">
        <v>0</v>
      </c>
      <c r="T63" s="508">
        <v>0</v>
      </c>
      <c r="U63" s="508">
        <v>0</v>
      </c>
      <c r="V63" s="508">
        <v>0</v>
      </c>
      <c r="W63" s="508">
        <v>0</v>
      </c>
      <c r="X63" s="508">
        <v>0</v>
      </c>
      <c r="Y63" s="508">
        <v>0</v>
      </c>
      <c r="Z63" s="508">
        <v>0</v>
      </c>
      <c r="AA63" s="508">
        <v>0</v>
      </c>
      <c r="AB63" s="508">
        <v>0</v>
      </c>
      <c r="AC63" s="508">
        <v>0</v>
      </c>
      <c r="AD63" s="508">
        <v>0</v>
      </c>
      <c r="AE63" s="508">
        <v>0</v>
      </c>
      <c r="AF63" s="508">
        <v>0</v>
      </c>
      <c r="AG63" s="508">
        <v>0</v>
      </c>
      <c r="AH63" s="508">
        <v>0</v>
      </c>
      <c r="AI63" s="508">
        <v>0</v>
      </c>
      <c r="AJ63" s="508">
        <v>0</v>
      </c>
      <c r="AK63" s="508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</row>
    <row r="64" spans="1:44" x14ac:dyDescent="0.2">
      <c r="A64">
        <v>211</v>
      </c>
      <c r="B64" s="156" t="s">
        <v>361</v>
      </c>
      <c r="C64" s="156" t="s">
        <v>357</v>
      </c>
      <c r="D64" s="508">
        <v>150.79</v>
      </c>
      <c r="E64" s="508">
        <v>150.79</v>
      </c>
      <c r="F64" s="508">
        <v>150.79</v>
      </c>
      <c r="G64" s="508">
        <v>150.79</v>
      </c>
      <c r="H64" s="508">
        <v>150.79</v>
      </c>
      <c r="I64" s="508">
        <v>150.79</v>
      </c>
      <c r="J64" s="508">
        <v>150.79</v>
      </c>
      <c r="K64" s="508">
        <v>150.79</v>
      </c>
      <c r="L64" s="508">
        <v>150.79</v>
      </c>
      <c r="M64" s="508">
        <v>150.79</v>
      </c>
      <c r="N64" s="508">
        <v>150.79</v>
      </c>
      <c r="O64" s="508">
        <v>150.79</v>
      </c>
      <c r="P64" s="508">
        <v>150.79</v>
      </c>
      <c r="Q64" s="508">
        <v>150.79</v>
      </c>
      <c r="R64" s="508">
        <v>150.79</v>
      </c>
      <c r="S64" s="508">
        <v>150.79</v>
      </c>
      <c r="T64" s="508">
        <v>150.79</v>
      </c>
      <c r="U64" s="508">
        <v>150.79</v>
      </c>
      <c r="V64" s="508">
        <v>150.79</v>
      </c>
      <c r="W64" s="508">
        <v>150.79</v>
      </c>
      <c r="X64" s="508">
        <v>150.79</v>
      </c>
      <c r="Y64" s="508">
        <v>150.79</v>
      </c>
      <c r="Z64" s="508">
        <v>150.79</v>
      </c>
      <c r="AA64" s="508">
        <v>150.79</v>
      </c>
      <c r="AB64" s="508">
        <v>150.79</v>
      </c>
      <c r="AC64" s="508">
        <v>150.79</v>
      </c>
      <c r="AD64" s="508">
        <v>150.79</v>
      </c>
      <c r="AE64" s="508">
        <v>150.79</v>
      </c>
      <c r="AF64" s="508">
        <v>150.79</v>
      </c>
      <c r="AG64" s="508">
        <v>150.79</v>
      </c>
      <c r="AH64" s="508">
        <v>150.79</v>
      </c>
      <c r="AI64" s="508">
        <v>150.79</v>
      </c>
      <c r="AJ64" s="508">
        <v>150.79</v>
      </c>
      <c r="AK64" s="508">
        <v>150.79</v>
      </c>
      <c r="AL64" s="508">
        <v>150.79</v>
      </c>
      <c r="AM64" s="508">
        <v>150.79</v>
      </c>
      <c r="AN64" s="508">
        <v>150.79</v>
      </c>
      <c r="AO64" s="508">
        <v>150.79</v>
      </c>
      <c r="AP64" s="508">
        <v>150.79</v>
      </c>
      <c r="AR64" s="158" t="s">
        <v>357</v>
      </c>
    </row>
    <row r="65" spans="1:44" x14ac:dyDescent="0.2">
      <c r="A65">
        <v>212</v>
      </c>
      <c r="B65" s="156" t="s">
        <v>404</v>
      </c>
      <c r="C65" s="156" t="s">
        <v>357</v>
      </c>
      <c r="D65" s="508">
        <v>84.58</v>
      </c>
      <c r="E65" s="508">
        <v>84.58</v>
      </c>
      <c r="F65" s="508">
        <v>84.58</v>
      </c>
      <c r="G65" s="508">
        <v>84.58</v>
      </c>
      <c r="H65" s="508">
        <v>84.58</v>
      </c>
      <c r="I65" s="508">
        <v>84.58</v>
      </c>
      <c r="J65" s="508">
        <v>84.58</v>
      </c>
      <c r="K65" s="508">
        <v>84.58</v>
      </c>
      <c r="L65" s="508">
        <v>84.58</v>
      </c>
      <c r="M65" s="508">
        <v>84.58</v>
      </c>
      <c r="N65" s="508">
        <v>84.58</v>
      </c>
      <c r="O65" s="508">
        <v>84.58</v>
      </c>
      <c r="P65" s="508">
        <v>84.58</v>
      </c>
      <c r="Q65" s="508">
        <v>84.58</v>
      </c>
      <c r="R65" s="508">
        <v>84.58</v>
      </c>
      <c r="S65" s="508">
        <v>84.58</v>
      </c>
      <c r="T65" s="508">
        <v>84.58</v>
      </c>
      <c r="U65" s="508">
        <v>84.58</v>
      </c>
      <c r="V65" s="508">
        <v>84.58</v>
      </c>
      <c r="W65" s="508">
        <v>84.58</v>
      </c>
      <c r="X65" s="508">
        <v>84.58</v>
      </c>
      <c r="Y65" s="508">
        <v>84.58</v>
      </c>
      <c r="Z65" s="508">
        <v>84.58</v>
      </c>
      <c r="AA65" s="508">
        <v>84.58</v>
      </c>
      <c r="AB65" s="508">
        <v>84.58</v>
      </c>
      <c r="AC65" s="508">
        <v>84.58</v>
      </c>
      <c r="AD65" s="508">
        <v>84.58</v>
      </c>
      <c r="AE65" s="508">
        <v>84.58</v>
      </c>
      <c r="AF65" s="508">
        <v>84.58</v>
      </c>
      <c r="AG65" s="508">
        <v>84.58</v>
      </c>
      <c r="AH65" s="508">
        <v>84.58</v>
      </c>
      <c r="AI65" s="508">
        <v>84.58</v>
      </c>
      <c r="AJ65" s="508">
        <v>84.58</v>
      </c>
      <c r="AK65" s="508">
        <v>84.58</v>
      </c>
      <c r="AL65" s="508">
        <v>84.58</v>
      </c>
      <c r="AM65" s="508">
        <v>84.58</v>
      </c>
      <c r="AN65" s="508">
        <v>84.58</v>
      </c>
      <c r="AO65" s="508">
        <v>84.58</v>
      </c>
      <c r="AP65" s="508">
        <v>84.58</v>
      </c>
      <c r="AR65" s="158" t="s">
        <v>357</v>
      </c>
    </row>
    <row r="66" spans="1:44" x14ac:dyDescent="0.2">
      <c r="A66">
        <v>224</v>
      </c>
      <c r="B66" s="156" t="s">
        <v>422</v>
      </c>
      <c r="C66" s="156" t="s">
        <v>357</v>
      </c>
      <c r="D66" s="508">
        <v>31.08</v>
      </c>
      <c r="E66" s="508">
        <v>31.08</v>
      </c>
      <c r="F66" s="508">
        <v>31.08</v>
      </c>
      <c r="G66" s="508">
        <v>31.08</v>
      </c>
      <c r="H66" s="508">
        <v>31.08</v>
      </c>
      <c r="I66" s="508">
        <v>31.08</v>
      </c>
      <c r="J66" s="508">
        <v>31.08</v>
      </c>
      <c r="K66" s="508">
        <v>31.08</v>
      </c>
      <c r="L66" s="508">
        <v>31.08</v>
      </c>
      <c r="M66" s="508">
        <v>31.08</v>
      </c>
      <c r="N66" s="508">
        <v>31.08</v>
      </c>
      <c r="O66" s="508">
        <v>31.08</v>
      </c>
      <c r="P66" s="508">
        <v>31.08</v>
      </c>
      <c r="Q66" s="508">
        <v>31.08</v>
      </c>
      <c r="R66" s="508">
        <v>31.08</v>
      </c>
      <c r="S66" s="508">
        <v>31.08</v>
      </c>
      <c r="T66" s="508">
        <v>31.08</v>
      </c>
      <c r="U66" s="508">
        <v>31.08</v>
      </c>
      <c r="V66" s="508">
        <v>31.08</v>
      </c>
      <c r="W66" s="508">
        <v>31.08</v>
      </c>
      <c r="X66" s="508">
        <v>31.08</v>
      </c>
      <c r="Y66" s="508">
        <v>31.08</v>
      </c>
      <c r="Z66" s="508">
        <v>31.08</v>
      </c>
      <c r="AA66" s="508">
        <v>31.08</v>
      </c>
      <c r="AB66" s="508">
        <v>31.08</v>
      </c>
      <c r="AC66" s="508">
        <v>31.08</v>
      </c>
      <c r="AD66" s="508">
        <v>31.08</v>
      </c>
      <c r="AE66" s="508">
        <v>31.08</v>
      </c>
      <c r="AF66" s="508">
        <v>31.08</v>
      </c>
      <c r="AG66" s="508">
        <v>31.08</v>
      </c>
      <c r="AH66" s="508">
        <v>31.08</v>
      </c>
      <c r="AI66" s="508">
        <v>31.08</v>
      </c>
      <c r="AJ66" s="508">
        <v>31.08</v>
      </c>
      <c r="AK66" s="508">
        <v>31.08</v>
      </c>
      <c r="AL66" s="508">
        <v>31.08</v>
      </c>
      <c r="AM66" s="508">
        <v>31.08</v>
      </c>
      <c r="AN66" s="508">
        <v>31.08</v>
      </c>
      <c r="AO66" s="508">
        <v>31.08</v>
      </c>
      <c r="AP66" s="508">
        <v>31.08</v>
      </c>
    </row>
    <row r="67" spans="1:44" x14ac:dyDescent="0.2">
      <c r="A67" s="110">
        <v>225</v>
      </c>
      <c r="B67" s="156" t="s">
        <v>349</v>
      </c>
      <c r="C67" s="156" t="s">
        <v>350</v>
      </c>
      <c r="D67" s="508">
        <v>1329.7</v>
      </c>
      <c r="E67" s="508">
        <v>1329.7</v>
      </c>
      <c r="F67" s="508">
        <v>1329.7</v>
      </c>
      <c r="G67" s="508">
        <v>1329.7</v>
      </c>
      <c r="H67" s="508">
        <v>1329.7</v>
      </c>
      <c r="I67" s="508">
        <v>1329.7</v>
      </c>
      <c r="J67" s="508">
        <v>1329.7</v>
      </c>
      <c r="K67" s="508">
        <v>1329.7</v>
      </c>
      <c r="L67" s="508">
        <v>1329.7</v>
      </c>
      <c r="M67" s="508">
        <v>1329.7</v>
      </c>
      <c r="N67" s="508">
        <v>1329.7</v>
      </c>
      <c r="O67" s="508">
        <v>1329.7</v>
      </c>
      <c r="P67" s="508">
        <v>1329.7</v>
      </c>
      <c r="Q67" s="508">
        <v>1329.7</v>
      </c>
      <c r="R67" s="508">
        <v>1329.7</v>
      </c>
      <c r="S67" s="508">
        <v>1329.7</v>
      </c>
      <c r="T67" s="508">
        <v>1329.7</v>
      </c>
      <c r="U67" s="508">
        <v>1329.7</v>
      </c>
      <c r="V67" s="508">
        <v>1329.7</v>
      </c>
      <c r="W67" s="508">
        <v>1329.7</v>
      </c>
      <c r="X67" s="508">
        <v>1329.7</v>
      </c>
      <c r="Y67" s="508">
        <v>1329.7</v>
      </c>
      <c r="Z67" s="508">
        <v>1329.7</v>
      </c>
      <c r="AA67" s="508">
        <v>1329.7</v>
      </c>
      <c r="AB67" s="508">
        <v>1329.7</v>
      </c>
      <c r="AC67" s="508">
        <v>1329.7</v>
      </c>
      <c r="AD67" s="508">
        <v>1329.7</v>
      </c>
      <c r="AE67" s="508">
        <v>1329.7</v>
      </c>
      <c r="AF67" s="508">
        <v>1329.7</v>
      </c>
      <c r="AG67" s="508">
        <v>1329.7</v>
      </c>
      <c r="AH67" s="508">
        <v>1329.7</v>
      </c>
      <c r="AI67" s="508">
        <v>1329.7</v>
      </c>
      <c r="AJ67" s="508">
        <v>1329.7</v>
      </c>
      <c r="AK67" s="508">
        <v>1329.7</v>
      </c>
      <c r="AL67" s="508">
        <v>1329.7</v>
      </c>
      <c r="AM67" s="508">
        <v>1329.7</v>
      </c>
      <c r="AN67" s="508">
        <v>1329.7</v>
      </c>
      <c r="AO67" s="508">
        <v>1329.7</v>
      </c>
      <c r="AP67" s="508">
        <v>1329.7</v>
      </c>
      <c r="AR67" s="158" t="s">
        <v>284</v>
      </c>
    </row>
    <row r="68" spans="1:44" x14ac:dyDescent="0.2">
      <c r="A68" s="110">
        <v>226</v>
      </c>
      <c r="B68" s="156" t="s">
        <v>355</v>
      </c>
      <c r="C68" s="156" t="s">
        <v>350</v>
      </c>
      <c r="D68" s="508">
        <v>1061.1300000000001</v>
      </c>
      <c r="E68" s="508">
        <v>1061.1300000000001</v>
      </c>
      <c r="F68" s="508">
        <v>1061.1300000000001</v>
      </c>
      <c r="G68" s="508">
        <v>1061.1300000000001</v>
      </c>
      <c r="H68" s="508">
        <v>1061.1300000000001</v>
      </c>
      <c r="I68" s="508">
        <v>1061.1300000000001</v>
      </c>
      <c r="J68" s="508">
        <v>1061.1300000000001</v>
      </c>
      <c r="K68" s="508">
        <v>1061.1300000000001</v>
      </c>
      <c r="L68" s="508">
        <v>1061.1300000000001</v>
      </c>
      <c r="M68" s="508">
        <v>1061.1300000000001</v>
      </c>
      <c r="N68" s="508">
        <v>1061.1300000000001</v>
      </c>
      <c r="O68" s="508">
        <v>1061.1300000000001</v>
      </c>
      <c r="P68" s="508">
        <v>1061.1300000000001</v>
      </c>
      <c r="Q68" s="508">
        <v>1061.1300000000001</v>
      </c>
      <c r="R68" s="508">
        <v>1061.1300000000001</v>
      </c>
      <c r="S68" s="508">
        <v>1061.1300000000001</v>
      </c>
      <c r="T68" s="508">
        <v>1061.1300000000001</v>
      </c>
      <c r="U68" s="508">
        <v>1061.1300000000001</v>
      </c>
      <c r="V68" s="508">
        <v>1061.1300000000001</v>
      </c>
      <c r="W68" s="508">
        <v>1061.1300000000001</v>
      </c>
      <c r="X68" s="508">
        <v>1061.1300000000001</v>
      </c>
      <c r="Y68" s="508">
        <v>1061.1300000000001</v>
      </c>
      <c r="Z68" s="508">
        <v>1061.1300000000001</v>
      </c>
      <c r="AA68" s="508">
        <v>1061.1300000000001</v>
      </c>
      <c r="AB68" s="508">
        <v>1061.1300000000001</v>
      </c>
      <c r="AC68" s="508">
        <v>1061.1300000000001</v>
      </c>
      <c r="AD68" s="508">
        <v>1061.1300000000001</v>
      </c>
      <c r="AE68" s="508">
        <v>1061.1300000000001</v>
      </c>
      <c r="AF68" s="508">
        <v>1061.1300000000001</v>
      </c>
      <c r="AG68" s="508">
        <v>1061.1300000000001</v>
      </c>
      <c r="AH68" s="508">
        <v>1061.1300000000001</v>
      </c>
      <c r="AI68" s="508">
        <v>1061.1300000000001</v>
      </c>
      <c r="AJ68" s="508">
        <v>1061.1300000000001</v>
      </c>
      <c r="AK68" s="508">
        <v>1061.1300000000001</v>
      </c>
      <c r="AL68" s="508">
        <v>1061.1300000000001</v>
      </c>
      <c r="AM68" s="508">
        <v>1061.1300000000001</v>
      </c>
      <c r="AN68" s="508">
        <v>1061.1300000000001</v>
      </c>
      <c r="AO68" s="508">
        <v>1061.1300000000001</v>
      </c>
      <c r="AP68" s="508">
        <v>1061.1300000000001</v>
      </c>
      <c r="AR68" s="158" t="s">
        <v>2582</v>
      </c>
    </row>
    <row r="69" spans="1:44" x14ac:dyDescent="0.2">
      <c r="A69" s="110">
        <v>227</v>
      </c>
      <c r="B69" s="156" t="s">
        <v>358</v>
      </c>
      <c r="C69" s="156" t="s">
        <v>360</v>
      </c>
      <c r="D69" s="508">
        <v>447.52</v>
      </c>
      <c r="E69" s="508">
        <v>447.52</v>
      </c>
      <c r="F69" s="508">
        <v>447.52</v>
      </c>
      <c r="G69" s="508">
        <v>447.52</v>
      </c>
      <c r="H69" s="508">
        <v>447.52</v>
      </c>
      <c r="I69" s="508">
        <v>447.52</v>
      </c>
      <c r="J69" s="508">
        <v>447.52</v>
      </c>
      <c r="K69" s="508">
        <v>447.52</v>
      </c>
      <c r="L69" s="508">
        <v>447.52</v>
      </c>
      <c r="M69" s="508">
        <v>447.52</v>
      </c>
      <c r="N69" s="508">
        <v>447.52</v>
      </c>
      <c r="O69" s="508">
        <v>447.52</v>
      </c>
      <c r="P69" s="508">
        <v>447.52</v>
      </c>
      <c r="Q69" s="508">
        <v>447.52</v>
      </c>
      <c r="R69" s="508">
        <v>447.52</v>
      </c>
      <c r="S69" s="508">
        <v>447.52</v>
      </c>
      <c r="T69" s="508">
        <v>447.52</v>
      </c>
      <c r="U69" s="508">
        <v>447.52</v>
      </c>
      <c r="V69" s="508">
        <v>447.52</v>
      </c>
      <c r="W69" s="508">
        <v>447.52</v>
      </c>
      <c r="X69" s="508">
        <v>447.52</v>
      </c>
      <c r="Y69" s="508">
        <v>447.52</v>
      </c>
      <c r="Z69" s="508">
        <v>447.52</v>
      </c>
      <c r="AA69" s="508">
        <v>447.52</v>
      </c>
      <c r="AB69" s="508">
        <v>447.52</v>
      </c>
      <c r="AC69" s="508">
        <v>447.52</v>
      </c>
      <c r="AD69" s="508">
        <v>447.52</v>
      </c>
      <c r="AE69" s="508">
        <v>447.52</v>
      </c>
      <c r="AF69" s="508">
        <v>447.52</v>
      </c>
      <c r="AG69" s="508">
        <v>447.52</v>
      </c>
      <c r="AH69" s="508">
        <v>447.52</v>
      </c>
      <c r="AI69" s="508">
        <v>447.52</v>
      </c>
      <c r="AJ69" s="508">
        <v>447.52</v>
      </c>
      <c r="AK69" s="508">
        <v>447.52</v>
      </c>
      <c r="AL69" s="508">
        <v>447.52</v>
      </c>
      <c r="AM69" s="508">
        <v>447.52</v>
      </c>
      <c r="AN69" s="508">
        <v>447.52</v>
      </c>
      <c r="AO69" s="508">
        <v>447.52</v>
      </c>
      <c r="AP69" s="508">
        <v>447.52</v>
      </c>
      <c r="AR69" s="158" t="s">
        <v>286</v>
      </c>
    </row>
    <row r="70" spans="1:44" x14ac:dyDescent="0.2">
      <c r="A70" s="110">
        <v>228</v>
      </c>
      <c r="B70" s="156" t="s">
        <v>362</v>
      </c>
      <c r="C70" s="156" t="s">
        <v>350</v>
      </c>
      <c r="D70" s="508">
        <v>1061.1400000000001</v>
      </c>
      <c r="E70" s="508">
        <v>1061.1400000000001</v>
      </c>
      <c r="F70" s="508">
        <v>1061.1400000000001</v>
      </c>
      <c r="G70" s="508">
        <v>1061.1400000000001</v>
      </c>
      <c r="H70" s="508">
        <v>1061.1400000000001</v>
      </c>
      <c r="I70" s="508">
        <v>1061.1400000000001</v>
      </c>
      <c r="J70" s="508">
        <v>1061.1400000000001</v>
      </c>
      <c r="K70" s="508">
        <v>1061.1400000000001</v>
      </c>
      <c r="L70" s="508">
        <v>1061.1400000000001</v>
      </c>
      <c r="M70" s="508">
        <v>1061.1400000000001</v>
      </c>
      <c r="N70" s="508">
        <v>1061.1400000000001</v>
      </c>
      <c r="O70" s="508">
        <v>1061.1400000000001</v>
      </c>
      <c r="P70" s="508">
        <v>1061.1400000000001</v>
      </c>
      <c r="Q70" s="508">
        <v>1061.1400000000001</v>
      </c>
      <c r="R70" s="508">
        <v>1061.1400000000001</v>
      </c>
      <c r="S70" s="508">
        <v>1061.1400000000001</v>
      </c>
      <c r="T70" s="508">
        <v>1061.1400000000001</v>
      </c>
      <c r="U70" s="508">
        <v>1061.1400000000001</v>
      </c>
      <c r="V70" s="508">
        <v>1061.1400000000001</v>
      </c>
      <c r="W70" s="508">
        <v>1061.1400000000001</v>
      </c>
      <c r="X70" s="508">
        <v>1061.1400000000001</v>
      </c>
      <c r="Y70" s="508">
        <v>1061.1400000000001</v>
      </c>
      <c r="Z70" s="508">
        <v>1061.1400000000001</v>
      </c>
      <c r="AA70" s="508">
        <v>1061.1400000000001</v>
      </c>
      <c r="AB70" s="508">
        <v>1061.1400000000001</v>
      </c>
      <c r="AC70" s="508">
        <v>1061.1400000000001</v>
      </c>
      <c r="AD70" s="508">
        <v>1061.1400000000001</v>
      </c>
      <c r="AE70" s="508">
        <v>1061.1400000000001</v>
      </c>
      <c r="AF70" s="508">
        <v>1061.1400000000001</v>
      </c>
      <c r="AG70" s="508">
        <v>1061.1400000000001</v>
      </c>
      <c r="AH70" s="508">
        <v>1061.1400000000001</v>
      </c>
      <c r="AI70" s="508">
        <v>1061.1400000000001</v>
      </c>
      <c r="AJ70" s="508">
        <v>1061.1400000000001</v>
      </c>
      <c r="AK70" s="508">
        <v>1061.1400000000001</v>
      </c>
      <c r="AL70" s="508">
        <v>1061.1400000000001</v>
      </c>
      <c r="AM70" s="508">
        <v>1061.1400000000001</v>
      </c>
      <c r="AN70" s="508">
        <v>1061.1400000000001</v>
      </c>
      <c r="AO70" s="508">
        <v>1061.1400000000001</v>
      </c>
      <c r="AP70" s="508">
        <v>1061.1400000000001</v>
      </c>
      <c r="AR70" s="158" t="s">
        <v>284</v>
      </c>
    </row>
    <row r="71" spans="1:44" x14ac:dyDescent="0.2">
      <c r="A71" s="110">
        <v>229</v>
      </c>
      <c r="B71" s="156" t="s">
        <v>364</v>
      </c>
      <c r="C71" s="156" t="s">
        <v>360</v>
      </c>
      <c r="D71" s="508">
        <v>942.05</v>
      </c>
      <c r="E71" s="508">
        <v>942.05</v>
      </c>
      <c r="F71" s="508">
        <v>942.05</v>
      </c>
      <c r="G71" s="508">
        <v>942.05</v>
      </c>
      <c r="H71" s="508">
        <v>942.05</v>
      </c>
      <c r="I71" s="508">
        <v>942.05</v>
      </c>
      <c r="J71" s="508">
        <v>942.05</v>
      </c>
      <c r="K71" s="508">
        <v>942.05</v>
      </c>
      <c r="L71" s="508">
        <v>942.05</v>
      </c>
      <c r="M71" s="508">
        <v>942.05</v>
      </c>
      <c r="N71" s="508">
        <v>942.05</v>
      </c>
      <c r="O71" s="508">
        <v>942.05</v>
      </c>
      <c r="P71" s="508">
        <v>942.05</v>
      </c>
      <c r="Q71" s="508">
        <v>942.05</v>
      </c>
      <c r="R71" s="508">
        <v>942.05</v>
      </c>
      <c r="S71" s="508">
        <v>942.05</v>
      </c>
      <c r="T71" s="508">
        <v>942.05</v>
      </c>
      <c r="U71" s="508">
        <v>942.05</v>
      </c>
      <c r="V71" s="508">
        <v>942.05</v>
      </c>
      <c r="W71" s="508">
        <v>942.05</v>
      </c>
      <c r="X71" s="508">
        <v>942.05</v>
      </c>
      <c r="Y71" s="508">
        <v>942.05</v>
      </c>
      <c r="Z71" s="508">
        <v>942.05</v>
      </c>
      <c r="AA71" s="508">
        <v>942.05</v>
      </c>
      <c r="AB71" s="508">
        <v>942.05</v>
      </c>
      <c r="AC71" s="508">
        <v>942.05</v>
      </c>
      <c r="AD71" s="508">
        <v>942.05</v>
      </c>
      <c r="AE71" s="508">
        <v>942.05</v>
      </c>
      <c r="AF71" s="508">
        <v>942.05</v>
      </c>
      <c r="AG71" s="508">
        <v>942.05</v>
      </c>
      <c r="AH71" s="508">
        <v>942.05</v>
      </c>
      <c r="AI71" s="508">
        <v>942.05</v>
      </c>
      <c r="AJ71" s="508">
        <v>942.05</v>
      </c>
      <c r="AK71" s="508">
        <v>942.05</v>
      </c>
      <c r="AL71" s="508">
        <v>942.05</v>
      </c>
      <c r="AM71" s="508">
        <v>942.05</v>
      </c>
      <c r="AN71" s="508">
        <v>942.05</v>
      </c>
      <c r="AO71" s="508">
        <v>942.05</v>
      </c>
      <c r="AP71" s="508">
        <v>942.05</v>
      </c>
      <c r="AR71" s="158" t="s">
        <v>357</v>
      </c>
    </row>
    <row r="72" spans="1:44" x14ac:dyDescent="0.2">
      <c r="A72" s="110">
        <v>230</v>
      </c>
      <c r="B72" s="156" t="s">
        <v>365</v>
      </c>
      <c r="C72" s="156" t="s">
        <v>360</v>
      </c>
      <c r="D72" s="508">
        <v>495.06</v>
      </c>
      <c r="E72" s="508">
        <v>495.06</v>
      </c>
      <c r="F72" s="508">
        <v>495.06</v>
      </c>
      <c r="G72" s="508">
        <v>495.06</v>
      </c>
      <c r="H72" s="508">
        <v>495.06</v>
      </c>
      <c r="I72" s="508">
        <v>495.06</v>
      </c>
      <c r="J72" s="508">
        <v>495.06</v>
      </c>
      <c r="K72" s="508">
        <v>495.06</v>
      </c>
      <c r="L72" s="508">
        <v>495.06</v>
      </c>
      <c r="M72" s="508">
        <v>495.06</v>
      </c>
      <c r="N72" s="508">
        <v>495.06</v>
      </c>
      <c r="O72" s="508">
        <v>495.06</v>
      </c>
      <c r="P72" s="508">
        <v>495.06</v>
      </c>
      <c r="Q72" s="508">
        <v>495.06</v>
      </c>
      <c r="R72" s="508">
        <v>495.06</v>
      </c>
      <c r="S72" s="508">
        <v>495.06</v>
      </c>
      <c r="T72" s="508">
        <v>495.06</v>
      </c>
      <c r="U72" s="508">
        <v>495.06</v>
      </c>
      <c r="V72" s="508">
        <v>495.06</v>
      </c>
      <c r="W72" s="508">
        <v>495.06</v>
      </c>
      <c r="X72" s="508">
        <v>495.06</v>
      </c>
      <c r="Y72" s="508">
        <v>495.06</v>
      </c>
      <c r="Z72" s="508">
        <v>495.06</v>
      </c>
      <c r="AA72" s="508">
        <v>495.06</v>
      </c>
      <c r="AB72" s="508">
        <v>495.06</v>
      </c>
      <c r="AC72" s="508">
        <v>495.06</v>
      </c>
      <c r="AD72" s="508">
        <v>495.06</v>
      </c>
      <c r="AE72" s="508">
        <v>495.06</v>
      </c>
      <c r="AF72" s="508">
        <v>495.06</v>
      </c>
      <c r="AG72" s="508">
        <v>495.06</v>
      </c>
      <c r="AH72" s="508">
        <v>495.06</v>
      </c>
      <c r="AI72" s="508">
        <v>495.06</v>
      </c>
      <c r="AJ72" s="508">
        <v>495.06</v>
      </c>
      <c r="AK72" s="508">
        <v>495.06</v>
      </c>
      <c r="AL72" s="508">
        <v>495.06</v>
      </c>
      <c r="AM72" s="508">
        <v>495.06</v>
      </c>
      <c r="AN72" s="508">
        <v>495.06</v>
      </c>
      <c r="AO72" s="508">
        <v>495.06</v>
      </c>
      <c r="AP72" s="508">
        <v>495.06</v>
      </c>
      <c r="AR72" s="158" t="s">
        <v>286</v>
      </c>
    </row>
    <row r="73" spans="1:44" x14ac:dyDescent="0.2">
      <c r="A73" s="110">
        <v>231</v>
      </c>
      <c r="B73" s="156" t="s">
        <v>366</v>
      </c>
      <c r="C73" s="156" t="s">
        <v>350</v>
      </c>
      <c r="D73" s="508">
        <v>489.29</v>
      </c>
      <c r="E73" s="508">
        <v>489.29</v>
      </c>
      <c r="F73" s="508">
        <v>489.29</v>
      </c>
      <c r="G73" s="508">
        <v>489.29</v>
      </c>
      <c r="H73" s="508">
        <v>489.29</v>
      </c>
      <c r="I73" s="508">
        <v>489.29</v>
      </c>
      <c r="J73" s="508">
        <v>489.29</v>
      </c>
      <c r="K73" s="508">
        <v>489.29</v>
      </c>
      <c r="L73" s="508">
        <v>489.29</v>
      </c>
      <c r="M73" s="508">
        <v>489.29</v>
      </c>
      <c r="N73" s="508">
        <v>489.29</v>
      </c>
      <c r="O73" s="508">
        <v>489.29</v>
      </c>
      <c r="P73" s="508">
        <v>489.29</v>
      </c>
      <c r="Q73" s="508">
        <v>489.29</v>
      </c>
      <c r="R73" s="508">
        <v>489.29</v>
      </c>
      <c r="S73" s="508">
        <v>489.29</v>
      </c>
      <c r="T73" s="508">
        <v>489.29</v>
      </c>
      <c r="U73" s="508">
        <v>489.29</v>
      </c>
      <c r="V73" s="508">
        <v>489.29</v>
      </c>
      <c r="W73" s="508">
        <v>489.29</v>
      </c>
      <c r="X73" s="508">
        <v>489.29</v>
      </c>
      <c r="Y73" s="508">
        <v>489.29</v>
      </c>
      <c r="Z73" s="508">
        <v>489.29</v>
      </c>
      <c r="AA73" s="508">
        <v>489.29</v>
      </c>
      <c r="AB73" s="508">
        <v>489.29</v>
      </c>
      <c r="AC73" s="508">
        <v>489.29</v>
      </c>
      <c r="AD73" s="508">
        <v>489.29</v>
      </c>
      <c r="AE73" s="508">
        <v>489.29</v>
      </c>
      <c r="AF73" s="508">
        <v>489.29</v>
      </c>
      <c r="AG73" s="508">
        <v>489.29</v>
      </c>
      <c r="AH73" s="508">
        <v>489.29</v>
      </c>
      <c r="AI73" s="508">
        <v>489.29</v>
      </c>
      <c r="AJ73" s="508">
        <v>489.29</v>
      </c>
      <c r="AK73" s="508">
        <v>489.29</v>
      </c>
      <c r="AL73" s="508">
        <v>489.29</v>
      </c>
      <c r="AM73" s="508">
        <v>489.29</v>
      </c>
      <c r="AN73" s="508">
        <v>489.29</v>
      </c>
      <c r="AO73" s="508">
        <v>489.29</v>
      </c>
      <c r="AP73" s="508">
        <v>489.29</v>
      </c>
      <c r="AR73" s="158" t="s">
        <v>2582</v>
      </c>
    </row>
    <row r="74" spans="1:44" x14ac:dyDescent="0.2">
      <c r="A74" s="110">
        <v>232</v>
      </c>
      <c r="B74" s="156" t="s">
        <v>370</v>
      </c>
      <c r="C74" s="156" t="s">
        <v>360</v>
      </c>
      <c r="D74" s="508">
        <v>842.33</v>
      </c>
      <c r="E74" s="508">
        <v>842.33</v>
      </c>
      <c r="F74" s="508">
        <v>842.33</v>
      </c>
      <c r="G74" s="508">
        <v>842.33</v>
      </c>
      <c r="H74" s="508">
        <v>842.33</v>
      </c>
      <c r="I74" s="508">
        <v>842.33</v>
      </c>
      <c r="J74" s="508">
        <v>842.33</v>
      </c>
      <c r="K74" s="508">
        <v>842.33</v>
      </c>
      <c r="L74" s="508">
        <v>842.33</v>
      </c>
      <c r="M74" s="508">
        <v>842.33</v>
      </c>
      <c r="N74" s="508">
        <v>842.33</v>
      </c>
      <c r="O74" s="508">
        <v>842.33</v>
      </c>
      <c r="P74" s="508">
        <v>842.33</v>
      </c>
      <c r="Q74" s="508">
        <v>842.33</v>
      </c>
      <c r="R74" s="508">
        <v>842.33</v>
      </c>
      <c r="S74" s="508">
        <v>842.33</v>
      </c>
      <c r="T74" s="508">
        <v>842.33</v>
      </c>
      <c r="U74" s="508">
        <v>842.33</v>
      </c>
      <c r="V74" s="508">
        <v>842.33</v>
      </c>
      <c r="W74" s="508">
        <v>842.33</v>
      </c>
      <c r="X74" s="508">
        <v>842.33</v>
      </c>
      <c r="Y74" s="508">
        <v>842.33</v>
      </c>
      <c r="Z74" s="508">
        <v>842.33</v>
      </c>
      <c r="AA74" s="508">
        <v>842.33</v>
      </c>
      <c r="AB74" s="508">
        <v>842.33</v>
      </c>
      <c r="AC74" s="508">
        <v>842.33</v>
      </c>
      <c r="AD74" s="508">
        <v>842.33</v>
      </c>
      <c r="AE74" s="508">
        <v>842.33</v>
      </c>
      <c r="AF74" s="508">
        <v>842.33</v>
      </c>
      <c r="AG74" s="508">
        <v>842.33</v>
      </c>
      <c r="AH74" s="508">
        <v>842.33</v>
      </c>
      <c r="AI74" s="508">
        <v>842.33</v>
      </c>
      <c r="AJ74" s="508">
        <v>842.33</v>
      </c>
      <c r="AK74" s="508">
        <v>842.33</v>
      </c>
      <c r="AL74" s="508">
        <v>842.33</v>
      </c>
      <c r="AM74" s="508">
        <v>842.33</v>
      </c>
      <c r="AN74" s="508">
        <v>842.33</v>
      </c>
      <c r="AO74" s="508">
        <v>842.33</v>
      </c>
      <c r="AP74" s="508">
        <v>842.33</v>
      </c>
      <c r="AR74" s="158" t="s">
        <v>2583</v>
      </c>
    </row>
    <row r="75" spans="1:44" x14ac:dyDescent="0.2">
      <c r="A75" s="110">
        <v>233</v>
      </c>
      <c r="B75" s="156" t="s">
        <v>371</v>
      </c>
      <c r="C75" s="156" t="s">
        <v>350</v>
      </c>
      <c r="D75" s="508">
        <v>984.29</v>
      </c>
      <c r="E75" s="508">
        <v>984.29</v>
      </c>
      <c r="F75" s="508">
        <v>984.29</v>
      </c>
      <c r="G75" s="508">
        <v>984.29</v>
      </c>
      <c r="H75" s="508">
        <v>984.29</v>
      </c>
      <c r="I75" s="508">
        <v>984.29</v>
      </c>
      <c r="J75" s="508">
        <v>984.29</v>
      </c>
      <c r="K75" s="508">
        <v>984.29</v>
      </c>
      <c r="L75" s="508">
        <v>984.29</v>
      </c>
      <c r="M75" s="508">
        <v>984.29</v>
      </c>
      <c r="N75" s="508">
        <v>984.29</v>
      </c>
      <c r="O75" s="508">
        <v>984.29</v>
      </c>
      <c r="P75" s="508">
        <v>984.29</v>
      </c>
      <c r="Q75" s="508">
        <v>984.29</v>
      </c>
      <c r="R75" s="508">
        <v>984.29</v>
      </c>
      <c r="S75" s="508">
        <v>984.29</v>
      </c>
      <c r="T75" s="508">
        <v>984.29</v>
      </c>
      <c r="U75" s="508">
        <v>984.29</v>
      </c>
      <c r="V75" s="508">
        <v>984.29</v>
      </c>
      <c r="W75" s="508">
        <v>984.29</v>
      </c>
      <c r="X75" s="508">
        <v>984.29</v>
      </c>
      <c r="Y75" s="508">
        <v>984.29</v>
      </c>
      <c r="Z75" s="508">
        <v>984.29</v>
      </c>
      <c r="AA75" s="508">
        <v>984.29</v>
      </c>
      <c r="AB75" s="508">
        <v>984.29</v>
      </c>
      <c r="AC75" s="508">
        <v>984.29</v>
      </c>
      <c r="AD75" s="508">
        <v>984.29</v>
      </c>
      <c r="AE75" s="508">
        <v>984.29</v>
      </c>
      <c r="AF75" s="508">
        <v>984.29</v>
      </c>
      <c r="AG75" s="508">
        <v>984.29</v>
      </c>
      <c r="AH75" s="508">
        <v>984.29</v>
      </c>
      <c r="AI75" s="508">
        <v>984.29</v>
      </c>
      <c r="AJ75" s="508">
        <v>984.29</v>
      </c>
      <c r="AK75" s="508">
        <v>984.29</v>
      </c>
      <c r="AL75" s="508">
        <v>984.29</v>
      </c>
      <c r="AM75" s="508">
        <v>984.29</v>
      </c>
      <c r="AN75" s="508">
        <v>984.29</v>
      </c>
      <c r="AO75" s="508">
        <v>984.29</v>
      </c>
      <c r="AP75" s="508">
        <v>984.29</v>
      </c>
      <c r="AR75" s="158" t="s">
        <v>2583</v>
      </c>
    </row>
    <row r="76" spans="1:44" x14ac:dyDescent="0.2">
      <c r="A76" s="110">
        <v>234</v>
      </c>
      <c r="B76" s="156" t="s">
        <v>372</v>
      </c>
      <c r="C76" s="156" t="s">
        <v>357</v>
      </c>
      <c r="D76" s="508">
        <v>290.26</v>
      </c>
      <c r="E76" s="508">
        <v>290.26</v>
      </c>
      <c r="F76" s="508">
        <v>290.26</v>
      </c>
      <c r="G76" s="508">
        <v>290.26</v>
      </c>
      <c r="H76" s="508">
        <v>290.26</v>
      </c>
      <c r="I76" s="508">
        <v>290.26</v>
      </c>
      <c r="J76" s="508">
        <v>290.26</v>
      </c>
      <c r="K76" s="508">
        <v>290.26</v>
      </c>
      <c r="L76" s="508">
        <v>290.26</v>
      </c>
      <c r="M76" s="508">
        <v>290.26</v>
      </c>
      <c r="N76" s="508">
        <v>290.26</v>
      </c>
      <c r="O76" s="508">
        <v>290.26</v>
      </c>
      <c r="P76" s="508">
        <v>290.26</v>
      </c>
      <c r="Q76" s="508">
        <v>290.26</v>
      </c>
      <c r="R76" s="508">
        <v>290.26</v>
      </c>
      <c r="S76" s="508">
        <v>290.26</v>
      </c>
      <c r="T76" s="508">
        <v>290.26</v>
      </c>
      <c r="U76" s="508">
        <v>290.26</v>
      </c>
      <c r="V76" s="508">
        <v>290.26</v>
      </c>
      <c r="W76" s="508">
        <v>290.26</v>
      </c>
      <c r="X76" s="508">
        <v>290.26</v>
      </c>
      <c r="Y76" s="508">
        <v>290.26</v>
      </c>
      <c r="Z76" s="508">
        <v>290.26</v>
      </c>
      <c r="AA76" s="508">
        <v>290.26</v>
      </c>
      <c r="AB76" s="508">
        <v>290.26</v>
      </c>
      <c r="AC76" s="508">
        <v>290.26</v>
      </c>
      <c r="AD76" s="508">
        <v>290.26</v>
      </c>
      <c r="AE76" s="508">
        <v>290.26</v>
      </c>
      <c r="AF76" s="508">
        <v>290.26</v>
      </c>
      <c r="AG76" s="508">
        <v>290.26</v>
      </c>
      <c r="AH76" s="508">
        <v>290.26</v>
      </c>
      <c r="AI76" s="508">
        <v>290.26</v>
      </c>
      <c r="AJ76" s="508">
        <v>290.26</v>
      </c>
      <c r="AK76" s="508">
        <v>290.26</v>
      </c>
      <c r="AL76" s="508">
        <v>290.26</v>
      </c>
      <c r="AM76" s="508">
        <v>290.26</v>
      </c>
      <c r="AN76" s="508">
        <v>290.26</v>
      </c>
      <c r="AO76" s="508">
        <v>290.26</v>
      </c>
      <c r="AP76" s="508">
        <v>290.26</v>
      </c>
      <c r="AR76" s="158" t="s">
        <v>2583</v>
      </c>
    </row>
    <row r="77" spans="1:44" x14ac:dyDescent="0.2">
      <c r="A77" s="110">
        <v>235</v>
      </c>
      <c r="B77" s="156" t="s">
        <v>373</v>
      </c>
      <c r="C77" s="156" t="s">
        <v>350</v>
      </c>
      <c r="D77" s="508">
        <v>1350.87</v>
      </c>
      <c r="E77" s="508">
        <v>1350.87</v>
      </c>
      <c r="F77" s="508">
        <v>1350.87</v>
      </c>
      <c r="G77" s="508">
        <v>1350.87</v>
      </c>
      <c r="H77" s="508">
        <v>1350.87</v>
      </c>
      <c r="I77" s="508">
        <v>1350.87</v>
      </c>
      <c r="J77" s="508">
        <v>1350.87</v>
      </c>
      <c r="K77" s="508">
        <v>1350.87</v>
      </c>
      <c r="L77" s="508">
        <v>1350.87</v>
      </c>
      <c r="M77" s="508">
        <v>1350.87</v>
      </c>
      <c r="N77" s="508">
        <v>1350.87</v>
      </c>
      <c r="O77" s="508">
        <v>1350.87</v>
      </c>
      <c r="P77" s="508">
        <v>1350.87</v>
      </c>
      <c r="Q77" s="508">
        <v>1350.87</v>
      </c>
      <c r="R77" s="508">
        <v>1350.87</v>
      </c>
      <c r="S77" s="508">
        <v>1350.87</v>
      </c>
      <c r="T77" s="508">
        <v>1350.87</v>
      </c>
      <c r="U77" s="508">
        <v>1350.87</v>
      </c>
      <c r="V77" s="508">
        <v>1350.87</v>
      </c>
      <c r="W77" s="508">
        <v>1350.87</v>
      </c>
      <c r="X77" s="508">
        <v>1350.87</v>
      </c>
      <c r="Y77" s="508">
        <v>1350.87</v>
      </c>
      <c r="Z77" s="508">
        <v>1350.87</v>
      </c>
      <c r="AA77" s="508">
        <v>1350.87</v>
      </c>
      <c r="AB77" s="508">
        <v>1350.87</v>
      </c>
      <c r="AC77" s="508">
        <v>1350.87</v>
      </c>
      <c r="AD77" s="508">
        <v>1350.87</v>
      </c>
      <c r="AE77" s="508">
        <v>1350.87</v>
      </c>
      <c r="AF77" s="508">
        <v>1350.87</v>
      </c>
      <c r="AG77" s="508">
        <v>1350.87</v>
      </c>
      <c r="AH77" s="508">
        <v>1350.87</v>
      </c>
      <c r="AI77" s="508">
        <v>1350.87</v>
      </c>
      <c r="AJ77" s="508">
        <v>1350.87</v>
      </c>
      <c r="AK77" s="508">
        <v>1350.87</v>
      </c>
      <c r="AL77" s="508">
        <v>1350.87</v>
      </c>
      <c r="AM77" s="508">
        <v>1350.87</v>
      </c>
      <c r="AN77" s="508">
        <v>1350.87</v>
      </c>
      <c r="AO77" s="508">
        <v>1350.87</v>
      </c>
      <c r="AP77" s="508">
        <v>1350.87</v>
      </c>
      <c r="AR77" s="158" t="s">
        <v>2583</v>
      </c>
    </row>
    <row r="78" spans="1:44" x14ac:dyDescent="0.2">
      <c r="A78" s="110">
        <v>236</v>
      </c>
      <c r="B78" s="156" t="s">
        <v>375</v>
      </c>
      <c r="C78" s="156" t="s">
        <v>350</v>
      </c>
      <c r="D78" s="508">
        <v>842.33</v>
      </c>
      <c r="E78" s="508">
        <v>842.33</v>
      </c>
      <c r="F78" s="508">
        <v>842.33</v>
      </c>
      <c r="G78" s="508">
        <v>842.33</v>
      </c>
      <c r="H78" s="508">
        <v>842.33</v>
      </c>
      <c r="I78" s="508">
        <v>842.33</v>
      </c>
      <c r="J78" s="508">
        <v>842.33</v>
      </c>
      <c r="K78" s="508">
        <v>842.33</v>
      </c>
      <c r="L78" s="508">
        <v>842.33</v>
      </c>
      <c r="M78" s="508">
        <v>842.33</v>
      </c>
      <c r="N78" s="508">
        <v>842.33</v>
      </c>
      <c r="O78" s="508">
        <v>842.33</v>
      </c>
      <c r="P78" s="508">
        <v>842.33</v>
      </c>
      <c r="Q78" s="508">
        <v>842.33</v>
      </c>
      <c r="R78" s="508">
        <v>842.33</v>
      </c>
      <c r="S78" s="508">
        <v>842.33</v>
      </c>
      <c r="T78" s="508">
        <v>842.33</v>
      </c>
      <c r="U78" s="508">
        <v>842.33</v>
      </c>
      <c r="V78" s="508">
        <v>842.33</v>
      </c>
      <c r="W78" s="508">
        <v>842.33</v>
      </c>
      <c r="X78" s="508">
        <v>842.33</v>
      </c>
      <c r="Y78" s="508">
        <v>842.33</v>
      </c>
      <c r="Z78" s="508">
        <v>842.33</v>
      </c>
      <c r="AA78" s="508">
        <v>842.33</v>
      </c>
      <c r="AB78" s="508">
        <v>842.33</v>
      </c>
      <c r="AC78" s="508">
        <v>842.33</v>
      </c>
      <c r="AD78" s="508">
        <v>842.33</v>
      </c>
      <c r="AE78" s="508">
        <v>842.33</v>
      </c>
      <c r="AF78" s="508">
        <v>842.33</v>
      </c>
      <c r="AG78" s="508">
        <v>842.33</v>
      </c>
      <c r="AH78" s="508">
        <v>842.33</v>
      </c>
      <c r="AI78" s="508">
        <v>842.33</v>
      </c>
      <c r="AJ78" s="508">
        <v>842.33</v>
      </c>
      <c r="AK78" s="508">
        <v>842.33</v>
      </c>
      <c r="AL78" s="508">
        <v>842.33</v>
      </c>
      <c r="AM78" s="508">
        <v>842.33</v>
      </c>
      <c r="AN78" s="508">
        <v>842.33</v>
      </c>
      <c r="AO78" s="508">
        <v>842.33</v>
      </c>
      <c r="AP78" s="508">
        <v>842.33</v>
      </c>
      <c r="AR78" s="158" t="s">
        <v>2583</v>
      </c>
    </row>
    <row r="79" spans="1:44" x14ac:dyDescent="0.2">
      <c r="A79" s="110">
        <v>237</v>
      </c>
      <c r="B79" s="156" t="s">
        <v>379</v>
      </c>
      <c r="C79" s="156" t="s">
        <v>350</v>
      </c>
      <c r="D79" s="508">
        <v>760.85</v>
      </c>
      <c r="E79" s="508">
        <v>760.85</v>
      </c>
      <c r="F79" s="508">
        <v>760.85</v>
      </c>
      <c r="G79" s="508">
        <v>760.85</v>
      </c>
      <c r="H79" s="508">
        <v>760.85</v>
      </c>
      <c r="I79" s="508">
        <v>760.85</v>
      </c>
      <c r="J79" s="508">
        <v>760.85</v>
      </c>
      <c r="K79" s="508">
        <v>760.85</v>
      </c>
      <c r="L79" s="508">
        <v>760.85</v>
      </c>
      <c r="M79" s="508">
        <v>760.85</v>
      </c>
      <c r="N79" s="508">
        <v>760.85</v>
      </c>
      <c r="O79" s="508">
        <v>760.85</v>
      </c>
      <c r="P79" s="508">
        <v>760.85</v>
      </c>
      <c r="Q79" s="508">
        <v>760.85</v>
      </c>
      <c r="R79" s="508">
        <v>760.85</v>
      </c>
      <c r="S79" s="508">
        <v>760.85</v>
      </c>
      <c r="T79" s="508">
        <v>760.85</v>
      </c>
      <c r="U79" s="508">
        <v>760.85</v>
      </c>
      <c r="V79" s="508">
        <v>760.85</v>
      </c>
      <c r="W79" s="508">
        <v>760.85</v>
      </c>
      <c r="X79" s="508">
        <v>760.85</v>
      </c>
      <c r="Y79" s="508">
        <v>760.85</v>
      </c>
      <c r="Z79" s="508">
        <v>760.85</v>
      </c>
      <c r="AA79" s="508">
        <v>760.85</v>
      </c>
      <c r="AB79" s="508">
        <v>760.85</v>
      </c>
      <c r="AC79" s="508">
        <v>760.85</v>
      </c>
      <c r="AD79" s="508">
        <v>760.85</v>
      </c>
      <c r="AE79" s="508">
        <v>760.85</v>
      </c>
      <c r="AF79" s="508">
        <v>760.85</v>
      </c>
      <c r="AG79" s="508">
        <v>760.85</v>
      </c>
      <c r="AH79" s="508">
        <v>760.85</v>
      </c>
      <c r="AI79" s="508">
        <v>760.85</v>
      </c>
      <c r="AJ79" s="508">
        <v>760.85</v>
      </c>
      <c r="AK79" s="508">
        <v>760.85</v>
      </c>
      <c r="AL79" s="508">
        <v>760.85</v>
      </c>
      <c r="AM79" s="508">
        <v>760.85</v>
      </c>
      <c r="AN79" s="508">
        <v>760.85</v>
      </c>
      <c r="AO79" s="508">
        <v>760.85</v>
      </c>
      <c r="AP79" s="508">
        <v>760.85</v>
      </c>
      <c r="AR79" s="158" t="s">
        <v>2582</v>
      </c>
    </row>
    <row r="80" spans="1:44" x14ac:dyDescent="0.2">
      <c r="A80" s="110">
        <v>238</v>
      </c>
      <c r="B80" s="156" t="s">
        <v>382</v>
      </c>
      <c r="C80" s="156" t="s">
        <v>350</v>
      </c>
      <c r="D80" s="508">
        <v>963.75</v>
      </c>
      <c r="E80" s="508">
        <v>963.75</v>
      </c>
      <c r="F80" s="508">
        <v>963.75</v>
      </c>
      <c r="G80" s="508">
        <v>963.75</v>
      </c>
      <c r="H80" s="508">
        <v>963.75</v>
      </c>
      <c r="I80" s="508">
        <v>963.75</v>
      </c>
      <c r="J80" s="508">
        <v>963.75</v>
      </c>
      <c r="K80" s="508">
        <v>963.75</v>
      </c>
      <c r="L80" s="508">
        <v>963.75</v>
      </c>
      <c r="M80" s="508">
        <v>963.75</v>
      </c>
      <c r="N80" s="508">
        <v>963.75</v>
      </c>
      <c r="O80" s="508">
        <v>963.75</v>
      </c>
      <c r="P80" s="508">
        <v>963.75</v>
      </c>
      <c r="Q80" s="508">
        <v>963.75</v>
      </c>
      <c r="R80" s="508">
        <v>963.75</v>
      </c>
      <c r="S80" s="508">
        <v>963.75</v>
      </c>
      <c r="T80" s="508">
        <v>963.75</v>
      </c>
      <c r="U80" s="508">
        <v>963.75</v>
      </c>
      <c r="V80" s="508">
        <v>963.75</v>
      </c>
      <c r="W80" s="508">
        <v>963.75</v>
      </c>
      <c r="X80" s="508">
        <v>963.75</v>
      </c>
      <c r="Y80" s="508">
        <v>963.75</v>
      </c>
      <c r="Z80" s="508">
        <v>963.75</v>
      </c>
      <c r="AA80" s="508">
        <v>963.75</v>
      </c>
      <c r="AB80" s="508">
        <v>963.75</v>
      </c>
      <c r="AC80" s="508">
        <v>963.75</v>
      </c>
      <c r="AD80" s="508">
        <v>963.75</v>
      </c>
      <c r="AE80" s="508">
        <v>963.75</v>
      </c>
      <c r="AF80" s="508">
        <v>963.75</v>
      </c>
      <c r="AG80" s="508">
        <v>963.75</v>
      </c>
      <c r="AH80" s="508">
        <v>963.75</v>
      </c>
      <c r="AI80" s="508">
        <v>963.75</v>
      </c>
      <c r="AJ80" s="508">
        <v>963.75</v>
      </c>
      <c r="AK80" s="508">
        <v>963.75</v>
      </c>
      <c r="AL80" s="508">
        <v>963.75</v>
      </c>
      <c r="AM80" s="508">
        <v>963.75</v>
      </c>
      <c r="AN80" s="508">
        <v>963.75</v>
      </c>
      <c r="AO80" s="508">
        <v>963.75</v>
      </c>
      <c r="AP80" s="508">
        <v>963.75</v>
      </c>
      <c r="AR80" s="158" t="s">
        <v>357</v>
      </c>
    </row>
    <row r="81" spans="1:44" x14ac:dyDescent="0.2">
      <c r="A81" s="110">
        <v>239</v>
      </c>
      <c r="B81" s="156" t="s">
        <v>383</v>
      </c>
      <c r="C81" s="156" t="s">
        <v>350</v>
      </c>
      <c r="D81" s="508">
        <v>963.75</v>
      </c>
      <c r="E81" s="508">
        <v>963.75</v>
      </c>
      <c r="F81" s="508">
        <v>963.75</v>
      </c>
      <c r="G81" s="508">
        <v>963.75</v>
      </c>
      <c r="H81" s="508">
        <v>963.75</v>
      </c>
      <c r="I81" s="508">
        <v>963.75</v>
      </c>
      <c r="J81" s="508">
        <v>963.75</v>
      </c>
      <c r="K81" s="508">
        <v>963.75</v>
      </c>
      <c r="L81" s="508">
        <v>963.75</v>
      </c>
      <c r="M81" s="508">
        <v>963.75</v>
      </c>
      <c r="N81" s="508">
        <v>963.75</v>
      </c>
      <c r="O81" s="508">
        <v>963.75</v>
      </c>
      <c r="P81" s="508">
        <v>963.75</v>
      </c>
      <c r="Q81" s="508">
        <v>963.75</v>
      </c>
      <c r="R81" s="508">
        <v>963.75</v>
      </c>
      <c r="S81" s="508">
        <v>963.75</v>
      </c>
      <c r="T81" s="508">
        <v>963.75</v>
      </c>
      <c r="U81" s="508">
        <v>963.75</v>
      </c>
      <c r="V81" s="508">
        <v>963.75</v>
      </c>
      <c r="W81" s="508">
        <v>963.75</v>
      </c>
      <c r="X81" s="508">
        <v>963.75</v>
      </c>
      <c r="Y81" s="508">
        <v>963.75</v>
      </c>
      <c r="Z81" s="508">
        <v>963.75</v>
      </c>
      <c r="AA81" s="508">
        <v>963.75</v>
      </c>
      <c r="AB81" s="508">
        <v>963.75</v>
      </c>
      <c r="AC81" s="508">
        <v>963.75</v>
      </c>
      <c r="AD81" s="508">
        <v>963.75</v>
      </c>
      <c r="AE81" s="508">
        <v>963.75</v>
      </c>
      <c r="AF81" s="508">
        <v>963.75</v>
      </c>
      <c r="AG81" s="508">
        <v>963.75</v>
      </c>
      <c r="AH81" s="508">
        <v>963.75</v>
      </c>
      <c r="AI81" s="508">
        <v>963.75</v>
      </c>
      <c r="AJ81" s="508">
        <v>963.75</v>
      </c>
      <c r="AK81" s="508">
        <v>963.75</v>
      </c>
      <c r="AL81" s="508">
        <v>963.75</v>
      </c>
      <c r="AM81" s="508">
        <v>963.75</v>
      </c>
      <c r="AN81" s="508">
        <v>963.75</v>
      </c>
      <c r="AO81" s="508">
        <v>963.75</v>
      </c>
      <c r="AP81" s="508">
        <v>963.75</v>
      </c>
      <c r="AR81" s="158" t="s">
        <v>357</v>
      </c>
    </row>
    <row r="82" spans="1:44" x14ac:dyDescent="0.2">
      <c r="A82" s="110">
        <v>240</v>
      </c>
      <c r="B82" s="156" t="s">
        <v>384</v>
      </c>
      <c r="C82" s="156" t="s">
        <v>350</v>
      </c>
      <c r="D82" s="508">
        <v>1115.96</v>
      </c>
      <c r="E82" s="508">
        <v>1115.96</v>
      </c>
      <c r="F82" s="508">
        <v>1115.96</v>
      </c>
      <c r="G82" s="508">
        <v>1115.96</v>
      </c>
      <c r="H82" s="508">
        <v>1115.96</v>
      </c>
      <c r="I82" s="508">
        <v>1115.96</v>
      </c>
      <c r="J82" s="508">
        <v>1115.96</v>
      </c>
      <c r="K82" s="508">
        <v>1115.96</v>
      </c>
      <c r="L82" s="508">
        <v>1115.96</v>
      </c>
      <c r="M82" s="508">
        <v>1115.96</v>
      </c>
      <c r="N82" s="508">
        <v>1115.96</v>
      </c>
      <c r="O82" s="508">
        <v>1115.96</v>
      </c>
      <c r="P82" s="508">
        <v>1115.96</v>
      </c>
      <c r="Q82" s="508">
        <v>1115.96</v>
      </c>
      <c r="R82" s="508">
        <v>1115.96</v>
      </c>
      <c r="S82" s="508">
        <v>1115.96</v>
      </c>
      <c r="T82" s="508">
        <v>1115.96</v>
      </c>
      <c r="U82" s="508">
        <v>1115.96</v>
      </c>
      <c r="V82" s="508">
        <v>1115.96</v>
      </c>
      <c r="W82" s="508">
        <v>1115.96</v>
      </c>
      <c r="X82" s="508">
        <v>1115.96</v>
      </c>
      <c r="Y82" s="508">
        <v>1115.96</v>
      </c>
      <c r="Z82" s="508">
        <v>1115.96</v>
      </c>
      <c r="AA82" s="508">
        <v>1115.96</v>
      </c>
      <c r="AB82" s="508">
        <v>1115.96</v>
      </c>
      <c r="AC82" s="508">
        <v>1115.96</v>
      </c>
      <c r="AD82" s="508">
        <v>1115.96</v>
      </c>
      <c r="AE82" s="508">
        <v>1115.96</v>
      </c>
      <c r="AF82" s="508">
        <v>1115.96</v>
      </c>
      <c r="AG82" s="508">
        <v>1115.96</v>
      </c>
      <c r="AH82" s="508">
        <v>1115.96</v>
      </c>
      <c r="AI82" s="508">
        <v>1115.96</v>
      </c>
      <c r="AJ82" s="508">
        <v>1115.96</v>
      </c>
      <c r="AK82" s="508">
        <v>1115.96</v>
      </c>
      <c r="AL82" s="508">
        <v>1115.96</v>
      </c>
      <c r="AM82" s="508">
        <v>1115.96</v>
      </c>
      <c r="AN82" s="508">
        <v>1115.96</v>
      </c>
      <c r="AO82" s="508">
        <v>1115.96</v>
      </c>
      <c r="AP82" s="508">
        <v>1115.96</v>
      </c>
      <c r="AR82" s="158" t="s">
        <v>357</v>
      </c>
    </row>
    <row r="83" spans="1:44" x14ac:dyDescent="0.2">
      <c r="A83" s="110">
        <v>241</v>
      </c>
      <c r="B83" s="156" t="s">
        <v>386</v>
      </c>
      <c r="C83" s="156" t="s">
        <v>360</v>
      </c>
      <c r="D83" s="508">
        <v>495.75</v>
      </c>
      <c r="E83" s="508">
        <v>495.75</v>
      </c>
      <c r="F83" s="508">
        <v>495.75</v>
      </c>
      <c r="G83" s="508">
        <v>495.75</v>
      </c>
      <c r="H83" s="508">
        <v>495.75</v>
      </c>
      <c r="I83" s="508">
        <v>495.75</v>
      </c>
      <c r="J83" s="508">
        <v>495.75</v>
      </c>
      <c r="K83" s="508">
        <v>495.75</v>
      </c>
      <c r="L83" s="508">
        <v>495.75</v>
      </c>
      <c r="M83" s="508">
        <v>495.75</v>
      </c>
      <c r="N83" s="508">
        <v>495.75</v>
      </c>
      <c r="O83" s="508">
        <v>495.75</v>
      </c>
      <c r="P83" s="508">
        <v>495.75</v>
      </c>
      <c r="Q83" s="508">
        <v>495.75</v>
      </c>
      <c r="R83" s="508">
        <v>495.75</v>
      </c>
      <c r="S83" s="508">
        <v>495.75</v>
      </c>
      <c r="T83" s="508">
        <v>495.75</v>
      </c>
      <c r="U83" s="508">
        <v>495.75</v>
      </c>
      <c r="V83" s="508">
        <v>495.75</v>
      </c>
      <c r="W83" s="508">
        <v>495.75</v>
      </c>
      <c r="X83" s="508">
        <v>495.75</v>
      </c>
      <c r="Y83" s="508">
        <v>495.75</v>
      </c>
      <c r="Z83" s="508">
        <v>495.75</v>
      </c>
      <c r="AA83" s="508">
        <v>495.75</v>
      </c>
      <c r="AB83" s="508">
        <v>495.75</v>
      </c>
      <c r="AC83" s="508">
        <v>495.75</v>
      </c>
      <c r="AD83" s="508">
        <v>495.75</v>
      </c>
      <c r="AE83" s="508">
        <v>495.75</v>
      </c>
      <c r="AF83" s="508">
        <v>495.75</v>
      </c>
      <c r="AG83" s="508">
        <v>495.75</v>
      </c>
      <c r="AH83" s="508">
        <v>495.75</v>
      </c>
      <c r="AI83" s="508">
        <v>495.75</v>
      </c>
      <c r="AJ83" s="508">
        <v>495.75</v>
      </c>
      <c r="AK83" s="508">
        <v>495.75</v>
      </c>
      <c r="AL83" s="508">
        <v>495.75</v>
      </c>
      <c r="AM83" s="508">
        <v>495.75</v>
      </c>
      <c r="AN83" s="508">
        <v>495.75</v>
      </c>
      <c r="AO83" s="508">
        <v>495.75</v>
      </c>
      <c r="AP83" s="508">
        <v>495.75</v>
      </c>
      <c r="AR83" s="158" t="s">
        <v>284</v>
      </c>
    </row>
    <row r="84" spans="1:44" x14ac:dyDescent="0.2">
      <c r="A84" s="110">
        <v>242</v>
      </c>
      <c r="B84" s="156" t="s">
        <v>387</v>
      </c>
      <c r="C84" s="156" t="s">
        <v>360</v>
      </c>
      <c r="D84" s="508">
        <v>1176.45</v>
      </c>
      <c r="E84" s="508">
        <v>1176.45</v>
      </c>
      <c r="F84" s="508">
        <v>1176.45</v>
      </c>
      <c r="G84" s="508">
        <v>1176.45</v>
      </c>
      <c r="H84" s="508">
        <v>1176.45</v>
      </c>
      <c r="I84" s="508">
        <v>1176.45</v>
      </c>
      <c r="J84" s="508">
        <v>1176.45</v>
      </c>
      <c r="K84" s="508">
        <v>1176.45</v>
      </c>
      <c r="L84" s="508">
        <v>1176.45</v>
      </c>
      <c r="M84" s="508">
        <v>1176.45</v>
      </c>
      <c r="N84" s="508">
        <v>1176.45</v>
      </c>
      <c r="O84" s="508">
        <v>1176.45</v>
      </c>
      <c r="P84" s="508">
        <v>1176.45</v>
      </c>
      <c r="Q84" s="508">
        <v>1176.45</v>
      </c>
      <c r="R84" s="508">
        <v>1176.45</v>
      </c>
      <c r="S84" s="508">
        <v>1176.45</v>
      </c>
      <c r="T84" s="508">
        <v>1176.45</v>
      </c>
      <c r="U84" s="508">
        <v>1176.45</v>
      </c>
      <c r="V84" s="508">
        <v>1176.45</v>
      </c>
      <c r="W84" s="508">
        <v>1176.45</v>
      </c>
      <c r="X84" s="508">
        <v>1176.45</v>
      </c>
      <c r="Y84" s="508">
        <v>1176.45</v>
      </c>
      <c r="Z84" s="508">
        <v>1176.45</v>
      </c>
      <c r="AA84" s="508">
        <v>1176.45</v>
      </c>
      <c r="AB84" s="508">
        <v>1176.45</v>
      </c>
      <c r="AC84" s="508">
        <v>1176.45</v>
      </c>
      <c r="AD84" s="508">
        <v>1176.45</v>
      </c>
      <c r="AE84" s="508">
        <v>1176.45</v>
      </c>
      <c r="AF84" s="508">
        <v>1176.45</v>
      </c>
      <c r="AG84" s="508">
        <v>1176.45</v>
      </c>
      <c r="AH84" s="508">
        <v>1176.45</v>
      </c>
      <c r="AI84" s="508">
        <v>1176.45</v>
      </c>
      <c r="AJ84" s="508">
        <v>1176.45</v>
      </c>
      <c r="AK84" s="508">
        <v>1176.45</v>
      </c>
      <c r="AL84" s="508">
        <v>1176.45</v>
      </c>
      <c r="AM84" s="508">
        <v>1176.45</v>
      </c>
      <c r="AN84" s="508">
        <v>1176.45</v>
      </c>
      <c r="AO84" s="508">
        <v>1176.45</v>
      </c>
      <c r="AP84" s="508">
        <v>1176.45</v>
      </c>
      <c r="AR84" s="158" t="s">
        <v>2582</v>
      </c>
    </row>
    <row r="85" spans="1:44" x14ac:dyDescent="0.2">
      <c r="A85" s="110">
        <v>243</v>
      </c>
      <c r="B85" s="156" t="s">
        <v>388</v>
      </c>
      <c r="C85" s="156" t="s">
        <v>360</v>
      </c>
      <c r="D85" s="508">
        <v>495.08</v>
      </c>
      <c r="E85" s="508">
        <v>495.08</v>
      </c>
      <c r="F85" s="508">
        <v>495.08</v>
      </c>
      <c r="G85" s="508">
        <v>495.08</v>
      </c>
      <c r="H85" s="508">
        <v>495.08</v>
      </c>
      <c r="I85" s="508">
        <v>495.08</v>
      </c>
      <c r="J85" s="508">
        <v>495.08</v>
      </c>
      <c r="K85" s="508">
        <v>495.08</v>
      </c>
      <c r="L85" s="508">
        <v>495.08</v>
      </c>
      <c r="M85" s="508">
        <v>495.08</v>
      </c>
      <c r="N85" s="508">
        <v>495.08</v>
      </c>
      <c r="O85" s="508">
        <v>495.08</v>
      </c>
      <c r="P85" s="508">
        <v>495.08</v>
      </c>
      <c r="Q85" s="508">
        <v>495.08</v>
      </c>
      <c r="R85" s="508">
        <v>495.08</v>
      </c>
      <c r="S85" s="508">
        <v>495.08</v>
      </c>
      <c r="T85" s="508">
        <v>495.08</v>
      </c>
      <c r="U85" s="508">
        <v>495.08</v>
      </c>
      <c r="V85" s="508">
        <v>495.08</v>
      </c>
      <c r="W85" s="508">
        <v>495.08</v>
      </c>
      <c r="X85" s="508">
        <v>495.08</v>
      </c>
      <c r="Y85" s="508">
        <v>495.08</v>
      </c>
      <c r="Z85" s="508">
        <v>495.08</v>
      </c>
      <c r="AA85" s="508">
        <v>495.08</v>
      </c>
      <c r="AB85" s="508">
        <v>495.08</v>
      </c>
      <c r="AC85" s="508">
        <v>495.08</v>
      </c>
      <c r="AD85" s="508">
        <v>495.08</v>
      </c>
      <c r="AE85" s="508">
        <v>495.08</v>
      </c>
      <c r="AF85" s="508">
        <v>495.08</v>
      </c>
      <c r="AG85" s="508">
        <v>495.08</v>
      </c>
      <c r="AH85" s="508">
        <v>495.08</v>
      </c>
      <c r="AI85" s="508">
        <v>495.08</v>
      </c>
      <c r="AJ85" s="508">
        <v>495.08</v>
      </c>
      <c r="AK85" s="508">
        <v>495.08</v>
      </c>
      <c r="AL85" s="508">
        <v>495.08</v>
      </c>
      <c r="AM85" s="508">
        <v>495.08</v>
      </c>
      <c r="AN85" s="508">
        <v>495.08</v>
      </c>
      <c r="AO85" s="508">
        <v>495.08</v>
      </c>
      <c r="AP85" s="508">
        <v>495.08</v>
      </c>
      <c r="AR85" s="158" t="s">
        <v>2582</v>
      </c>
    </row>
    <row r="86" spans="1:44" x14ac:dyDescent="0.2">
      <c r="A86" s="110">
        <v>244</v>
      </c>
      <c r="B86" s="156" t="s">
        <v>389</v>
      </c>
      <c r="C86" s="156" t="s">
        <v>360</v>
      </c>
      <c r="D86" s="508">
        <v>495.06</v>
      </c>
      <c r="E86" s="508">
        <v>495.06</v>
      </c>
      <c r="F86" s="508">
        <v>495.06</v>
      </c>
      <c r="G86" s="508">
        <v>495.06</v>
      </c>
      <c r="H86" s="508">
        <v>495.06</v>
      </c>
      <c r="I86" s="508">
        <v>495.06</v>
      </c>
      <c r="J86" s="508">
        <v>495.06</v>
      </c>
      <c r="K86" s="508">
        <v>495.06</v>
      </c>
      <c r="L86" s="508">
        <v>495.06</v>
      </c>
      <c r="M86" s="508">
        <v>495.06</v>
      </c>
      <c r="N86" s="508">
        <v>495.06</v>
      </c>
      <c r="O86" s="508">
        <v>495.06</v>
      </c>
      <c r="P86" s="508">
        <v>495.06</v>
      </c>
      <c r="Q86" s="508">
        <v>495.06</v>
      </c>
      <c r="R86" s="508">
        <v>495.06</v>
      </c>
      <c r="S86" s="508">
        <v>495.06</v>
      </c>
      <c r="T86" s="508">
        <v>495.06</v>
      </c>
      <c r="U86" s="508">
        <v>495.06</v>
      </c>
      <c r="V86" s="508">
        <v>495.06</v>
      </c>
      <c r="W86" s="508">
        <v>495.06</v>
      </c>
      <c r="X86" s="508">
        <v>495.06</v>
      </c>
      <c r="Y86" s="508">
        <v>495.06</v>
      </c>
      <c r="Z86" s="508">
        <v>495.06</v>
      </c>
      <c r="AA86" s="508">
        <v>495.06</v>
      </c>
      <c r="AB86" s="508">
        <v>495.06</v>
      </c>
      <c r="AC86" s="508">
        <v>495.06</v>
      </c>
      <c r="AD86" s="508">
        <v>495.06</v>
      </c>
      <c r="AE86" s="508">
        <v>495.06</v>
      </c>
      <c r="AF86" s="508">
        <v>495.06</v>
      </c>
      <c r="AG86" s="508">
        <v>495.06</v>
      </c>
      <c r="AH86" s="508">
        <v>495.06</v>
      </c>
      <c r="AI86" s="508">
        <v>495.06</v>
      </c>
      <c r="AJ86" s="508">
        <v>495.06</v>
      </c>
      <c r="AK86" s="508">
        <v>495.06</v>
      </c>
      <c r="AL86" s="508">
        <v>495.06</v>
      </c>
      <c r="AM86" s="508">
        <v>495.06</v>
      </c>
      <c r="AN86" s="508">
        <v>495.06</v>
      </c>
      <c r="AO86" s="508">
        <v>495.06</v>
      </c>
      <c r="AP86" s="508">
        <v>495.06</v>
      </c>
      <c r="AR86" s="158" t="s">
        <v>357</v>
      </c>
    </row>
    <row r="87" spans="1:44" x14ac:dyDescent="0.2">
      <c r="A87" s="110">
        <v>245</v>
      </c>
      <c r="B87" s="156" t="s">
        <v>390</v>
      </c>
      <c r="C87" s="156" t="s">
        <v>350</v>
      </c>
      <c r="D87" s="508">
        <v>562.65</v>
      </c>
      <c r="E87" s="508">
        <v>562.65</v>
      </c>
      <c r="F87" s="508">
        <v>562.65</v>
      </c>
      <c r="G87" s="508">
        <v>562.65</v>
      </c>
      <c r="H87" s="508">
        <v>562.65</v>
      </c>
      <c r="I87" s="508">
        <v>562.65</v>
      </c>
      <c r="J87" s="508">
        <v>562.65</v>
      </c>
      <c r="K87" s="508">
        <v>562.65</v>
      </c>
      <c r="L87" s="508">
        <v>562.65</v>
      </c>
      <c r="M87" s="508">
        <v>562.65</v>
      </c>
      <c r="N87" s="508">
        <v>562.65</v>
      </c>
      <c r="O87" s="508">
        <v>562.65</v>
      </c>
      <c r="P87" s="508">
        <v>562.65</v>
      </c>
      <c r="Q87" s="508">
        <v>562.65</v>
      </c>
      <c r="R87" s="508">
        <v>562.65</v>
      </c>
      <c r="S87" s="508">
        <v>562.65</v>
      </c>
      <c r="T87" s="508">
        <v>562.65</v>
      </c>
      <c r="U87" s="508">
        <v>562.65</v>
      </c>
      <c r="V87" s="508">
        <v>562.65</v>
      </c>
      <c r="W87" s="508">
        <v>562.65</v>
      </c>
      <c r="X87" s="508">
        <v>562.65</v>
      </c>
      <c r="Y87" s="508">
        <v>562.65</v>
      </c>
      <c r="Z87" s="508">
        <v>562.65</v>
      </c>
      <c r="AA87" s="508">
        <v>562.65</v>
      </c>
      <c r="AB87" s="508">
        <v>562.65</v>
      </c>
      <c r="AC87" s="508">
        <v>562.65</v>
      </c>
      <c r="AD87" s="508">
        <v>562.65</v>
      </c>
      <c r="AE87" s="508">
        <v>562.65</v>
      </c>
      <c r="AF87" s="508">
        <v>562.65</v>
      </c>
      <c r="AG87" s="508">
        <v>562.65</v>
      </c>
      <c r="AH87" s="508">
        <v>562.65</v>
      </c>
      <c r="AI87" s="508">
        <v>562.65</v>
      </c>
      <c r="AJ87" s="508">
        <v>562.65</v>
      </c>
      <c r="AK87" s="508">
        <v>562.65</v>
      </c>
      <c r="AL87" s="508">
        <v>562.65</v>
      </c>
      <c r="AM87" s="508">
        <v>562.65</v>
      </c>
      <c r="AN87" s="508">
        <v>562.65</v>
      </c>
      <c r="AO87" s="508">
        <v>562.65</v>
      </c>
      <c r="AP87" s="508">
        <v>562.65</v>
      </c>
      <c r="AR87" s="158" t="s">
        <v>2582</v>
      </c>
    </row>
    <row r="88" spans="1:44" x14ac:dyDescent="0.2">
      <c r="A88" s="110">
        <v>246</v>
      </c>
      <c r="B88" s="156" t="s">
        <v>393</v>
      </c>
      <c r="C88" s="156" t="s">
        <v>350</v>
      </c>
      <c r="D88" s="508">
        <v>1124.53</v>
      </c>
      <c r="E88" s="508">
        <v>1124.53</v>
      </c>
      <c r="F88" s="508">
        <v>1124.53</v>
      </c>
      <c r="G88" s="508">
        <v>1124.53</v>
      </c>
      <c r="H88" s="508">
        <v>1124.53</v>
      </c>
      <c r="I88" s="508">
        <v>1124.53</v>
      </c>
      <c r="J88" s="508">
        <v>1124.53</v>
      </c>
      <c r="K88" s="508">
        <v>1124.53</v>
      </c>
      <c r="L88" s="508">
        <v>1124.53</v>
      </c>
      <c r="M88" s="508">
        <v>1124.53</v>
      </c>
      <c r="N88" s="508">
        <v>1124.53</v>
      </c>
      <c r="O88" s="508">
        <v>1124.53</v>
      </c>
      <c r="P88" s="508">
        <v>1124.53</v>
      </c>
      <c r="Q88" s="508">
        <v>1124.53</v>
      </c>
      <c r="R88" s="508">
        <v>1124.53</v>
      </c>
      <c r="S88" s="508">
        <v>1124.53</v>
      </c>
      <c r="T88" s="508">
        <v>1124.53</v>
      </c>
      <c r="U88" s="508">
        <v>1124.53</v>
      </c>
      <c r="V88" s="508">
        <v>1124.53</v>
      </c>
      <c r="W88" s="508">
        <v>1124.53</v>
      </c>
      <c r="X88" s="508">
        <v>1124.53</v>
      </c>
      <c r="Y88" s="508">
        <v>1124.53</v>
      </c>
      <c r="Z88" s="508">
        <v>1124.53</v>
      </c>
      <c r="AA88" s="508">
        <v>1124.53</v>
      </c>
      <c r="AB88" s="508">
        <v>1124.53</v>
      </c>
      <c r="AC88" s="508">
        <v>1124.53</v>
      </c>
      <c r="AD88" s="508">
        <v>1124.53</v>
      </c>
      <c r="AE88" s="508">
        <v>1124.53</v>
      </c>
      <c r="AF88" s="508">
        <v>1124.53</v>
      </c>
      <c r="AG88" s="508">
        <v>1124.53</v>
      </c>
      <c r="AH88" s="508">
        <v>1124.53</v>
      </c>
      <c r="AI88" s="508">
        <v>1124.53</v>
      </c>
      <c r="AJ88" s="508">
        <v>1124.53</v>
      </c>
      <c r="AK88" s="508">
        <v>1124.53</v>
      </c>
      <c r="AL88" s="508">
        <v>1124.53</v>
      </c>
      <c r="AM88" s="508">
        <v>1124.53</v>
      </c>
      <c r="AN88" s="508">
        <v>1124.53</v>
      </c>
      <c r="AO88" s="508">
        <v>1124.53</v>
      </c>
      <c r="AP88" s="508">
        <v>1124.53</v>
      </c>
      <c r="AR88" s="158" t="s">
        <v>2582</v>
      </c>
    </row>
    <row r="89" spans="1:44" x14ac:dyDescent="0.2">
      <c r="A89" s="110">
        <v>247</v>
      </c>
      <c r="B89" s="156" t="s">
        <v>398</v>
      </c>
      <c r="C89" s="156" t="s">
        <v>350</v>
      </c>
      <c r="D89" s="508">
        <v>609.51</v>
      </c>
      <c r="E89" s="508">
        <v>609.51</v>
      </c>
      <c r="F89" s="508">
        <v>609.51</v>
      </c>
      <c r="G89" s="508">
        <v>609.51</v>
      </c>
      <c r="H89" s="508">
        <v>609.51</v>
      </c>
      <c r="I89" s="508">
        <v>609.51</v>
      </c>
      <c r="J89" s="508">
        <v>609.51</v>
      </c>
      <c r="K89" s="508">
        <v>609.51</v>
      </c>
      <c r="L89" s="508">
        <v>609.51</v>
      </c>
      <c r="M89" s="508">
        <v>609.51</v>
      </c>
      <c r="N89" s="508">
        <v>609.51</v>
      </c>
      <c r="O89" s="508">
        <v>609.51</v>
      </c>
      <c r="P89" s="508">
        <v>609.51</v>
      </c>
      <c r="Q89" s="508">
        <v>609.51</v>
      </c>
      <c r="R89" s="508">
        <v>609.51</v>
      </c>
      <c r="S89" s="508">
        <v>609.51</v>
      </c>
      <c r="T89" s="508">
        <v>609.51</v>
      </c>
      <c r="U89" s="508">
        <v>609.51</v>
      </c>
      <c r="V89" s="508">
        <v>609.51</v>
      </c>
      <c r="W89" s="508">
        <v>609.51</v>
      </c>
      <c r="X89" s="508">
        <v>609.51</v>
      </c>
      <c r="Y89" s="508">
        <v>609.51</v>
      </c>
      <c r="Z89" s="508">
        <v>609.51</v>
      </c>
      <c r="AA89" s="508">
        <v>609.51</v>
      </c>
      <c r="AB89" s="508">
        <v>609.51</v>
      </c>
      <c r="AC89" s="508">
        <v>609.51</v>
      </c>
      <c r="AD89" s="508">
        <v>609.51</v>
      </c>
      <c r="AE89" s="508">
        <v>609.51</v>
      </c>
      <c r="AF89" s="508">
        <v>609.51</v>
      </c>
      <c r="AG89" s="508">
        <v>609.51</v>
      </c>
      <c r="AH89" s="508">
        <v>609.51</v>
      </c>
      <c r="AI89" s="508">
        <v>609.51</v>
      </c>
      <c r="AJ89" s="508">
        <v>609.51</v>
      </c>
      <c r="AK89" s="508">
        <v>609.51</v>
      </c>
      <c r="AL89" s="508">
        <v>609.51</v>
      </c>
      <c r="AM89" s="508">
        <v>609.51</v>
      </c>
      <c r="AN89" s="508">
        <v>609.51</v>
      </c>
      <c r="AO89" s="508">
        <v>609.51</v>
      </c>
      <c r="AP89" s="508">
        <v>609.51</v>
      </c>
      <c r="AR89" s="158" t="s">
        <v>357</v>
      </c>
    </row>
    <row r="90" spans="1:44" x14ac:dyDescent="0.2">
      <c r="A90" s="110">
        <v>248</v>
      </c>
      <c r="B90" s="156" t="s">
        <v>402</v>
      </c>
      <c r="C90" s="156" t="s">
        <v>360</v>
      </c>
      <c r="D90" s="508">
        <v>495.06</v>
      </c>
      <c r="E90" s="508">
        <v>495.06</v>
      </c>
      <c r="F90" s="508">
        <v>495.06</v>
      </c>
      <c r="G90" s="508">
        <v>495.06</v>
      </c>
      <c r="H90" s="508">
        <v>495.06</v>
      </c>
      <c r="I90" s="508">
        <v>495.06</v>
      </c>
      <c r="J90" s="508">
        <v>495.06</v>
      </c>
      <c r="K90" s="508">
        <v>495.06</v>
      </c>
      <c r="L90" s="508">
        <v>495.06</v>
      </c>
      <c r="M90" s="508">
        <v>495.06</v>
      </c>
      <c r="N90" s="508">
        <v>495.06</v>
      </c>
      <c r="O90" s="508">
        <v>495.06</v>
      </c>
      <c r="P90" s="508">
        <v>495.06</v>
      </c>
      <c r="Q90" s="508">
        <v>495.06</v>
      </c>
      <c r="R90" s="508">
        <v>495.06</v>
      </c>
      <c r="S90" s="508">
        <v>495.06</v>
      </c>
      <c r="T90" s="508">
        <v>495.06</v>
      </c>
      <c r="U90" s="508">
        <v>495.06</v>
      </c>
      <c r="V90" s="508">
        <v>495.06</v>
      </c>
      <c r="W90" s="508">
        <v>495.06</v>
      </c>
      <c r="X90" s="508">
        <v>495.06</v>
      </c>
      <c r="Y90" s="508">
        <v>495.06</v>
      </c>
      <c r="Z90" s="508">
        <v>495.06</v>
      </c>
      <c r="AA90" s="508">
        <v>495.06</v>
      </c>
      <c r="AB90" s="508">
        <v>495.06</v>
      </c>
      <c r="AC90" s="508">
        <v>495.06</v>
      </c>
      <c r="AD90" s="508">
        <v>495.06</v>
      </c>
      <c r="AE90" s="508">
        <v>495.06</v>
      </c>
      <c r="AF90" s="508">
        <v>495.06</v>
      </c>
      <c r="AG90" s="508">
        <v>495.06</v>
      </c>
      <c r="AH90" s="508">
        <v>495.06</v>
      </c>
      <c r="AI90" s="508">
        <v>495.06</v>
      </c>
      <c r="AJ90" s="508">
        <v>495.06</v>
      </c>
      <c r="AK90" s="508">
        <v>495.06</v>
      </c>
      <c r="AL90" s="508">
        <v>495.06</v>
      </c>
      <c r="AM90" s="508">
        <v>495.06</v>
      </c>
      <c r="AN90" s="508">
        <v>495.06</v>
      </c>
      <c r="AO90" s="508">
        <v>495.06</v>
      </c>
      <c r="AP90" s="508">
        <v>495.06</v>
      </c>
      <c r="AR90" s="158" t="s">
        <v>2582</v>
      </c>
    </row>
    <row r="91" spans="1:44" x14ac:dyDescent="0.2">
      <c r="A91" s="110">
        <v>249</v>
      </c>
      <c r="B91" s="156" t="s">
        <v>403</v>
      </c>
      <c r="C91" s="156" t="s">
        <v>350</v>
      </c>
      <c r="D91" s="508">
        <v>842.33</v>
      </c>
      <c r="E91" s="508">
        <v>842.33</v>
      </c>
      <c r="F91" s="508">
        <v>842.33</v>
      </c>
      <c r="G91" s="508">
        <v>842.33</v>
      </c>
      <c r="H91" s="508">
        <v>842.33</v>
      </c>
      <c r="I91" s="508">
        <v>842.33</v>
      </c>
      <c r="J91" s="508">
        <v>842.33</v>
      </c>
      <c r="K91" s="508">
        <v>842.33</v>
      </c>
      <c r="L91" s="508">
        <v>842.33</v>
      </c>
      <c r="M91" s="508">
        <v>842.33</v>
      </c>
      <c r="N91" s="508">
        <v>842.33</v>
      </c>
      <c r="O91" s="508">
        <v>842.33</v>
      </c>
      <c r="P91" s="508">
        <v>842.33</v>
      </c>
      <c r="Q91" s="508">
        <v>842.33</v>
      </c>
      <c r="R91" s="508">
        <v>842.33</v>
      </c>
      <c r="S91" s="508">
        <v>842.33</v>
      </c>
      <c r="T91" s="508">
        <v>842.33</v>
      </c>
      <c r="U91" s="508">
        <v>842.33</v>
      </c>
      <c r="V91" s="508">
        <v>842.33</v>
      </c>
      <c r="W91" s="508">
        <v>842.33</v>
      </c>
      <c r="X91" s="508">
        <v>842.33</v>
      </c>
      <c r="Y91" s="508">
        <v>842.33</v>
      </c>
      <c r="Z91" s="508">
        <v>842.33</v>
      </c>
      <c r="AA91" s="508">
        <v>842.33</v>
      </c>
      <c r="AB91" s="508">
        <v>842.33</v>
      </c>
      <c r="AC91" s="508">
        <v>842.33</v>
      </c>
      <c r="AD91" s="508">
        <v>842.33</v>
      </c>
      <c r="AE91" s="508">
        <v>842.33</v>
      </c>
      <c r="AF91" s="508">
        <v>842.33</v>
      </c>
      <c r="AG91" s="508">
        <v>842.33</v>
      </c>
      <c r="AH91" s="508">
        <v>842.33</v>
      </c>
      <c r="AI91" s="508">
        <v>842.33</v>
      </c>
      <c r="AJ91" s="508">
        <v>842.33</v>
      </c>
      <c r="AK91" s="508">
        <v>842.33</v>
      </c>
      <c r="AL91" s="508">
        <v>842.33</v>
      </c>
      <c r="AM91" s="508">
        <v>842.33</v>
      </c>
      <c r="AN91" s="508">
        <v>842.33</v>
      </c>
      <c r="AO91" s="508">
        <v>842.33</v>
      </c>
      <c r="AP91" s="508">
        <v>842.33</v>
      </c>
      <c r="AR91" s="158" t="s">
        <v>2582</v>
      </c>
    </row>
    <row r="92" spans="1:44" x14ac:dyDescent="0.2">
      <c r="A92" s="110">
        <v>250</v>
      </c>
      <c r="B92" s="156" t="s">
        <v>410</v>
      </c>
      <c r="C92" s="156" t="s">
        <v>360</v>
      </c>
      <c r="D92" s="508">
        <v>1176.45</v>
      </c>
      <c r="E92" s="508">
        <v>1176.45</v>
      </c>
      <c r="F92" s="508">
        <v>1176.45</v>
      </c>
      <c r="G92" s="508">
        <v>1176.45</v>
      </c>
      <c r="H92" s="508">
        <v>1176.45</v>
      </c>
      <c r="I92" s="508">
        <v>1176.45</v>
      </c>
      <c r="J92" s="508">
        <v>1176.45</v>
      </c>
      <c r="K92" s="508">
        <v>1176.45</v>
      </c>
      <c r="L92" s="508">
        <v>1176.45</v>
      </c>
      <c r="M92" s="508">
        <v>1176.45</v>
      </c>
      <c r="N92" s="508">
        <v>1176.45</v>
      </c>
      <c r="O92" s="508">
        <v>1176.45</v>
      </c>
      <c r="P92" s="508">
        <v>1176.45</v>
      </c>
      <c r="Q92" s="508">
        <v>1176.45</v>
      </c>
      <c r="R92" s="508">
        <v>1176.45</v>
      </c>
      <c r="S92" s="508">
        <v>1176.45</v>
      </c>
      <c r="T92" s="508">
        <v>1176.45</v>
      </c>
      <c r="U92" s="508">
        <v>1176.45</v>
      </c>
      <c r="V92" s="508">
        <v>1176.45</v>
      </c>
      <c r="W92" s="508">
        <v>1176.45</v>
      </c>
      <c r="X92" s="508">
        <v>1176.45</v>
      </c>
      <c r="Y92" s="508">
        <v>1176.45</v>
      </c>
      <c r="Z92" s="508">
        <v>1176.45</v>
      </c>
      <c r="AA92" s="508">
        <v>1176.45</v>
      </c>
      <c r="AB92" s="508">
        <v>1176.45</v>
      </c>
      <c r="AC92" s="508">
        <v>1176.45</v>
      </c>
      <c r="AD92" s="508">
        <v>1176.45</v>
      </c>
      <c r="AE92" s="508">
        <v>1176.45</v>
      </c>
      <c r="AF92" s="508">
        <v>1176.45</v>
      </c>
      <c r="AG92" s="508">
        <v>1176.45</v>
      </c>
      <c r="AH92" s="508">
        <v>1176.45</v>
      </c>
      <c r="AI92" s="508">
        <v>1176.45</v>
      </c>
      <c r="AJ92" s="508">
        <v>1176.45</v>
      </c>
      <c r="AK92" s="508">
        <v>1176.45</v>
      </c>
      <c r="AL92" s="508">
        <v>1176.45</v>
      </c>
      <c r="AM92" s="508">
        <v>1176.45</v>
      </c>
      <c r="AN92" s="508">
        <v>1176.45</v>
      </c>
      <c r="AO92" s="508">
        <v>1176.45</v>
      </c>
      <c r="AP92" s="508">
        <v>1176.45</v>
      </c>
      <c r="AR92" s="158" t="s">
        <v>2582</v>
      </c>
    </row>
    <row r="93" spans="1:44" x14ac:dyDescent="0.2">
      <c r="A93" s="110">
        <v>251</v>
      </c>
      <c r="B93" s="156" t="s">
        <v>411</v>
      </c>
      <c r="C93" s="156" t="s">
        <v>350</v>
      </c>
      <c r="D93" s="508">
        <v>842.33</v>
      </c>
      <c r="E93" s="508">
        <v>842.33</v>
      </c>
      <c r="F93" s="508">
        <v>842.33</v>
      </c>
      <c r="G93" s="508">
        <v>842.33</v>
      </c>
      <c r="H93" s="508">
        <v>842.33</v>
      </c>
      <c r="I93" s="508">
        <v>842.33</v>
      </c>
      <c r="J93" s="508">
        <v>842.33</v>
      </c>
      <c r="K93" s="508">
        <v>842.33</v>
      </c>
      <c r="L93" s="508">
        <v>842.33</v>
      </c>
      <c r="M93" s="508">
        <v>842.33</v>
      </c>
      <c r="N93" s="508">
        <v>842.33</v>
      </c>
      <c r="O93" s="508">
        <v>842.33</v>
      </c>
      <c r="P93" s="508">
        <v>842.33</v>
      </c>
      <c r="Q93" s="508">
        <v>842.33</v>
      </c>
      <c r="R93" s="508">
        <v>842.33</v>
      </c>
      <c r="S93" s="508">
        <v>842.33</v>
      </c>
      <c r="T93" s="508">
        <v>842.33</v>
      </c>
      <c r="U93" s="508">
        <v>842.33</v>
      </c>
      <c r="V93" s="508">
        <v>842.33</v>
      </c>
      <c r="W93" s="508">
        <v>842.33</v>
      </c>
      <c r="X93" s="508">
        <v>842.33</v>
      </c>
      <c r="Y93" s="508">
        <v>842.33</v>
      </c>
      <c r="Z93" s="508">
        <v>842.33</v>
      </c>
      <c r="AA93" s="508">
        <v>842.33</v>
      </c>
      <c r="AB93" s="508">
        <v>842.33</v>
      </c>
      <c r="AC93" s="508">
        <v>842.33</v>
      </c>
      <c r="AD93" s="508">
        <v>842.33</v>
      </c>
      <c r="AE93" s="508">
        <v>842.33</v>
      </c>
      <c r="AF93" s="508">
        <v>842.33</v>
      </c>
      <c r="AG93" s="508">
        <v>842.33</v>
      </c>
      <c r="AH93" s="508">
        <v>842.33</v>
      </c>
      <c r="AI93" s="508">
        <v>842.33</v>
      </c>
      <c r="AJ93" s="508">
        <v>842.33</v>
      </c>
      <c r="AK93" s="508">
        <v>842.33</v>
      </c>
      <c r="AL93" s="508">
        <v>842.33</v>
      </c>
      <c r="AM93" s="508">
        <v>842.33</v>
      </c>
      <c r="AN93" s="508">
        <v>842.33</v>
      </c>
      <c r="AO93" s="508">
        <v>842.33</v>
      </c>
      <c r="AP93" s="508">
        <v>842.33</v>
      </c>
      <c r="AR93" s="158" t="s">
        <v>2582</v>
      </c>
    </row>
    <row r="94" spans="1:44" x14ac:dyDescent="0.2">
      <c r="A94" s="110">
        <v>252</v>
      </c>
      <c r="B94" s="156" t="s">
        <v>417</v>
      </c>
      <c r="C94" s="156" t="s">
        <v>360</v>
      </c>
      <c r="D94" s="508">
        <v>842.33</v>
      </c>
      <c r="E94" s="508">
        <v>842.33</v>
      </c>
      <c r="F94" s="508">
        <v>842.33</v>
      </c>
      <c r="G94" s="508">
        <v>842.33</v>
      </c>
      <c r="H94" s="508">
        <v>842.33</v>
      </c>
      <c r="I94" s="508">
        <v>842.33</v>
      </c>
      <c r="J94" s="508">
        <v>842.33</v>
      </c>
      <c r="K94" s="508">
        <v>842.33</v>
      </c>
      <c r="L94" s="508">
        <v>842.33</v>
      </c>
      <c r="M94" s="508">
        <v>842.33</v>
      </c>
      <c r="N94" s="508">
        <v>842.33</v>
      </c>
      <c r="O94" s="508">
        <v>842.33</v>
      </c>
      <c r="P94" s="508">
        <v>842.33</v>
      </c>
      <c r="Q94" s="508">
        <v>842.33</v>
      </c>
      <c r="R94" s="508">
        <v>842.33</v>
      </c>
      <c r="S94" s="508">
        <v>842.33</v>
      </c>
      <c r="T94" s="508">
        <v>842.33</v>
      </c>
      <c r="U94" s="508">
        <v>842.33</v>
      </c>
      <c r="V94" s="508">
        <v>842.33</v>
      </c>
      <c r="W94" s="508">
        <v>842.33</v>
      </c>
      <c r="X94" s="508">
        <v>842.33</v>
      </c>
      <c r="Y94" s="508">
        <v>842.33</v>
      </c>
      <c r="Z94" s="508">
        <v>842.33</v>
      </c>
      <c r="AA94" s="508">
        <v>842.33</v>
      </c>
      <c r="AB94" s="508">
        <v>842.33</v>
      </c>
      <c r="AC94" s="508">
        <v>842.33</v>
      </c>
      <c r="AD94" s="508">
        <v>842.33</v>
      </c>
      <c r="AE94" s="508">
        <v>842.33</v>
      </c>
      <c r="AF94" s="508">
        <v>842.33</v>
      </c>
      <c r="AG94" s="508">
        <v>842.33</v>
      </c>
      <c r="AH94" s="508">
        <v>842.33</v>
      </c>
      <c r="AI94" s="508">
        <v>842.33</v>
      </c>
      <c r="AJ94" s="508">
        <v>842.33</v>
      </c>
      <c r="AK94" s="508">
        <v>842.33</v>
      </c>
      <c r="AL94" s="508">
        <v>842.33</v>
      </c>
      <c r="AM94" s="508">
        <v>842.33</v>
      </c>
      <c r="AN94" s="508">
        <v>842.33</v>
      </c>
      <c r="AO94" s="508">
        <v>842.33</v>
      </c>
      <c r="AP94" s="508">
        <v>842.33</v>
      </c>
      <c r="AR94" s="158" t="s">
        <v>286</v>
      </c>
    </row>
    <row r="95" spans="1:44" x14ac:dyDescent="0.2">
      <c r="A95" s="110">
        <v>253</v>
      </c>
      <c r="B95" s="156" t="s">
        <v>418</v>
      </c>
      <c r="C95" s="156" t="s">
        <v>357</v>
      </c>
      <c r="D95" s="508">
        <v>279.45</v>
      </c>
      <c r="E95" s="508">
        <v>279.45</v>
      </c>
      <c r="F95" s="508">
        <v>279.45</v>
      </c>
      <c r="G95" s="508">
        <v>279.45</v>
      </c>
      <c r="H95" s="508">
        <v>279.45</v>
      </c>
      <c r="I95" s="508">
        <v>279.45</v>
      </c>
      <c r="J95" s="508">
        <v>279.45</v>
      </c>
      <c r="K95" s="508">
        <v>279.45</v>
      </c>
      <c r="L95" s="508">
        <v>279.45</v>
      </c>
      <c r="M95" s="508">
        <v>279.45</v>
      </c>
      <c r="N95" s="508">
        <v>279.45</v>
      </c>
      <c r="O95" s="508">
        <v>279.45</v>
      </c>
      <c r="P95" s="508">
        <v>279.45</v>
      </c>
      <c r="Q95" s="508">
        <v>279.45</v>
      </c>
      <c r="R95" s="508">
        <v>279.45</v>
      </c>
      <c r="S95" s="508">
        <v>279.45</v>
      </c>
      <c r="T95" s="508">
        <v>279.45</v>
      </c>
      <c r="U95" s="508">
        <v>279.45</v>
      </c>
      <c r="V95" s="508">
        <v>279.45</v>
      </c>
      <c r="W95" s="508">
        <v>279.45</v>
      </c>
      <c r="X95" s="508">
        <v>279.45</v>
      </c>
      <c r="Y95" s="508">
        <v>279.45</v>
      </c>
      <c r="Z95" s="508">
        <v>279.45</v>
      </c>
      <c r="AA95" s="508">
        <v>279.45</v>
      </c>
      <c r="AB95" s="508">
        <v>279.45</v>
      </c>
      <c r="AC95" s="508">
        <v>279.45</v>
      </c>
      <c r="AD95" s="508">
        <v>279.45</v>
      </c>
      <c r="AE95" s="508">
        <v>279.45</v>
      </c>
      <c r="AF95" s="508">
        <v>279.45</v>
      </c>
      <c r="AG95" s="508">
        <v>279.45</v>
      </c>
      <c r="AH95" s="508">
        <v>279.45</v>
      </c>
      <c r="AI95" s="508">
        <v>279.45</v>
      </c>
      <c r="AJ95" s="508">
        <v>279.45</v>
      </c>
      <c r="AK95" s="508">
        <v>279.45</v>
      </c>
      <c r="AL95" s="508">
        <v>279.45</v>
      </c>
      <c r="AM95" s="508">
        <v>279.45</v>
      </c>
      <c r="AN95" s="508">
        <v>279.45</v>
      </c>
      <c r="AO95" s="508">
        <v>279.45</v>
      </c>
      <c r="AP95" s="508">
        <v>279.45</v>
      </c>
      <c r="AR95" s="158" t="s">
        <v>357</v>
      </c>
    </row>
    <row r="96" spans="1:44" x14ac:dyDescent="0.2">
      <c r="A96" s="110">
        <v>254</v>
      </c>
      <c r="B96" s="156" t="s">
        <v>425</v>
      </c>
      <c r="C96" s="156" t="s">
        <v>350</v>
      </c>
      <c r="D96" s="508">
        <v>1153.98</v>
      </c>
      <c r="E96" s="508">
        <v>1153.98</v>
      </c>
      <c r="F96" s="508">
        <v>1153.98</v>
      </c>
      <c r="G96" s="508">
        <v>1153.98</v>
      </c>
      <c r="H96" s="508">
        <v>1153.98</v>
      </c>
      <c r="I96" s="508">
        <v>1153.98</v>
      </c>
      <c r="J96" s="508">
        <v>1153.98</v>
      </c>
      <c r="K96" s="508">
        <v>1153.98</v>
      </c>
      <c r="L96" s="508">
        <v>1153.98</v>
      </c>
      <c r="M96" s="508">
        <v>1153.98</v>
      </c>
      <c r="N96" s="508">
        <v>1153.98</v>
      </c>
      <c r="O96" s="508">
        <v>1153.98</v>
      </c>
      <c r="P96" s="508">
        <v>1153.98</v>
      </c>
      <c r="Q96" s="508">
        <v>1153.98</v>
      </c>
      <c r="R96" s="508">
        <v>1153.98</v>
      </c>
      <c r="S96" s="508">
        <v>1153.98</v>
      </c>
      <c r="T96" s="508">
        <v>1153.98</v>
      </c>
      <c r="U96" s="508">
        <v>1153.98</v>
      </c>
      <c r="V96" s="508">
        <v>1153.98</v>
      </c>
      <c r="W96" s="508">
        <v>1153.98</v>
      </c>
      <c r="X96" s="508">
        <v>1153.98</v>
      </c>
      <c r="Y96" s="508">
        <v>1153.98</v>
      </c>
      <c r="Z96" s="508">
        <v>1153.98</v>
      </c>
      <c r="AA96" s="508">
        <v>1153.98</v>
      </c>
      <c r="AB96" s="508">
        <v>1153.98</v>
      </c>
      <c r="AC96" s="508">
        <v>1153.98</v>
      </c>
      <c r="AD96" s="508">
        <v>1153.98</v>
      </c>
      <c r="AE96" s="508">
        <v>1153.98</v>
      </c>
      <c r="AF96" s="508">
        <v>1153.98</v>
      </c>
      <c r="AG96" s="508">
        <v>1153.98</v>
      </c>
      <c r="AH96" s="508">
        <v>1153.98</v>
      </c>
      <c r="AI96" s="508">
        <v>1153.98</v>
      </c>
      <c r="AJ96" s="508">
        <v>1153.98</v>
      </c>
      <c r="AK96" s="508">
        <v>1153.98</v>
      </c>
      <c r="AL96" s="508">
        <v>1153.98</v>
      </c>
      <c r="AM96" s="508">
        <v>1153.98</v>
      </c>
      <c r="AN96" s="508">
        <v>1153.98</v>
      </c>
      <c r="AO96" s="508">
        <v>1153.98</v>
      </c>
      <c r="AP96" s="508">
        <v>1153.98</v>
      </c>
    </row>
    <row r="97" spans="1:42" x14ac:dyDescent="0.2">
      <c r="A97" s="110">
        <v>255</v>
      </c>
      <c r="B97" s="156" t="s">
        <v>429</v>
      </c>
      <c r="C97" s="156" t="s">
        <v>350</v>
      </c>
      <c r="D97" s="508">
        <v>828.98</v>
      </c>
      <c r="E97" s="508">
        <v>828.98</v>
      </c>
      <c r="F97" s="508">
        <v>828.98</v>
      </c>
      <c r="G97" s="508">
        <v>828.98</v>
      </c>
      <c r="H97" s="508">
        <v>828.98</v>
      </c>
      <c r="I97" s="508">
        <v>828.98</v>
      </c>
      <c r="J97" s="508">
        <v>828.98</v>
      </c>
      <c r="K97" s="508">
        <v>828.98</v>
      </c>
      <c r="L97" s="508">
        <v>828.98</v>
      </c>
      <c r="M97" s="508">
        <v>828.98</v>
      </c>
      <c r="N97" s="508">
        <v>828.98</v>
      </c>
      <c r="O97" s="508">
        <v>828.98</v>
      </c>
      <c r="P97" s="508">
        <v>828.98</v>
      </c>
      <c r="Q97" s="508">
        <v>828.98</v>
      </c>
      <c r="R97" s="508">
        <v>828.98</v>
      </c>
      <c r="S97" s="508">
        <v>828.98</v>
      </c>
      <c r="T97" s="508">
        <v>828.98</v>
      </c>
      <c r="U97" s="508">
        <v>828.98</v>
      </c>
      <c r="V97" s="508">
        <v>828.98</v>
      </c>
      <c r="W97" s="508">
        <v>828.98</v>
      </c>
      <c r="X97" s="508">
        <v>828.98</v>
      </c>
      <c r="Y97" s="508">
        <v>828.98</v>
      </c>
      <c r="Z97" s="508">
        <v>828.98</v>
      </c>
      <c r="AA97" s="508">
        <v>828.98</v>
      </c>
      <c r="AB97" s="508">
        <v>828.98</v>
      </c>
      <c r="AC97" s="508">
        <v>828.98</v>
      </c>
      <c r="AD97" s="508">
        <v>828.98</v>
      </c>
      <c r="AE97" s="508">
        <v>828.98</v>
      </c>
      <c r="AF97" s="508">
        <v>828.98</v>
      </c>
      <c r="AG97" s="508">
        <v>828.98</v>
      </c>
      <c r="AH97" s="508">
        <v>828.98</v>
      </c>
      <c r="AI97" s="508">
        <v>828.98</v>
      </c>
      <c r="AJ97" s="508">
        <v>828.98</v>
      </c>
      <c r="AK97" s="508">
        <v>828.98</v>
      </c>
      <c r="AL97" s="508">
        <v>828.98</v>
      </c>
      <c r="AM97" s="508">
        <v>828.98</v>
      </c>
      <c r="AN97" s="508">
        <v>828.98</v>
      </c>
      <c r="AO97" s="508">
        <v>828.98</v>
      </c>
      <c r="AP97" s="508">
        <v>828.98</v>
      </c>
    </row>
    <row r="98" spans="1:42" x14ac:dyDescent="0.2">
      <c r="A98" s="110">
        <v>256</v>
      </c>
      <c r="B98" s="156" t="s">
        <v>431</v>
      </c>
      <c r="C98" s="156" t="s">
        <v>360</v>
      </c>
      <c r="D98" s="508">
        <v>562.65</v>
      </c>
      <c r="E98" s="508">
        <v>562.65</v>
      </c>
      <c r="F98" s="508">
        <v>562.65</v>
      </c>
      <c r="G98" s="508">
        <v>562.65</v>
      </c>
      <c r="H98" s="508">
        <v>562.65</v>
      </c>
      <c r="I98" s="508">
        <v>562.65</v>
      </c>
      <c r="J98" s="508">
        <v>562.65</v>
      </c>
      <c r="K98" s="508">
        <v>562.65</v>
      </c>
      <c r="L98" s="508">
        <v>562.65</v>
      </c>
      <c r="M98" s="508">
        <v>562.65</v>
      </c>
      <c r="N98" s="508">
        <v>562.65</v>
      </c>
      <c r="O98" s="508">
        <v>562.65</v>
      </c>
      <c r="P98" s="508">
        <v>562.65</v>
      </c>
      <c r="Q98" s="508">
        <v>562.65</v>
      </c>
      <c r="R98" s="508">
        <v>562.65</v>
      </c>
      <c r="S98" s="508">
        <v>562.65</v>
      </c>
      <c r="T98" s="508">
        <v>562.65</v>
      </c>
      <c r="U98" s="508">
        <v>562.65</v>
      </c>
      <c r="V98" s="508">
        <v>562.65</v>
      </c>
      <c r="W98" s="508">
        <v>562.65</v>
      </c>
      <c r="X98" s="508">
        <v>562.65</v>
      </c>
      <c r="Y98" s="508">
        <v>562.65</v>
      </c>
      <c r="Z98" s="508">
        <v>562.65</v>
      </c>
      <c r="AA98" s="508">
        <v>562.65</v>
      </c>
      <c r="AB98" s="508">
        <v>562.65</v>
      </c>
      <c r="AC98" s="508">
        <v>562.65</v>
      </c>
      <c r="AD98" s="508">
        <v>562.65</v>
      </c>
      <c r="AE98" s="508">
        <v>562.65</v>
      </c>
      <c r="AF98" s="508">
        <v>562.65</v>
      </c>
      <c r="AG98" s="508">
        <v>562.65</v>
      </c>
      <c r="AH98" s="508">
        <v>562.65</v>
      </c>
      <c r="AI98" s="508">
        <v>562.65</v>
      </c>
      <c r="AJ98" s="508">
        <v>562.65</v>
      </c>
      <c r="AK98" s="508">
        <v>562.65</v>
      </c>
      <c r="AL98" s="508">
        <v>562.65</v>
      </c>
      <c r="AM98" s="508">
        <v>562.65</v>
      </c>
      <c r="AN98" s="508">
        <v>562.65</v>
      </c>
      <c r="AO98" s="508">
        <v>562.65</v>
      </c>
      <c r="AP98" s="508">
        <v>562.65</v>
      </c>
    </row>
    <row r="99" spans="1:42" x14ac:dyDescent="0.2">
      <c r="A99" s="110">
        <v>257</v>
      </c>
      <c r="B99" s="156" t="s">
        <v>439</v>
      </c>
      <c r="C99" s="156" t="s">
        <v>350</v>
      </c>
      <c r="D99" s="508">
        <v>907.52</v>
      </c>
      <c r="E99" s="508">
        <v>907.52</v>
      </c>
      <c r="F99" s="508">
        <v>907.52</v>
      </c>
      <c r="G99" s="508">
        <v>907.52</v>
      </c>
      <c r="H99" s="508">
        <v>907.52</v>
      </c>
      <c r="I99" s="508">
        <v>907.52</v>
      </c>
      <c r="J99" s="508">
        <v>907.52</v>
      </c>
      <c r="K99" s="508">
        <v>907.52</v>
      </c>
      <c r="L99" s="508">
        <v>907.52</v>
      </c>
      <c r="M99" s="508">
        <v>907.52</v>
      </c>
      <c r="N99" s="508">
        <v>907.52</v>
      </c>
      <c r="O99" s="508">
        <v>907.52</v>
      </c>
      <c r="P99" s="508">
        <v>907.52</v>
      </c>
      <c r="Q99" s="508">
        <v>907.52</v>
      </c>
      <c r="R99" s="508">
        <v>907.52</v>
      </c>
      <c r="S99" s="508">
        <v>907.52</v>
      </c>
      <c r="T99" s="508">
        <v>907.52</v>
      </c>
      <c r="U99" s="508">
        <v>907.52</v>
      </c>
      <c r="V99" s="508">
        <v>907.52</v>
      </c>
      <c r="W99" s="508">
        <v>907.52</v>
      </c>
      <c r="X99" s="508">
        <v>907.52</v>
      </c>
      <c r="Y99" s="508">
        <v>907.52</v>
      </c>
      <c r="Z99" s="508">
        <v>907.52</v>
      </c>
      <c r="AA99" s="508">
        <v>907.52</v>
      </c>
      <c r="AB99" s="508">
        <v>907.52</v>
      </c>
      <c r="AC99" s="508">
        <v>907.52</v>
      </c>
      <c r="AD99" s="508">
        <v>907.52</v>
      </c>
      <c r="AE99" s="508">
        <v>907.52</v>
      </c>
      <c r="AF99" s="508">
        <v>907.52</v>
      </c>
      <c r="AG99" s="508">
        <v>907.52</v>
      </c>
      <c r="AH99" s="508">
        <v>907.52</v>
      </c>
      <c r="AI99" s="508">
        <v>907.52</v>
      </c>
      <c r="AJ99" s="508">
        <v>907.52</v>
      </c>
      <c r="AK99" s="508">
        <v>907.52</v>
      </c>
      <c r="AL99" s="508">
        <v>907.52</v>
      </c>
      <c r="AM99" s="508">
        <v>907.52</v>
      </c>
      <c r="AN99" s="508">
        <v>907.52</v>
      </c>
      <c r="AO99" s="508">
        <v>907.52</v>
      </c>
      <c r="AP99" s="508">
        <v>907.52</v>
      </c>
    </row>
    <row r="100" spans="1:42" x14ac:dyDescent="0.2">
      <c r="A100" s="110">
        <v>258</v>
      </c>
      <c r="B100" s="156" t="s">
        <v>440</v>
      </c>
      <c r="C100" s="156" t="s">
        <v>350</v>
      </c>
      <c r="D100" s="508">
        <v>1016.04</v>
      </c>
      <c r="E100" s="508">
        <v>1016.04</v>
      </c>
      <c r="F100" s="508">
        <v>1016.04</v>
      </c>
      <c r="G100" s="508">
        <v>1016.04</v>
      </c>
      <c r="H100" s="508">
        <v>1016.04</v>
      </c>
      <c r="I100" s="508">
        <v>1016.04</v>
      </c>
      <c r="J100" s="508">
        <v>1016.04</v>
      </c>
      <c r="K100" s="508">
        <v>1016.04</v>
      </c>
      <c r="L100" s="508">
        <v>1016.04</v>
      </c>
      <c r="M100" s="508">
        <v>1016.04</v>
      </c>
      <c r="N100" s="508">
        <v>1016.04</v>
      </c>
      <c r="O100" s="508">
        <v>1016.04</v>
      </c>
      <c r="P100" s="508">
        <v>1016.04</v>
      </c>
      <c r="Q100" s="508">
        <v>1016.04</v>
      </c>
      <c r="R100" s="508">
        <v>1016.04</v>
      </c>
      <c r="S100" s="508">
        <v>1016.04</v>
      </c>
      <c r="T100" s="508">
        <v>1016.04</v>
      </c>
      <c r="U100" s="508">
        <v>1016.04</v>
      </c>
      <c r="V100" s="508">
        <v>1016.04</v>
      </c>
      <c r="W100" s="508">
        <v>1016.04</v>
      </c>
      <c r="X100" s="508">
        <v>1016.04</v>
      </c>
      <c r="Y100" s="508">
        <v>1016.04</v>
      </c>
      <c r="Z100" s="508">
        <v>1016.04</v>
      </c>
      <c r="AA100" s="508">
        <v>1016.04</v>
      </c>
      <c r="AB100" s="508">
        <v>1016.04</v>
      </c>
      <c r="AC100" s="508">
        <v>1016.04</v>
      </c>
      <c r="AD100" s="508">
        <v>1016.04</v>
      </c>
      <c r="AE100" s="508">
        <v>1016.04</v>
      </c>
      <c r="AF100" s="508">
        <v>1016.04</v>
      </c>
      <c r="AG100" s="508">
        <v>1016.04</v>
      </c>
      <c r="AH100" s="508">
        <v>1016.04</v>
      </c>
      <c r="AI100" s="508">
        <v>1016.04</v>
      </c>
      <c r="AJ100" s="508">
        <v>1016.04</v>
      </c>
      <c r="AK100" s="508">
        <v>1016.04</v>
      </c>
      <c r="AL100" s="508">
        <v>1016.04</v>
      </c>
      <c r="AM100" s="508">
        <v>1016.04</v>
      </c>
      <c r="AN100" s="508">
        <v>1016.04</v>
      </c>
      <c r="AO100" s="508">
        <v>1016.04</v>
      </c>
      <c r="AP100" s="508">
        <v>1016.04</v>
      </c>
    </row>
    <row r="101" spans="1:42" x14ac:dyDescent="0.2">
      <c r="A101" s="110">
        <v>259</v>
      </c>
      <c r="B101" s="156" t="s">
        <v>448</v>
      </c>
      <c r="C101" s="156" t="s">
        <v>360</v>
      </c>
      <c r="D101" s="508">
        <v>977.53</v>
      </c>
      <c r="E101" s="508">
        <v>977.53</v>
      </c>
      <c r="F101" s="508">
        <v>977.53</v>
      </c>
      <c r="G101" s="508">
        <v>977.53</v>
      </c>
      <c r="H101" s="508">
        <v>977.53</v>
      </c>
      <c r="I101" s="508">
        <v>977.53</v>
      </c>
      <c r="J101" s="508">
        <v>977.53</v>
      </c>
      <c r="K101" s="508">
        <v>977.53</v>
      </c>
      <c r="L101" s="508">
        <v>977.53</v>
      </c>
      <c r="M101" s="508">
        <v>977.53</v>
      </c>
      <c r="N101" s="508">
        <v>977.53</v>
      </c>
      <c r="O101" s="508">
        <v>977.53</v>
      </c>
      <c r="P101" s="508">
        <v>977.53</v>
      </c>
      <c r="Q101" s="508">
        <v>977.53</v>
      </c>
      <c r="R101" s="508">
        <v>977.53</v>
      </c>
      <c r="S101" s="508">
        <v>977.53</v>
      </c>
      <c r="T101" s="508">
        <v>977.53</v>
      </c>
      <c r="U101" s="508">
        <v>977.53</v>
      </c>
      <c r="V101" s="508">
        <v>977.53</v>
      </c>
      <c r="W101" s="508">
        <v>977.53</v>
      </c>
      <c r="X101" s="508">
        <v>977.53</v>
      </c>
      <c r="Y101" s="508">
        <v>977.53</v>
      </c>
      <c r="Z101" s="508">
        <v>977.53</v>
      </c>
      <c r="AA101" s="508">
        <v>977.53</v>
      </c>
      <c r="AB101" s="508">
        <v>977.53</v>
      </c>
      <c r="AC101" s="508">
        <v>977.53</v>
      </c>
      <c r="AD101" s="508">
        <v>977.53</v>
      </c>
      <c r="AE101" s="508">
        <v>977.53</v>
      </c>
      <c r="AF101" s="508">
        <v>977.53</v>
      </c>
      <c r="AG101" s="508">
        <v>977.53</v>
      </c>
      <c r="AH101" s="508">
        <v>977.53</v>
      </c>
      <c r="AI101" s="508">
        <v>977.53</v>
      </c>
      <c r="AJ101" s="508">
        <v>977.53</v>
      </c>
      <c r="AK101" s="508">
        <v>977.53</v>
      </c>
      <c r="AL101" s="508">
        <v>977.53</v>
      </c>
      <c r="AM101" s="508">
        <v>977.53</v>
      </c>
      <c r="AN101" s="508">
        <v>977.53</v>
      </c>
      <c r="AO101" s="508">
        <v>977.53</v>
      </c>
      <c r="AP101" s="508">
        <v>977.53</v>
      </c>
    </row>
    <row r="102" spans="1:42" x14ac:dyDescent="0.2">
      <c r="A102" s="110">
        <v>260</v>
      </c>
      <c r="B102" s="156" t="s">
        <v>451</v>
      </c>
      <c r="C102" s="156" t="s">
        <v>360</v>
      </c>
      <c r="D102" s="508">
        <v>827.17</v>
      </c>
      <c r="E102" s="508">
        <v>827.17</v>
      </c>
      <c r="F102" s="508">
        <v>827.17</v>
      </c>
      <c r="G102" s="508">
        <v>827.17</v>
      </c>
      <c r="H102" s="508">
        <v>827.17</v>
      </c>
      <c r="I102" s="508">
        <v>827.17</v>
      </c>
      <c r="J102" s="508">
        <v>827.17</v>
      </c>
      <c r="K102" s="508">
        <v>827.17</v>
      </c>
      <c r="L102" s="508">
        <v>827.17</v>
      </c>
      <c r="M102" s="508">
        <v>827.17</v>
      </c>
      <c r="N102" s="508">
        <v>827.17</v>
      </c>
      <c r="O102" s="508">
        <v>827.17</v>
      </c>
      <c r="P102" s="508">
        <v>827.17</v>
      </c>
      <c r="Q102" s="508">
        <v>827.17</v>
      </c>
      <c r="R102" s="508">
        <v>827.17</v>
      </c>
      <c r="S102" s="508">
        <v>827.17</v>
      </c>
      <c r="T102" s="508">
        <v>827.17</v>
      </c>
      <c r="U102" s="508">
        <v>827.17</v>
      </c>
      <c r="V102" s="508">
        <v>827.17</v>
      </c>
      <c r="W102" s="508">
        <v>827.17</v>
      </c>
      <c r="X102" s="508">
        <v>827.17</v>
      </c>
      <c r="Y102" s="508">
        <v>827.17</v>
      </c>
      <c r="Z102" s="508">
        <v>827.17</v>
      </c>
      <c r="AA102" s="508">
        <v>827.17</v>
      </c>
      <c r="AB102" s="508">
        <v>827.17</v>
      </c>
      <c r="AC102" s="508">
        <v>827.17</v>
      </c>
      <c r="AD102" s="508">
        <v>827.17</v>
      </c>
      <c r="AE102" s="508">
        <v>827.17</v>
      </c>
      <c r="AF102" s="508">
        <v>827.17</v>
      </c>
      <c r="AG102" s="508">
        <v>827.17</v>
      </c>
      <c r="AH102" s="508">
        <v>827.17</v>
      </c>
      <c r="AI102" s="508">
        <v>827.17</v>
      </c>
      <c r="AJ102" s="508">
        <v>827.17</v>
      </c>
      <c r="AK102" s="508">
        <v>827.17</v>
      </c>
      <c r="AL102" s="508">
        <v>827.17</v>
      </c>
      <c r="AM102" s="508">
        <v>827.17</v>
      </c>
      <c r="AN102" s="508">
        <v>827.17</v>
      </c>
      <c r="AO102" s="508">
        <v>827.17</v>
      </c>
      <c r="AP102" s="508">
        <v>827.17</v>
      </c>
    </row>
    <row r="103" spans="1:42" x14ac:dyDescent="0.2">
      <c r="A103" s="110">
        <v>261</v>
      </c>
      <c r="B103" s="156" t="s">
        <v>453</v>
      </c>
      <c r="C103" s="156" t="s">
        <v>350</v>
      </c>
      <c r="D103" s="508">
        <v>829.7</v>
      </c>
      <c r="E103" s="508">
        <v>829.7</v>
      </c>
      <c r="F103" s="508">
        <v>829.7</v>
      </c>
      <c r="G103" s="508">
        <v>829.7</v>
      </c>
      <c r="H103" s="508">
        <v>829.7</v>
      </c>
      <c r="I103" s="508">
        <v>829.7</v>
      </c>
      <c r="J103" s="508">
        <v>829.7</v>
      </c>
      <c r="K103" s="508">
        <v>829.7</v>
      </c>
      <c r="L103" s="508">
        <v>829.7</v>
      </c>
      <c r="M103" s="508">
        <v>829.7</v>
      </c>
      <c r="N103" s="508">
        <v>829.7</v>
      </c>
      <c r="O103" s="508">
        <v>829.7</v>
      </c>
      <c r="P103" s="508">
        <v>829.7</v>
      </c>
      <c r="Q103" s="508">
        <v>829.7</v>
      </c>
      <c r="R103" s="508">
        <v>829.7</v>
      </c>
      <c r="S103" s="508">
        <v>829.7</v>
      </c>
      <c r="T103" s="508">
        <v>829.7</v>
      </c>
      <c r="U103" s="508">
        <v>829.7</v>
      </c>
      <c r="V103" s="508">
        <v>829.7</v>
      </c>
      <c r="W103" s="508">
        <v>829.7</v>
      </c>
      <c r="X103" s="508">
        <v>829.7</v>
      </c>
      <c r="Y103" s="508">
        <v>829.7</v>
      </c>
      <c r="Z103" s="508">
        <v>829.7</v>
      </c>
      <c r="AA103" s="508">
        <v>829.7</v>
      </c>
      <c r="AB103" s="508">
        <v>829.7</v>
      </c>
      <c r="AC103" s="508">
        <v>829.7</v>
      </c>
      <c r="AD103" s="508">
        <v>829.7</v>
      </c>
      <c r="AE103" s="508">
        <v>829.7</v>
      </c>
      <c r="AF103" s="508">
        <v>829.7</v>
      </c>
      <c r="AG103" s="508">
        <v>829.7</v>
      </c>
      <c r="AH103" s="508">
        <v>829.7</v>
      </c>
      <c r="AI103" s="508">
        <v>829.7</v>
      </c>
      <c r="AJ103" s="508">
        <v>829.7</v>
      </c>
      <c r="AK103" s="508">
        <v>829.7</v>
      </c>
      <c r="AL103" s="508">
        <v>829.7</v>
      </c>
      <c r="AM103" s="508">
        <v>829.7</v>
      </c>
      <c r="AN103" s="508">
        <v>829.7</v>
      </c>
      <c r="AO103" s="508">
        <v>829.7</v>
      </c>
      <c r="AP103" s="508">
        <v>829.7</v>
      </c>
    </row>
    <row r="104" spans="1:42" x14ac:dyDescent="0.2">
      <c r="A104" s="110">
        <v>262</v>
      </c>
      <c r="B104" s="156" t="s">
        <v>454</v>
      </c>
      <c r="C104" s="156" t="s">
        <v>360</v>
      </c>
      <c r="D104" s="508">
        <v>495.75</v>
      </c>
      <c r="E104" s="508">
        <v>495.75</v>
      </c>
      <c r="F104" s="508">
        <v>495.75</v>
      </c>
      <c r="G104" s="508">
        <v>495.75</v>
      </c>
      <c r="H104" s="508">
        <v>495.75</v>
      </c>
      <c r="I104" s="508">
        <v>495.75</v>
      </c>
      <c r="J104" s="508">
        <v>495.75</v>
      </c>
      <c r="K104" s="508">
        <v>495.75</v>
      </c>
      <c r="L104" s="508">
        <v>495.75</v>
      </c>
      <c r="M104" s="508">
        <v>495.75</v>
      </c>
      <c r="N104" s="508">
        <v>495.75</v>
      </c>
      <c r="O104" s="508">
        <v>495.75</v>
      </c>
      <c r="P104" s="508">
        <v>495.75</v>
      </c>
      <c r="Q104" s="508">
        <v>495.75</v>
      </c>
      <c r="R104" s="508">
        <v>495.75</v>
      </c>
      <c r="S104" s="508">
        <v>495.75</v>
      </c>
      <c r="T104" s="508">
        <v>495.75</v>
      </c>
      <c r="U104" s="508">
        <v>495.75</v>
      </c>
      <c r="V104" s="508">
        <v>495.75</v>
      </c>
      <c r="W104" s="508">
        <v>495.75</v>
      </c>
      <c r="X104" s="508">
        <v>495.75</v>
      </c>
      <c r="Y104" s="508">
        <v>495.75</v>
      </c>
      <c r="Z104" s="508">
        <v>495.75</v>
      </c>
      <c r="AA104" s="508">
        <v>495.75</v>
      </c>
      <c r="AB104" s="508">
        <v>495.75</v>
      </c>
      <c r="AC104" s="508">
        <v>495.75</v>
      </c>
      <c r="AD104" s="508">
        <v>495.75</v>
      </c>
      <c r="AE104" s="508">
        <v>495.75</v>
      </c>
      <c r="AF104" s="508">
        <v>495.75</v>
      </c>
      <c r="AG104" s="508">
        <v>495.75</v>
      </c>
      <c r="AH104" s="508">
        <v>495.75</v>
      </c>
      <c r="AI104" s="508">
        <v>495.75</v>
      </c>
      <c r="AJ104" s="508">
        <v>495.75</v>
      </c>
      <c r="AK104" s="508">
        <v>495.75</v>
      </c>
      <c r="AL104" s="508">
        <v>495.75</v>
      </c>
      <c r="AM104" s="508">
        <v>495.75</v>
      </c>
      <c r="AN104" s="508">
        <v>495.75</v>
      </c>
      <c r="AO104" s="508">
        <v>495.75</v>
      </c>
      <c r="AP104" s="508">
        <v>495.75</v>
      </c>
    </row>
    <row r="105" spans="1:42" x14ac:dyDescent="0.2">
      <c r="A105" s="110">
        <v>263</v>
      </c>
      <c r="B105" s="156" t="s">
        <v>455</v>
      </c>
      <c r="C105" s="156" t="s">
        <v>360</v>
      </c>
      <c r="D105" s="508">
        <v>474.77</v>
      </c>
      <c r="E105" s="508">
        <v>474.77</v>
      </c>
      <c r="F105" s="508">
        <v>474.77</v>
      </c>
      <c r="G105" s="508">
        <v>474.77</v>
      </c>
      <c r="H105" s="508">
        <v>474.77</v>
      </c>
      <c r="I105" s="508">
        <v>474.77</v>
      </c>
      <c r="J105" s="508">
        <v>474.77</v>
      </c>
      <c r="K105" s="508">
        <v>474.77</v>
      </c>
      <c r="L105" s="508">
        <v>474.77</v>
      </c>
      <c r="M105" s="508">
        <v>474.77</v>
      </c>
      <c r="N105" s="508">
        <v>474.77</v>
      </c>
      <c r="O105" s="508">
        <v>474.77</v>
      </c>
      <c r="P105" s="508">
        <v>474.77</v>
      </c>
      <c r="Q105" s="508">
        <v>474.77</v>
      </c>
      <c r="R105" s="508">
        <v>474.77</v>
      </c>
      <c r="S105" s="508">
        <v>474.77</v>
      </c>
      <c r="T105" s="508">
        <v>474.77</v>
      </c>
      <c r="U105" s="508">
        <v>474.77</v>
      </c>
      <c r="V105" s="508">
        <v>474.77</v>
      </c>
      <c r="W105" s="508">
        <v>474.77</v>
      </c>
      <c r="X105" s="508">
        <v>474.77</v>
      </c>
      <c r="Y105" s="508">
        <v>474.77</v>
      </c>
      <c r="Z105" s="508">
        <v>474.77</v>
      </c>
      <c r="AA105" s="508">
        <v>474.77</v>
      </c>
      <c r="AB105" s="508">
        <v>474.77</v>
      </c>
      <c r="AC105" s="508">
        <v>474.77</v>
      </c>
      <c r="AD105" s="508">
        <v>474.77</v>
      </c>
      <c r="AE105" s="508">
        <v>474.77</v>
      </c>
      <c r="AF105" s="508">
        <v>474.77</v>
      </c>
      <c r="AG105" s="508">
        <v>474.77</v>
      </c>
      <c r="AH105" s="508">
        <v>474.77</v>
      </c>
      <c r="AI105" s="508">
        <v>474.77</v>
      </c>
      <c r="AJ105" s="508">
        <v>474.77</v>
      </c>
      <c r="AK105" s="508">
        <v>474.77</v>
      </c>
      <c r="AL105" s="508">
        <v>474.77</v>
      </c>
      <c r="AM105" s="508">
        <v>474.77</v>
      </c>
      <c r="AN105" s="508">
        <v>474.77</v>
      </c>
      <c r="AO105" s="508">
        <v>474.77</v>
      </c>
      <c r="AP105" s="508">
        <v>474.77</v>
      </c>
    </row>
    <row r="106" spans="1:42" x14ac:dyDescent="0.2">
      <c r="A106" s="110">
        <v>264</v>
      </c>
      <c r="B106" s="156" t="s">
        <v>460</v>
      </c>
      <c r="C106" s="156" t="s">
        <v>350</v>
      </c>
      <c r="D106" s="508">
        <v>842.33</v>
      </c>
      <c r="E106" s="508">
        <v>842.33</v>
      </c>
      <c r="F106" s="508">
        <v>842.33</v>
      </c>
      <c r="G106" s="508">
        <v>842.33</v>
      </c>
      <c r="H106" s="508">
        <v>842.33</v>
      </c>
      <c r="I106" s="508">
        <v>842.33</v>
      </c>
      <c r="J106" s="508">
        <v>842.33</v>
      </c>
      <c r="K106" s="508">
        <v>842.33</v>
      </c>
      <c r="L106" s="508">
        <v>842.33</v>
      </c>
      <c r="M106" s="508">
        <v>842.33</v>
      </c>
      <c r="N106" s="508">
        <v>842.33</v>
      </c>
      <c r="O106" s="508">
        <v>842.33</v>
      </c>
      <c r="P106" s="508">
        <v>842.33</v>
      </c>
      <c r="Q106" s="508">
        <v>842.33</v>
      </c>
      <c r="R106" s="508">
        <v>842.33</v>
      </c>
      <c r="S106" s="508">
        <v>842.33</v>
      </c>
      <c r="T106" s="508">
        <v>842.33</v>
      </c>
      <c r="U106" s="508">
        <v>842.33</v>
      </c>
      <c r="V106" s="508">
        <v>842.33</v>
      </c>
      <c r="W106" s="508">
        <v>842.33</v>
      </c>
      <c r="X106" s="508">
        <v>842.33</v>
      </c>
      <c r="Y106" s="508">
        <v>842.33</v>
      </c>
      <c r="Z106" s="508">
        <v>842.33</v>
      </c>
      <c r="AA106" s="508">
        <v>842.33</v>
      </c>
      <c r="AB106" s="508">
        <v>842.33</v>
      </c>
      <c r="AC106" s="508">
        <v>842.33</v>
      </c>
      <c r="AD106" s="508">
        <v>842.33</v>
      </c>
      <c r="AE106" s="508">
        <v>842.33</v>
      </c>
      <c r="AF106" s="508">
        <v>842.33</v>
      </c>
      <c r="AG106" s="508">
        <v>842.33</v>
      </c>
      <c r="AH106" s="508">
        <v>842.33</v>
      </c>
      <c r="AI106" s="508">
        <v>842.33</v>
      </c>
      <c r="AJ106" s="508">
        <v>842.33</v>
      </c>
      <c r="AK106" s="508">
        <v>842.33</v>
      </c>
      <c r="AL106" s="508">
        <v>842.33</v>
      </c>
      <c r="AM106" s="508">
        <v>842.33</v>
      </c>
      <c r="AN106" s="508">
        <v>842.33</v>
      </c>
      <c r="AO106" s="508">
        <v>842.33</v>
      </c>
      <c r="AP106" s="508">
        <v>842.33</v>
      </c>
    </row>
    <row r="107" spans="1:42" x14ac:dyDescent="0.2">
      <c r="A107" s="110">
        <v>265</v>
      </c>
      <c r="B107" s="156" t="s">
        <v>462</v>
      </c>
      <c r="C107" s="156" t="s">
        <v>360</v>
      </c>
      <c r="D107" s="508">
        <v>415.82</v>
      </c>
      <c r="E107" s="508">
        <v>415.82</v>
      </c>
      <c r="F107" s="508">
        <v>415.82</v>
      </c>
      <c r="G107" s="508">
        <v>415.82</v>
      </c>
      <c r="H107" s="508">
        <v>415.82</v>
      </c>
      <c r="I107" s="508">
        <v>415.82</v>
      </c>
      <c r="J107" s="508">
        <v>415.82</v>
      </c>
      <c r="K107" s="508">
        <v>415.82</v>
      </c>
      <c r="L107" s="508">
        <v>415.82</v>
      </c>
      <c r="M107" s="508">
        <v>415.82</v>
      </c>
      <c r="N107" s="508">
        <v>415.82</v>
      </c>
      <c r="O107" s="508">
        <v>415.82</v>
      </c>
      <c r="P107" s="508">
        <v>415.82</v>
      </c>
      <c r="Q107" s="508">
        <v>415.82</v>
      </c>
      <c r="R107" s="508">
        <v>415.82</v>
      </c>
      <c r="S107" s="508">
        <v>415.82</v>
      </c>
      <c r="T107" s="508">
        <v>415.82</v>
      </c>
      <c r="U107" s="508">
        <v>415.82</v>
      </c>
      <c r="V107" s="508">
        <v>415.82</v>
      </c>
      <c r="W107" s="508">
        <v>415.82</v>
      </c>
      <c r="X107" s="508">
        <v>415.82</v>
      </c>
      <c r="Y107" s="508">
        <v>415.82</v>
      </c>
      <c r="Z107" s="508">
        <v>415.82</v>
      </c>
      <c r="AA107" s="508">
        <v>415.82</v>
      </c>
      <c r="AB107" s="508">
        <v>415.82</v>
      </c>
      <c r="AC107" s="508">
        <v>415.82</v>
      </c>
      <c r="AD107" s="508">
        <v>415.82</v>
      </c>
      <c r="AE107" s="508">
        <v>415.82</v>
      </c>
      <c r="AF107" s="508">
        <v>415.82</v>
      </c>
      <c r="AG107" s="508">
        <v>415.82</v>
      </c>
      <c r="AH107" s="508">
        <v>415.82</v>
      </c>
      <c r="AI107" s="508">
        <v>415.82</v>
      </c>
      <c r="AJ107" s="508">
        <v>415.82</v>
      </c>
      <c r="AK107" s="508">
        <v>415.82</v>
      </c>
      <c r="AL107" s="508">
        <v>415.82</v>
      </c>
      <c r="AM107" s="508">
        <v>415.82</v>
      </c>
      <c r="AN107" s="508">
        <v>415.82</v>
      </c>
      <c r="AO107" s="508">
        <v>415.82</v>
      </c>
      <c r="AP107" s="508">
        <v>415.82</v>
      </c>
    </row>
    <row r="108" spans="1:42" x14ac:dyDescent="0.2">
      <c r="A108" s="110">
        <v>266</v>
      </c>
      <c r="B108" s="156" t="s">
        <v>464</v>
      </c>
      <c r="C108" s="156" t="s">
        <v>350</v>
      </c>
      <c r="D108" s="508">
        <v>827.17</v>
      </c>
      <c r="E108" s="508">
        <v>827.17</v>
      </c>
      <c r="F108" s="508">
        <v>827.17</v>
      </c>
      <c r="G108" s="508">
        <v>827.17</v>
      </c>
      <c r="H108" s="508">
        <v>827.17</v>
      </c>
      <c r="I108" s="508">
        <v>827.17</v>
      </c>
      <c r="J108" s="508">
        <v>827.17</v>
      </c>
      <c r="K108" s="508">
        <v>827.17</v>
      </c>
      <c r="L108" s="508">
        <v>827.17</v>
      </c>
      <c r="M108" s="508">
        <v>827.17</v>
      </c>
      <c r="N108" s="508">
        <v>827.17</v>
      </c>
      <c r="O108" s="508">
        <v>827.17</v>
      </c>
      <c r="P108" s="508">
        <v>827.17</v>
      </c>
      <c r="Q108" s="508">
        <v>827.17</v>
      </c>
      <c r="R108" s="508">
        <v>827.17</v>
      </c>
      <c r="S108" s="508">
        <v>827.17</v>
      </c>
      <c r="T108" s="508">
        <v>827.17</v>
      </c>
      <c r="U108" s="508">
        <v>827.17</v>
      </c>
      <c r="V108" s="508">
        <v>827.17</v>
      </c>
      <c r="W108" s="508">
        <v>827.17</v>
      </c>
      <c r="X108" s="508">
        <v>827.17</v>
      </c>
      <c r="Y108" s="508">
        <v>827.17</v>
      </c>
      <c r="Z108" s="508">
        <v>827.17</v>
      </c>
      <c r="AA108" s="508">
        <v>827.17</v>
      </c>
      <c r="AB108" s="508">
        <v>827.17</v>
      </c>
      <c r="AC108" s="508">
        <v>827.17</v>
      </c>
      <c r="AD108" s="508">
        <v>827.17</v>
      </c>
      <c r="AE108" s="508">
        <v>827.17</v>
      </c>
      <c r="AF108" s="508">
        <v>827.17</v>
      </c>
      <c r="AG108" s="508">
        <v>827.17</v>
      </c>
      <c r="AH108" s="508">
        <v>827.17</v>
      </c>
      <c r="AI108" s="508">
        <v>827.17</v>
      </c>
      <c r="AJ108" s="508">
        <v>827.17</v>
      </c>
      <c r="AK108" s="508">
        <v>827.17</v>
      </c>
      <c r="AL108" s="508">
        <v>827.17</v>
      </c>
      <c r="AM108" s="508">
        <v>827.17</v>
      </c>
      <c r="AN108" s="508">
        <v>827.17</v>
      </c>
      <c r="AO108" s="508">
        <v>827.17</v>
      </c>
      <c r="AP108" s="508">
        <v>827.17</v>
      </c>
    </row>
    <row r="109" spans="1:42" x14ac:dyDescent="0.2">
      <c r="A109">
        <v>301</v>
      </c>
      <c r="B109" t="s">
        <v>2585</v>
      </c>
      <c r="C109" s="156" t="s">
        <v>2586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 x14ac:dyDescent="0.2">
      <c r="A110">
        <v>302</v>
      </c>
      <c r="B110" t="s">
        <v>2587</v>
      </c>
      <c r="C110" s="156" t="s">
        <v>2586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 x14ac:dyDescent="0.2">
      <c r="A111">
        <v>303</v>
      </c>
      <c r="B111" t="s">
        <v>466</v>
      </c>
      <c r="C111" s="156" t="s">
        <v>2586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 x14ac:dyDescent="0.2">
      <c r="A112">
        <v>304</v>
      </c>
      <c r="B112" t="s">
        <v>467</v>
      </c>
      <c r="C112" s="156" t="s">
        <v>2586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 x14ac:dyDescent="0.2">
      <c r="A113">
        <v>305</v>
      </c>
      <c r="B113" t="s">
        <v>468</v>
      </c>
      <c r="C113" s="156" t="s">
        <v>2586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 x14ac:dyDescent="0.2">
      <c r="A114">
        <v>306</v>
      </c>
      <c r="B114" t="s">
        <v>469</v>
      </c>
      <c r="C114" s="156" t="s">
        <v>2586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 x14ac:dyDescent="0.2">
      <c r="A115">
        <v>307</v>
      </c>
      <c r="B115" t="s">
        <v>1927</v>
      </c>
      <c r="C115" s="156" t="s">
        <v>2586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 x14ac:dyDescent="0.2">
      <c r="A116">
        <v>308</v>
      </c>
      <c r="B116" t="s">
        <v>1928</v>
      </c>
      <c r="C116" s="156" t="s">
        <v>2586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 x14ac:dyDescent="0.2">
      <c r="A117">
        <v>309</v>
      </c>
      <c r="B117" t="s">
        <v>1929</v>
      </c>
      <c r="C117" s="156" t="s">
        <v>2586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 x14ac:dyDescent="0.2">
      <c r="A118">
        <v>310</v>
      </c>
      <c r="B118" t="s">
        <v>1930</v>
      </c>
      <c r="C118" s="156" t="s">
        <v>2586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 x14ac:dyDescent="0.2">
      <c r="A119">
        <v>311</v>
      </c>
      <c r="B119" t="s">
        <v>1931</v>
      </c>
      <c r="C119" s="156" t="s">
        <v>2586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 x14ac:dyDescent="0.2">
      <c r="A120">
        <v>312</v>
      </c>
      <c r="B120" t="s">
        <v>1932</v>
      </c>
      <c r="C120" s="156" t="s">
        <v>2586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 x14ac:dyDescent="0.2">
      <c r="A121" s="159">
        <v>1301</v>
      </c>
      <c r="B121" s="160" t="s">
        <v>2588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 x14ac:dyDescent="0.2">
      <c r="A122" s="159">
        <v>1302</v>
      </c>
      <c r="B122" s="160" t="s">
        <v>2589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 x14ac:dyDescent="0.2">
      <c r="A123" s="110">
        <v>1303</v>
      </c>
      <c r="B123" s="161" t="s">
        <v>284</v>
      </c>
      <c r="C123" s="279" t="s">
        <v>2590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 x14ac:dyDescent="0.2">
      <c r="A124" s="110">
        <v>1304</v>
      </c>
      <c r="B124" s="165" t="s">
        <v>272</v>
      </c>
      <c r="C124" s="279" t="s">
        <v>2586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 x14ac:dyDescent="0.2">
      <c r="A125" s="110">
        <v>1315</v>
      </c>
      <c r="B125" s="167" t="s">
        <v>2591</v>
      </c>
      <c r="C125" s="279" t="s">
        <v>2586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 x14ac:dyDescent="0.2">
      <c r="A126" s="110">
        <v>1316</v>
      </c>
      <c r="B126" s="165" t="s">
        <v>2592</v>
      </c>
      <c r="C126" s="279" t="s">
        <v>2586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 x14ac:dyDescent="0.2">
      <c r="A127" s="110">
        <v>1318</v>
      </c>
      <c r="B127" s="391" t="s">
        <v>301</v>
      </c>
      <c r="C127" s="279" t="s">
        <v>2586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 x14ac:dyDescent="0.2">
      <c r="A128" s="110">
        <v>1321</v>
      </c>
      <c r="B128" s="166" t="s">
        <v>2593</v>
      </c>
      <c r="C128" s="279" t="s">
        <v>2594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 x14ac:dyDescent="0.2">
      <c r="A129" s="110">
        <v>1322</v>
      </c>
      <c r="B129" s="166" t="s">
        <v>2595</v>
      </c>
      <c r="C129" s="279" t="s">
        <v>2596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 x14ac:dyDescent="0.2">
      <c r="A130" s="110">
        <v>1323</v>
      </c>
      <c r="B130" s="166" t="s">
        <v>276</v>
      </c>
      <c r="C130" s="279" t="s">
        <v>2594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 x14ac:dyDescent="0.2">
      <c r="A131" s="110">
        <v>1325</v>
      </c>
      <c r="B131" s="165" t="s">
        <v>273</v>
      </c>
      <c r="C131" s="279" t="s">
        <v>2586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 x14ac:dyDescent="0.2">
      <c r="A132" s="159">
        <v>1326</v>
      </c>
      <c r="B132" s="160" t="s">
        <v>2597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 x14ac:dyDescent="0.2">
      <c r="A133" s="159">
        <v>1501</v>
      </c>
      <c r="B133" s="163" t="s">
        <v>2598</v>
      </c>
      <c r="C133" s="279" t="s">
        <v>2599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 x14ac:dyDescent="0.2">
      <c r="A134" s="110">
        <v>1502</v>
      </c>
      <c r="B134" s="614" t="s">
        <v>322</v>
      </c>
      <c r="C134" s="279" t="s">
        <v>2586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 x14ac:dyDescent="0.2">
      <c r="A135" s="110">
        <v>1503</v>
      </c>
      <c r="B135" t="s">
        <v>2600</v>
      </c>
      <c r="C135" s="279" t="s">
        <v>2586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 x14ac:dyDescent="0.2">
      <c r="A136" s="110">
        <v>1504</v>
      </c>
      <c r="B136" t="s">
        <v>2601</v>
      </c>
      <c r="C136" s="279" t="s">
        <v>2586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 x14ac:dyDescent="0.2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 x14ac:dyDescent="0.2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 x14ac:dyDescent="0.2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 x14ac:dyDescent="0.2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 x14ac:dyDescent="0.2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 x14ac:dyDescent="0.2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 x14ac:dyDescent="0.2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 x14ac:dyDescent="0.2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>
    <sortState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C6211"/>
  <sheetViews>
    <sheetView topLeftCell="A5245" workbookViewId="0">
      <selection activeCell="C5260" sqref="C5260"/>
    </sheetView>
  </sheetViews>
  <sheetFormatPr defaultRowHeight="12.75" x14ac:dyDescent="0.2"/>
  <cols>
    <col min="2" max="2" width="16.28515625" bestFit="1" customWidth="1"/>
    <col min="3" max="3" width="17.85546875" bestFit="1" customWidth="1"/>
  </cols>
  <sheetData>
    <row r="1" spans="1:3" ht="13.5" thickBot="1" x14ac:dyDescent="0.25">
      <c r="A1" s="61" t="s">
        <v>2602</v>
      </c>
      <c r="B1" s="61" t="s">
        <v>250</v>
      </c>
      <c r="C1" s="61" t="s">
        <v>2603</v>
      </c>
    </row>
    <row r="2" spans="1:3" ht="13.5" thickTop="1" x14ac:dyDescent="0.2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 x14ac:dyDescent="0.2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 x14ac:dyDescent="0.2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 x14ac:dyDescent="0.2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 x14ac:dyDescent="0.2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 x14ac:dyDescent="0.2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 x14ac:dyDescent="0.2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 x14ac:dyDescent="0.2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 x14ac:dyDescent="0.2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 x14ac:dyDescent="0.2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 x14ac:dyDescent="0.2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 x14ac:dyDescent="0.2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 x14ac:dyDescent="0.2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 x14ac:dyDescent="0.2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 x14ac:dyDescent="0.2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 x14ac:dyDescent="0.2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 x14ac:dyDescent="0.2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 x14ac:dyDescent="0.2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 x14ac:dyDescent="0.2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 x14ac:dyDescent="0.2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 x14ac:dyDescent="0.2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 x14ac:dyDescent="0.2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 x14ac:dyDescent="0.2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 x14ac:dyDescent="0.2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 x14ac:dyDescent="0.2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 x14ac:dyDescent="0.2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 x14ac:dyDescent="0.2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 x14ac:dyDescent="0.2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 x14ac:dyDescent="0.2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 x14ac:dyDescent="0.2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 x14ac:dyDescent="0.2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 x14ac:dyDescent="0.2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 x14ac:dyDescent="0.2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 x14ac:dyDescent="0.2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 x14ac:dyDescent="0.2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 x14ac:dyDescent="0.2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 x14ac:dyDescent="0.2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 x14ac:dyDescent="0.2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 x14ac:dyDescent="0.2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 x14ac:dyDescent="0.2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 x14ac:dyDescent="0.2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 x14ac:dyDescent="0.2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 x14ac:dyDescent="0.2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 x14ac:dyDescent="0.2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 x14ac:dyDescent="0.2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 x14ac:dyDescent="0.2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 x14ac:dyDescent="0.2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 x14ac:dyDescent="0.2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 x14ac:dyDescent="0.2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 x14ac:dyDescent="0.2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 x14ac:dyDescent="0.2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 x14ac:dyDescent="0.2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 x14ac:dyDescent="0.2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 x14ac:dyDescent="0.2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 x14ac:dyDescent="0.2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 x14ac:dyDescent="0.2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 x14ac:dyDescent="0.2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 x14ac:dyDescent="0.2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 x14ac:dyDescent="0.2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 x14ac:dyDescent="0.2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 x14ac:dyDescent="0.2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 x14ac:dyDescent="0.2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 x14ac:dyDescent="0.2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 x14ac:dyDescent="0.2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 x14ac:dyDescent="0.2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 x14ac:dyDescent="0.2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 x14ac:dyDescent="0.2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 x14ac:dyDescent="0.2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 x14ac:dyDescent="0.2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 x14ac:dyDescent="0.2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 x14ac:dyDescent="0.2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 x14ac:dyDescent="0.2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 x14ac:dyDescent="0.2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 x14ac:dyDescent="0.2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 x14ac:dyDescent="0.2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 x14ac:dyDescent="0.2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 x14ac:dyDescent="0.2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 x14ac:dyDescent="0.2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 x14ac:dyDescent="0.2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 x14ac:dyDescent="0.2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 x14ac:dyDescent="0.2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 x14ac:dyDescent="0.2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 x14ac:dyDescent="0.2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 x14ac:dyDescent="0.2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 x14ac:dyDescent="0.2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 x14ac:dyDescent="0.2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 x14ac:dyDescent="0.2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 x14ac:dyDescent="0.2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 x14ac:dyDescent="0.2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 x14ac:dyDescent="0.2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 x14ac:dyDescent="0.2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 x14ac:dyDescent="0.2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 x14ac:dyDescent="0.2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 x14ac:dyDescent="0.2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 x14ac:dyDescent="0.2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 x14ac:dyDescent="0.2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 x14ac:dyDescent="0.2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 x14ac:dyDescent="0.2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 x14ac:dyDescent="0.2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 x14ac:dyDescent="0.2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 x14ac:dyDescent="0.2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 x14ac:dyDescent="0.2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 x14ac:dyDescent="0.2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 x14ac:dyDescent="0.2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 x14ac:dyDescent="0.2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 x14ac:dyDescent="0.2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 x14ac:dyDescent="0.2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 x14ac:dyDescent="0.2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 x14ac:dyDescent="0.2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 x14ac:dyDescent="0.2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 x14ac:dyDescent="0.2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 x14ac:dyDescent="0.2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 x14ac:dyDescent="0.2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 x14ac:dyDescent="0.2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 x14ac:dyDescent="0.2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 x14ac:dyDescent="0.2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 x14ac:dyDescent="0.2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 x14ac:dyDescent="0.2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 x14ac:dyDescent="0.2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 x14ac:dyDescent="0.2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 x14ac:dyDescent="0.2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 x14ac:dyDescent="0.2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 x14ac:dyDescent="0.2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 x14ac:dyDescent="0.2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 x14ac:dyDescent="0.2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 x14ac:dyDescent="0.2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 x14ac:dyDescent="0.2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 x14ac:dyDescent="0.2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 x14ac:dyDescent="0.2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 x14ac:dyDescent="0.2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 x14ac:dyDescent="0.2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 x14ac:dyDescent="0.2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 x14ac:dyDescent="0.2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 x14ac:dyDescent="0.2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 x14ac:dyDescent="0.2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 x14ac:dyDescent="0.2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 x14ac:dyDescent="0.2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 x14ac:dyDescent="0.2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 x14ac:dyDescent="0.2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 x14ac:dyDescent="0.2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 x14ac:dyDescent="0.2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 x14ac:dyDescent="0.2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 x14ac:dyDescent="0.2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 x14ac:dyDescent="0.2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 x14ac:dyDescent="0.2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 x14ac:dyDescent="0.2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 x14ac:dyDescent="0.2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 x14ac:dyDescent="0.2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 x14ac:dyDescent="0.2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 x14ac:dyDescent="0.2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 x14ac:dyDescent="0.2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 x14ac:dyDescent="0.2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 x14ac:dyDescent="0.2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 x14ac:dyDescent="0.2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 x14ac:dyDescent="0.2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 x14ac:dyDescent="0.2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 x14ac:dyDescent="0.2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 x14ac:dyDescent="0.2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 x14ac:dyDescent="0.2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 x14ac:dyDescent="0.2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 x14ac:dyDescent="0.2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 x14ac:dyDescent="0.2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 x14ac:dyDescent="0.2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 x14ac:dyDescent="0.2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 x14ac:dyDescent="0.2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 x14ac:dyDescent="0.2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 x14ac:dyDescent="0.2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 x14ac:dyDescent="0.2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 x14ac:dyDescent="0.2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 x14ac:dyDescent="0.2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 x14ac:dyDescent="0.2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 x14ac:dyDescent="0.2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 x14ac:dyDescent="0.2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 x14ac:dyDescent="0.2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 x14ac:dyDescent="0.2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 x14ac:dyDescent="0.2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 x14ac:dyDescent="0.2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 x14ac:dyDescent="0.2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 x14ac:dyDescent="0.2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 x14ac:dyDescent="0.2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 x14ac:dyDescent="0.2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 x14ac:dyDescent="0.2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 x14ac:dyDescent="0.2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 x14ac:dyDescent="0.2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 x14ac:dyDescent="0.2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 x14ac:dyDescent="0.2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 x14ac:dyDescent="0.2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 x14ac:dyDescent="0.2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 x14ac:dyDescent="0.2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 x14ac:dyDescent="0.2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 x14ac:dyDescent="0.2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 x14ac:dyDescent="0.2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 x14ac:dyDescent="0.2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 x14ac:dyDescent="0.2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 x14ac:dyDescent="0.2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 x14ac:dyDescent="0.2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 x14ac:dyDescent="0.2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 x14ac:dyDescent="0.2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 x14ac:dyDescent="0.2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 x14ac:dyDescent="0.2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 x14ac:dyDescent="0.2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 x14ac:dyDescent="0.2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 x14ac:dyDescent="0.2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 x14ac:dyDescent="0.2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 x14ac:dyDescent="0.2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 x14ac:dyDescent="0.2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 x14ac:dyDescent="0.2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 x14ac:dyDescent="0.2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 x14ac:dyDescent="0.2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 x14ac:dyDescent="0.2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 x14ac:dyDescent="0.2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 x14ac:dyDescent="0.2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 x14ac:dyDescent="0.2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 x14ac:dyDescent="0.2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 x14ac:dyDescent="0.2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 x14ac:dyDescent="0.2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 x14ac:dyDescent="0.2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 x14ac:dyDescent="0.2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 x14ac:dyDescent="0.2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 x14ac:dyDescent="0.2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 x14ac:dyDescent="0.2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 x14ac:dyDescent="0.2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 x14ac:dyDescent="0.2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 x14ac:dyDescent="0.2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 x14ac:dyDescent="0.2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 x14ac:dyDescent="0.2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 x14ac:dyDescent="0.2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 x14ac:dyDescent="0.2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 x14ac:dyDescent="0.2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 x14ac:dyDescent="0.2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 x14ac:dyDescent="0.2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 x14ac:dyDescent="0.2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 x14ac:dyDescent="0.2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 x14ac:dyDescent="0.2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 x14ac:dyDescent="0.2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 x14ac:dyDescent="0.2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 x14ac:dyDescent="0.2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 x14ac:dyDescent="0.2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 x14ac:dyDescent="0.2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 x14ac:dyDescent="0.2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 x14ac:dyDescent="0.2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 x14ac:dyDescent="0.2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 x14ac:dyDescent="0.2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 x14ac:dyDescent="0.2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 x14ac:dyDescent="0.2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 x14ac:dyDescent="0.2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 x14ac:dyDescent="0.2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 x14ac:dyDescent="0.2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 x14ac:dyDescent="0.2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 x14ac:dyDescent="0.2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 x14ac:dyDescent="0.2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 x14ac:dyDescent="0.2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 x14ac:dyDescent="0.2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 x14ac:dyDescent="0.2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 x14ac:dyDescent="0.2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 x14ac:dyDescent="0.2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 x14ac:dyDescent="0.2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 x14ac:dyDescent="0.2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 x14ac:dyDescent="0.2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 x14ac:dyDescent="0.2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 x14ac:dyDescent="0.2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 x14ac:dyDescent="0.2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 x14ac:dyDescent="0.2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 x14ac:dyDescent="0.2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 x14ac:dyDescent="0.2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 x14ac:dyDescent="0.2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 x14ac:dyDescent="0.2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 x14ac:dyDescent="0.2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 x14ac:dyDescent="0.2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 x14ac:dyDescent="0.2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 x14ac:dyDescent="0.2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 x14ac:dyDescent="0.2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 x14ac:dyDescent="0.2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 x14ac:dyDescent="0.2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 x14ac:dyDescent="0.2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 x14ac:dyDescent="0.2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 x14ac:dyDescent="0.2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 x14ac:dyDescent="0.2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 x14ac:dyDescent="0.2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 x14ac:dyDescent="0.2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 x14ac:dyDescent="0.2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 x14ac:dyDescent="0.2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 x14ac:dyDescent="0.2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 x14ac:dyDescent="0.2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 x14ac:dyDescent="0.2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 x14ac:dyDescent="0.2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 x14ac:dyDescent="0.2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 x14ac:dyDescent="0.2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 x14ac:dyDescent="0.2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 x14ac:dyDescent="0.2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 x14ac:dyDescent="0.2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 x14ac:dyDescent="0.2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 x14ac:dyDescent="0.2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 x14ac:dyDescent="0.2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 x14ac:dyDescent="0.2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 x14ac:dyDescent="0.2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 x14ac:dyDescent="0.2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 x14ac:dyDescent="0.2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 x14ac:dyDescent="0.2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 x14ac:dyDescent="0.2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 x14ac:dyDescent="0.2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 x14ac:dyDescent="0.2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 x14ac:dyDescent="0.2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 x14ac:dyDescent="0.2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 x14ac:dyDescent="0.2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 x14ac:dyDescent="0.2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 x14ac:dyDescent="0.2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 x14ac:dyDescent="0.2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 x14ac:dyDescent="0.2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 x14ac:dyDescent="0.2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 x14ac:dyDescent="0.2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 x14ac:dyDescent="0.2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 x14ac:dyDescent="0.2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 x14ac:dyDescent="0.2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 x14ac:dyDescent="0.2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 x14ac:dyDescent="0.2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 x14ac:dyDescent="0.2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 x14ac:dyDescent="0.2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 x14ac:dyDescent="0.2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 x14ac:dyDescent="0.2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 x14ac:dyDescent="0.2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 x14ac:dyDescent="0.2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 x14ac:dyDescent="0.2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 x14ac:dyDescent="0.2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 x14ac:dyDescent="0.2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 x14ac:dyDescent="0.2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 x14ac:dyDescent="0.2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 x14ac:dyDescent="0.2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 x14ac:dyDescent="0.2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 x14ac:dyDescent="0.2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 x14ac:dyDescent="0.2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 x14ac:dyDescent="0.2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 x14ac:dyDescent="0.2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 x14ac:dyDescent="0.2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 x14ac:dyDescent="0.2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 x14ac:dyDescent="0.2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 x14ac:dyDescent="0.2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 x14ac:dyDescent="0.2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 x14ac:dyDescent="0.2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 x14ac:dyDescent="0.2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 x14ac:dyDescent="0.2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 x14ac:dyDescent="0.2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 x14ac:dyDescent="0.2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 x14ac:dyDescent="0.2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 x14ac:dyDescent="0.2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 x14ac:dyDescent="0.2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 x14ac:dyDescent="0.2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 x14ac:dyDescent="0.2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 x14ac:dyDescent="0.2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 x14ac:dyDescent="0.2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 x14ac:dyDescent="0.2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 x14ac:dyDescent="0.2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 x14ac:dyDescent="0.2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 x14ac:dyDescent="0.2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 x14ac:dyDescent="0.2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 x14ac:dyDescent="0.2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 x14ac:dyDescent="0.2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 x14ac:dyDescent="0.2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 x14ac:dyDescent="0.2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 x14ac:dyDescent="0.2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 x14ac:dyDescent="0.2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 x14ac:dyDescent="0.2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 x14ac:dyDescent="0.2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 x14ac:dyDescent="0.2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 x14ac:dyDescent="0.2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 x14ac:dyDescent="0.2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 x14ac:dyDescent="0.2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 x14ac:dyDescent="0.2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 x14ac:dyDescent="0.2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 x14ac:dyDescent="0.2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 x14ac:dyDescent="0.2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 x14ac:dyDescent="0.2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 x14ac:dyDescent="0.2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 x14ac:dyDescent="0.2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 x14ac:dyDescent="0.2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 x14ac:dyDescent="0.2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 x14ac:dyDescent="0.2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 x14ac:dyDescent="0.2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 x14ac:dyDescent="0.2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 x14ac:dyDescent="0.2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 x14ac:dyDescent="0.2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 x14ac:dyDescent="0.2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 x14ac:dyDescent="0.2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 x14ac:dyDescent="0.2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 x14ac:dyDescent="0.2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 x14ac:dyDescent="0.2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 x14ac:dyDescent="0.2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 x14ac:dyDescent="0.2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 x14ac:dyDescent="0.2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 x14ac:dyDescent="0.2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 x14ac:dyDescent="0.2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 x14ac:dyDescent="0.2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 x14ac:dyDescent="0.2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 x14ac:dyDescent="0.2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 x14ac:dyDescent="0.2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 x14ac:dyDescent="0.2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 x14ac:dyDescent="0.2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 x14ac:dyDescent="0.2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 x14ac:dyDescent="0.2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 x14ac:dyDescent="0.2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 x14ac:dyDescent="0.2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 x14ac:dyDescent="0.2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 x14ac:dyDescent="0.2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 x14ac:dyDescent="0.2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 x14ac:dyDescent="0.2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 x14ac:dyDescent="0.2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 x14ac:dyDescent="0.2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 x14ac:dyDescent="0.2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 x14ac:dyDescent="0.2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 x14ac:dyDescent="0.2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 x14ac:dyDescent="0.2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 x14ac:dyDescent="0.2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 x14ac:dyDescent="0.2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 x14ac:dyDescent="0.2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 x14ac:dyDescent="0.2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 x14ac:dyDescent="0.2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 x14ac:dyDescent="0.2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 x14ac:dyDescent="0.2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 x14ac:dyDescent="0.2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 x14ac:dyDescent="0.2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 x14ac:dyDescent="0.2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 x14ac:dyDescent="0.2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 x14ac:dyDescent="0.2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 x14ac:dyDescent="0.2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 x14ac:dyDescent="0.2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 x14ac:dyDescent="0.2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 x14ac:dyDescent="0.2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 x14ac:dyDescent="0.2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 x14ac:dyDescent="0.2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 x14ac:dyDescent="0.2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 x14ac:dyDescent="0.2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 x14ac:dyDescent="0.2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 x14ac:dyDescent="0.2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 x14ac:dyDescent="0.2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 x14ac:dyDescent="0.2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 x14ac:dyDescent="0.2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 x14ac:dyDescent="0.2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 x14ac:dyDescent="0.2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 x14ac:dyDescent="0.2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 x14ac:dyDescent="0.2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 x14ac:dyDescent="0.2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 x14ac:dyDescent="0.2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 x14ac:dyDescent="0.2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 x14ac:dyDescent="0.2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 x14ac:dyDescent="0.2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 x14ac:dyDescent="0.2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 x14ac:dyDescent="0.2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 x14ac:dyDescent="0.2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 x14ac:dyDescent="0.2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 x14ac:dyDescent="0.2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 x14ac:dyDescent="0.2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 x14ac:dyDescent="0.2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 x14ac:dyDescent="0.2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 x14ac:dyDescent="0.2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 x14ac:dyDescent="0.2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 x14ac:dyDescent="0.2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 x14ac:dyDescent="0.2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 x14ac:dyDescent="0.2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 x14ac:dyDescent="0.2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 x14ac:dyDescent="0.2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 x14ac:dyDescent="0.2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 x14ac:dyDescent="0.2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 x14ac:dyDescent="0.2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 x14ac:dyDescent="0.2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 x14ac:dyDescent="0.2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 x14ac:dyDescent="0.2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 x14ac:dyDescent="0.2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 x14ac:dyDescent="0.2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 x14ac:dyDescent="0.2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 x14ac:dyDescent="0.2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 x14ac:dyDescent="0.2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 x14ac:dyDescent="0.2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 x14ac:dyDescent="0.2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 x14ac:dyDescent="0.2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 x14ac:dyDescent="0.2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 x14ac:dyDescent="0.2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 x14ac:dyDescent="0.2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 x14ac:dyDescent="0.2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 x14ac:dyDescent="0.2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 x14ac:dyDescent="0.2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 x14ac:dyDescent="0.2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 x14ac:dyDescent="0.2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 x14ac:dyDescent="0.2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 x14ac:dyDescent="0.2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 x14ac:dyDescent="0.2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 x14ac:dyDescent="0.2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 x14ac:dyDescent="0.2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 x14ac:dyDescent="0.2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 x14ac:dyDescent="0.2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 x14ac:dyDescent="0.2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 x14ac:dyDescent="0.2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 x14ac:dyDescent="0.2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 x14ac:dyDescent="0.2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 x14ac:dyDescent="0.2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 x14ac:dyDescent="0.2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 x14ac:dyDescent="0.2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 x14ac:dyDescent="0.2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 x14ac:dyDescent="0.2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 x14ac:dyDescent="0.2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 x14ac:dyDescent="0.2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 x14ac:dyDescent="0.2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 x14ac:dyDescent="0.2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 x14ac:dyDescent="0.2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 x14ac:dyDescent="0.2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 x14ac:dyDescent="0.2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 x14ac:dyDescent="0.2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 x14ac:dyDescent="0.2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 x14ac:dyDescent="0.2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 x14ac:dyDescent="0.2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 x14ac:dyDescent="0.2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 x14ac:dyDescent="0.2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 x14ac:dyDescent="0.2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 x14ac:dyDescent="0.2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 x14ac:dyDescent="0.2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 x14ac:dyDescent="0.2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 x14ac:dyDescent="0.2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 x14ac:dyDescent="0.2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 x14ac:dyDescent="0.2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 x14ac:dyDescent="0.2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 x14ac:dyDescent="0.2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 x14ac:dyDescent="0.2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 x14ac:dyDescent="0.2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 x14ac:dyDescent="0.2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 x14ac:dyDescent="0.2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 x14ac:dyDescent="0.2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 x14ac:dyDescent="0.2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 x14ac:dyDescent="0.2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 x14ac:dyDescent="0.2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 x14ac:dyDescent="0.2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 x14ac:dyDescent="0.2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 x14ac:dyDescent="0.2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 x14ac:dyDescent="0.2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 x14ac:dyDescent="0.2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 x14ac:dyDescent="0.2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 x14ac:dyDescent="0.2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 x14ac:dyDescent="0.2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 x14ac:dyDescent="0.2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 x14ac:dyDescent="0.2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 x14ac:dyDescent="0.2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 x14ac:dyDescent="0.2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 x14ac:dyDescent="0.2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 x14ac:dyDescent="0.2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 x14ac:dyDescent="0.2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 x14ac:dyDescent="0.2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 x14ac:dyDescent="0.2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 x14ac:dyDescent="0.2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 x14ac:dyDescent="0.2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 x14ac:dyDescent="0.2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 x14ac:dyDescent="0.2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 x14ac:dyDescent="0.2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 x14ac:dyDescent="0.2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 x14ac:dyDescent="0.2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 x14ac:dyDescent="0.2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 x14ac:dyDescent="0.2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 x14ac:dyDescent="0.2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 x14ac:dyDescent="0.2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 x14ac:dyDescent="0.2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 x14ac:dyDescent="0.2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 x14ac:dyDescent="0.2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 x14ac:dyDescent="0.2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 x14ac:dyDescent="0.2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 x14ac:dyDescent="0.2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 x14ac:dyDescent="0.2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 x14ac:dyDescent="0.2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 x14ac:dyDescent="0.2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 x14ac:dyDescent="0.2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 x14ac:dyDescent="0.2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 x14ac:dyDescent="0.2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 x14ac:dyDescent="0.2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 x14ac:dyDescent="0.2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 x14ac:dyDescent="0.2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 x14ac:dyDescent="0.2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 x14ac:dyDescent="0.2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 x14ac:dyDescent="0.2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 x14ac:dyDescent="0.2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 x14ac:dyDescent="0.2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 x14ac:dyDescent="0.2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 x14ac:dyDescent="0.2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 x14ac:dyDescent="0.2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 x14ac:dyDescent="0.2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 x14ac:dyDescent="0.2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 x14ac:dyDescent="0.2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 x14ac:dyDescent="0.2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 x14ac:dyDescent="0.2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 x14ac:dyDescent="0.2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 x14ac:dyDescent="0.2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 x14ac:dyDescent="0.2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 x14ac:dyDescent="0.2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 x14ac:dyDescent="0.2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 x14ac:dyDescent="0.2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 x14ac:dyDescent="0.2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 x14ac:dyDescent="0.2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 x14ac:dyDescent="0.2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 x14ac:dyDescent="0.2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 x14ac:dyDescent="0.2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 x14ac:dyDescent="0.2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 x14ac:dyDescent="0.2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 x14ac:dyDescent="0.2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 x14ac:dyDescent="0.2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 x14ac:dyDescent="0.2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 x14ac:dyDescent="0.2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 x14ac:dyDescent="0.2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 x14ac:dyDescent="0.2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 x14ac:dyDescent="0.2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 x14ac:dyDescent="0.2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 x14ac:dyDescent="0.2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 x14ac:dyDescent="0.2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 x14ac:dyDescent="0.2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 x14ac:dyDescent="0.2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 x14ac:dyDescent="0.2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 x14ac:dyDescent="0.2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 x14ac:dyDescent="0.2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 x14ac:dyDescent="0.2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 x14ac:dyDescent="0.2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 x14ac:dyDescent="0.2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 x14ac:dyDescent="0.2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 x14ac:dyDescent="0.2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 x14ac:dyDescent="0.2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 x14ac:dyDescent="0.2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 x14ac:dyDescent="0.2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 x14ac:dyDescent="0.2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 x14ac:dyDescent="0.2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 x14ac:dyDescent="0.2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 x14ac:dyDescent="0.2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 x14ac:dyDescent="0.2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 x14ac:dyDescent="0.2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 x14ac:dyDescent="0.2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 x14ac:dyDescent="0.2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 x14ac:dyDescent="0.2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 x14ac:dyDescent="0.2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 x14ac:dyDescent="0.2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 x14ac:dyDescent="0.2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 x14ac:dyDescent="0.2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 x14ac:dyDescent="0.2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 x14ac:dyDescent="0.2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 x14ac:dyDescent="0.2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 x14ac:dyDescent="0.2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 x14ac:dyDescent="0.2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 x14ac:dyDescent="0.2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 x14ac:dyDescent="0.2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 x14ac:dyDescent="0.2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 x14ac:dyDescent="0.2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 x14ac:dyDescent="0.2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 x14ac:dyDescent="0.2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 x14ac:dyDescent="0.2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 x14ac:dyDescent="0.2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 x14ac:dyDescent="0.2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 x14ac:dyDescent="0.2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 x14ac:dyDescent="0.2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 x14ac:dyDescent="0.2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 x14ac:dyDescent="0.2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 x14ac:dyDescent="0.2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 x14ac:dyDescent="0.2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 x14ac:dyDescent="0.2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 x14ac:dyDescent="0.2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 x14ac:dyDescent="0.2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 x14ac:dyDescent="0.2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 x14ac:dyDescent="0.2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 x14ac:dyDescent="0.2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 x14ac:dyDescent="0.2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 x14ac:dyDescent="0.2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 x14ac:dyDescent="0.2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 x14ac:dyDescent="0.2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 x14ac:dyDescent="0.2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 x14ac:dyDescent="0.2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 x14ac:dyDescent="0.2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 x14ac:dyDescent="0.2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 x14ac:dyDescent="0.2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 x14ac:dyDescent="0.2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 x14ac:dyDescent="0.2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 x14ac:dyDescent="0.2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 x14ac:dyDescent="0.2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 x14ac:dyDescent="0.2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 x14ac:dyDescent="0.2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 x14ac:dyDescent="0.2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 x14ac:dyDescent="0.2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 x14ac:dyDescent="0.2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 x14ac:dyDescent="0.2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 x14ac:dyDescent="0.2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 x14ac:dyDescent="0.2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 x14ac:dyDescent="0.2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 x14ac:dyDescent="0.2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 x14ac:dyDescent="0.2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 x14ac:dyDescent="0.2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 x14ac:dyDescent="0.2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 x14ac:dyDescent="0.2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 x14ac:dyDescent="0.2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 x14ac:dyDescent="0.2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 x14ac:dyDescent="0.2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 x14ac:dyDescent="0.2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 x14ac:dyDescent="0.2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 x14ac:dyDescent="0.2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 x14ac:dyDescent="0.2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 x14ac:dyDescent="0.2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 x14ac:dyDescent="0.2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 x14ac:dyDescent="0.2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 x14ac:dyDescent="0.2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 x14ac:dyDescent="0.2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 x14ac:dyDescent="0.2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 x14ac:dyDescent="0.2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 x14ac:dyDescent="0.2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 x14ac:dyDescent="0.2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 x14ac:dyDescent="0.2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 x14ac:dyDescent="0.2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 x14ac:dyDescent="0.2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 x14ac:dyDescent="0.2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 x14ac:dyDescent="0.2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 x14ac:dyDescent="0.2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 x14ac:dyDescent="0.2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 x14ac:dyDescent="0.2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 x14ac:dyDescent="0.2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 x14ac:dyDescent="0.2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 x14ac:dyDescent="0.2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 x14ac:dyDescent="0.2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 x14ac:dyDescent="0.2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 x14ac:dyDescent="0.2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 x14ac:dyDescent="0.2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 x14ac:dyDescent="0.2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 x14ac:dyDescent="0.2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 x14ac:dyDescent="0.2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 x14ac:dyDescent="0.2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 x14ac:dyDescent="0.2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 x14ac:dyDescent="0.2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 x14ac:dyDescent="0.2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 x14ac:dyDescent="0.2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 x14ac:dyDescent="0.2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 x14ac:dyDescent="0.2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 x14ac:dyDescent="0.2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 x14ac:dyDescent="0.2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 x14ac:dyDescent="0.2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 x14ac:dyDescent="0.2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 x14ac:dyDescent="0.2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 x14ac:dyDescent="0.2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 x14ac:dyDescent="0.2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 x14ac:dyDescent="0.2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 x14ac:dyDescent="0.2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 x14ac:dyDescent="0.2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 x14ac:dyDescent="0.2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 x14ac:dyDescent="0.2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 x14ac:dyDescent="0.2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 x14ac:dyDescent="0.2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 x14ac:dyDescent="0.2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 x14ac:dyDescent="0.2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 x14ac:dyDescent="0.2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 x14ac:dyDescent="0.2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 x14ac:dyDescent="0.2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 x14ac:dyDescent="0.2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 x14ac:dyDescent="0.2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 x14ac:dyDescent="0.2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 x14ac:dyDescent="0.2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 x14ac:dyDescent="0.2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 x14ac:dyDescent="0.2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 x14ac:dyDescent="0.2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 x14ac:dyDescent="0.2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 x14ac:dyDescent="0.2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 x14ac:dyDescent="0.2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 x14ac:dyDescent="0.2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 x14ac:dyDescent="0.2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 x14ac:dyDescent="0.2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 x14ac:dyDescent="0.2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 x14ac:dyDescent="0.2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 x14ac:dyDescent="0.2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 x14ac:dyDescent="0.2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 x14ac:dyDescent="0.2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 x14ac:dyDescent="0.2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 x14ac:dyDescent="0.2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 x14ac:dyDescent="0.2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 x14ac:dyDescent="0.2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 x14ac:dyDescent="0.2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 x14ac:dyDescent="0.2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 x14ac:dyDescent="0.2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 x14ac:dyDescent="0.2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 x14ac:dyDescent="0.2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 x14ac:dyDescent="0.2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 x14ac:dyDescent="0.2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 x14ac:dyDescent="0.2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 x14ac:dyDescent="0.2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 x14ac:dyDescent="0.2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 x14ac:dyDescent="0.2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 x14ac:dyDescent="0.2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 x14ac:dyDescent="0.2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 x14ac:dyDescent="0.2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 x14ac:dyDescent="0.2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 x14ac:dyDescent="0.2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 x14ac:dyDescent="0.2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 x14ac:dyDescent="0.2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 x14ac:dyDescent="0.2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 x14ac:dyDescent="0.2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 x14ac:dyDescent="0.2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 x14ac:dyDescent="0.2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 x14ac:dyDescent="0.2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 x14ac:dyDescent="0.2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 x14ac:dyDescent="0.2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 x14ac:dyDescent="0.2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 x14ac:dyDescent="0.2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 x14ac:dyDescent="0.2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 x14ac:dyDescent="0.2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 x14ac:dyDescent="0.2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 x14ac:dyDescent="0.2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 x14ac:dyDescent="0.2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 x14ac:dyDescent="0.2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 x14ac:dyDescent="0.2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 x14ac:dyDescent="0.2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 x14ac:dyDescent="0.2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 x14ac:dyDescent="0.2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 x14ac:dyDescent="0.2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 x14ac:dyDescent="0.2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 x14ac:dyDescent="0.2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 x14ac:dyDescent="0.2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 x14ac:dyDescent="0.2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 x14ac:dyDescent="0.2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 x14ac:dyDescent="0.2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 x14ac:dyDescent="0.2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 x14ac:dyDescent="0.2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 x14ac:dyDescent="0.2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 x14ac:dyDescent="0.2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 x14ac:dyDescent="0.2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 x14ac:dyDescent="0.2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 x14ac:dyDescent="0.2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 x14ac:dyDescent="0.2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 x14ac:dyDescent="0.2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 x14ac:dyDescent="0.2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 x14ac:dyDescent="0.2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 x14ac:dyDescent="0.2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 x14ac:dyDescent="0.2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 x14ac:dyDescent="0.2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 x14ac:dyDescent="0.2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 x14ac:dyDescent="0.2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 x14ac:dyDescent="0.2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 x14ac:dyDescent="0.2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 x14ac:dyDescent="0.2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 x14ac:dyDescent="0.2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 x14ac:dyDescent="0.2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 x14ac:dyDescent="0.2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 x14ac:dyDescent="0.2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 x14ac:dyDescent="0.2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 x14ac:dyDescent="0.2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 x14ac:dyDescent="0.2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 x14ac:dyDescent="0.2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 x14ac:dyDescent="0.2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 x14ac:dyDescent="0.2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 x14ac:dyDescent="0.2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 x14ac:dyDescent="0.2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 x14ac:dyDescent="0.2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 x14ac:dyDescent="0.2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 x14ac:dyDescent="0.2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 x14ac:dyDescent="0.2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 x14ac:dyDescent="0.2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 x14ac:dyDescent="0.2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 x14ac:dyDescent="0.2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 x14ac:dyDescent="0.2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 x14ac:dyDescent="0.2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 x14ac:dyDescent="0.2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 x14ac:dyDescent="0.2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 x14ac:dyDescent="0.2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 x14ac:dyDescent="0.2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 x14ac:dyDescent="0.2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 x14ac:dyDescent="0.2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 x14ac:dyDescent="0.2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 x14ac:dyDescent="0.2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 x14ac:dyDescent="0.2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 x14ac:dyDescent="0.2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 x14ac:dyDescent="0.2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 x14ac:dyDescent="0.2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 x14ac:dyDescent="0.2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 x14ac:dyDescent="0.2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 x14ac:dyDescent="0.2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 x14ac:dyDescent="0.2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 x14ac:dyDescent="0.2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 x14ac:dyDescent="0.2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 x14ac:dyDescent="0.2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 x14ac:dyDescent="0.2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 x14ac:dyDescent="0.2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 x14ac:dyDescent="0.2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 x14ac:dyDescent="0.2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 x14ac:dyDescent="0.2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 x14ac:dyDescent="0.2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 x14ac:dyDescent="0.2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 x14ac:dyDescent="0.2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 x14ac:dyDescent="0.2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 x14ac:dyDescent="0.2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 x14ac:dyDescent="0.2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 x14ac:dyDescent="0.2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 x14ac:dyDescent="0.2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 x14ac:dyDescent="0.2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 x14ac:dyDescent="0.2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 x14ac:dyDescent="0.2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 x14ac:dyDescent="0.2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 x14ac:dyDescent="0.2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 x14ac:dyDescent="0.2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 x14ac:dyDescent="0.2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 x14ac:dyDescent="0.2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 x14ac:dyDescent="0.2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 x14ac:dyDescent="0.2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 x14ac:dyDescent="0.2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 x14ac:dyDescent="0.2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 x14ac:dyDescent="0.2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 x14ac:dyDescent="0.2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 x14ac:dyDescent="0.2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 x14ac:dyDescent="0.2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 x14ac:dyDescent="0.2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 x14ac:dyDescent="0.2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 x14ac:dyDescent="0.2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 x14ac:dyDescent="0.2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 x14ac:dyDescent="0.2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 x14ac:dyDescent="0.2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 x14ac:dyDescent="0.2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 x14ac:dyDescent="0.2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 x14ac:dyDescent="0.2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 x14ac:dyDescent="0.2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 x14ac:dyDescent="0.2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 x14ac:dyDescent="0.2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 x14ac:dyDescent="0.2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 x14ac:dyDescent="0.2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 x14ac:dyDescent="0.2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 x14ac:dyDescent="0.2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 x14ac:dyDescent="0.2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 x14ac:dyDescent="0.2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 x14ac:dyDescent="0.2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 x14ac:dyDescent="0.2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 x14ac:dyDescent="0.2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 x14ac:dyDescent="0.2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 x14ac:dyDescent="0.2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 x14ac:dyDescent="0.2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 x14ac:dyDescent="0.2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 x14ac:dyDescent="0.2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 x14ac:dyDescent="0.2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 x14ac:dyDescent="0.2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 x14ac:dyDescent="0.2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 x14ac:dyDescent="0.2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 x14ac:dyDescent="0.2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 x14ac:dyDescent="0.2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 x14ac:dyDescent="0.2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 x14ac:dyDescent="0.2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 x14ac:dyDescent="0.2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 x14ac:dyDescent="0.2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 x14ac:dyDescent="0.2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 x14ac:dyDescent="0.2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 x14ac:dyDescent="0.2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 x14ac:dyDescent="0.2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 x14ac:dyDescent="0.2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 x14ac:dyDescent="0.2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 x14ac:dyDescent="0.2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 x14ac:dyDescent="0.2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 x14ac:dyDescent="0.2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 x14ac:dyDescent="0.2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 x14ac:dyDescent="0.2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 x14ac:dyDescent="0.2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 x14ac:dyDescent="0.2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 x14ac:dyDescent="0.2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 x14ac:dyDescent="0.2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 x14ac:dyDescent="0.2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 x14ac:dyDescent="0.2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 x14ac:dyDescent="0.2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 x14ac:dyDescent="0.2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 x14ac:dyDescent="0.2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 x14ac:dyDescent="0.2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 x14ac:dyDescent="0.2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 x14ac:dyDescent="0.2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 x14ac:dyDescent="0.2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 x14ac:dyDescent="0.2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 x14ac:dyDescent="0.2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 x14ac:dyDescent="0.2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 x14ac:dyDescent="0.2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 x14ac:dyDescent="0.2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 x14ac:dyDescent="0.2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 x14ac:dyDescent="0.2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 x14ac:dyDescent="0.2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 x14ac:dyDescent="0.2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 x14ac:dyDescent="0.2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 x14ac:dyDescent="0.2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 x14ac:dyDescent="0.2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 x14ac:dyDescent="0.2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 x14ac:dyDescent="0.2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 x14ac:dyDescent="0.2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 x14ac:dyDescent="0.2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 x14ac:dyDescent="0.2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 x14ac:dyDescent="0.2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 x14ac:dyDescent="0.2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 x14ac:dyDescent="0.2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 x14ac:dyDescent="0.2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 x14ac:dyDescent="0.2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 x14ac:dyDescent="0.2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 x14ac:dyDescent="0.2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 x14ac:dyDescent="0.2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 x14ac:dyDescent="0.2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 x14ac:dyDescent="0.2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 x14ac:dyDescent="0.2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 x14ac:dyDescent="0.2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 x14ac:dyDescent="0.2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 x14ac:dyDescent="0.2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 x14ac:dyDescent="0.2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 x14ac:dyDescent="0.2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 x14ac:dyDescent="0.2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 x14ac:dyDescent="0.2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 x14ac:dyDescent="0.2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 x14ac:dyDescent="0.2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 x14ac:dyDescent="0.2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 x14ac:dyDescent="0.2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 x14ac:dyDescent="0.2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 x14ac:dyDescent="0.2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 x14ac:dyDescent="0.2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 x14ac:dyDescent="0.2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 x14ac:dyDescent="0.2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 x14ac:dyDescent="0.2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 x14ac:dyDescent="0.2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 x14ac:dyDescent="0.2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 x14ac:dyDescent="0.2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 x14ac:dyDescent="0.2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 x14ac:dyDescent="0.2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 x14ac:dyDescent="0.2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 x14ac:dyDescent="0.2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 x14ac:dyDescent="0.2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 x14ac:dyDescent="0.2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 x14ac:dyDescent="0.2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 x14ac:dyDescent="0.2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 x14ac:dyDescent="0.2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 x14ac:dyDescent="0.2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 x14ac:dyDescent="0.2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 x14ac:dyDescent="0.2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 x14ac:dyDescent="0.2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 x14ac:dyDescent="0.2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 x14ac:dyDescent="0.2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 x14ac:dyDescent="0.2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 x14ac:dyDescent="0.2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 x14ac:dyDescent="0.2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 x14ac:dyDescent="0.2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 x14ac:dyDescent="0.2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 x14ac:dyDescent="0.2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 x14ac:dyDescent="0.2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 x14ac:dyDescent="0.2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 x14ac:dyDescent="0.2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 x14ac:dyDescent="0.2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 x14ac:dyDescent="0.2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 x14ac:dyDescent="0.2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 x14ac:dyDescent="0.2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 x14ac:dyDescent="0.2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 x14ac:dyDescent="0.2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 x14ac:dyDescent="0.2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 x14ac:dyDescent="0.2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 x14ac:dyDescent="0.2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 x14ac:dyDescent="0.2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 x14ac:dyDescent="0.2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 x14ac:dyDescent="0.2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 x14ac:dyDescent="0.2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 x14ac:dyDescent="0.2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 x14ac:dyDescent="0.2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 x14ac:dyDescent="0.2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 x14ac:dyDescent="0.2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 x14ac:dyDescent="0.2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 x14ac:dyDescent="0.2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 x14ac:dyDescent="0.2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 x14ac:dyDescent="0.2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 x14ac:dyDescent="0.2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 x14ac:dyDescent="0.2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 x14ac:dyDescent="0.2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 x14ac:dyDescent="0.2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 x14ac:dyDescent="0.2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 x14ac:dyDescent="0.2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 x14ac:dyDescent="0.2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 x14ac:dyDescent="0.2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 x14ac:dyDescent="0.2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 x14ac:dyDescent="0.2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 x14ac:dyDescent="0.2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 x14ac:dyDescent="0.2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 x14ac:dyDescent="0.2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 x14ac:dyDescent="0.2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 x14ac:dyDescent="0.2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 x14ac:dyDescent="0.2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 x14ac:dyDescent="0.2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 x14ac:dyDescent="0.2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 x14ac:dyDescent="0.2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 x14ac:dyDescent="0.2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 x14ac:dyDescent="0.2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 x14ac:dyDescent="0.2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 x14ac:dyDescent="0.2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 x14ac:dyDescent="0.2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 x14ac:dyDescent="0.2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 x14ac:dyDescent="0.2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 x14ac:dyDescent="0.2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 x14ac:dyDescent="0.2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 x14ac:dyDescent="0.2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 x14ac:dyDescent="0.2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 x14ac:dyDescent="0.2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 x14ac:dyDescent="0.2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 x14ac:dyDescent="0.2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 x14ac:dyDescent="0.2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 x14ac:dyDescent="0.2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 x14ac:dyDescent="0.2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 x14ac:dyDescent="0.2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 x14ac:dyDescent="0.2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 x14ac:dyDescent="0.2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 x14ac:dyDescent="0.2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 x14ac:dyDescent="0.2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 x14ac:dyDescent="0.2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 x14ac:dyDescent="0.2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 x14ac:dyDescent="0.2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 x14ac:dyDescent="0.2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 x14ac:dyDescent="0.2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 x14ac:dyDescent="0.2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 x14ac:dyDescent="0.2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 x14ac:dyDescent="0.2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 x14ac:dyDescent="0.2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 x14ac:dyDescent="0.2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 x14ac:dyDescent="0.2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 x14ac:dyDescent="0.2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 x14ac:dyDescent="0.2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 x14ac:dyDescent="0.2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 x14ac:dyDescent="0.2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 x14ac:dyDescent="0.2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 x14ac:dyDescent="0.2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 x14ac:dyDescent="0.2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 x14ac:dyDescent="0.2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 x14ac:dyDescent="0.2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 x14ac:dyDescent="0.2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 x14ac:dyDescent="0.2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 x14ac:dyDescent="0.2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 x14ac:dyDescent="0.2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 x14ac:dyDescent="0.2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 x14ac:dyDescent="0.2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 x14ac:dyDescent="0.2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 x14ac:dyDescent="0.2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 x14ac:dyDescent="0.2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 x14ac:dyDescent="0.2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 x14ac:dyDescent="0.2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 x14ac:dyDescent="0.2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 x14ac:dyDescent="0.2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 x14ac:dyDescent="0.2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 x14ac:dyDescent="0.2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 x14ac:dyDescent="0.2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 x14ac:dyDescent="0.2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 x14ac:dyDescent="0.2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 x14ac:dyDescent="0.2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 x14ac:dyDescent="0.2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 x14ac:dyDescent="0.2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 x14ac:dyDescent="0.2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 x14ac:dyDescent="0.2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 x14ac:dyDescent="0.2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 x14ac:dyDescent="0.2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 x14ac:dyDescent="0.2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 x14ac:dyDescent="0.2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 x14ac:dyDescent="0.2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 x14ac:dyDescent="0.2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 x14ac:dyDescent="0.2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 x14ac:dyDescent="0.2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 x14ac:dyDescent="0.2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 x14ac:dyDescent="0.2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 x14ac:dyDescent="0.2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 x14ac:dyDescent="0.2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 x14ac:dyDescent="0.2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 x14ac:dyDescent="0.2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 x14ac:dyDescent="0.2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 x14ac:dyDescent="0.2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 x14ac:dyDescent="0.2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 x14ac:dyDescent="0.2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 x14ac:dyDescent="0.2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 x14ac:dyDescent="0.2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 x14ac:dyDescent="0.2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 x14ac:dyDescent="0.2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 x14ac:dyDescent="0.2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 x14ac:dyDescent="0.2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 x14ac:dyDescent="0.2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 x14ac:dyDescent="0.2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 x14ac:dyDescent="0.2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 x14ac:dyDescent="0.2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 x14ac:dyDescent="0.2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 x14ac:dyDescent="0.2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 x14ac:dyDescent="0.2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 x14ac:dyDescent="0.2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 x14ac:dyDescent="0.2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 x14ac:dyDescent="0.2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 x14ac:dyDescent="0.2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 x14ac:dyDescent="0.2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 x14ac:dyDescent="0.2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 x14ac:dyDescent="0.2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 x14ac:dyDescent="0.2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 x14ac:dyDescent="0.2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 x14ac:dyDescent="0.2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 x14ac:dyDescent="0.2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 x14ac:dyDescent="0.2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 x14ac:dyDescent="0.2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 x14ac:dyDescent="0.2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 x14ac:dyDescent="0.2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 x14ac:dyDescent="0.2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 x14ac:dyDescent="0.2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 x14ac:dyDescent="0.2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 x14ac:dyDescent="0.2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 x14ac:dyDescent="0.2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 x14ac:dyDescent="0.2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 x14ac:dyDescent="0.2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 x14ac:dyDescent="0.2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 x14ac:dyDescent="0.2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 x14ac:dyDescent="0.2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 x14ac:dyDescent="0.2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 x14ac:dyDescent="0.2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 x14ac:dyDescent="0.2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 x14ac:dyDescent="0.2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 x14ac:dyDescent="0.2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 x14ac:dyDescent="0.2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 x14ac:dyDescent="0.2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 x14ac:dyDescent="0.2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 x14ac:dyDescent="0.2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 x14ac:dyDescent="0.2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 x14ac:dyDescent="0.2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 x14ac:dyDescent="0.2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 x14ac:dyDescent="0.2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 x14ac:dyDescent="0.2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 x14ac:dyDescent="0.2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 x14ac:dyDescent="0.2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 x14ac:dyDescent="0.2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 x14ac:dyDescent="0.2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 x14ac:dyDescent="0.2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 x14ac:dyDescent="0.2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 x14ac:dyDescent="0.2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 x14ac:dyDescent="0.2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 x14ac:dyDescent="0.2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 x14ac:dyDescent="0.2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 x14ac:dyDescent="0.2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 x14ac:dyDescent="0.2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 x14ac:dyDescent="0.2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 x14ac:dyDescent="0.2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 x14ac:dyDescent="0.2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 x14ac:dyDescent="0.2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 x14ac:dyDescent="0.2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 x14ac:dyDescent="0.2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 x14ac:dyDescent="0.2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 x14ac:dyDescent="0.2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 x14ac:dyDescent="0.2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 x14ac:dyDescent="0.2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 x14ac:dyDescent="0.2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 x14ac:dyDescent="0.2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 x14ac:dyDescent="0.2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 x14ac:dyDescent="0.2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 x14ac:dyDescent="0.2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 x14ac:dyDescent="0.2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 x14ac:dyDescent="0.2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 x14ac:dyDescent="0.2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 x14ac:dyDescent="0.2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 x14ac:dyDescent="0.2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 x14ac:dyDescent="0.2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 x14ac:dyDescent="0.2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 x14ac:dyDescent="0.2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 x14ac:dyDescent="0.2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 x14ac:dyDescent="0.2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 x14ac:dyDescent="0.2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 x14ac:dyDescent="0.2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 x14ac:dyDescent="0.2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 x14ac:dyDescent="0.2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 x14ac:dyDescent="0.2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 x14ac:dyDescent="0.2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 x14ac:dyDescent="0.2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 x14ac:dyDescent="0.2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 x14ac:dyDescent="0.2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 x14ac:dyDescent="0.2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 x14ac:dyDescent="0.2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 x14ac:dyDescent="0.2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 x14ac:dyDescent="0.2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 x14ac:dyDescent="0.2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 x14ac:dyDescent="0.2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 x14ac:dyDescent="0.2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 x14ac:dyDescent="0.2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 x14ac:dyDescent="0.2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 x14ac:dyDescent="0.2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 x14ac:dyDescent="0.2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 x14ac:dyDescent="0.2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 x14ac:dyDescent="0.2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 x14ac:dyDescent="0.2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 x14ac:dyDescent="0.2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 x14ac:dyDescent="0.2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 x14ac:dyDescent="0.2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 x14ac:dyDescent="0.2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 x14ac:dyDescent="0.2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 x14ac:dyDescent="0.2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 x14ac:dyDescent="0.2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 x14ac:dyDescent="0.2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 x14ac:dyDescent="0.2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 x14ac:dyDescent="0.2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 x14ac:dyDescent="0.2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 x14ac:dyDescent="0.2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 x14ac:dyDescent="0.2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 x14ac:dyDescent="0.2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 x14ac:dyDescent="0.2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 x14ac:dyDescent="0.2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 x14ac:dyDescent="0.2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 x14ac:dyDescent="0.2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 x14ac:dyDescent="0.2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 x14ac:dyDescent="0.2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 x14ac:dyDescent="0.2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 x14ac:dyDescent="0.2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 x14ac:dyDescent="0.2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 x14ac:dyDescent="0.2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 x14ac:dyDescent="0.2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 x14ac:dyDescent="0.2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 x14ac:dyDescent="0.2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 x14ac:dyDescent="0.2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 x14ac:dyDescent="0.2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 x14ac:dyDescent="0.2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 x14ac:dyDescent="0.2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 x14ac:dyDescent="0.2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 x14ac:dyDescent="0.2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 x14ac:dyDescent="0.2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 x14ac:dyDescent="0.2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 x14ac:dyDescent="0.2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 x14ac:dyDescent="0.2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 x14ac:dyDescent="0.2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 x14ac:dyDescent="0.2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 x14ac:dyDescent="0.2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 x14ac:dyDescent="0.2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 x14ac:dyDescent="0.2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 x14ac:dyDescent="0.2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 x14ac:dyDescent="0.2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 x14ac:dyDescent="0.2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 x14ac:dyDescent="0.2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 x14ac:dyDescent="0.2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 x14ac:dyDescent="0.2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 x14ac:dyDescent="0.2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 x14ac:dyDescent="0.2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 x14ac:dyDescent="0.2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 x14ac:dyDescent="0.2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 x14ac:dyDescent="0.2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 x14ac:dyDescent="0.2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 x14ac:dyDescent="0.2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 x14ac:dyDescent="0.2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 x14ac:dyDescent="0.2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 x14ac:dyDescent="0.2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 x14ac:dyDescent="0.2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 x14ac:dyDescent="0.2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 x14ac:dyDescent="0.2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 x14ac:dyDescent="0.2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 x14ac:dyDescent="0.2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 x14ac:dyDescent="0.2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 x14ac:dyDescent="0.2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 x14ac:dyDescent="0.2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 x14ac:dyDescent="0.2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 x14ac:dyDescent="0.2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 x14ac:dyDescent="0.2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 x14ac:dyDescent="0.2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 x14ac:dyDescent="0.2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 x14ac:dyDescent="0.2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 x14ac:dyDescent="0.2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 x14ac:dyDescent="0.2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 x14ac:dyDescent="0.2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 x14ac:dyDescent="0.2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 x14ac:dyDescent="0.2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 x14ac:dyDescent="0.2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 x14ac:dyDescent="0.2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 x14ac:dyDescent="0.2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 x14ac:dyDescent="0.2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 x14ac:dyDescent="0.2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 x14ac:dyDescent="0.2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 x14ac:dyDescent="0.2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 x14ac:dyDescent="0.2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 x14ac:dyDescent="0.2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 x14ac:dyDescent="0.2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 x14ac:dyDescent="0.2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 x14ac:dyDescent="0.2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 x14ac:dyDescent="0.2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 x14ac:dyDescent="0.2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 x14ac:dyDescent="0.2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 x14ac:dyDescent="0.2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 x14ac:dyDescent="0.2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 x14ac:dyDescent="0.2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 x14ac:dyDescent="0.2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 x14ac:dyDescent="0.2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 x14ac:dyDescent="0.2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 x14ac:dyDescent="0.2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 x14ac:dyDescent="0.2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 x14ac:dyDescent="0.2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 x14ac:dyDescent="0.2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 x14ac:dyDescent="0.2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 x14ac:dyDescent="0.2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 x14ac:dyDescent="0.2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 x14ac:dyDescent="0.2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 x14ac:dyDescent="0.2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 x14ac:dyDescent="0.2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 x14ac:dyDescent="0.2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 x14ac:dyDescent="0.2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 x14ac:dyDescent="0.2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 x14ac:dyDescent="0.2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 x14ac:dyDescent="0.2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 x14ac:dyDescent="0.2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 x14ac:dyDescent="0.2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 x14ac:dyDescent="0.2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 x14ac:dyDescent="0.2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 x14ac:dyDescent="0.2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 x14ac:dyDescent="0.2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 x14ac:dyDescent="0.2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 x14ac:dyDescent="0.2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 x14ac:dyDescent="0.2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 x14ac:dyDescent="0.2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 x14ac:dyDescent="0.2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 x14ac:dyDescent="0.2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 x14ac:dyDescent="0.2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 x14ac:dyDescent="0.2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 x14ac:dyDescent="0.2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 x14ac:dyDescent="0.2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 x14ac:dyDescent="0.2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 x14ac:dyDescent="0.2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 x14ac:dyDescent="0.2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 x14ac:dyDescent="0.2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 x14ac:dyDescent="0.2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 x14ac:dyDescent="0.2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 x14ac:dyDescent="0.2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 x14ac:dyDescent="0.2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 x14ac:dyDescent="0.2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 x14ac:dyDescent="0.2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 x14ac:dyDescent="0.2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 x14ac:dyDescent="0.2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 x14ac:dyDescent="0.2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 x14ac:dyDescent="0.2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 x14ac:dyDescent="0.2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 x14ac:dyDescent="0.2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 x14ac:dyDescent="0.2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 x14ac:dyDescent="0.2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 x14ac:dyDescent="0.2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 x14ac:dyDescent="0.2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 x14ac:dyDescent="0.2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 x14ac:dyDescent="0.2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 x14ac:dyDescent="0.2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 x14ac:dyDescent="0.2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 x14ac:dyDescent="0.2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 x14ac:dyDescent="0.2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 x14ac:dyDescent="0.2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 x14ac:dyDescent="0.2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 x14ac:dyDescent="0.2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 x14ac:dyDescent="0.2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 x14ac:dyDescent="0.2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 x14ac:dyDescent="0.2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 x14ac:dyDescent="0.2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 x14ac:dyDescent="0.2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 x14ac:dyDescent="0.2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 x14ac:dyDescent="0.2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 x14ac:dyDescent="0.2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 x14ac:dyDescent="0.2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 x14ac:dyDescent="0.2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 x14ac:dyDescent="0.2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 x14ac:dyDescent="0.2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 x14ac:dyDescent="0.2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 x14ac:dyDescent="0.2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 x14ac:dyDescent="0.2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 x14ac:dyDescent="0.2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 x14ac:dyDescent="0.2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 x14ac:dyDescent="0.2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 x14ac:dyDescent="0.2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 x14ac:dyDescent="0.2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 x14ac:dyDescent="0.2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 x14ac:dyDescent="0.2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 x14ac:dyDescent="0.2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 x14ac:dyDescent="0.2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 x14ac:dyDescent="0.2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 x14ac:dyDescent="0.2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 x14ac:dyDescent="0.2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 x14ac:dyDescent="0.2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 x14ac:dyDescent="0.2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 x14ac:dyDescent="0.2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 x14ac:dyDescent="0.2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 x14ac:dyDescent="0.2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 x14ac:dyDescent="0.2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 x14ac:dyDescent="0.2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 x14ac:dyDescent="0.2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 x14ac:dyDescent="0.2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 x14ac:dyDescent="0.2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 x14ac:dyDescent="0.2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 x14ac:dyDescent="0.2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 x14ac:dyDescent="0.2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 x14ac:dyDescent="0.2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 x14ac:dyDescent="0.2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 x14ac:dyDescent="0.2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 x14ac:dyDescent="0.2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 x14ac:dyDescent="0.2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 x14ac:dyDescent="0.2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 x14ac:dyDescent="0.2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 x14ac:dyDescent="0.2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 x14ac:dyDescent="0.2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 x14ac:dyDescent="0.2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 x14ac:dyDescent="0.2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 x14ac:dyDescent="0.2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 x14ac:dyDescent="0.2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 x14ac:dyDescent="0.2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 x14ac:dyDescent="0.2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 x14ac:dyDescent="0.2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 x14ac:dyDescent="0.2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 x14ac:dyDescent="0.2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 x14ac:dyDescent="0.2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 x14ac:dyDescent="0.2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 x14ac:dyDescent="0.2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 x14ac:dyDescent="0.2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 x14ac:dyDescent="0.2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 x14ac:dyDescent="0.2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 x14ac:dyDescent="0.2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 x14ac:dyDescent="0.2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 x14ac:dyDescent="0.2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 x14ac:dyDescent="0.2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 x14ac:dyDescent="0.2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 x14ac:dyDescent="0.2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 x14ac:dyDescent="0.2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 x14ac:dyDescent="0.2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 x14ac:dyDescent="0.2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 x14ac:dyDescent="0.2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 x14ac:dyDescent="0.2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 x14ac:dyDescent="0.2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 x14ac:dyDescent="0.2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 x14ac:dyDescent="0.2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 x14ac:dyDescent="0.2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 x14ac:dyDescent="0.2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 x14ac:dyDescent="0.2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 x14ac:dyDescent="0.2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 x14ac:dyDescent="0.2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 x14ac:dyDescent="0.2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 x14ac:dyDescent="0.2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 x14ac:dyDescent="0.2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 x14ac:dyDescent="0.2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 x14ac:dyDescent="0.2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 x14ac:dyDescent="0.2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 x14ac:dyDescent="0.2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 x14ac:dyDescent="0.2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 x14ac:dyDescent="0.2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 x14ac:dyDescent="0.2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 x14ac:dyDescent="0.2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 x14ac:dyDescent="0.2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 x14ac:dyDescent="0.2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 x14ac:dyDescent="0.2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 x14ac:dyDescent="0.2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 x14ac:dyDescent="0.2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 x14ac:dyDescent="0.2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 x14ac:dyDescent="0.2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 x14ac:dyDescent="0.2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 x14ac:dyDescent="0.2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 x14ac:dyDescent="0.2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 x14ac:dyDescent="0.2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 x14ac:dyDescent="0.2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 x14ac:dyDescent="0.2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 x14ac:dyDescent="0.2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 x14ac:dyDescent="0.2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 x14ac:dyDescent="0.2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 x14ac:dyDescent="0.2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 x14ac:dyDescent="0.2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 x14ac:dyDescent="0.2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 x14ac:dyDescent="0.2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 x14ac:dyDescent="0.2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 x14ac:dyDescent="0.2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 x14ac:dyDescent="0.2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 x14ac:dyDescent="0.2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 x14ac:dyDescent="0.2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 x14ac:dyDescent="0.2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 x14ac:dyDescent="0.2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 x14ac:dyDescent="0.2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 x14ac:dyDescent="0.2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 x14ac:dyDescent="0.2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 x14ac:dyDescent="0.2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 x14ac:dyDescent="0.2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 x14ac:dyDescent="0.2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 x14ac:dyDescent="0.2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 x14ac:dyDescent="0.2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 x14ac:dyDescent="0.2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 x14ac:dyDescent="0.2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 x14ac:dyDescent="0.2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 x14ac:dyDescent="0.2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 x14ac:dyDescent="0.2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 x14ac:dyDescent="0.2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 x14ac:dyDescent="0.2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 x14ac:dyDescent="0.2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 x14ac:dyDescent="0.2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 x14ac:dyDescent="0.2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 x14ac:dyDescent="0.2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 x14ac:dyDescent="0.2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 x14ac:dyDescent="0.2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 x14ac:dyDescent="0.2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 x14ac:dyDescent="0.2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 x14ac:dyDescent="0.2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 x14ac:dyDescent="0.2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 x14ac:dyDescent="0.2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 x14ac:dyDescent="0.2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 x14ac:dyDescent="0.2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 x14ac:dyDescent="0.2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 x14ac:dyDescent="0.2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 x14ac:dyDescent="0.2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 x14ac:dyDescent="0.2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 x14ac:dyDescent="0.2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 x14ac:dyDescent="0.2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 x14ac:dyDescent="0.2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 x14ac:dyDescent="0.2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 x14ac:dyDescent="0.2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 x14ac:dyDescent="0.2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 x14ac:dyDescent="0.2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 x14ac:dyDescent="0.2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 x14ac:dyDescent="0.2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 x14ac:dyDescent="0.2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 x14ac:dyDescent="0.2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 x14ac:dyDescent="0.2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 x14ac:dyDescent="0.2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 x14ac:dyDescent="0.2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 x14ac:dyDescent="0.2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 x14ac:dyDescent="0.2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 x14ac:dyDescent="0.2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 x14ac:dyDescent="0.2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 x14ac:dyDescent="0.2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 x14ac:dyDescent="0.2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 x14ac:dyDescent="0.2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 x14ac:dyDescent="0.2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 x14ac:dyDescent="0.2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 x14ac:dyDescent="0.2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 x14ac:dyDescent="0.2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 x14ac:dyDescent="0.2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 x14ac:dyDescent="0.2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 x14ac:dyDescent="0.2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 x14ac:dyDescent="0.2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 x14ac:dyDescent="0.2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 x14ac:dyDescent="0.2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 x14ac:dyDescent="0.2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 x14ac:dyDescent="0.2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 x14ac:dyDescent="0.2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 x14ac:dyDescent="0.2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 x14ac:dyDescent="0.2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 x14ac:dyDescent="0.2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 x14ac:dyDescent="0.2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 x14ac:dyDescent="0.2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 x14ac:dyDescent="0.2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 x14ac:dyDescent="0.2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 x14ac:dyDescent="0.2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 x14ac:dyDescent="0.2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 x14ac:dyDescent="0.2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 x14ac:dyDescent="0.2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 x14ac:dyDescent="0.2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 x14ac:dyDescent="0.2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 x14ac:dyDescent="0.2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 x14ac:dyDescent="0.2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 x14ac:dyDescent="0.2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 x14ac:dyDescent="0.2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 x14ac:dyDescent="0.2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 x14ac:dyDescent="0.2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 x14ac:dyDescent="0.2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 x14ac:dyDescent="0.2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 x14ac:dyDescent="0.2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 x14ac:dyDescent="0.2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 x14ac:dyDescent="0.2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 x14ac:dyDescent="0.2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 x14ac:dyDescent="0.2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 x14ac:dyDescent="0.2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 x14ac:dyDescent="0.2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 x14ac:dyDescent="0.2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 x14ac:dyDescent="0.2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 x14ac:dyDescent="0.2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 x14ac:dyDescent="0.2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 x14ac:dyDescent="0.2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 x14ac:dyDescent="0.2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 x14ac:dyDescent="0.2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 x14ac:dyDescent="0.2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 x14ac:dyDescent="0.2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 x14ac:dyDescent="0.2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 x14ac:dyDescent="0.2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 x14ac:dyDescent="0.2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 x14ac:dyDescent="0.2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 x14ac:dyDescent="0.2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 x14ac:dyDescent="0.2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 x14ac:dyDescent="0.2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 x14ac:dyDescent="0.2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 x14ac:dyDescent="0.2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 x14ac:dyDescent="0.2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 x14ac:dyDescent="0.2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 x14ac:dyDescent="0.2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 x14ac:dyDescent="0.2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 x14ac:dyDescent="0.2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 x14ac:dyDescent="0.2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 x14ac:dyDescent="0.2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 x14ac:dyDescent="0.2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 x14ac:dyDescent="0.2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 x14ac:dyDescent="0.2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 x14ac:dyDescent="0.2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 x14ac:dyDescent="0.2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 x14ac:dyDescent="0.2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 x14ac:dyDescent="0.2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 x14ac:dyDescent="0.2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 x14ac:dyDescent="0.2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 x14ac:dyDescent="0.2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 x14ac:dyDescent="0.2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 x14ac:dyDescent="0.2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 x14ac:dyDescent="0.2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 x14ac:dyDescent="0.2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 x14ac:dyDescent="0.2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 x14ac:dyDescent="0.2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 x14ac:dyDescent="0.2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 x14ac:dyDescent="0.2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 x14ac:dyDescent="0.2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 x14ac:dyDescent="0.2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 x14ac:dyDescent="0.2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 x14ac:dyDescent="0.2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 x14ac:dyDescent="0.2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 x14ac:dyDescent="0.2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 x14ac:dyDescent="0.2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 x14ac:dyDescent="0.2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 x14ac:dyDescent="0.2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 x14ac:dyDescent="0.2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 x14ac:dyDescent="0.2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 x14ac:dyDescent="0.2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 x14ac:dyDescent="0.2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 x14ac:dyDescent="0.2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 x14ac:dyDescent="0.2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 x14ac:dyDescent="0.2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 x14ac:dyDescent="0.2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 x14ac:dyDescent="0.2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 x14ac:dyDescent="0.2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 x14ac:dyDescent="0.2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 x14ac:dyDescent="0.2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 x14ac:dyDescent="0.2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 x14ac:dyDescent="0.2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 x14ac:dyDescent="0.2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 x14ac:dyDescent="0.2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 x14ac:dyDescent="0.2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 x14ac:dyDescent="0.2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 x14ac:dyDescent="0.2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 x14ac:dyDescent="0.2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 x14ac:dyDescent="0.2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 x14ac:dyDescent="0.2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 x14ac:dyDescent="0.2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 x14ac:dyDescent="0.2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 x14ac:dyDescent="0.2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 x14ac:dyDescent="0.2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 x14ac:dyDescent="0.2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 x14ac:dyDescent="0.2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 x14ac:dyDescent="0.2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 x14ac:dyDescent="0.2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 x14ac:dyDescent="0.2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 x14ac:dyDescent="0.2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 x14ac:dyDescent="0.2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 x14ac:dyDescent="0.2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 x14ac:dyDescent="0.2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 x14ac:dyDescent="0.2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 x14ac:dyDescent="0.2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 x14ac:dyDescent="0.2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 x14ac:dyDescent="0.2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 x14ac:dyDescent="0.2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 x14ac:dyDescent="0.2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 x14ac:dyDescent="0.2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 x14ac:dyDescent="0.2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 x14ac:dyDescent="0.2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 x14ac:dyDescent="0.2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 x14ac:dyDescent="0.2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 x14ac:dyDescent="0.2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 x14ac:dyDescent="0.2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 x14ac:dyDescent="0.2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 x14ac:dyDescent="0.2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 x14ac:dyDescent="0.2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 x14ac:dyDescent="0.2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 x14ac:dyDescent="0.2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 x14ac:dyDescent="0.2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 x14ac:dyDescent="0.2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 x14ac:dyDescent="0.2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 x14ac:dyDescent="0.2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 x14ac:dyDescent="0.2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 x14ac:dyDescent="0.2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 x14ac:dyDescent="0.2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 x14ac:dyDescent="0.2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 x14ac:dyDescent="0.2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 x14ac:dyDescent="0.2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 x14ac:dyDescent="0.2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 x14ac:dyDescent="0.2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 x14ac:dyDescent="0.2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 x14ac:dyDescent="0.2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 x14ac:dyDescent="0.2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 x14ac:dyDescent="0.2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 x14ac:dyDescent="0.2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 x14ac:dyDescent="0.2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 x14ac:dyDescent="0.2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 x14ac:dyDescent="0.2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 x14ac:dyDescent="0.2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 x14ac:dyDescent="0.2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 x14ac:dyDescent="0.2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 x14ac:dyDescent="0.2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 x14ac:dyDescent="0.2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 x14ac:dyDescent="0.2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 x14ac:dyDescent="0.2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 x14ac:dyDescent="0.2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 x14ac:dyDescent="0.2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 x14ac:dyDescent="0.2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 x14ac:dyDescent="0.2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 x14ac:dyDescent="0.2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 x14ac:dyDescent="0.2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 x14ac:dyDescent="0.2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 x14ac:dyDescent="0.2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 x14ac:dyDescent="0.2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 x14ac:dyDescent="0.2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 x14ac:dyDescent="0.2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 x14ac:dyDescent="0.2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 x14ac:dyDescent="0.2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 x14ac:dyDescent="0.2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 x14ac:dyDescent="0.2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 x14ac:dyDescent="0.2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 x14ac:dyDescent="0.2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 x14ac:dyDescent="0.2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 x14ac:dyDescent="0.2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 x14ac:dyDescent="0.2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 x14ac:dyDescent="0.2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 x14ac:dyDescent="0.2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 x14ac:dyDescent="0.2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 x14ac:dyDescent="0.2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 x14ac:dyDescent="0.2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 x14ac:dyDescent="0.2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 x14ac:dyDescent="0.2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 x14ac:dyDescent="0.2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 x14ac:dyDescent="0.2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 x14ac:dyDescent="0.2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 x14ac:dyDescent="0.2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 x14ac:dyDescent="0.2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 x14ac:dyDescent="0.2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 x14ac:dyDescent="0.2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 x14ac:dyDescent="0.2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 x14ac:dyDescent="0.2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 x14ac:dyDescent="0.2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 x14ac:dyDescent="0.2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 x14ac:dyDescent="0.2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 x14ac:dyDescent="0.2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 x14ac:dyDescent="0.2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 x14ac:dyDescent="0.2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 x14ac:dyDescent="0.2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 x14ac:dyDescent="0.2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 x14ac:dyDescent="0.2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 x14ac:dyDescent="0.2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 x14ac:dyDescent="0.2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 x14ac:dyDescent="0.2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 x14ac:dyDescent="0.2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 x14ac:dyDescent="0.2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 x14ac:dyDescent="0.2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 x14ac:dyDescent="0.2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 x14ac:dyDescent="0.2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 x14ac:dyDescent="0.2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 x14ac:dyDescent="0.2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 x14ac:dyDescent="0.2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 x14ac:dyDescent="0.2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 x14ac:dyDescent="0.2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 x14ac:dyDescent="0.2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 x14ac:dyDescent="0.2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 x14ac:dyDescent="0.2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 x14ac:dyDescent="0.2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 x14ac:dyDescent="0.2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 x14ac:dyDescent="0.2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 x14ac:dyDescent="0.2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 x14ac:dyDescent="0.2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 x14ac:dyDescent="0.2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 x14ac:dyDescent="0.2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 x14ac:dyDescent="0.2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 x14ac:dyDescent="0.2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 x14ac:dyDescent="0.2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 x14ac:dyDescent="0.2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 x14ac:dyDescent="0.2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 x14ac:dyDescent="0.2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 x14ac:dyDescent="0.2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 x14ac:dyDescent="0.2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 x14ac:dyDescent="0.2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 x14ac:dyDescent="0.2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 x14ac:dyDescent="0.2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 x14ac:dyDescent="0.2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 x14ac:dyDescent="0.2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 x14ac:dyDescent="0.2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 x14ac:dyDescent="0.2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 x14ac:dyDescent="0.2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 x14ac:dyDescent="0.2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 x14ac:dyDescent="0.2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 x14ac:dyDescent="0.2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 x14ac:dyDescent="0.2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 x14ac:dyDescent="0.2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 x14ac:dyDescent="0.2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 x14ac:dyDescent="0.2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 x14ac:dyDescent="0.2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 x14ac:dyDescent="0.2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 x14ac:dyDescent="0.2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 x14ac:dyDescent="0.2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 x14ac:dyDescent="0.2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 x14ac:dyDescent="0.2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 x14ac:dyDescent="0.2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 x14ac:dyDescent="0.2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 x14ac:dyDescent="0.2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 x14ac:dyDescent="0.2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 x14ac:dyDescent="0.2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 x14ac:dyDescent="0.2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 x14ac:dyDescent="0.2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 x14ac:dyDescent="0.2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 x14ac:dyDescent="0.2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 x14ac:dyDescent="0.2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 x14ac:dyDescent="0.2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 x14ac:dyDescent="0.2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 x14ac:dyDescent="0.2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 x14ac:dyDescent="0.2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 x14ac:dyDescent="0.2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 x14ac:dyDescent="0.2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 x14ac:dyDescent="0.2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 x14ac:dyDescent="0.2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 x14ac:dyDescent="0.2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 x14ac:dyDescent="0.2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 x14ac:dyDescent="0.2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 x14ac:dyDescent="0.2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 x14ac:dyDescent="0.2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 x14ac:dyDescent="0.2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 x14ac:dyDescent="0.2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 x14ac:dyDescent="0.2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 x14ac:dyDescent="0.2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 x14ac:dyDescent="0.2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 x14ac:dyDescent="0.2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 x14ac:dyDescent="0.2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 x14ac:dyDescent="0.2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 x14ac:dyDescent="0.2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 x14ac:dyDescent="0.2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 x14ac:dyDescent="0.2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 x14ac:dyDescent="0.2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 x14ac:dyDescent="0.2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 x14ac:dyDescent="0.2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 x14ac:dyDescent="0.2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 x14ac:dyDescent="0.2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 x14ac:dyDescent="0.2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 x14ac:dyDescent="0.2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 x14ac:dyDescent="0.2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 x14ac:dyDescent="0.2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 x14ac:dyDescent="0.2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 x14ac:dyDescent="0.2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 x14ac:dyDescent="0.2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 x14ac:dyDescent="0.2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 x14ac:dyDescent="0.2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 x14ac:dyDescent="0.2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 x14ac:dyDescent="0.2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 x14ac:dyDescent="0.2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 x14ac:dyDescent="0.2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 x14ac:dyDescent="0.2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 x14ac:dyDescent="0.2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 x14ac:dyDescent="0.2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 x14ac:dyDescent="0.2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 x14ac:dyDescent="0.2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 x14ac:dyDescent="0.2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 x14ac:dyDescent="0.2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 x14ac:dyDescent="0.2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 x14ac:dyDescent="0.2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 x14ac:dyDescent="0.2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 x14ac:dyDescent="0.2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 x14ac:dyDescent="0.2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 x14ac:dyDescent="0.2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 x14ac:dyDescent="0.2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 x14ac:dyDescent="0.2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 x14ac:dyDescent="0.2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 x14ac:dyDescent="0.2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 x14ac:dyDescent="0.2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 x14ac:dyDescent="0.2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 x14ac:dyDescent="0.2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 x14ac:dyDescent="0.2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 x14ac:dyDescent="0.2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 x14ac:dyDescent="0.2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 x14ac:dyDescent="0.2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 x14ac:dyDescent="0.2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 x14ac:dyDescent="0.2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 x14ac:dyDescent="0.2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 x14ac:dyDescent="0.2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 x14ac:dyDescent="0.2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 x14ac:dyDescent="0.2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 x14ac:dyDescent="0.2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 x14ac:dyDescent="0.2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 x14ac:dyDescent="0.2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 x14ac:dyDescent="0.2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 x14ac:dyDescent="0.2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 x14ac:dyDescent="0.2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 x14ac:dyDescent="0.2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 x14ac:dyDescent="0.2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 x14ac:dyDescent="0.2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 x14ac:dyDescent="0.2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 x14ac:dyDescent="0.2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 x14ac:dyDescent="0.2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 x14ac:dyDescent="0.2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 x14ac:dyDescent="0.2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 x14ac:dyDescent="0.2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 x14ac:dyDescent="0.2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 x14ac:dyDescent="0.2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 x14ac:dyDescent="0.2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 x14ac:dyDescent="0.2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 x14ac:dyDescent="0.2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 x14ac:dyDescent="0.2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 x14ac:dyDescent="0.2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 x14ac:dyDescent="0.2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 x14ac:dyDescent="0.2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 x14ac:dyDescent="0.2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 x14ac:dyDescent="0.2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 x14ac:dyDescent="0.2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 x14ac:dyDescent="0.2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 x14ac:dyDescent="0.2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 x14ac:dyDescent="0.2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 x14ac:dyDescent="0.2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 x14ac:dyDescent="0.2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 x14ac:dyDescent="0.2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 x14ac:dyDescent="0.2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 x14ac:dyDescent="0.2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 x14ac:dyDescent="0.2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 x14ac:dyDescent="0.2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 x14ac:dyDescent="0.2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 x14ac:dyDescent="0.2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 x14ac:dyDescent="0.2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 x14ac:dyDescent="0.2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 x14ac:dyDescent="0.2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 x14ac:dyDescent="0.2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 x14ac:dyDescent="0.2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 x14ac:dyDescent="0.2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 x14ac:dyDescent="0.2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 x14ac:dyDescent="0.2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 x14ac:dyDescent="0.2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 x14ac:dyDescent="0.2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 x14ac:dyDescent="0.2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 x14ac:dyDescent="0.2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 x14ac:dyDescent="0.2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 x14ac:dyDescent="0.2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 x14ac:dyDescent="0.2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 x14ac:dyDescent="0.2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 x14ac:dyDescent="0.2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 x14ac:dyDescent="0.2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 x14ac:dyDescent="0.2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 x14ac:dyDescent="0.2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 x14ac:dyDescent="0.2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 x14ac:dyDescent="0.2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 x14ac:dyDescent="0.2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 x14ac:dyDescent="0.2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 x14ac:dyDescent="0.2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 x14ac:dyDescent="0.2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 x14ac:dyDescent="0.2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 x14ac:dyDescent="0.2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 x14ac:dyDescent="0.2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 x14ac:dyDescent="0.2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 x14ac:dyDescent="0.2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 x14ac:dyDescent="0.2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 x14ac:dyDescent="0.2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 x14ac:dyDescent="0.2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 x14ac:dyDescent="0.2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 x14ac:dyDescent="0.2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 x14ac:dyDescent="0.2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 x14ac:dyDescent="0.2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 x14ac:dyDescent="0.2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 x14ac:dyDescent="0.2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 x14ac:dyDescent="0.2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 x14ac:dyDescent="0.2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 x14ac:dyDescent="0.2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 x14ac:dyDescent="0.2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 x14ac:dyDescent="0.2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 x14ac:dyDescent="0.2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 x14ac:dyDescent="0.2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 x14ac:dyDescent="0.2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 x14ac:dyDescent="0.2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 x14ac:dyDescent="0.2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 x14ac:dyDescent="0.2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 x14ac:dyDescent="0.2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 x14ac:dyDescent="0.2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 x14ac:dyDescent="0.2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 x14ac:dyDescent="0.2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 x14ac:dyDescent="0.2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 x14ac:dyDescent="0.2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 x14ac:dyDescent="0.2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 x14ac:dyDescent="0.2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 x14ac:dyDescent="0.2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 x14ac:dyDescent="0.2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 x14ac:dyDescent="0.2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 x14ac:dyDescent="0.2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 x14ac:dyDescent="0.2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 x14ac:dyDescent="0.2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 x14ac:dyDescent="0.2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 x14ac:dyDescent="0.2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 x14ac:dyDescent="0.2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 x14ac:dyDescent="0.2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 x14ac:dyDescent="0.2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 x14ac:dyDescent="0.2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 x14ac:dyDescent="0.2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 x14ac:dyDescent="0.2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 x14ac:dyDescent="0.2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 x14ac:dyDescent="0.2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 x14ac:dyDescent="0.2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 x14ac:dyDescent="0.2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 x14ac:dyDescent="0.2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 x14ac:dyDescent="0.2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 x14ac:dyDescent="0.2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 x14ac:dyDescent="0.2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 x14ac:dyDescent="0.2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 x14ac:dyDescent="0.2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 x14ac:dyDescent="0.2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 x14ac:dyDescent="0.2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 x14ac:dyDescent="0.2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 x14ac:dyDescent="0.2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 x14ac:dyDescent="0.2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 x14ac:dyDescent="0.2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 x14ac:dyDescent="0.2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 x14ac:dyDescent="0.2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 x14ac:dyDescent="0.2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 x14ac:dyDescent="0.2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 x14ac:dyDescent="0.2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 x14ac:dyDescent="0.2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 x14ac:dyDescent="0.2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 x14ac:dyDescent="0.2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 x14ac:dyDescent="0.2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 x14ac:dyDescent="0.2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 x14ac:dyDescent="0.2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 x14ac:dyDescent="0.2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 x14ac:dyDescent="0.2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 x14ac:dyDescent="0.2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 x14ac:dyDescent="0.2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 x14ac:dyDescent="0.2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 x14ac:dyDescent="0.2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 x14ac:dyDescent="0.2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 x14ac:dyDescent="0.2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 x14ac:dyDescent="0.2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 x14ac:dyDescent="0.2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 x14ac:dyDescent="0.2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 x14ac:dyDescent="0.2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 x14ac:dyDescent="0.2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 x14ac:dyDescent="0.2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 x14ac:dyDescent="0.2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 x14ac:dyDescent="0.2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 x14ac:dyDescent="0.2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 x14ac:dyDescent="0.2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 x14ac:dyDescent="0.2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 x14ac:dyDescent="0.2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 x14ac:dyDescent="0.2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 x14ac:dyDescent="0.2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 x14ac:dyDescent="0.2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 x14ac:dyDescent="0.2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 x14ac:dyDescent="0.2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 x14ac:dyDescent="0.2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 x14ac:dyDescent="0.2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 x14ac:dyDescent="0.2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 x14ac:dyDescent="0.2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 x14ac:dyDescent="0.2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 x14ac:dyDescent="0.2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 x14ac:dyDescent="0.2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 x14ac:dyDescent="0.2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 x14ac:dyDescent="0.2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 x14ac:dyDescent="0.2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 x14ac:dyDescent="0.2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 x14ac:dyDescent="0.2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 x14ac:dyDescent="0.2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 x14ac:dyDescent="0.2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 x14ac:dyDescent="0.2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 x14ac:dyDescent="0.2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 x14ac:dyDescent="0.2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 x14ac:dyDescent="0.2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 x14ac:dyDescent="0.2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 x14ac:dyDescent="0.2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 x14ac:dyDescent="0.2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 x14ac:dyDescent="0.2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 x14ac:dyDescent="0.2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 x14ac:dyDescent="0.2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 x14ac:dyDescent="0.2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 x14ac:dyDescent="0.2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 x14ac:dyDescent="0.2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 x14ac:dyDescent="0.2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 x14ac:dyDescent="0.2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 x14ac:dyDescent="0.2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 x14ac:dyDescent="0.2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 x14ac:dyDescent="0.2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 x14ac:dyDescent="0.2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 x14ac:dyDescent="0.2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 x14ac:dyDescent="0.2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 x14ac:dyDescent="0.2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 x14ac:dyDescent="0.2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 x14ac:dyDescent="0.2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 x14ac:dyDescent="0.2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 x14ac:dyDescent="0.2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 x14ac:dyDescent="0.2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 x14ac:dyDescent="0.2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 x14ac:dyDescent="0.2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 x14ac:dyDescent="0.2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 x14ac:dyDescent="0.2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 x14ac:dyDescent="0.2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 x14ac:dyDescent="0.2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 x14ac:dyDescent="0.2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 x14ac:dyDescent="0.2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 x14ac:dyDescent="0.2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 x14ac:dyDescent="0.2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 x14ac:dyDescent="0.2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 x14ac:dyDescent="0.2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 x14ac:dyDescent="0.2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 x14ac:dyDescent="0.2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 x14ac:dyDescent="0.2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 x14ac:dyDescent="0.2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 x14ac:dyDescent="0.2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 x14ac:dyDescent="0.2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 x14ac:dyDescent="0.2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 x14ac:dyDescent="0.2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 x14ac:dyDescent="0.2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 x14ac:dyDescent="0.2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 x14ac:dyDescent="0.2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 x14ac:dyDescent="0.2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 x14ac:dyDescent="0.2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 x14ac:dyDescent="0.2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 x14ac:dyDescent="0.2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 x14ac:dyDescent="0.2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 x14ac:dyDescent="0.2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 x14ac:dyDescent="0.2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 x14ac:dyDescent="0.2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 x14ac:dyDescent="0.2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 x14ac:dyDescent="0.2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 x14ac:dyDescent="0.2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 x14ac:dyDescent="0.2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 x14ac:dyDescent="0.2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 x14ac:dyDescent="0.2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 x14ac:dyDescent="0.2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 x14ac:dyDescent="0.2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 x14ac:dyDescent="0.2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 x14ac:dyDescent="0.2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 x14ac:dyDescent="0.2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 x14ac:dyDescent="0.2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 x14ac:dyDescent="0.2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 x14ac:dyDescent="0.2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 x14ac:dyDescent="0.2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 x14ac:dyDescent="0.2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 x14ac:dyDescent="0.2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 x14ac:dyDescent="0.2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 x14ac:dyDescent="0.2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 x14ac:dyDescent="0.2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 x14ac:dyDescent="0.2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 x14ac:dyDescent="0.2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 x14ac:dyDescent="0.2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 x14ac:dyDescent="0.2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 x14ac:dyDescent="0.2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 x14ac:dyDescent="0.2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 x14ac:dyDescent="0.2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 x14ac:dyDescent="0.2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 x14ac:dyDescent="0.2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 x14ac:dyDescent="0.2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 x14ac:dyDescent="0.2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 x14ac:dyDescent="0.2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 x14ac:dyDescent="0.2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 x14ac:dyDescent="0.2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 x14ac:dyDescent="0.2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 x14ac:dyDescent="0.2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 x14ac:dyDescent="0.2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 x14ac:dyDescent="0.2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 x14ac:dyDescent="0.2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 x14ac:dyDescent="0.2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 x14ac:dyDescent="0.2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 x14ac:dyDescent="0.2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 x14ac:dyDescent="0.2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 x14ac:dyDescent="0.2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 x14ac:dyDescent="0.2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 x14ac:dyDescent="0.2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 x14ac:dyDescent="0.2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 x14ac:dyDescent="0.2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 x14ac:dyDescent="0.2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 x14ac:dyDescent="0.2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 x14ac:dyDescent="0.2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 x14ac:dyDescent="0.2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 x14ac:dyDescent="0.2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 x14ac:dyDescent="0.2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 x14ac:dyDescent="0.2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 x14ac:dyDescent="0.2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 x14ac:dyDescent="0.2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 x14ac:dyDescent="0.2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 x14ac:dyDescent="0.2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 x14ac:dyDescent="0.2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 x14ac:dyDescent="0.2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 x14ac:dyDescent="0.2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 x14ac:dyDescent="0.2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 x14ac:dyDescent="0.2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 x14ac:dyDescent="0.2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 x14ac:dyDescent="0.2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 x14ac:dyDescent="0.2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 x14ac:dyDescent="0.2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 x14ac:dyDescent="0.2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 x14ac:dyDescent="0.2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 x14ac:dyDescent="0.2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 x14ac:dyDescent="0.2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 x14ac:dyDescent="0.2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 x14ac:dyDescent="0.2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 x14ac:dyDescent="0.2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 x14ac:dyDescent="0.2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 x14ac:dyDescent="0.2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 x14ac:dyDescent="0.2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 x14ac:dyDescent="0.2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 x14ac:dyDescent="0.2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 x14ac:dyDescent="0.2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 x14ac:dyDescent="0.2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 x14ac:dyDescent="0.2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 x14ac:dyDescent="0.2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 x14ac:dyDescent="0.2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 x14ac:dyDescent="0.2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 x14ac:dyDescent="0.2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 x14ac:dyDescent="0.2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 x14ac:dyDescent="0.2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 x14ac:dyDescent="0.2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 x14ac:dyDescent="0.2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 x14ac:dyDescent="0.2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 x14ac:dyDescent="0.2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 x14ac:dyDescent="0.2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 x14ac:dyDescent="0.2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 x14ac:dyDescent="0.2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 x14ac:dyDescent="0.2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 x14ac:dyDescent="0.2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 x14ac:dyDescent="0.2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 x14ac:dyDescent="0.2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 x14ac:dyDescent="0.2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 x14ac:dyDescent="0.2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 x14ac:dyDescent="0.2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 x14ac:dyDescent="0.2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 x14ac:dyDescent="0.2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 x14ac:dyDescent="0.2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 x14ac:dyDescent="0.2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 x14ac:dyDescent="0.2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 x14ac:dyDescent="0.2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 x14ac:dyDescent="0.2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 x14ac:dyDescent="0.2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 x14ac:dyDescent="0.2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 x14ac:dyDescent="0.2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 x14ac:dyDescent="0.2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 x14ac:dyDescent="0.2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 x14ac:dyDescent="0.2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 x14ac:dyDescent="0.2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 x14ac:dyDescent="0.2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 x14ac:dyDescent="0.2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 x14ac:dyDescent="0.2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 x14ac:dyDescent="0.2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 x14ac:dyDescent="0.2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 x14ac:dyDescent="0.2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 x14ac:dyDescent="0.2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 x14ac:dyDescent="0.2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 x14ac:dyDescent="0.2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 x14ac:dyDescent="0.2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 x14ac:dyDescent="0.2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 x14ac:dyDescent="0.2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 x14ac:dyDescent="0.2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 x14ac:dyDescent="0.2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 x14ac:dyDescent="0.2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 x14ac:dyDescent="0.2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 x14ac:dyDescent="0.2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 x14ac:dyDescent="0.2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 x14ac:dyDescent="0.2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 x14ac:dyDescent="0.2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 x14ac:dyDescent="0.2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 x14ac:dyDescent="0.2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 x14ac:dyDescent="0.2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 x14ac:dyDescent="0.2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 x14ac:dyDescent="0.2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 x14ac:dyDescent="0.2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 x14ac:dyDescent="0.2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 x14ac:dyDescent="0.2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 x14ac:dyDescent="0.2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 x14ac:dyDescent="0.2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 x14ac:dyDescent="0.2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 x14ac:dyDescent="0.2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 x14ac:dyDescent="0.2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 x14ac:dyDescent="0.2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 x14ac:dyDescent="0.2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 x14ac:dyDescent="0.2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 x14ac:dyDescent="0.2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 x14ac:dyDescent="0.2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 x14ac:dyDescent="0.2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 x14ac:dyDescent="0.2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 x14ac:dyDescent="0.2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 x14ac:dyDescent="0.2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 x14ac:dyDescent="0.2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 x14ac:dyDescent="0.2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 x14ac:dyDescent="0.2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 x14ac:dyDescent="0.2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 x14ac:dyDescent="0.2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 x14ac:dyDescent="0.2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 x14ac:dyDescent="0.2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 x14ac:dyDescent="0.2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 x14ac:dyDescent="0.2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 x14ac:dyDescent="0.2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 x14ac:dyDescent="0.2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 x14ac:dyDescent="0.2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 x14ac:dyDescent="0.2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 x14ac:dyDescent="0.2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 x14ac:dyDescent="0.2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 x14ac:dyDescent="0.2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 x14ac:dyDescent="0.2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 x14ac:dyDescent="0.2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 x14ac:dyDescent="0.2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 x14ac:dyDescent="0.2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 x14ac:dyDescent="0.2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 x14ac:dyDescent="0.2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 x14ac:dyDescent="0.2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 x14ac:dyDescent="0.2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 x14ac:dyDescent="0.2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 x14ac:dyDescent="0.2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 x14ac:dyDescent="0.2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 x14ac:dyDescent="0.2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 x14ac:dyDescent="0.2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 x14ac:dyDescent="0.2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 x14ac:dyDescent="0.2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 x14ac:dyDescent="0.2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 x14ac:dyDescent="0.2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 x14ac:dyDescent="0.2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 x14ac:dyDescent="0.2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 x14ac:dyDescent="0.2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 x14ac:dyDescent="0.2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 x14ac:dyDescent="0.2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 x14ac:dyDescent="0.2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 x14ac:dyDescent="0.2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 x14ac:dyDescent="0.2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 x14ac:dyDescent="0.2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 x14ac:dyDescent="0.2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 x14ac:dyDescent="0.2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 x14ac:dyDescent="0.2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 x14ac:dyDescent="0.2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 x14ac:dyDescent="0.2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 x14ac:dyDescent="0.2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 x14ac:dyDescent="0.2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 x14ac:dyDescent="0.2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 x14ac:dyDescent="0.2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 x14ac:dyDescent="0.2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 x14ac:dyDescent="0.2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 x14ac:dyDescent="0.2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 x14ac:dyDescent="0.2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 x14ac:dyDescent="0.2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 x14ac:dyDescent="0.2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 x14ac:dyDescent="0.2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 x14ac:dyDescent="0.2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 x14ac:dyDescent="0.2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 x14ac:dyDescent="0.2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 x14ac:dyDescent="0.2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 x14ac:dyDescent="0.2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 x14ac:dyDescent="0.2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 x14ac:dyDescent="0.2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 x14ac:dyDescent="0.2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 x14ac:dyDescent="0.2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 x14ac:dyDescent="0.2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 x14ac:dyDescent="0.2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 x14ac:dyDescent="0.2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 x14ac:dyDescent="0.2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 x14ac:dyDescent="0.2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 x14ac:dyDescent="0.2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 x14ac:dyDescent="0.2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 x14ac:dyDescent="0.2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 x14ac:dyDescent="0.2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 x14ac:dyDescent="0.2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 x14ac:dyDescent="0.2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 x14ac:dyDescent="0.2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 x14ac:dyDescent="0.2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 x14ac:dyDescent="0.2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 x14ac:dyDescent="0.2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 x14ac:dyDescent="0.2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 x14ac:dyDescent="0.2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 x14ac:dyDescent="0.2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 x14ac:dyDescent="0.2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 x14ac:dyDescent="0.2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 x14ac:dyDescent="0.2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 x14ac:dyDescent="0.2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 x14ac:dyDescent="0.2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 x14ac:dyDescent="0.2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 x14ac:dyDescent="0.2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 x14ac:dyDescent="0.2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 x14ac:dyDescent="0.2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 x14ac:dyDescent="0.2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 x14ac:dyDescent="0.2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 x14ac:dyDescent="0.2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 x14ac:dyDescent="0.2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 x14ac:dyDescent="0.2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 x14ac:dyDescent="0.2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 x14ac:dyDescent="0.2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 x14ac:dyDescent="0.2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 x14ac:dyDescent="0.2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 x14ac:dyDescent="0.2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 x14ac:dyDescent="0.2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 x14ac:dyDescent="0.2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 x14ac:dyDescent="0.2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 x14ac:dyDescent="0.2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 x14ac:dyDescent="0.2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 x14ac:dyDescent="0.2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 x14ac:dyDescent="0.2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 x14ac:dyDescent="0.2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 x14ac:dyDescent="0.2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 x14ac:dyDescent="0.2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 x14ac:dyDescent="0.2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 x14ac:dyDescent="0.2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 x14ac:dyDescent="0.2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 x14ac:dyDescent="0.2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 x14ac:dyDescent="0.2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 x14ac:dyDescent="0.2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 x14ac:dyDescent="0.2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 x14ac:dyDescent="0.2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 x14ac:dyDescent="0.2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 x14ac:dyDescent="0.2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 x14ac:dyDescent="0.2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 x14ac:dyDescent="0.2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 x14ac:dyDescent="0.2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 x14ac:dyDescent="0.2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 x14ac:dyDescent="0.2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 x14ac:dyDescent="0.2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 x14ac:dyDescent="0.2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 x14ac:dyDescent="0.2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 x14ac:dyDescent="0.2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 x14ac:dyDescent="0.2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 x14ac:dyDescent="0.2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 x14ac:dyDescent="0.2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 x14ac:dyDescent="0.2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 x14ac:dyDescent="0.2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 x14ac:dyDescent="0.2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 x14ac:dyDescent="0.2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 x14ac:dyDescent="0.2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 x14ac:dyDescent="0.2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 x14ac:dyDescent="0.2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 x14ac:dyDescent="0.2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 x14ac:dyDescent="0.2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 x14ac:dyDescent="0.2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 x14ac:dyDescent="0.2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 x14ac:dyDescent="0.2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 x14ac:dyDescent="0.2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 x14ac:dyDescent="0.2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 x14ac:dyDescent="0.2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 x14ac:dyDescent="0.2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 x14ac:dyDescent="0.2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 x14ac:dyDescent="0.2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 x14ac:dyDescent="0.2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 x14ac:dyDescent="0.2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 x14ac:dyDescent="0.2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 x14ac:dyDescent="0.2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 x14ac:dyDescent="0.2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 x14ac:dyDescent="0.2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 x14ac:dyDescent="0.2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 x14ac:dyDescent="0.2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 x14ac:dyDescent="0.2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 x14ac:dyDescent="0.2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 x14ac:dyDescent="0.2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 x14ac:dyDescent="0.2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 x14ac:dyDescent="0.2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 x14ac:dyDescent="0.2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 x14ac:dyDescent="0.2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 x14ac:dyDescent="0.2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 x14ac:dyDescent="0.2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 x14ac:dyDescent="0.2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 x14ac:dyDescent="0.2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 x14ac:dyDescent="0.2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 x14ac:dyDescent="0.2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 x14ac:dyDescent="0.2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 x14ac:dyDescent="0.2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 x14ac:dyDescent="0.2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 x14ac:dyDescent="0.2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 x14ac:dyDescent="0.2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 x14ac:dyDescent="0.2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 x14ac:dyDescent="0.2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 x14ac:dyDescent="0.2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 x14ac:dyDescent="0.2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 x14ac:dyDescent="0.2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 x14ac:dyDescent="0.2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 x14ac:dyDescent="0.2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 x14ac:dyDescent="0.2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 x14ac:dyDescent="0.2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 x14ac:dyDescent="0.2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 x14ac:dyDescent="0.2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 x14ac:dyDescent="0.2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 x14ac:dyDescent="0.2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 x14ac:dyDescent="0.2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 x14ac:dyDescent="0.2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 x14ac:dyDescent="0.2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 x14ac:dyDescent="0.2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 x14ac:dyDescent="0.2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 x14ac:dyDescent="0.2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 x14ac:dyDescent="0.2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 x14ac:dyDescent="0.2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 x14ac:dyDescent="0.2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 x14ac:dyDescent="0.2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 x14ac:dyDescent="0.2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 x14ac:dyDescent="0.2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 x14ac:dyDescent="0.2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 x14ac:dyDescent="0.2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 x14ac:dyDescent="0.2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 x14ac:dyDescent="0.2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 x14ac:dyDescent="0.2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 x14ac:dyDescent="0.2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 x14ac:dyDescent="0.2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 x14ac:dyDescent="0.2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 x14ac:dyDescent="0.2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 x14ac:dyDescent="0.2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 x14ac:dyDescent="0.2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 x14ac:dyDescent="0.2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 x14ac:dyDescent="0.2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 x14ac:dyDescent="0.2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 x14ac:dyDescent="0.2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 x14ac:dyDescent="0.2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 x14ac:dyDescent="0.2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 x14ac:dyDescent="0.2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 x14ac:dyDescent="0.2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 x14ac:dyDescent="0.2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 x14ac:dyDescent="0.2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 x14ac:dyDescent="0.2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 x14ac:dyDescent="0.2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 x14ac:dyDescent="0.2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 x14ac:dyDescent="0.2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 x14ac:dyDescent="0.2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 x14ac:dyDescent="0.2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 x14ac:dyDescent="0.2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 x14ac:dyDescent="0.2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 x14ac:dyDescent="0.2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 x14ac:dyDescent="0.2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 x14ac:dyDescent="0.2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 x14ac:dyDescent="0.2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 x14ac:dyDescent="0.2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 x14ac:dyDescent="0.2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 x14ac:dyDescent="0.2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 x14ac:dyDescent="0.2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 x14ac:dyDescent="0.2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 x14ac:dyDescent="0.2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 x14ac:dyDescent="0.2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 x14ac:dyDescent="0.2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 x14ac:dyDescent="0.2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 x14ac:dyDescent="0.2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 x14ac:dyDescent="0.2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 x14ac:dyDescent="0.2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 x14ac:dyDescent="0.2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 x14ac:dyDescent="0.2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 x14ac:dyDescent="0.2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 x14ac:dyDescent="0.2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 x14ac:dyDescent="0.2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 x14ac:dyDescent="0.2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 x14ac:dyDescent="0.2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 x14ac:dyDescent="0.2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 x14ac:dyDescent="0.2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 x14ac:dyDescent="0.2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 x14ac:dyDescent="0.2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 x14ac:dyDescent="0.2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 x14ac:dyDescent="0.2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 x14ac:dyDescent="0.2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 x14ac:dyDescent="0.2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 x14ac:dyDescent="0.2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 x14ac:dyDescent="0.2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 x14ac:dyDescent="0.2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 x14ac:dyDescent="0.2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 x14ac:dyDescent="0.2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 x14ac:dyDescent="0.2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 x14ac:dyDescent="0.2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 x14ac:dyDescent="0.2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 x14ac:dyDescent="0.2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 x14ac:dyDescent="0.2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 x14ac:dyDescent="0.2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 x14ac:dyDescent="0.2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 x14ac:dyDescent="0.2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 x14ac:dyDescent="0.2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 x14ac:dyDescent="0.2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 x14ac:dyDescent="0.2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 x14ac:dyDescent="0.2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 x14ac:dyDescent="0.2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 x14ac:dyDescent="0.2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 x14ac:dyDescent="0.2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 x14ac:dyDescent="0.2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 x14ac:dyDescent="0.2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 x14ac:dyDescent="0.2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 x14ac:dyDescent="0.2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 x14ac:dyDescent="0.2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 x14ac:dyDescent="0.2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 x14ac:dyDescent="0.2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 x14ac:dyDescent="0.2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 x14ac:dyDescent="0.2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 x14ac:dyDescent="0.2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 x14ac:dyDescent="0.2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 x14ac:dyDescent="0.2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 x14ac:dyDescent="0.2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 x14ac:dyDescent="0.2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 x14ac:dyDescent="0.2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 x14ac:dyDescent="0.2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 x14ac:dyDescent="0.2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 x14ac:dyDescent="0.2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 x14ac:dyDescent="0.2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 x14ac:dyDescent="0.2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 x14ac:dyDescent="0.2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 x14ac:dyDescent="0.2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 x14ac:dyDescent="0.2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 x14ac:dyDescent="0.2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 x14ac:dyDescent="0.2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 x14ac:dyDescent="0.2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 x14ac:dyDescent="0.2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 x14ac:dyDescent="0.2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 x14ac:dyDescent="0.2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 x14ac:dyDescent="0.2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 x14ac:dyDescent="0.2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 x14ac:dyDescent="0.2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 x14ac:dyDescent="0.2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 x14ac:dyDescent="0.2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 x14ac:dyDescent="0.2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 x14ac:dyDescent="0.2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 x14ac:dyDescent="0.2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 x14ac:dyDescent="0.2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 x14ac:dyDescent="0.2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 x14ac:dyDescent="0.2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 x14ac:dyDescent="0.2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 x14ac:dyDescent="0.2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 x14ac:dyDescent="0.2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 x14ac:dyDescent="0.2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 x14ac:dyDescent="0.2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 x14ac:dyDescent="0.2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 x14ac:dyDescent="0.2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 x14ac:dyDescent="0.2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 x14ac:dyDescent="0.2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 x14ac:dyDescent="0.2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 x14ac:dyDescent="0.2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 x14ac:dyDescent="0.2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 x14ac:dyDescent="0.2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 x14ac:dyDescent="0.2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 x14ac:dyDescent="0.2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 x14ac:dyDescent="0.2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 x14ac:dyDescent="0.2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 x14ac:dyDescent="0.2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 x14ac:dyDescent="0.2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 x14ac:dyDescent="0.2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 x14ac:dyDescent="0.2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 x14ac:dyDescent="0.2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 x14ac:dyDescent="0.2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 x14ac:dyDescent="0.2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 x14ac:dyDescent="0.2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 x14ac:dyDescent="0.2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 x14ac:dyDescent="0.2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 x14ac:dyDescent="0.2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 x14ac:dyDescent="0.2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 x14ac:dyDescent="0.2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 x14ac:dyDescent="0.2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 x14ac:dyDescent="0.2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 x14ac:dyDescent="0.2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 x14ac:dyDescent="0.2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 x14ac:dyDescent="0.2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 x14ac:dyDescent="0.2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 x14ac:dyDescent="0.2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 x14ac:dyDescent="0.2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 x14ac:dyDescent="0.2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 x14ac:dyDescent="0.2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 x14ac:dyDescent="0.2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 x14ac:dyDescent="0.2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 x14ac:dyDescent="0.2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 x14ac:dyDescent="0.2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 x14ac:dyDescent="0.2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 x14ac:dyDescent="0.2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 x14ac:dyDescent="0.2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 x14ac:dyDescent="0.2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 x14ac:dyDescent="0.2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 x14ac:dyDescent="0.2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 x14ac:dyDescent="0.2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 x14ac:dyDescent="0.2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 x14ac:dyDescent="0.2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 x14ac:dyDescent="0.2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 x14ac:dyDescent="0.2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 x14ac:dyDescent="0.2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 x14ac:dyDescent="0.2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 x14ac:dyDescent="0.2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 x14ac:dyDescent="0.2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 x14ac:dyDescent="0.2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 x14ac:dyDescent="0.2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 x14ac:dyDescent="0.2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 x14ac:dyDescent="0.2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 x14ac:dyDescent="0.2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 x14ac:dyDescent="0.2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 x14ac:dyDescent="0.2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 x14ac:dyDescent="0.2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 x14ac:dyDescent="0.2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 x14ac:dyDescent="0.2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 x14ac:dyDescent="0.2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 x14ac:dyDescent="0.2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 x14ac:dyDescent="0.2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 x14ac:dyDescent="0.2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 x14ac:dyDescent="0.2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 x14ac:dyDescent="0.2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 x14ac:dyDescent="0.2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 x14ac:dyDescent="0.2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 x14ac:dyDescent="0.2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 x14ac:dyDescent="0.2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 x14ac:dyDescent="0.2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 x14ac:dyDescent="0.2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 x14ac:dyDescent="0.2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 x14ac:dyDescent="0.2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 x14ac:dyDescent="0.2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 x14ac:dyDescent="0.2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 x14ac:dyDescent="0.2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 x14ac:dyDescent="0.2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 x14ac:dyDescent="0.2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 x14ac:dyDescent="0.2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 x14ac:dyDescent="0.2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 x14ac:dyDescent="0.2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 x14ac:dyDescent="0.2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 x14ac:dyDescent="0.2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 x14ac:dyDescent="0.2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 x14ac:dyDescent="0.2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 x14ac:dyDescent="0.2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 x14ac:dyDescent="0.2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 x14ac:dyDescent="0.2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 x14ac:dyDescent="0.2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 x14ac:dyDescent="0.2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 x14ac:dyDescent="0.2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 x14ac:dyDescent="0.2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 x14ac:dyDescent="0.2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 x14ac:dyDescent="0.2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 x14ac:dyDescent="0.2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 x14ac:dyDescent="0.2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 x14ac:dyDescent="0.2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 x14ac:dyDescent="0.2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 x14ac:dyDescent="0.2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 x14ac:dyDescent="0.2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 x14ac:dyDescent="0.2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 x14ac:dyDescent="0.2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 x14ac:dyDescent="0.2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 x14ac:dyDescent="0.2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 x14ac:dyDescent="0.2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 x14ac:dyDescent="0.2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 x14ac:dyDescent="0.2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 x14ac:dyDescent="0.2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 x14ac:dyDescent="0.2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 x14ac:dyDescent="0.2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 x14ac:dyDescent="0.2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 x14ac:dyDescent="0.2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 x14ac:dyDescent="0.2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 x14ac:dyDescent="0.2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 x14ac:dyDescent="0.2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 x14ac:dyDescent="0.2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 x14ac:dyDescent="0.2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 x14ac:dyDescent="0.2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 x14ac:dyDescent="0.2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 x14ac:dyDescent="0.2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 x14ac:dyDescent="0.2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 x14ac:dyDescent="0.2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 x14ac:dyDescent="0.2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 x14ac:dyDescent="0.2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 x14ac:dyDescent="0.2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 x14ac:dyDescent="0.2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 x14ac:dyDescent="0.2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 x14ac:dyDescent="0.2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 x14ac:dyDescent="0.2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 x14ac:dyDescent="0.2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 x14ac:dyDescent="0.2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 x14ac:dyDescent="0.2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 x14ac:dyDescent="0.2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 x14ac:dyDescent="0.2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 x14ac:dyDescent="0.2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 x14ac:dyDescent="0.2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 x14ac:dyDescent="0.2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 x14ac:dyDescent="0.2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 x14ac:dyDescent="0.2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 x14ac:dyDescent="0.2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 x14ac:dyDescent="0.2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 x14ac:dyDescent="0.2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 x14ac:dyDescent="0.2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 x14ac:dyDescent="0.2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 x14ac:dyDescent="0.2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 x14ac:dyDescent="0.2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 x14ac:dyDescent="0.2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 x14ac:dyDescent="0.2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 x14ac:dyDescent="0.2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 x14ac:dyDescent="0.2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 x14ac:dyDescent="0.2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 x14ac:dyDescent="0.2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 x14ac:dyDescent="0.2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 x14ac:dyDescent="0.2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 x14ac:dyDescent="0.2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 x14ac:dyDescent="0.2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 x14ac:dyDescent="0.2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 x14ac:dyDescent="0.2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 x14ac:dyDescent="0.2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 x14ac:dyDescent="0.2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 x14ac:dyDescent="0.2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 x14ac:dyDescent="0.2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 x14ac:dyDescent="0.2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 x14ac:dyDescent="0.2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 x14ac:dyDescent="0.2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 x14ac:dyDescent="0.2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 x14ac:dyDescent="0.2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 x14ac:dyDescent="0.2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 x14ac:dyDescent="0.2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 x14ac:dyDescent="0.2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 x14ac:dyDescent="0.2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 x14ac:dyDescent="0.2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 x14ac:dyDescent="0.2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 x14ac:dyDescent="0.2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 x14ac:dyDescent="0.2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 x14ac:dyDescent="0.2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 x14ac:dyDescent="0.2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 x14ac:dyDescent="0.2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 x14ac:dyDescent="0.2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 x14ac:dyDescent="0.2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 x14ac:dyDescent="0.2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 x14ac:dyDescent="0.2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 x14ac:dyDescent="0.2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 x14ac:dyDescent="0.2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 x14ac:dyDescent="0.2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 x14ac:dyDescent="0.2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 x14ac:dyDescent="0.2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 x14ac:dyDescent="0.2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 x14ac:dyDescent="0.2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 x14ac:dyDescent="0.2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 x14ac:dyDescent="0.2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 x14ac:dyDescent="0.2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 x14ac:dyDescent="0.2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 x14ac:dyDescent="0.2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 x14ac:dyDescent="0.2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 x14ac:dyDescent="0.2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 x14ac:dyDescent="0.2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 x14ac:dyDescent="0.2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 x14ac:dyDescent="0.2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 x14ac:dyDescent="0.2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 x14ac:dyDescent="0.2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 x14ac:dyDescent="0.2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 x14ac:dyDescent="0.2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 x14ac:dyDescent="0.2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 x14ac:dyDescent="0.2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 x14ac:dyDescent="0.2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 x14ac:dyDescent="0.2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 x14ac:dyDescent="0.2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 x14ac:dyDescent="0.2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 x14ac:dyDescent="0.2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 x14ac:dyDescent="0.2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 x14ac:dyDescent="0.2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 x14ac:dyDescent="0.2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 x14ac:dyDescent="0.2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 x14ac:dyDescent="0.2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 x14ac:dyDescent="0.2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 x14ac:dyDescent="0.2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 x14ac:dyDescent="0.2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 x14ac:dyDescent="0.2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 x14ac:dyDescent="0.2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 x14ac:dyDescent="0.2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 x14ac:dyDescent="0.2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 x14ac:dyDescent="0.2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 x14ac:dyDescent="0.2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 x14ac:dyDescent="0.2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 x14ac:dyDescent="0.2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 x14ac:dyDescent="0.2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 x14ac:dyDescent="0.2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 x14ac:dyDescent="0.2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 x14ac:dyDescent="0.2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 x14ac:dyDescent="0.2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 x14ac:dyDescent="0.2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 x14ac:dyDescent="0.2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 x14ac:dyDescent="0.2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 x14ac:dyDescent="0.2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 x14ac:dyDescent="0.2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 x14ac:dyDescent="0.2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 x14ac:dyDescent="0.2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 x14ac:dyDescent="0.2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 x14ac:dyDescent="0.2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 x14ac:dyDescent="0.2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 x14ac:dyDescent="0.2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 x14ac:dyDescent="0.2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 x14ac:dyDescent="0.2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 x14ac:dyDescent="0.2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 x14ac:dyDescent="0.2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 x14ac:dyDescent="0.2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 x14ac:dyDescent="0.2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 x14ac:dyDescent="0.2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 x14ac:dyDescent="0.2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 x14ac:dyDescent="0.2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 x14ac:dyDescent="0.2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 x14ac:dyDescent="0.2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 x14ac:dyDescent="0.2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 x14ac:dyDescent="0.2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 x14ac:dyDescent="0.2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 x14ac:dyDescent="0.2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 x14ac:dyDescent="0.2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 x14ac:dyDescent="0.2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 x14ac:dyDescent="0.2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 x14ac:dyDescent="0.2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 x14ac:dyDescent="0.2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 x14ac:dyDescent="0.2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 x14ac:dyDescent="0.2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 x14ac:dyDescent="0.2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 x14ac:dyDescent="0.2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 x14ac:dyDescent="0.2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 x14ac:dyDescent="0.2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 x14ac:dyDescent="0.2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 x14ac:dyDescent="0.2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 x14ac:dyDescent="0.2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 x14ac:dyDescent="0.2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 x14ac:dyDescent="0.2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 x14ac:dyDescent="0.2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 x14ac:dyDescent="0.2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 x14ac:dyDescent="0.2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 x14ac:dyDescent="0.2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 x14ac:dyDescent="0.2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 x14ac:dyDescent="0.2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 x14ac:dyDescent="0.2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 x14ac:dyDescent="0.2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 x14ac:dyDescent="0.2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 x14ac:dyDescent="0.2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 x14ac:dyDescent="0.2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 x14ac:dyDescent="0.2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 x14ac:dyDescent="0.2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 x14ac:dyDescent="0.2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 x14ac:dyDescent="0.2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 x14ac:dyDescent="0.2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 x14ac:dyDescent="0.2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 x14ac:dyDescent="0.2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 x14ac:dyDescent="0.2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 x14ac:dyDescent="0.2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 x14ac:dyDescent="0.2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 x14ac:dyDescent="0.2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 x14ac:dyDescent="0.2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 x14ac:dyDescent="0.2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 x14ac:dyDescent="0.2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 x14ac:dyDescent="0.2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 x14ac:dyDescent="0.2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 x14ac:dyDescent="0.2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 x14ac:dyDescent="0.2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 x14ac:dyDescent="0.2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 x14ac:dyDescent="0.2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 x14ac:dyDescent="0.2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 x14ac:dyDescent="0.2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 x14ac:dyDescent="0.2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 x14ac:dyDescent="0.2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 x14ac:dyDescent="0.2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 x14ac:dyDescent="0.2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 x14ac:dyDescent="0.2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 x14ac:dyDescent="0.2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 x14ac:dyDescent="0.2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 x14ac:dyDescent="0.2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 x14ac:dyDescent="0.2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 x14ac:dyDescent="0.2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 x14ac:dyDescent="0.2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 x14ac:dyDescent="0.2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 x14ac:dyDescent="0.2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 x14ac:dyDescent="0.2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 x14ac:dyDescent="0.2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 x14ac:dyDescent="0.2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 x14ac:dyDescent="0.2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 x14ac:dyDescent="0.2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 x14ac:dyDescent="0.2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 x14ac:dyDescent="0.2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 x14ac:dyDescent="0.2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 x14ac:dyDescent="0.2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 x14ac:dyDescent="0.2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 x14ac:dyDescent="0.2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 x14ac:dyDescent="0.2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 x14ac:dyDescent="0.2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 x14ac:dyDescent="0.2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 x14ac:dyDescent="0.2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 x14ac:dyDescent="0.2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 x14ac:dyDescent="0.2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 x14ac:dyDescent="0.2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 x14ac:dyDescent="0.2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 x14ac:dyDescent="0.2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 x14ac:dyDescent="0.2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 x14ac:dyDescent="0.2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 x14ac:dyDescent="0.2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 x14ac:dyDescent="0.2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 x14ac:dyDescent="0.2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 x14ac:dyDescent="0.2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 x14ac:dyDescent="0.2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 x14ac:dyDescent="0.2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 x14ac:dyDescent="0.2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 x14ac:dyDescent="0.2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 x14ac:dyDescent="0.2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 x14ac:dyDescent="0.2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 x14ac:dyDescent="0.2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 x14ac:dyDescent="0.2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 x14ac:dyDescent="0.2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 x14ac:dyDescent="0.2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 x14ac:dyDescent="0.2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 x14ac:dyDescent="0.2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 x14ac:dyDescent="0.2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 x14ac:dyDescent="0.2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 x14ac:dyDescent="0.2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 x14ac:dyDescent="0.2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 x14ac:dyDescent="0.2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 x14ac:dyDescent="0.2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 x14ac:dyDescent="0.2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 x14ac:dyDescent="0.2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 x14ac:dyDescent="0.2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 x14ac:dyDescent="0.2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 x14ac:dyDescent="0.2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 x14ac:dyDescent="0.2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 x14ac:dyDescent="0.2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 x14ac:dyDescent="0.2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 x14ac:dyDescent="0.2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 x14ac:dyDescent="0.2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 x14ac:dyDescent="0.2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 x14ac:dyDescent="0.2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 x14ac:dyDescent="0.2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 x14ac:dyDescent="0.2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 x14ac:dyDescent="0.2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 x14ac:dyDescent="0.2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 x14ac:dyDescent="0.2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 x14ac:dyDescent="0.2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 x14ac:dyDescent="0.2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 x14ac:dyDescent="0.2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 x14ac:dyDescent="0.2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 x14ac:dyDescent="0.2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 x14ac:dyDescent="0.2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 x14ac:dyDescent="0.2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 x14ac:dyDescent="0.2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 x14ac:dyDescent="0.2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 x14ac:dyDescent="0.2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 x14ac:dyDescent="0.2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 x14ac:dyDescent="0.2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 x14ac:dyDescent="0.2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 x14ac:dyDescent="0.2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 x14ac:dyDescent="0.2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 x14ac:dyDescent="0.2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 x14ac:dyDescent="0.2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 x14ac:dyDescent="0.2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 x14ac:dyDescent="0.2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 x14ac:dyDescent="0.2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 x14ac:dyDescent="0.2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 x14ac:dyDescent="0.2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 x14ac:dyDescent="0.2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 x14ac:dyDescent="0.2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 x14ac:dyDescent="0.2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 x14ac:dyDescent="0.2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 x14ac:dyDescent="0.2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 x14ac:dyDescent="0.2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 x14ac:dyDescent="0.2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 x14ac:dyDescent="0.2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 x14ac:dyDescent="0.2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 x14ac:dyDescent="0.2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 x14ac:dyDescent="0.2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 x14ac:dyDescent="0.2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 x14ac:dyDescent="0.2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 x14ac:dyDescent="0.2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 x14ac:dyDescent="0.2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 x14ac:dyDescent="0.2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 x14ac:dyDescent="0.2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 x14ac:dyDescent="0.2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 x14ac:dyDescent="0.2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 x14ac:dyDescent="0.2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 x14ac:dyDescent="0.2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 x14ac:dyDescent="0.2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 x14ac:dyDescent="0.2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 x14ac:dyDescent="0.2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 x14ac:dyDescent="0.2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 x14ac:dyDescent="0.2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 x14ac:dyDescent="0.2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 x14ac:dyDescent="0.2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 x14ac:dyDescent="0.2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 x14ac:dyDescent="0.2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 x14ac:dyDescent="0.2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 x14ac:dyDescent="0.2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 x14ac:dyDescent="0.2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 x14ac:dyDescent="0.2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 x14ac:dyDescent="0.2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 x14ac:dyDescent="0.2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 x14ac:dyDescent="0.2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 x14ac:dyDescent="0.2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 x14ac:dyDescent="0.2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 x14ac:dyDescent="0.2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 x14ac:dyDescent="0.2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 x14ac:dyDescent="0.2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 x14ac:dyDescent="0.2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 x14ac:dyDescent="0.2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 x14ac:dyDescent="0.2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 x14ac:dyDescent="0.2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 x14ac:dyDescent="0.2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 x14ac:dyDescent="0.2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 x14ac:dyDescent="0.2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 x14ac:dyDescent="0.2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 x14ac:dyDescent="0.2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 x14ac:dyDescent="0.2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 x14ac:dyDescent="0.2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 x14ac:dyDescent="0.2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 x14ac:dyDescent="0.2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 x14ac:dyDescent="0.2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 x14ac:dyDescent="0.2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 x14ac:dyDescent="0.2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 x14ac:dyDescent="0.2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 x14ac:dyDescent="0.2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 x14ac:dyDescent="0.2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 x14ac:dyDescent="0.2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 x14ac:dyDescent="0.2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 x14ac:dyDescent="0.2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 x14ac:dyDescent="0.2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 x14ac:dyDescent="0.2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 x14ac:dyDescent="0.2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 x14ac:dyDescent="0.2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 x14ac:dyDescent="0.2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 x14ac:dyDescent="0.2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 x14ac:dyDescent="0.2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 x14ac:dyDescent="0.2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 x14ac:dyDescent="0.2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 x14ac:dyDescent="0.2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 x14ac:dyDescent="0.2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 x14ac:dyDescent="0.2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 x14ac:dyDescent="0.2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 x14ac:dyDescent="0.2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 x14ac:dyDescent="0.2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 x14ac:dyDescent="0.2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 x14ac:dyDescent="0.2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 x14ac:dyDescent="0.2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 x14ac:dyDescent="0.2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 x14ac:dyDescent="0.2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 x14ac:dyDescent="0.2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 x14ac:dyDescent="0.2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 x14ac:dyDescent="0.2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 x14ac:dyDescent="0.2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 x14ac:dyDescent="0.2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 x14ac:dyDescent="0.2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 x14ac:dyDescent="0.2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 x14ac:dyDescent="0.2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 x14ac:dyDescent="0.2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 x14ac:dyDescent="0.2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 x14ac:dyDescent="0.2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 x14ac:dyDescent="0.2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 x14ac:dyDescent="0.2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 x14ac:dyDescent="0.2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 x14ac:dyDescent="0.2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 x14ac:dyDescent="0.2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 x14ac:dyDescent="0.2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 x14ac:dyDescent="0.2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 x14ac:dyDescent="0.2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 x14ac:dyDescent="0.2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 x14ac:dyDescent="0.2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 x14ac:dyDescent="0.2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 x14ac:dyDescent="0.2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 x14ac:dyDescent="0.2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 x14ac:dyDescent="0.2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 x14ac:dyDescent="0.2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 x14ac:dyDescent="0.2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 x14ac:dyDescent="0.2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 x14ac:dyDescent="0.2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 x14ac:dyDescent="0.2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 x14ac:dyDescent="0.2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 x14ac:dyDescent="0.2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 x14ac:dyDescent="0.2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 x14ac:dyDescent="0.2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 x14ac:dyDescent="0.2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 x14ac:dyDescent="0.2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 x14ac:dyDescent="0.2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 x14ac:dyDescent="0.2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 x14ac:dyDescent="0.2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 x14ac:dyDescent="0.2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 x14ac:dyDescent="0.2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 x14ac:dyDescent="0.2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 x14ac:dyDescent="0.2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 x14ac:dyDescent="0.2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 x14ac:dyDescent="0.2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 x14ac:dyDescent="0.2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 x14ac:dyDescent="0.2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 x14ac:dyDescent="0.2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 x14ac:dyDescent="0.2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 x14ac:dyDescent="0.2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 x14ac:dyDescent="0.2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 x14ac:dyDescent="0.2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 x14ac:dyDescent="0.2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 x14ac:dyDescent="0.2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 x14ac:dyDescent="0.2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 x14ac:dyDescent="0.2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 x14ac:dyDescent="0.2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 x14ac:dyDescent="0.2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 x14ac:dyDescent="0.2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 x14ac:dyDescent="0.2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 x14ac:dyDescent="0.2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 x14ac:dyDescent="0.2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 x14ac:dyDescent="0.2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 x14ac:dyDescent="0.2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 x14ac:dyDescent="0.2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 x14ac:dyDescent="0.2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 x14ac:dyDescent="0.2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 x14ac:dyDescent="0.2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 x14ac:dyDescent="0.2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 x14ac:dyDescent="0.2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 x14ac:dyDescent="0.2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 x14ac:dyDescent="0.2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 x14ac:dyDescent="0.2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 x14ac:dyDescent="0.2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 x14ac:dyDescent="0.2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 x14ac:dyDescent="0.2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 x14ac:dyDescent="0.2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 x14ac:dyDescent="0.2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 x14ac:dyDescent="0.2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 x14ac:dyDescent="0.2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 x14ac:dyDescent="0.2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 x14ac:dyDescent="0.2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 x14ac:dyDescent="0.2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 x14ac:dyDescent="0.2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 x14ac:dyDescent="0.2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 x14ac:dyDescent="0.2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 x14ac:dyDescent="0.2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 x14ac:dyDescent="0.2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 x14ac:dyDescent="0.2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 x14ac:dyDescent="0.2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 x14ac:dyDescent="0.2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 x14ac:dyDescent="0.2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 x14ac:dyDescent="0.2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 x14ac:dyDescent="0.2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 x14ac:dyDescent="0.2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 x14ac:dyDescent="0.2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 x14ac:dyDescent="0.2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 x14ac:dyDescent="0.2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 x14ac:dyDescent="0.2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 x14ac:dyDescent="0.2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 x14ac:dyDescent="0.2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 x14ac:dyDescent="0.2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 x14ac:dyDescent="0.2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 x14ac:dyDescent="0.2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 x14ac:dyDescent="0.2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 x14ac:dyDescent="0.2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 x14ac:dyDescent="0.2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 x14ac:dyDescent="0.2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 x14ac:dyDescent="0.2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 x14ac:dyDescent="0.2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 x14ac:dyDescent="0.2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 x14ac:dyDescent="0.2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 x14ac:dyDescent="0.2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 x14ac:dyDescent="0.2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 x14ac:dyDescent="0.2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 x14ac:dyDescent="0.2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 x14ac:dyDescent="0.2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 x14ac:dyDescent="0.2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 x14ac:dyDescent="0.2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 x14ac:dyDescent="0.2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 x14ac:dyDescent="0.2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 x14ac:dyDescent="0.2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 x14ac:dyDescent="0.2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 x14ac:dyDescent="0.2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 x14ac:dyDescent="0.2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 x14ac:dyDescent="0.2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 x14ac:dyDescent="0.2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 x14ac:dyDescent="0.2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 x14ac:dyDescent="0.2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 x14ac:dyDescent="0.2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 x14ac:dyDescent="0.2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 x14ac:dyDescent="0.2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 x14ac:dyDescent="0.2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 x14ac:dyDescent="0.2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 x14ac:dyDescent="0.2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 x14ac:dyDescent="0.2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 x14ac:dyDescent="0.2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 x14ac:dyDescent="0.2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 x14ac:dyDescent="0.2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 x14ac:dyDescent="0.2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 x14ac:dyDescent="0.2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 x14ac:dyDescent="0.2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 x14ac:dyDescent="0.2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 x14ac:dyDescent="0.2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 x14ac:dyDescent="0.2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 x14ac:dyDescent="0.2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 x14ac:dyDescent="0.2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 x14ac:dyDescent="0.2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 x14ac:dyDescent="0.2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 x14ac:dyDescent="0.2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 x14ac:dyDescent="0.2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 x14ac:dyDescent="0.2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 x14ac:dyDescent="0.2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 x14ac:dyDescent="0.2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 x14ac:dyDescent="0.2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 x14ac:dyDescent="0.2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 x14ac:dyDescent="0.2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 x14ac:dyDescent="0.2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 x14ac:dyDescent="0.2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 x14ac:dyDescent="0.2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 x14ac:dyDescent="0.2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 x14ac:dyDescent="0.2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 x14ac:dyDescent="0.2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 x14ac:dyDescent="0.2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 x14ac:dyDescent="0.2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 x14ac:dyDescent="0.2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 x14ac:dyDescent="0.2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 x14ac:dyDescent="0.2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 x14ac:dyDescent="0.2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 x14ac:dyDescent="0.2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 x14ac:dyDescent="0.2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 x14ac:dyDescent="0.2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 x14ac:dyDescent="0.2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 x14ac:dyDescent="0.2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 x14ac:dyDescent="0.2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 x14ac:dyDescent="0.2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 x14ac:dyDescent="0.2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 x14ac:dyDescent="0.2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 x14ac:dyDescent="0.2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 x14ac:dyDescent="0.2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 x14ac:dyDescent="0.2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 x14ac:dyDescent="0.2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 x14ac:dyDescent="0.2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 x14ac:dyDescent="0.2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 x14ac:dyDescent="0.2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 x14ac:dyDescent="0.2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 x14ac:dyDescent="0.2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 x14ac:dyDescent="0.2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 x14ac:dyDescent="0.2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 x14ac:dyDescent="0.2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 x14ac:dyDescent="0.2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 x14ac:dyDescent="0.2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 x14ac:dyDescent="0.2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 x14ac:dyDescent="0.2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 x14ac:dyDescent="0.2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 x14ac:dyDescent="0.2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 x14ac:dyDescent="0.2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 x14ac:dyDescent="0.2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 x14ac:dyDescent="0.2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 x14ac:dyDescent="0.2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 x14ac:dyDescent="0.2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 x14ac:dyDescent="0.2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 x14ac:dyDescent="0.2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 x14ac:dyDescent="0.2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 x14ac:dyDescent="0.2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 x14ac:dyDescent="0.2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 x14ac:dyDescent="0.2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 x14ac:dyDescent="0.2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 x14ac:dyDescent="0.2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 x14ac:dyDescent="0.2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 x14ac:dyDescent="0.2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 x14ac:dyDescent="0.2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 x14ac:dyDescent="0.2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 x14ac:dyDescent="0.2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 x14ac:dyDescent="0.2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 x14ac:dyDescent="0.2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 x14ac:dyDescent="0.2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 x14ac:dyDescent="0.2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 x14ac:dyDescent="0.2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 x14ac:dyDescent="0.2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 x14ac:dyDescent="0.2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 x14ac:dyDescent="0.2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 x14ac:dyDescent="0.2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 x14ac:dyDescent="0.2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 x14ac:dyDescent="0.2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 x14ac:dyDescent="0.2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 x14ac:dyDescent="0.2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 x14ac:dyDescent="0.2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 x14ac:dyDescent="0.2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 x14ac:dyDescent="0.2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 x14ac:dyDescent="0.2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 x14ac:dyDescent="0.2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 x14ac:dyDescent="0.2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 x14ac:dyDescent="0.2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 x14ac:dyDescent="0.2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 x14ac:dyDescent="0.2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 x14ac:dyDescent="0.2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 x14ac:dyDescent="0.2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 x14ac:dyDescent="0.2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 x14ac:dyDescent="0.2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 x14ac:dyDescent="0.2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 x14ac:dyDescent="0.2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 x14ac:dyDescent="0.2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 x14ac:dyDescent="0.2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 x14ac:dyDescent="0.2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 x14ac:dyDescent="0.2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 x14ac:dyDescent="0.2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 x14ac:dyDescent="0.2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 x14ac:dyDescent="0.2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 x14ac:dyDescent="0.2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 x14ac:dyDescent="0.2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 x14ac:dyDescent="0.2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 x14ac:dyDescent="0.2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 x14ac:dyDescent="0.2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 x14ac:dyDescent="0.2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 x14ac:dyDescent="0.2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 x14ac:dyDescent="0.2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 x14ac:dyDescent="0.2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 x14ac:dyDescent="0.2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 x14ac:dyDescent="0.2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 x14ac:dyDescent="0.2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 x14ac:dyDescent="0.2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 x14ac:dyDescent="0.2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 x14ac:dyDescent="0.2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 x14ac:dyDescent="0.2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 x14ac:dyDescent="0.2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 x14ac:dyDescent="0.2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 x14ac:dyDescent="0.2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 x14ac:dyDescent="0.2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 x14ac:dyDescent="0.2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 x14ac:dyDescent="0.2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 x14ac:dyDescent="0.2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 x14ac:dyDescent="0.2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 x14ac:dyDescent="0.2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 x14ac:dyDescent="0.2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 x14ac:dyDescent="0.2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 x14ac:dyDescent="0.2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 x14ac:dyDescent="0.2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 x14ac:dyDescent="0.2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 x14ac:dyDescent="0.2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 x14ac:dyDescent="0.2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 x14ac:dyDescent="0.2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 x14ac:dyDescent="0.2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 x14ac:dyDescent="0.2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 x14ac:dyDescent="0.2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 x14ac:dyDescent="0.2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 x14ac:dyDescent="0.2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 x14ac:dyDescent="0.2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 x14ac:dyDescent="0.2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 x14ac:dyDescent="0.2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 x14ac:dyDescent="0.2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 x14ac:dyDescent="0.2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 x14ac:dyDescent="0.2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 x14ac:dyDescent="0.2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 x14ac:dyDescent="0.2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 x14ac:dyDescent="0.2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 x14ac:dyDescent="0.2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 x14ac:dyDescent="0.2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 x14ac:dyDescent="0.2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 x14ac:dyDescent="0.2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 x14ac:dyDescent="0.2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 x14ac:dyDescent="0.2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 x14ac:dyDescent="0.2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 x14ac:dyDescent="0.2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 x14ac:dyDescent="0.2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 x14ac:dyDescent="0.2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 x14ac:dyDescent="0.2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 x14ac:dyDescent="0.2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 x14ac:dyDescent="0.2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 x14ac:dyDescent="0.2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 x14ac:dyDescent="0.2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 x14ac:dyDescent="0.2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 x14ac:dyDescent="0.2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 x14ac:dyDescent="0.2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 x14ac:dyDescent="0.2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 x14ac:dyDescent="0.2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 x14ac:dyDescent="0.2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 x14ac:dyDescent="0.2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 x14ac:dyDescent="0.2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 x14ac:dyDescent="0.2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 x14ac:dyDescent="0.2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 x14ac:dyDescent="0.2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 x14ac:dyDescent="0.2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 x14ac:dyDescent="0.2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 x14ac:dyDescent="0.2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 x14ac:dyDescent="0.2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 x14ac:dyDescent="0.2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 x14ac:dyDescent="0.2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 x14ac:dyDescent="0.2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 x14ac:dyDescent="0.2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 x14ac:dyDescent="0.2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 x14ac:dyDescent="0.2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 x14ac:dyDescent="0.2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 x14ac:dyDescent="0.2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 x14ac:dyDescent="0.2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 x14ac:dyDescent="0.2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 x14ac:dyDescent="0.2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 x14ac:dyDescent="0.2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 x14ac:dyDescent="0.2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 x14ac:dyDescent="0.2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 x14ac:dyDescent="0.2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 x14ac:dyDescent="0.2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 x14ac:dyDescent="0.2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 x14ac:dyDescent="0.2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 x14ac:dyDescent="0.2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 x14ac:dyDescent="0.2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 x14ac:dyDescent="0.2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 x14ac:dyDescent="0.2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 x14ac:dyDescent="0.2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 x14ac:dyDescent="0.2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 x14ac:dyDescent="0.2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 x14ac:dyDescent="0.2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 x14ac:dyDescent="0.2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 x14ac:dyDescent="0.2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 x14ac:dyDescent="0.2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 x14ac:dyDescent="0.2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 x14ac:dyDescent="0.2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 x14ac:dyDescent="0.2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 x14ac:dyDescent="0.2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 x14ac:dyDescent="0.2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 x14ac:dyDescent="0.2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 x14ac:dyDescent="0.2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 x14ac:dyDescent="0.2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 x14ac:dyDescent="0.2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 x14ac:dyDescent="0.2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 x14ac:dyDescent="0.2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 x14ac:dyDescent="0.2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 x14ac:dyDescent="0.2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 x14ac:dyDescent="0.2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 x14ac:dyDescent="0.2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 x14ac:dyDescent="0.2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 x14ac:dyDescent="0.2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 x14ac:dyDescent="0.2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 x14ac:dyDescent="0.2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 x14ac:dyDescent="0.2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 x14ac:dyDescent="0.2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 x14ac:dyDescent="0.2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 x14ac:dyDescent="0.2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 x14ac:dyDescent="0.2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 x14ac:dyDescent="0.2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 x14ac:dyDescent="0.2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 x14ac:dyDescent="0.2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 x14ac:dyDescent="0.2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 x14ac:dyDescent="0.2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 x14ac:dyDescent="0.2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 x14ac:dyDescent="0.2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 x14ac:dyDescent="0.2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 x14ac:dyDescent="0.2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 x14ac:dyDescent="0.2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 x14ac:dyDescent="0.2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 x14ac:dyDescent="0.2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 x14ac:dyDescent="0.2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 x14ac:dyDescent="0.2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 x14ac:dyDescent="0.2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 x14ac:dyDescent="0.2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 x14ac:dyDescent="0.2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 x14ac:dyDescent="0.2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 x14ac:dyDescent="0.2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 x14ac:dyDescent="0.2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 x14ac:dyDescent="0.2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 x14ac:dyDescent="0.2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 x14ac:dyDescent="0.2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 x14ac:dyDescent="0.2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 x14ac:dyDescent="0.2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 x14ac:dyDescent="0.2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 x14ac:dyDescent="0.2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 x14ac:dyDescent="0.2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 x14ac:dyDescent="0.2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 x14ac:dyDescent="0.2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 x14ac:dyDescent="0.2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 x14ac:dyDescent="0.2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 x14ac:dyDescent="0.2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 x14ac:dyDescent="0.2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 x14ac:dyDescent="0.2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 x14ac:dyDescent="0.2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 x14ac:dyDescent="0.2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 x14ac:dyDescent="0.2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 x14ac:dyDescent="0.2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 x14ac:dyDescent="0.2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 x14ac:dyDescent="0.2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 x14ac:dyDescent="0.2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 x14ac:dyDescent="0.2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 x14ac:dyDescent="0.2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 x14ac:dyDescent="0.2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 x14ac:dyDescent="0.2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 x14ac:dyDescent="0.2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 x14ac:dyDescent="0.2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 x14ac:dyDescent="0.2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 x14ac:dyDescent="0.2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 x14ac:dyDescent="0.2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 x14ac:dyDescent="0.2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 x14ac:dyDescent="0.2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 x14ac:dyDescent="0.2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 x14ac:dyDescent="0.2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 x14ac:dyDescent="0.2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 x14ac:dyDescent="0.2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 x14ac:dyDescent="0.2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 x14ac:dyDescent="0.2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 x14ac:dyDescent="0.2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 x14ac:dyDescent="0.2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 x14ac:dyDescent="0.2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 x14ac:dyDescent="0.2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 x14ac:dyDescent="0.2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 x14ac:dyDescent="0.2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 x14ac:dyDescent="0.2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 x14ac:dyDescent="0.2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 x14ac:dyDescent="0.2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 x14ac:dyDescent="0.2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 x14ac:dyDescent="0.2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 x14ac:dyDescent="0.2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 x14ac:dyDescent="0.2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 x14ac:dyDescent="0.2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 x14ac:dyDescent="0.2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 x14ac:dyDescent="0.2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 x14ac:dyDescent="0.2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 x14ac:dyDescent="0.2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 x14ac:dyDescent="0.2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 x14ac:dyDescent="0.2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 x14ac:dyDescent="0.2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 x14ac:dyDescent="0.2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 x14ac:dyDescent="0.2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 x14ac:dyDescent="0.2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 x14ac:dyDescent="0.2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 x14ac:dyDescent="0.2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 x14ac:dyDescent="0.2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 x14ac:dyDescent="0.2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 x14ac:dyDescent="0.2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 x14ac:dyDescent="0.2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 x14ac:dyDescent="0.2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 x14ac:dyDescent="0.2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 x14ac:dyDescent="0.2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 x14ac:dyDescent="0.2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 x14ac:dyDescent="0.2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 x14ac:dyDescent="0.2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 x14ac:dyDescent="0.2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 x14ac:dyDescent="0.2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 x14ac:dyDescent="0.2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 x14ac:dyDescent="0.2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 x14ac:dyDescent="0.2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 x14ac:dyDescent="0.2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 x14ac:dyDescent="0.2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 x14ac:dyDescent="0.2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 x14ac:dyDescent="0.2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 x14ac:dyDescent="0.2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 x14ac:dyDescent="0.2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 x14ac:dyDescent="0.2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 x14ac:dyDescent="0.2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 x14ac:dyDescent="0.2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 x14ac:dyDescent="0.2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 x14ac:dyDescent="0.2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 x14ac:dyDescent="0.2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 x14ac:dyDescent="0.2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 x14ac:dyDescent="0.2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 x14ac:dyDescent="0.2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 x14ac:dyDescent="0.2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 x14ac:dyDescent="0.2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 x14ac:dyDescent="0.2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 x14ac:dyDescent="0.2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 x14ac:dyDescent="0.2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 x14ac:dyDescent="0.2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 x14ac:dyDescent="0.2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 x14ac:dyDescent="0.2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 x14ac:dyDescent="0.2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 x14ac:dyDescent="0.2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 x14ac:dyDescent="0.2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 x14ac:dyDescent="0.2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 x14ac:dyDescent="0.2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 x14ac:dyDescent="0.2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 x14ac:dyDescent="0.2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 x14ac:dyDescent="0.2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 x14ac:dyDescent="0.2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 x14ac:dyDescent="0.2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 x14ac:dyDescent="0.2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 x14ac:dyDescent="0.2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 x14ac:dyDescent="0.2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 x14ac:dyDescent="0.2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 x14ac:dyDescent="0.2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 x14ac:dyDescent="0.2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 x14ac:dyDescent="0.2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 x14ac:dyDescent="0.2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 x14ac:dyDescent="0.2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 x14ac:dyDescent="0.2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 x14ac:dyDescent="0.2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 x14ac:dyDescent="0.2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 x14ac:dyDescent="0.2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 x14ac:dyDescent="0.2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 x14ac:dyDescent="0.2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 x14ac:dyDescent="0.2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 x14ac:dyDescent="0.2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 x14ac:dyDescent="0.2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 x14ac:dyDescent="0.2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 x14ac:dyDescent="0.2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 x14ac:dyDescent="0.2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 x14ac:dyDescent="0.2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 x14ac:dyDescent="0.2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 x14ac:dyDescent="0.2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 x14ac:dyDescent="0.2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 x14ac:dyDescent="0.2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 x14ac:dyDescent="0.2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 x14ac:dyDescent="0.2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 x14ac:dyDescent="0.2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 x14ac:dyDescent="0.2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 x14ac:dyDescent="0.2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 x14ac:dyDescent="0.2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 x14ac:dyDescent="0.2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 x14ac:dyDescent="0.2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 x14ac:dyDescent="0.2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 x14ac:dyDescent="0.2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 x14ac:dyDescent="0.2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 x14ac:dyDescent="0.2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 x14ac:dyDescent="0.2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 x14ac:dyDescent="0.2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 x14ac:dyDescent="0.2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 x14ac:dyDescent="0.2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 x14ac:dyDescent="0.2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 x14ac:dyDescent="0.2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 x14ac:dyDescent="0.2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 x14ac:dyDescent="0.2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 x14ac:dyDescent="0.2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 x14ac:dyDescent="0.2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 x14ac:dyDescent="0.2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 x14ac:dyDescent="0.2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 x14ac:dyDescent="0.2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 x14ac:dyDescent="0.2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 x14ac:dyDescent="0.2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 x14ac:dyDescent="0.2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 x14ac:dyDescent="0.2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 x14ac:dyDescent="0.2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 x14ac:dyDescent="0.2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 x14ac:dyDescent="0.2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 x14ac:dyDescent="0.2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 x14ac:dyDescent="0.2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 x14ac:dyDescent="0.2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 x14ac:dyDescent="0.2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 x14ac:dyDescent="0.2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 x14ac:dyDescent="0.2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 x14ac:dyDescent="0.2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 x14ac:dyDescent="0.2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 x14ac:dyDescent="0.2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 x14ac:dyDescent="0.2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 x14ac:dyDescent="0.2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 x14ac:dyDescent="0.2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 x14ac:dyDescent="0.2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 x14ac:dyDescent="0.2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 x14ac:dyDescent="0.2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 x14ac:dyDescent="0.2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 x14ac:dyDescent="0.2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 x14ac:dyDescent="0.2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 x14ac:dyDescent="0.2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 x14ac:dyDescent="0.2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 x14ac:dyDescent="0.2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 x14ac:dyDescent="0.2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 x14ac:dyDescent="0.2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 x14ac:dyDescent="0.2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 x14ac:dyDescent="0.2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 x14ac:dyDescent="0.2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 x14ac:dyDescent="0.2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 x14ac:dyDescent="0.2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 x14ac:dyDescent="0.2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 x14ac:dyDescent="0.2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 x14ac:dyDescent="0.2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 x14ac:dyDescent="0.2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 x14ac:dyDescent="0.2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 x14ac:dyDescent="0.2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 x14ac:dyDescent="0.2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 x14ac:dyDescent="0.2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 x14ac:dyDescent="0.2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 x14ac:dyDescent="0.2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 x14ac:dyDescent="0.2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 x14ac:dyDescent="0.2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 x14ac:dyDescent="0.2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 x14ac:dyDescent="0.2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 x14ac:dyDescent="0.2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 x14ac:dyDescent="0.2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 x14ac:dyDescent="0.2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 x14ac:dyDescent="0.2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 x14ac:dyDescent="0.2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 x14ac:dyDescent="0.2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 x14ac:dyDescent="0.2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 x14ac:dyDescent="0.2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 x14ac:dyDescent="0.2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 x14ac:dyDescent="0.2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 x14ac:dyDescent="0.2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 x14ac:dyDescent="0.2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 x14ac:dyDescent="0.2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 x14ac:dyDescent="0.2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 x14ac:dyDescent="0.2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 x14ac:dyDescent="0.2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 x14ac:dyDescent="0.2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 x14ac:dyDescent="0.2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 x14ac:dyDescent="0.2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 x14ac:dyDescent="0.2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 x14ac:dyDescent="0.2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 x14ac:dyDescent="0.2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 x14ac:dyDescent="0.2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 x14ac:dyDescent="0.2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 x14ac:dyDescent="0.2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 x14ac:dyDescent="0.2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 x14ac:dyDescent="0.2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 x14ac:dyDescent="0.2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 x14ac:dyDescent="0.2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 x14ac:dyDescent="0.2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 x14ac:dyDescent="0.2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 x14ac:dyDescent="0.2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 x14ac:dyDescent="0.2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 x14ac:dyDescent="0.2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 x14ac:dyDescent="0.2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 x14ac:dyDescent="0.2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 x14ac:dyDescent="0.2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 x14ac:dyDescent="0.2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 x14ac:dyDescent="0.2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 x14ac:dyDescent="0.2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 x14ac:dyDescent="0.2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 x14ac:dyDescent="0.2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 x14ac:dyDescent="0.2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 x14ac:dyDescent="0.2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 x14ac:dyDescent="0.2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 x14ac:dyDescent="0.2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 x14ac:dyDescent="0.2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 x14ac:dyDescent="0.2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 x14ac:dyDescent="0.2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 x14ac:dyDescent="0.2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 x14ac:dyDescent="0.2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 x14ac:dyDescent="0.2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 x14ac:dyDescent="0.2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 x14ac:dyDescent="0.2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 x14ac:dyDescent="0.2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 x14ac:dyDescent="0.2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 x14ac:dyDescent="0.2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 x14ac:dyDescent="0.2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 x14ac:dyDescent="0.2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 x14ac:dyDescent="0.2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 x14ac:dyDescent="0.2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 x14ac:dyDescent="0.2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 x14ac:dyDescent="0.2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 x14ac:dyDescent="0.2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 x14ac:dyDescent="0.2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 x14ac:dyDescent="0.2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 x14ac:dyDescent="0.2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 x14ac:dyDescent="0.2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 x14ac:dyDescent="0.2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 x14ac:dyDescent="0.2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 x14ac:dyDescent="0.2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 x14ac:dyDescent="0.2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 x14ac:dyDescent="0.2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 x14ac:dyDescent="0.2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 x14ac:dyDescent="0.2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 x14ac:dyDescent="0.2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 x14ac:dyDescent="0.2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 x14ac:dyDescent="0.2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 x14ac:dyDescent="0.2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 x14ac:dyDescent="0.2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 x14ac:dyDescent="0.2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 x14ac:dyDescent="0.2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 x14ac:dyDescent="0.2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 x14ac:dyDescent="0.2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 x14ac:dyDescent="0.2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 x14ac:dyDescent="0.2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 x14ac:dyDescent="0.2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 x14ac:dyDescent="0.2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 x14ac:dyDescent="0.2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 x14ac:dyDescent="0.2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 x14ac:dyDescent="0.2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 x14ac:dyDescent="0.2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 x14ac:dyDescent="0.2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 x14ac:dyDescent="0.2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 x14ac:dyDescent="0.2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 x14ac:dyDescent="0.2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 x14ac:dyDescent="0.2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 x14ac:dyDescent="0.2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 x14ac:dyDescent="0.2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 x14ac:dyDescent="0.2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 x14ac:dyDescent="0.2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 x14ac:dyDescent="0.2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 x14ac:dyDescent="0.2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 x14ac:dyDescent="0.2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 x14ac:dyDescent="0.2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 x14ac:dyDescent="0.2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 x14ac:dyDescent="0.2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 x14ac:dyDescent="0.2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 x14ac:dyDescent="0.2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 x14ac:dyDescent="0.2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 x14ac:dyDescent="0.2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 x14ac:dyDescent="0.2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 x14ac:dyDescent="0.2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 x14ac:dyDescent="0.2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 x14ac:dyDescent="0.2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 x14ac:dyDescent="0.2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 x14ac:dyDescent="0.2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 x14ac:dyDescent="0.2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 x14ac:dyDescent="0.2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 x14ac:dyDescent="0.2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 x14ac:dyDescent="0.2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 x14ac:dyDescent="0.2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 x14ac:dyDescent="0.2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 x14ac:dyDescent="0.2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 x14ac:dyDescent="0.2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 x14ac:dyDescent="0.2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 x14ac:dyDescent="0.2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 x14ac:dyDescent="0.2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 x14ac:dyDescent="0.2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 x14ac:dyDescent="0.2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 x14ac:dyDescent="0.2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 x14ac:dyDescent="0.2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 x14ac:dyDescent="0.2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 x14ac:dyDescent="0.2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 x14ac:dyDescent="0.2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 x14ac:dyDescent="0.2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 x14ac:dyDescent="0.2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 x14ac:dyDescent="0.2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 x14ac:dyDescent="0.2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 x14ac:dyDescent="0.2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 x14ac:dyDescent="0.2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 x14ac:dyDescent="0.2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 x14ac:dyDescent="0.2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 x14ac:dyDescent="0.2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 x14ac:dyDescent="0.2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 x14ac:dyDescent="0.2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 x14ac:dyDescent="0.2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 x14ac:dyDescent="0.2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 x14ac:dyDescent="0.2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 x14ac:dyDescent="0.2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 x14ac:dyDescent="0.2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 x14ac:dyDescent="0.2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 x14ac:dyDescent="0.2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 x14ac:dyDescent="0.2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 x14ac:dyDescent="0.2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 x14ac:dyDescent="0.2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 x14ac:dyDescent="0.2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 x14ac:dyDescent="0.2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 x14ac:dyDescent="0.2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 x14ac:dyDescent="0.2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 x14ac:dyDescent="0.2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 x14ac:dyDescent="0.2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 x14ac:dyDescent="0.2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 x14ac:dyDescent="0.2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 x14ac:dyDescent="0.2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 x14ac:dyDescent="0.2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 x14ac:dyDescent="0.2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 x14ac:dyDescent="0.2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 x14ac:dyDescent="0.2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 x14ac:dyDescent="0.2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 x14ac:dyDescent="0.2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 x14ac:dyDescent="0.2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 x14ac:dyDescent="0.2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 x14ac:dyDescent="0.2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 x14ac:dyDescent="0.2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 x14ac:dyDescent="0.2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 x14ac:dyDescent="0.2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 x14ac:dyDescent="0.2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 x14ac:dyDescent="0.2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 x14ac:dyDescent="0.2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 x14ac:dyDescent="0.2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 x14ac:dyDescent="0.2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 x14ac:dyDescent="0.2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 x14ac:dyDescent="0.2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 x14ac:dyDescent="0.2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 x14ac:dyDescent="0.2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 x14ac:dyDescent="0.2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 x14ac:dyDescent="0.2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 x14ac:dyDescent="0.2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 x14ac:dyDescent="0.2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 x14ac:dyDescent="0.2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 x14ac:dyDescent="0.2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 x14ac:dyDescent="0.2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 x14ac:dyDescent="0.2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 x14ac:dyDescent="0.2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 x14ac:dyDescent="0.2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 x14ac:dyDescent="0.2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 x14ac:dyDescent="0.2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 x14ac:dyDescent="0.2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 x14ac:dyDescent="0.2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 x14ac:dyDescent="0.2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 x14ac:dyDescent="0.2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 x14ac:dyDescent="0.2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 x14ac:dyDescent="0.2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 x14ac:dyDescent="0.2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 x14ac:dyDescent="0.2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 x14ac:dyDescent="0.2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 x14ac:dyDescent="0.2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 x14ac:dyDescent="0.2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 x14ac:dyDescent="0.2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 x14ac:dyDescent="0.2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 x14ac:dyDescent="0.2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 x14ac:dyDescent="0.2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 x14ac:dyDescent="0.2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 x14ac:dyDescent="0.2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 x14ac:dyDescent="0.2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 x14ac:dyDescent="0.2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 x14ac:dyDescent="0.2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 x14ac:dyDescent="0.2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 x14ac:dyDescent="0.2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 x14ac:dyDescent="0.2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 x14ac:dyDescent="0.2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 x14ac:dyDescent="0.2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 x14ac:dyDescent="0.2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 x14ac:dyDescent="0.2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 x14ac:dyDescent="0.2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 x14ac:dyDescent="0.2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 x14ac:dyDescent="0.2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 x14ac:dyDescent="0.2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 x14ac:dyDescent="0.2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 x14ac:dyDescent="0.2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 x14ac:dyDescent="0.2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 x14ac:dyDescent="0.2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 x14ac:dyDescent="0.2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 x14ac:dyDescent="0.2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 x14ac:dyDescent="0.2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 x14ac:dyDescent="0.2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 x14ac:dyDescent="0.2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 x14ac:dyDescent="0.2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 x14ac:dyDescent="0.2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 x14ac:dyDescent="0.2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 x14ac:dyDescent="0.2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 x14ac:dyDescent="0.2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 x14ac:dyDescent="0.2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 x14ac:dyDescent="0.2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 x14ac:dyDescent="0.2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 x14ac:dyDescent="0.2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 x14ac:dyDescent="0.2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 x14ac:dyDescent="0.2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 x14ac:dyDescent="0.2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 x14ac:dyDescent="0.2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 x14ac:dyDescent="0.2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 x14ac:dyDescent="0.2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 x14ac:dyDescent="0.2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 x14ac:dyDescent="0.2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 x14ac:dyDescent="0.2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 x14ac:dyDescent="0.2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 x14ac:dyDescent="0.2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 x14ac:dyDescent="0.2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 x14ac:dyDescent="0.2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 x14ac:dyDescent="0.2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 x14ac:dyDescent="0.2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 x14ac:dyDescent="0.2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 x14ac:dyDescent="0.2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 x14ac:dyDescent="0.2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 x14ac:dyDescent="0.2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 x14ac:dyDescent="0.2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 x14ac:dyDescent="0.2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 x14ac:dyDescent="0.2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 x14ac:dyDescent="0.2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 x14ac:dyDescent="0.2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 x14ac:dyDescent="0.2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 x14ac:dyDescent="0.2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 x14ac:dyDescent="0.2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 x14ac:dyDescent="0.2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 x14ac:dyDescent="0.2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 x14ac:dyDescent="0.2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 x14ac:dyDescent="0.2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 x14ac:dyDescent="0.2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 x14ac:dyDescent="0.2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 x14ac:dyDescent="0.2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 x14ac:dyDescent="0.2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 x14ac:dyDescent="0.2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 x14ac:dyDescent="0.2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 x14ac:dyDescent="0.2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 x14ac:dyDescent="0.2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 x14ac:dyDescent="0.2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 x14ac:dyDescent="0.2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 x14ac:dyDescent="0.2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 x14ac:dyDescent="0.2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 x14ac:dyDescent="0.2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 x14ac:dyDescent="0.2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 x14ac:dyDescent="0.2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 x14ac:dyDescent="0.2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 x14ac:dyDescent="0.2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 x14ac:dyDescent="0.2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 x14ac:dyDescent="0.2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 x14ac:dyDescent="0.2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 x14ac:dyDescent="0.2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 x14ac:dyDescent="0.2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 x14ac:dyDescent="0.2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 x14ac:dyDescent="0.2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 x14ac:dyDescent="0.2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 x14ac:dyDescent="0.2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 x14ac:dyDescent="0.2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 x14ac:dyDescent="0.2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 x14ac:dyDescent="0.2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 x14ac:dyDescent="0.2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 x14ac:dyDescent="0.2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 x14ac:dyDescent="0.2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 x14ac:dyDescent="0.2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 x14ac:dyDescent="0.2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 x14ac:dyDescent="0.2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 x14ac:dyDescent="0.2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 x14ac:dyDescent="0.2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 x14ac:dyDescent="0.2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 x14ac:dyDescent="0.2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 x14ac:dyDescent="0.2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 x14ac:dyDescent="0.2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 x14ac:dyDescent="0.2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 x14ac:dyDescent="0.2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 x14ac:dyDescent="0.2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 x14ac:dyDescent="0.2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 x14ac:dyDescent="0.2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 x14ac:dyDescent="0.2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 x14ac:dyDescent="0.2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 x14ac:dyDescent="0.2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 x14ac:dyDescent="0.2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 x14ac:dyDescent="0.2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 x14ac:dyDescent="0.2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 x14ac:dyDescent="0.2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 x14ac:dyDescent="0.2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 x14ac:dyDescent="0.2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 x14ac:dyDescent="0.2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 x14ac:dyDescent="0.2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 x14ac:dyDescent="0.2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 x14ac:dyDescent="0.2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 x14ac:dyDescent="0.2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 x14ac:dyDescent="0.2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 x14ac:dyDescent="0.2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 x14ac:dyDescent="0.2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 x14ac:dyDescent="0.2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 x14ac:dyDescent="0.2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 x14ac:dyDescent="0.2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 x14ac:dyDescent="0.2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 x14ac:dyDescent="0.2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 x14ac:dyDescent="0.2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 x14ac:dyDescent="0.2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 x14ac:dyDescent="0.2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 x14ac:dyDescent="0.2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 x14ac:dyDescent="0.2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 x14ac:dyDescent="0.2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 x14ac:dyDescent="0.2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 x14ac:dyDescent="0.2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 x14ac:dyDescent="0.2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 x14ac:dyDescent="0.2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 x14ac:dyDescent="0.2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 x14ac:dyDescent="0.2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 x14ac:dyDescent="0.2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 x14ac:dyDescent="0.2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 x14ac:dyDescent="0.2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 x14ac:dyDescent="0.2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 x14ac:dyDescent="0.2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 x14ac:dyDescent="0.2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 x14ac:dyDescent="0.2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 x14ac:dyDescent="0.2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 x14ac:dyDescent="0.2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 x14ac:dyDescent="0.2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 x14ac:dyDescent="0.2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 x14ac:dyDescent="0.2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 x14ac:dyDescent="0.2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 x14ac:dyDescent="0.2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 x14ac:dyDescent="0.2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 x14ac:dyDescent="0.2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 x14ac:dyDescent="0.2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 x14ac:dyDescent="0.2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 x14ac:dyDescent="0.2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 x14ac:dyDescent="0.2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 x14ac:dyDescent="0.2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 x14ac:dyDescent="0.2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 x14ac:dyDescent="0.2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 x14ac:dyDescent="0.2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 x14ac:dyDescent="0.2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 x14ac:dyDescent="0.2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 x14ac:dyDescent="0.2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 x14ac:dyDescent="0.2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 x14ac:dyDescent="0.2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 x14ac:dyDescent="0.2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 x14ac:dyDescent="0.2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 x14ac:dyDescent="0.2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 x14ac:dyDescent="0.2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 x14ac:dyDescent="0.2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 x14ac:dyDescent="0.2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 x14ac:dyDescent="0.2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 x14ac:dyDescent="0.2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 x14ac:dyDescent="0.2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 x14ac:dyDescent="0.2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 x14ac:dyDescent="0.2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 x14ac:dyDescent="0.2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 x14ac:dyDescent="0.2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 x14ac:dyDescent="0.2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 x14ac:dyDescent="0.2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 x14ac:dyDescent="0.2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 x14ac:dyDescent="0.2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 x14ac:dyDescent="0.2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 x14ac:dyDescent="0.2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 x14ac:dyDescent="0.2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 x14ac:dyDescent="0.2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 x14ac:dyDescent="0.2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 x14ac:dyDescent="0.2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 x14ac:dyDescent="0.2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 x14ac:dyDescent="0.2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 x14ac:dyDescent="0.2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 x14ac:dyDescent="0.2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 x14ac:dyDescent="0.2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 x14ac:dyDescent="0.2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 x14ac:dyDescent="0.2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 x14ac:dyDescent="0.2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 x14ac:dyDescent="0.2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 x14ac:dyDescent="0.2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 x14ac:dyDescent="0.2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 x14ac:dyDescent="0.2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 x14ac:dyDescent="0.2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 x14ac:dyDescent="0.2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 x14ac:dyDescent="0.2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 x14ac:dyDescent="0.2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 x14ac:dyDescent="0.2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 x14ac:dyDescent="0.2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 x14ac:dyDescent="0.2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 x14ac:dyDescent="0.2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 x14ac:dyDescent="0.2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 x14ac:dyDescent="0.2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 x14ac:dyDescent="0.2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 x14ac:dyDescent="0.2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 x14ac:dyDescent="0.2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 x14ac:dyDescent="0.2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 x14ac:dyDescent="0.2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 x14ac:dyDescent="0.2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 x14ac:dyDescent="0.2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 x14ac:dyDescent="0.2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 x14ac:dyDescent="0.2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 x14ac:dyDescent="0.2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 x14ac:dyDescent="0.2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 x14ac:dyDescent="0.2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 x14ac:dyDescent="0.2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 x14ac:dyDescent="0.2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 x14ac:dyDescent="0.2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 x14ac:dyDescent="0.2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 x14ac:dyDescent="0.2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 x14ac:dyDescent="0.2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 x14ac:dyDescent="0.2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 x14ac:dyDescent="0.2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 x14ac:dyDescent="0.2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 x14ac:dyDescent="0.2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 x14ac:dyDescent="0.2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 x14ac:dyDescent="0.2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 x14ac:dyDescent="0.2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 x14ac:dyDescent="0.2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 x14ac:dyDescent="0.2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 x14ac:dyDescent="0.2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 x14ac:dyDescent="0.2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 x14ac:dyDescent="0.2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 x14ac:dyDescent="0.2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 x14ac:dyDescent="0.2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 x14ac:dyDescent="0.2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 x14ac:dyDescent="0.2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 x14ac:dyDescent="0.2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 x14ac:dyDescent="0.2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 x14ac:dyDescent="0.2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 x14ac:dyDescent="0.2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 x14ac:dyDescent="0.2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 x14ac:dyDescent="0.2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 x14ac:dyDescent="0.2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 x14ac:dyDescent="0.2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 x14ac:dyDescent="0.2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 x14ac:dyDescent="0.2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 x14ac:dyDescent="0.2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 x14ac:dyDescent="0.2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 x14ac:dyDescent="0.2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 x14ac:dyDescent="0.2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 x14ac:dyDescent="0.2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 x14ac:dyDescent="0.2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 x14ac:dyDescent="0.2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 x14ac:dyDescent="0.2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 x14ac:dyDescent="0.2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 x14ac:dyDescent="0.2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 x14ac:dyDescent="0.2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 x14ac:dyDescent="0.2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 x14ac:dyDescent="0.2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 x14ac:dyDescent="0.2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 x14ac:dyDescent="0.2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 x14ac:dyDescent="0.2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 x14ac:dyDescent="0.2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 x14ac:dyDescent="0.2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 x14ac:dyDescent="0.2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 x14ac:dyDescent="0.2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 x14ac:dyDescent="0.2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 x14ac:dyDescent="0.2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 x14ac:dyDescent="0.2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 x14ac:dyDescent="0.2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 x14ac:dyDescent="0.2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 x14ac:dyDescent="0.2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 x14ac:dyDescent="0.2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 x14ac:dyDescent="0.2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 x14ac:dyDescent="0.2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 x14ac:dyDescent="0.2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 x14ac:dyDescent="0.2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 x14ac:dyDescent="0.2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 x14ac:dyDescent="0.2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 x14ac:dyDescent="0.2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 x14ac:dyDescent="0.2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 x14ac:dyDescent="0.2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 x14ac:dyDescent="0.2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 x14ac:dyDescent="0.2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 x14ac:dyDescent="0.2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 x14ac:dyDescent="0.2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 x14ac:dyDescent="0.2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 x14ac:dyDescent="0.2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 x14ac:dyDescent="0.2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 x14ac:dyDescent="0.2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 x14ac:dyDescent="0.2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 x14ac:dyDescent="0.2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 x14ac:dyDescent="0.2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 x14ac:dyDescent="0.2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 x14ac:dyDescent="0.2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 x14ac:dyDescent="0.2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 x14ac:dyDescent="0.2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 x14ac:dyDescent="0.2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 x14ac:dyDescent="0.2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 x14ac:dyDescent="0.2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 x14ac:dyDescent="0.2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 x14ac:dyDescent="0.2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 x14ac:dyDescent="0.2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 x14ac:dyDescent="0.2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 x14ac:dyDescent="0.2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 x14ac:dyDescent="0.2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 x14ac:dyDescent="0.2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 x14ac:dyDescent="0.2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 x14ac:dyDescent="0.2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 x14ac:dyDescent="0.2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 x14ac:dyDescent="0.2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 x14ac:dyDescent="0.2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 x14ac:dyDescent="0.2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 x14ac:dyDescent="0.2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 x14ac:dyDescent="0.2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 x14ac:dyDescent="0.2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 x14ac:dyDescent="0.2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 x14ac:dyDescent="0.2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 x14ac:dyDescent="0.2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 x14ac:dyDescent="0.2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 x14ac:dyDescent="0.2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 x14ac:dyDescent="0.2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 x14ac:dyDescent="0.2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 x14ac:dyDescent="0.2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 x14ac:dyDescent="0.2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 x14ac:dyDescent="0.2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 x14ac:dyDescent="0.2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 x14ac:dyDescent="0.2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 x14ac:dyDescent="0.2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 x14ac:dyDescent="0.2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 x14ac:dyDescent="0.2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 x14ac:dyDescent="0.2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 x14ac:dyDescent="0.2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 x14ac:dyDescent="0.2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 x14ac:dyDescent="0.2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 x14ac:dyDescent="0.2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 x14ac:dyDescent="0.2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 x14ac:dyDescent="0.2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 x14ac:dyDescent="0.2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 x14ac:dyDescent="0.2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 x14ac:dyDescent="0.2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 x14ac:dyDescent="0.2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 x14ac:dyDescent="0.2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 x14ac:dyDescent="0.2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 x14ac:dyDescent="0.2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 x14ac:dyDescent="0.2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 x14ac:dyDescent="0.2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 x14ac:dyDescent="0.2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 x14ac:dyDescent="0.2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 x14ac:dyDescent="0.2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 x14ac:dyDescent="0.2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 x14ac:dyDescent="0.2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 x14ac:dyDescent="0.2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 x14ac:dyDescent="0.2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 x14ac:dyDescent="0.2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 x14ac:dyDescent="0.2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 x14ac:dyDescent="0.2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 x14ac:dyDescent="0.2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 x14ac:dyDescent="0.2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 x14ac:dyDescent="0.2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 x14ac:dyDescent="0.2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 x14ac:dyDescent="0.2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 x14ac:dyDescent="0.2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 x14ac:dyDescent="0.2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 x14ac:dyDescent="0.2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 x14ac:dyDescent="0.2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 x14ac:dyDescent="0.2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 x14ac:dyDescent="0.2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 x14ac:dyDescent="0.2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 x14ac:dyDescent="0.2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 x14ac:dyDescent="0.2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 x14ac:dyDescent="0.2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 x14ac:dyDescent="0.2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 x14ac:dyDescent="0.2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 x14ac:dyDescent="0.2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 x14ac:dyDescent="0.2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 x14ac:dyDescent="0.2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 x14ac:dyDescent="0.2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 x14ac:dyDescent="0.2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 x14ac:dyDescent="0.2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 x14ac:dyDescent="0.2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 x14ac:dyDescent="0.2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 x14ac:dyDescent="0.2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 x14ac:dyDescent="0.2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 x14ac:dyDescent="0.2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 x14ac:dyDescent="0.2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 x14ac:dyDescent="0.2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 x14ac:dyDescent="0.2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 x14ac:dyDescent="0.2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 x14ac:dyDescent="0.2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 x14ac:dyDescent="0.2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 x14ac:dyDescent="0.2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 x14ac:dyDescent="0.2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 x14ac:dyDescent="0.2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 x14ac:dyDescent="0.2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 x14ac:dyDescent="0.2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 x14ac:dyDescent="0.2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 x14ac:dyDescent="0.2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 x14ac:dyDescent="0.2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 x14ac:dyDescent="0.2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 x14ac:dyDescent="0.2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 x14ac:dyDescent="0.2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 x14ac:dyDescent="0.2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 x14ac:dyDescent="0.2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 x14ac:dyDescent="0.2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 x14ac:dyDescent="0.2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 x14ac:dyDescent="0.2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 x14ac:dyDescent="0.2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 x14ac:dyDescent="0.2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 x14ac:dyDescent="0.2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 x14ac:dyDescent="0.2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 x14ac:dyDescent="0.2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 x14ac:dyDescent="0.2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 x14ac:dyDescent="0.2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 x14ac:dyDescent="0.2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 x14ac:dyDescent="0.2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 x14ac:dyDescent="0.2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 x14ac:dyDescent="0.2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 x14ac:dyDescent="0.2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 x14ac:dyDescent="0.2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 x14ac:dyDescent="0.2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 x14ac:dyDescent="0.2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 x14ac:dyDescent="0.2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 x14ac:dyDescent="0.2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 x14ac:dyDescent="0.2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 x14ac:dyDescent="0.2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 x14ac:dyDescent="0.2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 x14ac:dyDescent="0.2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 x14ac:dyDescent="0.2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 x14ac:dyDescent="0.2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 x14ac:dyDescent="0.2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 x14ac:dyDescent="0.2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 x14ac:dyDescent="0.2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 x14ac:dyDescent="0.2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 x14ac:dyDescent="0.2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 x14ac:dyDescent="0.2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 x14ac:dyDescent="0.2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 x14ac:dyDescent="0.2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 x14ac:dyDescent="0.2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 x14ac:dyDescent="0.2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 x14ac:dyDescent="0.2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 x14ac:dyDescent="0.2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 x14ac:dyDescent="0.2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 x14ac:dyDescent="0.2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 x14ac:dyDescent="0.2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 x14ac:dyDescent="0.2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 x14ac:dyDescent="0.2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 x14ac:dyDescent="0.2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 x14ac:dyDescent="0.2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 x14ac:dyDescent="0.2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 x14ac:dyDescent="0.2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 x14ac:dyDescent="0.2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 x14ac:dyDescent="0.2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 x14ac:dyDescent="0.2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 x14ac:dyDescent="0.2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 x14ac:dyDescent="0.2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 x14ac:dyDescent="0.2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 x14ac:dyDescent="0.2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 x14ac:dyDescent="0.2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 x14ac:dyDescent="0.2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 x14ac:dyDescent="0.2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 x14ac:dyDescent="0.2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 x14ac:dyDescent="0.2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 x14ac:dyDescent="0.2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 x14ac:dyDescent="0.2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 x14ac:dyDescent="0.2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 x14ac:dyDescent="0.2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 x14ac:dyDescent="0.2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 x14ac:dyDescent="0.2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 x14ac:dyDescent="0.2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 x14ac:dyDescent="0.2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 x14ac:dyDescent="0.2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 x14ac:dyDescent="0.2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 x14ac:dyDescent="0.2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 x14ac:dyDescent="0.2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 x14ac:dyDescent="0.2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 x14ac:dyDescent="0.2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 x14ac:dyDescent="0.2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 x14ac:dyDescent="0.2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 x14ac:dyDescent="0.2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 x14ac:dyDescent="0.2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 x14ac:dyDescent="0.2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 x14ac:dyDescent="0.2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 x14ac:dyDescent="0.2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 x14ac:dyDescent="0.2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 x14ac:dyDescent="0.2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 x14ac:dyDescent="0.2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 x14ac:dyDescent="0.2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 x14ac:dyDescent="0.2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 x14ac:dyDescent="0.2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 x14ac:dyDescent="0.2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 x14ac:dyDescent="0.2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 x14ac:dyDescent="0.2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 x14ac:dyDescent="0.2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 x14ac:dyDescent="0.2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 x14ac:dyDescent="0.2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 x14ac:dyDescent="0.2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 x14ac:dyDescent="0.2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 x14ac:dyDescent="0.2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 x14ac:dyDescent="0.2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 x14ac:dyDescent="0.2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 x14ac:dyDescent="0.2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 x14ac:dyDescent="0.2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 x14ac:dyDescent="0.2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 x14ac:dyDescent="0.2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 x14ac:dyDescent="0.2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 x14ac:dyDescent="0.2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 x14ac:dyDescent="0.2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 x14ac:dyDescent="0.2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 x14ac:dyDescent="0.2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 x14ac:dyDescent="0.2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 x14ac:dyDescent="0.2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 x14ac:dyDescent="0.2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 x14ac:dyDescent="0.2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 x14ac:dyDescent="0.2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 x14ac:dyDescent="0.2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 x14ac:dyDescent="0.2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 x14ac:dyDescent="0.2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 x14ac:dyDescent="0.2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 x14ac:dyDescent="0.2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 x14ac:dyDescent="0.2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 x14ac:dyDescent="0.2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 x14ac:dyDescent="0.2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 x14ac:dyDescent="0.2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 x14ac:dyDescent="0.2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 x14ac:dyDescent="0.2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 x14ac:dyDescent="0.2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 x14ac:dyDescent="0.2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 x14ac:dyDescent="0.2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 x14ac:dyDescent="0.2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 x14ac:dyDescent="0.2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 x14ac:dyDescent="0.2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 x14ac:dyDescent="0.2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 x14ac:dyDescent="0.2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 x14ac:dyDescent="0.2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 x14ac:dyDescent="0.2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 x14ac:dyDescent="0.2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 x14ac:dyDescent="0.2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 x14ac:dyDescent="0.2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 x14ac:dyDescent="0.2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 x14ac:dyDescent="0.2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 x14ac:dyDescent="0.2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 x14ac:dyDescent="0.2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 x14ac:dyDescent="0.2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 x14ac:dyDescent="0.2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 x14ac:dyDescent="0.2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 x14ac:dyDescent="0.2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 x14ac:dyDescent="0.2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 x14ac:dyDescent="0.2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 x14ac:dyDescent="0.2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 x14ac:dyDescent="0.2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 x14ac:dyDescent="0.2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 x14ac:dyDescent="0.2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 x14ac:dyDescent="0.2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 x14ac:dyDescent="0.2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 x14ac:dyDescent="0.2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 x14ac:dyDescent="0.2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 x14ac:dyDescent="0.2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 x14ac:dyDescent="0.2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 x14ac:dyDescent="0.2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 x14ac:dyDescent="0.2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 x14ac:dyDescent="0.2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 x14ac:dyDescent="0.2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 x14ac:dyDescent="0.2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 x14ac:dyDescent="0.2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 x14ac:dyDescent="0.2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 x14ac:dyDescent="0.2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 x14ac:dyDescent="0.2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 x14ac:dyDescent="0.2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 x14ac:dyDescent="0.2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 x14ac:dyDescent="0.2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 x14ac:dyDescent="0.2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 x14ac:dyDescent="0.2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 x14ac:dyDescent="0.2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 x14ac:dyDescent="0.2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 x14ac:dyDescent="0.2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 x14ac:dyDescent="0.2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 x14ac:dyDescent="0.2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 x14ac:dyDescent="0.2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 x14ac:dyDescent="0.2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 x14ac:dyDescent="0.2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 x14ac:dyDescent="0.2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 x14ac:dyDescent="0.2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 x14ac:dyDescent="0.2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 x14ac:dyDescent="0.2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 x14ac:dyDescent="0.2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 x14ac:dyDescent="0.2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 x14ac:dyDescent="0.2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 x14ac:dyDescent="0.2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 x14ac:dyDescent="0.2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 x14ac:dyDescent="0.2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 x14ac:dyDescent="0.2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 x14ac:dyDescent="0.2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 x14ac:dyDescent="0.2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 x14ac:dyDescent="0.2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 x14ac:dyDescent="0.2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 x14ac:dyDescent="0.2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 x14ac:dyDescent="0.2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 x14ac:dyDescent="0.2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 x14ac:dyDescent="0.2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 x14ac:dyDescent="0.2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 x14ac:dyDescent="0.2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 x14ac:dyDescent="0.2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 x14ac:dyDescent="0.2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 x14ac:dyDescent="0.2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 x14ac:dyDescent="0.2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 x14ac:dyDescent="0.2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 x14ac:dyDescent="0.2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 x14ac:dyDescent="0.2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 x14ac:dyDescent="0.2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 x14ac:dyDescent="0.2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 x14ac:dyDescent="0.2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 x14ac:dyDescent="0.2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 x14ac:dyDescent="0.2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 x14ac:dyDescent="0.2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 x14ac:dyDescent="0.2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 x14ac:dyDescent="0.2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 x14ac:dyDescent="0.2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 x14ac:dyDescent="0.2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 x14ac:dyDescent="0.2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 x14ac:dyDescent="0.2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 x14ac:dyDescent="0.2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 x14ac:dyDescent="0.2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 x14ac:dyDescent="0.2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 x14ac:dyDescent="0.2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 x14ac:dyDescent="0.2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 x14ac:dyDescent="0.2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 x14ac:dyDescent="0.2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 x14ac:dyDescent="0.2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 x14ac:dyDescent="0.2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 x14ac:dyDescent="0.2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 x14ac:dyDescent="0.2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 x14ac:dyDescent="0.2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 x14ac:dyDescent="0.2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 x14ac:dyDescent="0.2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 x14ac:dyDescent="0.2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 x14ac:dyDescent="0.2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 x14ac:dyDescent="0.2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 x14ac:dyDescent="0.2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 x14ac:dyDescent="0.2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 x14ac:dyDescent="0.2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 x14ac:dyDescent="0.2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 x14ac:dyDescent="0.2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 x14ac:dyDescent="0.2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 x14ac:dyDescent="0.2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 x14ac:dyDescent="0.2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 x14ac:dyDescent="0.2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 x14ac:dyDescent="0.2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 x14ac:dyDescent="0.2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 x14ac:dyDescent="0.2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 x14ac:dyDescent="0.2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 x14ac:dyDescent="0.2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 x14ac:dyDescent="0.2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 x14ac:dyDescent="0.2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 x14ac:dyDescent="0.2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 x14ac:dyDescent="0.2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 x14ac:dyDescent="0.2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 x14ac:dyDescent="0.2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 x14ac:dyDescent="0.2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 x14ac:dyDescent="0.2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 x14ac:dyDescent="0.2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 x14ac:dyDescent="0.2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 x14ac:dyDescent="0.2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 x14ac:dyDescent="0.2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 x14ac:dyDescent="0.2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 x14ac:dyDescent="0.2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 x14ac:dyDescent="0.2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 x14ac:dyDescent="0.2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 x14ac:dyDescent="0.2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 x14ac:dyDescent="0.2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 x14ac:dyDescent="0.2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 x14ac:dyDescent="0.2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 x14ac:dyDescent="0.2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 x14ac:dyDescent="0.2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 x14ac:dyDescent="0.2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 x14ac:dyDescent="0.2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 x14ac:dyDescent="0.2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 x14ac:dyDescent="0.2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 x14ac:dyDescent="0.2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 x14ac:dyDescent="0.2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 x14ac:dyDescent="0.2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 x14ac:dyDescent="0.2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 x14ac:dyDescent="0.2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 x14ac:dyDescent="0.2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 x14ac:dyDescent="0.2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 x14ac:dyDescent="0.2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 x14ac:dyDescent="0.2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 x14ac:dyDescent="0.2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 x14ac:dyDescent="0.2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 x14ac:dyDescent="0.2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 x14ac:dyDescent="0.2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 x14ac:dyDescent="0.2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 x14ac:dyDescent="0.2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 x14ac:dyDescent="0.2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 x14ac:dyDescent="0.2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 x14ac:dyDescent="0.2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 x14ac:dyDescent="0.2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 x14ac:dyDescent="0.2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 x14ac:dyDescent="0.2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 x14ac:dyDescent="0.2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 x14ac:dyDescent="0.2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 x14ac:dyDescent="0.2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 x14ac:dyDescent="0.2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 x14ac:dyDescent="0.2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 x14ac:dyDescent="0.2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 x14ac:dyDescent="0.2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 x14ac:dyDescent="0.2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 x14ac:dyDescent="0.2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 x14ac:dyDescent="0.2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 x14ac:dyDescent="0.2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 x14ac:dyDescent="0.2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 x14ac:dyDescent="0.2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 x14ac:dyDescent="0.2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 x14ac:dyDescent="0.2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 x14ac:dyDescent="0.2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 x14ac:dyDescent="0.2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 x14ac:dyDescent="0.2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 x14ac:dyDescent="0.2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 x14ac:dyDescent="0.2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 x14ac:dyDescent="0.2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 x14ac:dyDescent="0.2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 x14ac:dyDescent="0.2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 x14ac:dyDescent="0.2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 x14ac:dyDescent="0.2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 x14ac:dyDescent="0.2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 x14ac:dyDescent="0.2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 x14ac:dyDescent="0.2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 x14ac:dyDescent="0.2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 x14ac:dyDescent="0.2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 x14ac:dyDescent="0.2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 x14ac:dyDescent="0.2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 x14ac:dyDescent="0.2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 x14ac:dyDescent="0.2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 x14ac:dyDescent="0.2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 x14ac:dyDescent="0.2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 x14ac:dyDescent="0.2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 x14ac:dyDescent="0.2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 x14ac:dyDescent="0.2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 x14ac:dyDescent="0.2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 x14ac:dyDescent="0.2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 x14ac:dyDescent="0.2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 x14ac:dyDescent="0.2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 x14ac:dyDescent="0.2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 x14ac:dyDescent="0.2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 x14ac:dyDescent="0.2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 x14ac:dyDescent="0.2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 x14ac:dyDescent="0.2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 x14ac:dyDescent="0.2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 x14ac:dyDescent="0.2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 x14ac:dyDescent="0.2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 x14ac:dyDescent="0.2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 x14ac:dyDescent="0.2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 x14ac:dyDescent="0.2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 x14ac:dyDescent="0.2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 x14ac:dyDescent="0.2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 x14ac:dyDescent="0.2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 x14ac:dyDescent="0.2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 x14ac:dyDescent="0.2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 x14ac:dyDescent="0.2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 x14ac:dyDescent="0.2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 x14ac:dyDescent="0.2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 x14ac:dyDescent="0.2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 x14ac:dyDescent="0.2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 x14ac:dyDescent="0.2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 x14ac:dyDescent="0.2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 x14ac:dyDescent="0.2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 x14ac:dyDescent="0.2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 x14ac:dyDescent="0.2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 x14ac:dyDescent="0.2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 x14ac:dyDescent="0.2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 x14ac:dyDescent="0.2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 x14ac:dyDescent="0.2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 x14ac:dyDescent="0.2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 x14ac:dyDescent="0.2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 x14ac:dyDescent="0.2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 x14ac:dyDescent="0.2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 x14ac:dyDescent="0.2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 x14ac:dyDescent="0.2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 x14ac:dyDescent="0.2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 x14ac:dyDescent="0.2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 x14ac:dyDescent="0.2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 x14ac:dyDescent="0.2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 x14ac:dyDescent="0.2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 x14ac:dyDescent="0.2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 x14ac:dyDescent="0.2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 x14ac:dyDescent="0.2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 x14ac:dyDescent="0.2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 x14ac:dyDescent="0.2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 x14ac:dyDescent="0.2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 x14ac:dyDescent="0.2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 x14ac:dyDescent="0.2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 x14ac:dyDescent="0.2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 x14ac:dyDescent="0.2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 x14ac:dyDescent="0.2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 x14ac:dyDescent="0.2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 x14ac:dyDescent="0.2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 x14ac:dyDescent="0.2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 x14ac:dyDescent="0.2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 x14ac:dyDescent="0.2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 x14ac:dyDescent="0.2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 x14ac:dyDescent="0.2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 x14ac:dyDescent="0.2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 x14ac:dyDescent="0.2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 x14ac:dyDescent="0.2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 x14ac:dyDescent="0.2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 x14ac:dyDescent="0.2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 x14ac:dyDescent="0.2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 x14ac:dyDescent="0.2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 x14ac:dyDescent="0.2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 x14ac:dyDescent="0.2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 x14ac:dyDescent="0.2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 x14ac:dyDescent="0.2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 x14ac:dyDescent="0.2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 x14ac:dyDescent="0.2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 x14ac:dyDescent="0.2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 x14ac:dyDescent="0.2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 x14ac:dyDescent="0.2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 x14ac:dyDescent="0.2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 x14ac:dyDescent="0.2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 x14ac:dyDescent="0.2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 x14ac:dyDescent="0.2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 x14ac:dyDescent="0.2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 x14ac:dyDescent="0.2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 x14ac:dyDescent="0.2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 x14ac:dyDescent="0.2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 x14ac:dyDescent="0.2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 x14ac:dyDescent="0.2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 x14ac:dyDescent="0.2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 x14ac:dyDescent="0.2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 x14ac:dyDescent="0.2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 x14ac:dyDescent="0.2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 x14ac:dyDescent="0.2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 x14ac:dyDescent="0.2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 x14ac:dyDescent="0.2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 x14ac:dyDescent="0.2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 x14ac:dyDescent="0.2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 x14ac:dyDescent="0.2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 x14ac:dyDescent="0.2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 x14ac:dyDescent="0.2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 x14ac:dyDescent="0.2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 x14ac:dyDescent="0.2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 x14ac:dyDescent="0.2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 x14ac:dyDescent="0.2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 x14ac:dyDescent="0.2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 x14ac:dyDescent="0.2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 x14ac:dyDescent="0.2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 x14ac:dyDescent="0.2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 x14ac:dyDescent="0.2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 x14ac:dyDescent="0.2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 x14ac:dyDescent="0.2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 x14ac:dyDescent="0.2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 x14ac:dyDescent="0.2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 x14ac:dyDescent="0.2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 x14ac:dyDescent="0.2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 x14ac:dyDescent="0.2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 x14ac:dyDescent="0.2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 x14ac:dyDescent="0.2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 x14ac:dyDescent="0.2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 x14ac:dyDescent="0.2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 x14ac:dyDescent="0.2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 x14ac:dyDescent="0.2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 x14ac:dyDescent="0.2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 x14ac:dyDescent="0.2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 x14ac:dyDescent="0.2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 x14ac:dyDescent="0.2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 x14ac:dyDescent="0.2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 x14ac:dyDescent="0.2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 x14ac:dyDescent="0.2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 x14ac:dyDescent="0.2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 x14ac:dyDescent="0.2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 x14ac:dyDescent="0.2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 x14ac:dyDescent="0.2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 x14ac:dyDescent="0.2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 x14ac:dyDescent="0.2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 x14ac:dyDescent="0.2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 x14ac:dyDescent="0.2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 x14ac:dyDescent="0.2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 x14ac:dyDescent="0.2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 x14ac:dyDescent="0.2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 x14ac:dyDescent="0.2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 x14ac:dyDescent="0.2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 x14ac:dyDescent="0.2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 x14ac:dyDescent="0.2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 x14ac:dyDescent="0.2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 x14ac:dyDescent="0.2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 x14ac:dyDescent="0.2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 x14ac:dyDescent="0.2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 x14ac:dyDescent="0.2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 x14ac:dyDescent="0.2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 x14ac:dyDescent="0.2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 x14ac:dyDescent="0.2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 x14ac:dyDescent="0.2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 x14ac:dyDescent="0.2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 x14ac:dyDescent="0.2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 x14ac:dyDescent="0.2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 x14ac:dyDescent="0.2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 x14ac:dyDescent="0.2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 x14ac:dyDescent="0.2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 x14ac:dyDescent="0.2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 x14ac:dyDescent="0.2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 x14ac:dyDescent="0.2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 x14ac:dyDescent="0.2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 x14ac:dyDescent="0.2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 x14ac:dyDescent="0.2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 x14ac:dyDescent="0.2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 x14ac:dyDescent="0.2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 x14ac:dyDescent="0.2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 x14ac:dyDescent="0.2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 x14ac:dyDescent="0.2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 x14ac:dyDescent="0.2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 x14ac:dyDescent="0.2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 x14ac:dyDescent="0.2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 x14ac:dyDescent="0.2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 x14ac:dyDescent="0.2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 x14ac:dyDescent="0.2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 x14ac:dyDescent="0.2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 x14ac:dyDescent="0.2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 x14ac:dyDescent="0.2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 x14ac:dyDescent="0.2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 x14ac:dyDescent="0.2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 x14ac:dyDescent="0.2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 x14ac:dyDescent="0.2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 x14ac:dyDescent="0.2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 x14ac:dyDescent="0.2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 x14ac:dyDescent="0.2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 x14ac:dyDescent="0.2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 x14ac:dyDescent="0.2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 x14ac:dyDescent="0.2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 x14ac:dyDescent="0.2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 x14ac:dyDescent="0.2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 x14ac:dyDescent="0.2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 x14ac:dyDescent="0.2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 x14ac:dyDescent="0.2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 x14ac:dyDescent="0.2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 x14ac:dyDescent="0.2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 x14ac:dyDescent="0.2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 x14ac:dyDescent="0.2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 x14ac:dyDescent="0.2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 x14ac:dyDescent="0.2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 x14ac:dyDescent="0.2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 x14ac:dyDescent="0.2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 x14ac:dyDescent="0.2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 x14ac:dyDescent="0.2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 x14ac:dyDescent="0.2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 x14ac:dyDescent="0.2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 x14ac:dyDescent="0.2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 x14ac:dyDescent="0.2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 x14ac:dyDescent="0.2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 x14ac:dyDescent="0.2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 x14ac:dyDescent="0.2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 x14ac:dyDescent="0.2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 x14ac:dyDescent="0.2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 x14ac:dyDescent="0.2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 x14ac:dyDescent="0.2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 x14ac:dyDescent="0.2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 x14ac:dyDescent="0.2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 x14ac:dyDescent="0.2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 x14ac:dyDescent="0.2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 x14ac:dyDescent="0.2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 x14ac:dyDescent="0.2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 x14ac:dyDescent="0.2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 x14ac:dyDescent="0.2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 x14ac:dyDescent="0.2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 x14ac:dyDescent="0.2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 x14ac:dyDescent="0.2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 x14ac:dyDescent="0.2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 x14ac:dyDescent="0.2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 x14ac:dyDescent="0.2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 x14ac:dyDescent="0.2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 x14ac:dyDescent="0.2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 x14ac:dyDescent="0.2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 x14ac:dyDescent="0.2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 x14ac:dyDescent="0.2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 x14ac:dyDescent="0.2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 x14ac:dyDescent="0.2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 x14ac:dyDescent="0.2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 x14ac:dyDescent="0.2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 x14ac:dyDescent="0.2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 x14ac:dyDescent="0.2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 x14ac:dyDescent="0.2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 x14ac:dyDescent="0.2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 x14ac:dyDescent="0.2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 x14ac:dyDescent="0.2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 x14ac:dyDescent="0.2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 x14ac:dyDescent="0.2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 x14ac:dyDescent="0.2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 x14ac:dyDescent="0.2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 x14ac:dyDescent="0.2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 x14ac:dyDescent="0.2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 x14ac:dyDescent="0.2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 x14ac:dyDescent="0.2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 x14ac:dyDescent="0.2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 x14ac:dyDescent="0.2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 x14ac:dyDescent="0.2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 x14ac:dyDescent="0.2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 x14ac:dyDescent="0.2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 x14ac:dyDescent="0.2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 x14ac:dyDescent="0.2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 x14ac:dyDescent="0.2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 x14ac:dyDescent="0.2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 x14ac:dyDescent="0.2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 x14ac:dyDescent="0.2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 x14ac:dyDescent="0.2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 x14ac:dyDescent="0.2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 x14ac:dyDescent="0.2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 x14ac:dyDescent="0.2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 x14ac:dyDescent="0.2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 x14ac:dyDescent="0.2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 x14ac:dyDescent="0.2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 x14ac:dyDescent="0.2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 x14ac:dyDescent="0.2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 x14ac:dyDescent="0.2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 x14ac:dyDescent="0.2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 x14ac:dyDescent="0.2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 x14ac:dyDescent="0.2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 x14ac:dyDescent="0.2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 x14ac:dyDescent="0.2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 x14ac:dyDescent="0.2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 x14ac:dyDescent="0.2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 x14ac:dyDescent="0.2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 x14ac:dyDescent="0.2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 x14ac:dyDescent="0.2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 x14ac:dyDescent="0.2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 x14ac:dyDescent="0.2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 x14ac:dyDescent="0.2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 x14ac:dyDescent="0.2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 x14ac:dyDescent="0.2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 x14ac:dyDescent="0.2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 x14ac:dyDescent="0.2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 x14ac:dyDescent="0.2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 x14ac:dyDescent="0.2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 x14ac:dyDescent="0.2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 x14ac:dyDescent="0.2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 x14ac:dyDescent="0.2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 x14ac:dyDescent="0.2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 x14ac:dyDescent="0.2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 x14ac:dyDescent="0.2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 x14ac:dyDescent="0.2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 x14ac:dyDescent="0.2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 x14ac:dyDescent="0.2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 x14ac:dyDescent="0.2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 x14ac:dyDescent="0.2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 x14ac:dyDescent="0.2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 x14ac:dyDescent="0.2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 x14ac:dyDescent="0.2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 x14ac:dyDescent="0.2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 x14ac:dyDescent="0.2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 x14ac:dyDescent="0.2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 x14ac:dyDescent="0.2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 x14ac:dyDescent="0.2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 x14ac:dyDescent="0.2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 x14ac:dyDescent="0.2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 x14ac:dyDescent="0.2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 x14ac:dyDescent="0.2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 x14ac:dyDescent="0.2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 x14ac:dyDescent="0.2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 x14ac:dyDescent="0.2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 x14ac:dyDescent="0.2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 x14ac:dyDescent="0.2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 x14ac:dyDescent="0.2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 x14ac:dyDescent="0.2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 x14ac:dyDescent="0.2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 x14ac:dyDescent="0.2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 x14ac:dyDescent="0.2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 x14ac:dyDescent="0.2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 x14ac:dyDescent="0.2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 x14ac:dyDescent="0.2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 x14ac:dyDescent="0.2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 x14ac:dyDescent="0.2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 x14ac:dyDescent="0.2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 x14ac:dyDescent="0.2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 x14ac:dyDescent="0.2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 x14ac:dyDescent="0.2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 x14ac:dyDescent="0.2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 x14ac:dyDescent="0.2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 x14ac:dyDescent="0.2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 x14ac:dyDescent="0.2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 x14ac:dyDescent="0.2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 x14ac:dyDescent="0.2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 x14ac:dyDescent="0.2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 x14ac:dyDescent="0.2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 x14ac:dyDescent="0.2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 x14ac:dyDescent="0.2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 x14ac:dyDescent="0.2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 x14ac:dyDescent="0.2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 x14ac:dyDescent="0.2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 x14ac:dyDescent="0.2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 x14ac:dyDescent="0.2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 x14ac:dyDescent="0.2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 x14ac:dyDescent="0.2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 x14ac:dyDescent="0.2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 x14ac:dyDescent="0.2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 x14ac:dyDescent="0.2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 x14ac:dyDescent="0.2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 x14ac:dyDescent="0.2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 x14ac:dyDescent="0.2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 x14ac:dyDescent="0.2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 x14ac:dyDescent="0.2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 x14ac:dyDescent="0.2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 x14ac:dyDescent="0.2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 x14ac:dyDescent="0.2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 x14ac:dyDescent="0.2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 x14ac:dyDescent="0.2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 x14ac:dyDescent="0.2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 x14ac:dyDescent="0.2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 x14ac:dyDescent="0.2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 x14ac:dyDescent="0.2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 x14ac:dyDescent="0.2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 x14ac:dyDescent="0.2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 x14ac:dyDescent="0.2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 x14ac:dyDescent="0.2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 x14ac:dyDescent="0.2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 x14ac:dyDescent="0.2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 x14ac:dyDescent="0.2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 x14ac:dyDescent="0.2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 x14ac:dyDescent="0.2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 x14ac:dyDescent="0.2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 x14ac:dyDescent="0.2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 x14ac:dyDescent="0.2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 x14ac:dyDescent="0.2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 x14ac:dyDescent="0.2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 x14ac:dyDescent="0.2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 x14ac:dyDescent="0.2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 x14ac:dyDescent="0.2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 x14ac:dyDescent="0.2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 x14ac:dyDescent="0.2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 x14ac:dyDescent="0.2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 x14ac:dyDescent="0.2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 x14ac:dyDescent="0.2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 x14ac:dyDescent="0.2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 x14ac:dyDescent="0.2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 x14ac:dyDescent="0.2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 x14ac:dyDescent="0.2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 x14ac:dyDescent="0.2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 x14ac:dyDescent="0.2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 x14ac:dyDescent="0.2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 x14ac:dyDescent="0.2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 x14ac:dyDescent="0.2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 x14ac:dyDescent="0.2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 x14ac:dyDescent="0.2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 x14ac:dyDescent="0.2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 x14ac:dyDescent="0.2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 x14ac:dyDescent="0.2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 x14ac:dyDescent="0.2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 x14ac:dyDescent="0.2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 x14ac:dyDescent="0.2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 x14ac:dyDescent="0.2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 x14ac:dyDescent="0.2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 x14ac:dyDescent="0.2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 x14ac:dyDescent="0.2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 x14ac:dyDescent="0.2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 x14ac:dyDescent="0.2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 x14ac:dyDescent="0.2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 x14ac:dyDescent="0.2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 x14ac:dyDescent="0.2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 x14ac:dyDescent="0.2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 x14ac:dyDescent="0.2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 x14ac:dyDescent="0.2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 x14ac:dyDescent="0.2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 x14ac:dyDescent="0.2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 x14ac:dyDescent="0.2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 x14ac:dyDescent="0.2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 x14ac:dyDescent="0.2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 x14ac:dyDescent="0.2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 x14ac:dyDescent="0.2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 x14ac:dyDescent="0.2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 x14ac:dyDescent="0.2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 x14ac:dyDescent="0.2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 x14ac:dyDescent="0.2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 x14ac:dyDescent="0.2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 x14ac:dyDescent="0.2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 x14ac:dyDescent="0.2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 x14ac:dyDescent="0.2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 x14ac:dyDescent="0.2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 x14ac:dyDescent="0.2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 x14ac:dyDescent="0.2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 x14ac:dyDescent="0.2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 x14ac:dyDescent="0.2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 x14ac:dyDescent="0.2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 x14ac:dyDescent="0.2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 x14ac:dyDescent="0.2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 x14ac:dyDescent="0.2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 x14ac:dyDescent="0.2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 x14ac:dyDescent="0.2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 x14ac:dyDescent="0.2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 x14ac:dyDescent="0.2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 x14ac:dyDescent="0.2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 x14ac:dyDescent="0.2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 x14ac:dyDescent="0.2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 x14ac:dyDescent="0.2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 x14ac:dyDescent="0.2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 x14ac:dyDescent="0.2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 x14ac:dyDescent="0.2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 x14ac:dyDescent="0.2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 x14ac:dyDescent="0.2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 x14ac:dyDescent="0.2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 x14ac:dyDescent="0.2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 x14ac:dyDescent="0.2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 x14ac:dyDescent="0.2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 x14ac:dyDescent="0.2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 x14ac:dyDescent="0.2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 x14ac:dyDescent="0.2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 x14ac:dyDescent="0.2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 x14ac:dyDescent="0.2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 x14ac:dyDescent="0.2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 x14ac:dyDescent="0.2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 x14ac:dyDescent="0.2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 x14ac:dyDescent="0.2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 x14ac:dyDescent="0.2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 x14ac:dyDescent="0.2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 x14ac:dyDescent="0.2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 x14ac:dyDescent="0.2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 x14ac:dyDescent="0.2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 x14ac:dyDescent="0.2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 x14ac:dyDescent="0.2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 x14ac:dyDescent="0.2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 x14ac:dyDescent="0.2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 x14ac:dyDescent="0.2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 x14ac:dyDescent="0.2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 x14ac:dyDescent="0.2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 x14ac:dyDescent="0.2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 x14ac:dyDescent="0.2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 x14ac:dyDescent="0.2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 x14ac:dyDescent="0.2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 x14ac:dyDescent="0.2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 x14ac:dyDescent="0.2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 x14ac:dyDescent="0.2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 x14ac:dyDescent="0.2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 x14ac:dyDescent="0.2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 x14ac:dyDescent="0.2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 x14ac:dyDescent="0.2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 x14ac:dyDescent="0.2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 x14ac:dyDescent="0.2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 x14ac:dyDescent="0.2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 x14ac:dyDescent="0.2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 x14ac:dyDescent="0.2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 x14ac:dyDescent="0.2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 x14ac:dyDescent="0.2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 x14ac:dyDescent="0.2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 x14ac:dyDescent="0.2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 x14ac:dyDescent="0.2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 x14ac:dyDescent="0.2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 x14ac:dyDescent="0.2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 x14ac:dyDescent="0.2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 x14ac:dyDescent="0.2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 x14ac:dyDescent="0.2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 x14ac:dyDescent="0.2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 x14ac:dyDescent="0.2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 x14ac:dyDescent="0.2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 x14ac:dyDescent="0.2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 x14ac:dyDescent="0.2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 x14ac:dyDescent="0.2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 x14ac:dyDescent="0.2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 x14ac:dyDescent="0.2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 x14ac:dyDescent="0.2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 x14ac:dyDescent="0.2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 x14ac:dyDescent="0.2">
      <c r="A5267" s="3"/>
      <c r="B5267" s="106"/>
      <c r="C5267" s="107"/>
    </row>
    <row r="5268" spans="1:3" x14ac:dyDescent="0.2">
      <c r="A5268" s="3"/>
      <c r="B5268" s="106"/>
      <c r="C5268" s="107"/>
    </row>
    <row r="5269" spans="1:3" x14ac:dyDescent="0.2">
      <c r="A5269" s="3"/>
      <c r="B5269" s="106"/>
      <c r="C5269" s="107"/>
    </row>
    <row r="5270" spans="1:3" x14ac:dyDescent="0.2">
      <c r="A5270" s="3"/>
      <c r="B5270" s="106"/>
      <c r="C5270" s="107"/>
    </row>
    <row r="5271" spans="1:3" x14ac:dyDescent="0.2">
      <c r="A5271" s="3"/>
      <c r="B5271" s="106"/>
      <c r="C5271" s="107"/>
    </row>
    <row r="5272" spans="1:3" x14ac:dyDescent="0.2">
      <c r="A5272" s="3"/>
      <c r="B5272" s="106"/>
      <c r="C5272" s="107"/>
    </row>
    <row r="5273" spans="1:3" x14ac:dyDescent="0.2">
      <c r="A5273" s="3"/>
      <c r="B5273" s="106"/>
      <c r="C5273" s="107"/>
    </row>
    <row r="5274" spans="1:3" x14ac:dyDescent="0.2">
      <c r="A5274" s="3"/>
      <c r="B5274" s="106"/>
      <c r="C5274" s="107"/>
    </row>
    <row r="5275" spans="1:3" x14ac:dyDescent="0.2">
      <c r="A5275" s="3"/>
      <c r="B5275" s="106"/>
      <c r="C5275" s="107"/>
    </row>
    <row r="5276" spans="1:3" x14ac:dyDescent="0.2">
      <c r="A5276" s="3"/>
      <c r="B5276" s="106"/>
      <c r="C5276" s="107"/>
    </row>
    <row r="5277" spans="1:3" x14ac:dyDescent="0.2">
      <c r="A5277" s="3"/>
      <c r="B5277" s="106"/>
      <c r="C5277" s="107"/>
    </row>
    <row r="5278" spans="1:3" x14ac:dyDescent="0.2">
      <c r="A5278" s="3"/>
      <c r="B5278" s="106"/>
      <c r="C5278" s="107"/>
    </row>
    <row r="5279" spans="1:3" x14ac:dyDescent="0.2">
      <c r="A5279" s="3"/>
      <c r="B5279" s="106"/>
      <c r="C5279" s="107"/>
    </row>
    <row r="5280" spans="1:3" x14ac:dyDescent="0.2">
      <c r="A5280" s="3"/>
      <c r="B5280" s="106"/>
      <c r="C5280" s="107"/>
    </row>
    <row r="5281" spans="1:3" x14ac:dyDescent="0.2">
      <c r="A5281" s="3"/>
      <c r="B5281" s="106"/>
      <c r="C5281" s="107"/>
    </row>
    <row r="5282" spans="1:3" x14ac:dyDescent="0.2">
      <c r="A5282" s="3"/>
      <c r="B5282" s="106"/>
      <c r="C5282" s="107"/>
    </row>
    <row r="5283" spans="1:3" x14ac:dyDescent="0.2">
      <c r="A5283" s="3"/>
      <c r="B5283" s="106"/>
      <c r="C5283" s="107"/>
    </row>
    <row r="5284" spans="1:3" x14ac:dyDescent="0.2">
      <c r="A5284" s="3"/>
      <c r="B5284" s="106"/>
      <c r="C5284" s="107"/>
    </row>
    <row r="5285" spans="1:3" x14ac:dyDescent="0.2">
      <c r="A5285" s="3"/>
      <c r="B5285" s="106"/>
      <c r="C5285" s="107"/>
    </row>
    <row r="5286" spans="1:3" x14ac:dyDescent="0.2">
      <c r="A5286" s="3"/>
      <c r="B5286" s="106"/>
      <c r="C5286" s="107"/>
    </row>
    <row r="5287" spans="1:3" x14ac:dyDescent="0.2">
      <c r="A5287" s="3"/>
      <c r="B5287" s="106"/>
      <c r="C5287" s="107"/>
    </row>
    <row r="5288" spans="1:3" x14ac:dyDescent="0.2">
      <c r="A5288" s="3"/>
      <c r="B5288" s="106"/>
      <c r="C5288" s="107"/>
    </row>
    <row r="5289" spans="1:3" x14ac:dyDescent="0.2">
      <c r="A5289" s="3"/>
      <c r="B5289" s="106"/>
      <c r="C5289" s="107"/>
    </row>
    <row r="5290" spans="1:3" x14ac:dyDescent="0.2">
      <c r="A5290" s="3"/>
      <c r="B5290" s="106"/>
      <c r="C5290" s="107"/>
    </row>
    <row r="5291" spans="1:3" x14ac:dyDescent="0.2">
      <c r="A5291" s="3"/>
      <c r="B5291" s="106"/>
      <c r="C5291" s="107"/>
    </row>
    <row r="5292" spans="1:3" x14ac:dyDescent="0.2">
      <c r="A5292" s="3"/>
      <c r="B5292" s="106"/>
      <c r="C5292" s="107"/>
    </row>
    <row r="5293" spans="1:3" x14ac:dyDescent="0.2">
      <c r="A5293" s="3"/>
      <c r="B5293" s="106"/>
      <c r="C5293" s="107"/>
    </row>
    <row r="5294" spans="1:3" x14ac:dyDescent="0.2">
      <c r="A5294" s="3"/>
      <c r="B5294" s="106"/>
      <c r="C5294" s="107"/>
    </row>
    <row r="5295" spans="1:3" x14ac:dyDescent="0.2">
      <c r="A5295" s="3"/>
      <c r="B5295" s="106"/>
      <c r="C5295" s="107"/>
    </row>
    <row r="5296" spans="1:3" x14ac:dyDescent="0.2">
      <c r="A5296" s="3"/>
      <c r="B5296" s="106"/>
      <c r="C5296" s="107"/>
    </row>
    <row r="5297" spans="1:3" x14ac:dyDescent="0.2">
      <c r="A5297" s="3"/>
      <c r="B5297" s="106"/>
      <c r="C5297" s="107"/>
    </row>
    <row r="5298" spans="1:3" x14ac:dyDescent="0.2">
      <c r="A5298" s="3"/>
      <c r="B5298" s="106"/>
      <c r="C5298" s="107"/>
    </row>
    <row r="5299" spans="1:3" x14ac:dyDescent="0.2">
      <c r="A5299" s="3"/>
      <c r="B5299" s="106"/>
      <c r="C5299" s="107"/>
    </row>
    <row r="5300" spans="1:3" x14ac:dyDescent="0.2">
      <c r="A5300" s="3"/>
      <c r="B5300" s="106"/>
      <c r="C5300" s="107"/>
    </row>
    <row r="5301" spans="1:3" x14ac:dyDescent="0.2">
      <c r="A5301" s="3"/>
      <c r="B5301" s="106"/>
      <c r="C5301" s="107"/>
    </row>
    <row r="5302" spans="1:3" x14ac:dyDescent="0.2">
      <c r="A5302" s="3"/>
      <c r="B5302" s="106"/>
      <c r="C5302" s="107"/>
    </row>
    <row r="5303" spans="1:3" x14ac:dyDescent="0.2">
      <c r="A5303" s="3"/>
      <c r="B5303" s="106"/>
      <c r="C5303" s="107"/>
    </row>
    <row r="5304" spans="1:3" x14ac:dyDescent="0.2">
      <c r="A5304" s="3"/>
      <c r="B5304" s="106"/>
      <c r="C5304" s="107"/>
    </row>
    <row r="5305" spans="1:3" x14ac:dyDescent="0.2">
      <c r="A5305" s="3"/>
      <c r="B5305" s="106"/>
      <c r="C5305" s="107"/>
    </row>
    <row r="5306" spans="1:3" x14ac:dyDescent="0.2">
      <c r="A5306" s="3"/>
      <c r="B5306" s="106"/>
      <c r="C5306" s="107"/>
    </row>
    <row r="5307" spans="1:3" x14ac:dyDescent="0.2">
      <c r="A5307" s="3"/>
      <c r="B5307" s="106"/>
      <c r="C5307" s="107"/>
    </row>
    <row r="5308" spans="1:3" x14ac:dyDescent="0.2">
      <c r="A5308" s="3"/>
      <c r="B5308" s="106"/>
      <c r="C5308" s="107"/>
    </row>
    <row r="5309" spans="1:3" x14ac:dyDescent="0.2">
      <c r="A5309" s="3"/>
      <c r="B5309" s="106"/>
      <c r="C5309" s="107"/>
    </row>
    <row r="5310" spans="1:3" x14ac:dyDescent="0.2">
      <c r="A5310" s="3"/>
      <c r="B5310" s="106"/>
      <c r="C5310" s="107"/>
    </row>
    <row r="5311" spans="1:3" x14ac:dyDescent="0.2">
      <c r="A5311" s="3"/>
      <c r="B5311" s="106"/>
      <c r="C5311" s="107"/>
    </row>
    <row r="5312" spans="1:3" x14ac:dyDescent="0.2">
      <c r="A5312" s="3"/>
      <c r="B5312" s="106"/>
      <c r="C5312" s="107"/>
    </row>
    <row r="5313" spans="1:3" x14ac:dyDescent="0.2">
      <c r="A5313" s="3"/>
      <c r="B5313" s="106"/>
      <c r="C5313" s="107"/>
    </row>
    <row r="5314" spans="1:3" x14ac:dyDescent="0.2">
      <c r="A5314" s="3"/>
      <c r="B5314" s="106"/>
      <c r="C5314" s="107"/>
    </row>
    <row r="5315" spans="1:3" x14ac:dyDescent="0.2">
      <c r="A5315" s="3"/>
      <c r="B5315" s="106"/>
      <c r="C5315" s="107"/>
    </row>
    <row r="5316" spans="1:3" x14ac:dyDescent="0.2">
      <c r="A5316" s="3"/>
      <c r="B5316" s="106"/>
      <c r="C5316" s="107"/>
    </row>
    <row r="5317" spans="1:3" x14ac:dyDescent="0.2">
      <c r="A5317" s="3"/>
      <c r="B5317" s="106"/>
      <c r="C5317" s="107"/>
    </row>
    <row r="5318" spans="1:3" x14ac:dyDescent="0.2">
      <c r="A5318" s="3"/>
      <c r="B5318" s="106"/>
      <c r="C5318" s="107"/>
    </row>
    <row r="5319" spans="1:3" x14ac:dyDescent="0.2">
      <c r="A5319" s="3"/>
      <c r="B5319" s="106"/>
      <c r="C5319" s="107"/>
    </row>
    <row r="5320" spans="1:3" x14ac:dyDescent="0.2">
      <c r="A5320" s="3"/>
      <c r="B5320" s="106"/>
      <c r="C5320" s="107"/>
    </row>
    <row r="5321" spans="1:3" x14ac:dyDescent="0.2">
      <c r="A5321" s="3"/>
      <c r="B5321" s="106"/>
      <c r="C5321" s="107"/>
    </row>
    <row r="5322" spans="1:3" x14ac:dyDescent="0.2">
      <c r="A5322" s="3"/>
      <c r="B5322" s="106"/>
      <c r="C5322" s="107"/>
    </row>
    <row r="5323" spans="1:3" x14ac:dyDescent="0.2">
      <c r="A5323" s="3"/>
      <c r="B5323" s="106"/>
      <c r="C5323" s="107"/>
    </row>
    <row r="5324" spans="1:3" x14ac:dyDescent="0.2">
      <c r="A5324" s="3"/>
      <c r="B5324" s="106"/>
      <c r="C5324" s="107"/>
    </row>
    <row r="5325" spans="1:3" x14ac:dyDescent="0.2">
      <c r="A5325" s="3"/>
      <c r="B5325" s="106"/>
      <c r="C5325" s="107"/>
    </row>
    <row r="5326" spans="1:3" x14ac:dyDescent="0.2">
      <c r="A5326" s="3"/>
      <c r="B5326" s="106"/>
      <c r="C5326" s="107"/>
    </row>
    <row r="5327" spans="1:3" x14ac:dyDescent="0.2">
      <c r="A5327" s="3"/>
      <c r="B5327" s="106"/>
      <c r="C5327" s="107"/>
    </row>
    <row r="5328" spans="1:3" x14ac:dyDescent="0.2">
      <c r="A5328" s="3"/>
      <c r="B5328" s="106"/>
      <c r="C5328" s="107"/>
    </row>
    <row r="5329" spans="1:3" x14ac:dyDescent="0.2">
      <c r="A5329" s="3"/>
      <c r="B5329" s="106"/>
      <c r="C5329" s="107"/>
    </row>
    <row r="5330" spans="1:3" x14ac:dyDescent="0.2">
      <c r="A5330" s="3"/>
      <c r="B5330" s="106"/>
      <c r="C5330" s="107"/>
    </row>
    <row r="5331" spans="1:3" x14ac:dyDescent="0.2">
      <c r="A5331" s="3"/>
      <c r="B5331" s="106"/>
      <c r="C5331" s="107"/>
    </row>
    <row r="5332" spans="1:3" x14ac:dyDescent="0.2">
      <c r="A5332" s="3"/>
      <c r="B5332" s="106"/>
      <c r="C5332" s="107"/>
    </row>
    <row r="5333" spans="1:3" x14ac:dyDescent="0.2">
      <c r="A5333" s="3"/>
      <c r="B5333" s="106"/>
      <c r="C5333" s="107"/>
    </row>
    <row r="5334" spans="1:3" x14ac:dyDescent="0.2">
      <c r="A5334" s="3"/>
      <c r="B5334" s="106"/>
      <c r="C5334" s="107"/>
    </row>
    <row r="5335" spans="1:3" x14ac:dyDescent="0.2">
      <c r="A5335" s="3"/>
      <c r="B5335" s="106"/>
      <c r="C5335" s="107"/>
    </row>
    <row r="5336" spans="1:3" x14ac:dyDescent="0.2">
      <c r="A5336" s="3"/>
      <c r="B5336" s="106"/>
      <c r="C5336" s="107"/>
    </row>
    <row r="5337" spans="1:3" x14ac:dyDescent="0.2">
      <c r="A5337" s="3"/>
      <c r="B5337" s="106"/>
      <c r="C5337" s="107"/>
    </row>
    <row r="5338" spans="1:3" x14ac:dyDescent="0.2">
      <c r="A5338" s="3"/>
      <c r="B5338" s="106"/>
      <c r="C5338" s="107"/>
    </row>
    <row r="5339" spans="1:3" x14ac:dyDescent="0.2">
      <c r="A5339" s="3"/>
      <c r="B5339" s="106"/>
      <c r="C5339" s="107"/>
    </row>
    <row r="5340" spans="1:3" x14ac:dyDescent="0.2">
      <c r="A5340" s="3"/>
      <c r="B5340" s="106"/>
      <c r="C5340" s="107"/>
    </row>
    <row r="5341" spans="1:3" x14ac:dyDescent="0.2">
      <c r="A5341" s="3"/>
      <c r="B5341" s="106"/>
      <c r="C5341" s="107"/>
    </row>
    <row r="5342" spans="1:3" x14ac:dyDescent="0.2">
      <c r="A5342" s="3"/>
      <c r="B5342" s="106"/>
      <c r="C5342" s="107"/>
    </row>
    <row r="5343" spans="1:3" x14ac:dyDescent="0.2">
      <c r="A5343" s="3"/>
      <c r="B5343" s="106"/>
      <c r="C5343" s="107"/>
    </row>
    <row r="5344" spans="1:3" x14ac:dyDescent="0.2">
      <c r="A5344" s="3"/>
      <c r="B5344" s="106"/>
      <c r="C5344" s="107"/>
    </row>
    <row r="5345" spans="1:3" x14ac:dyDescent="0.2">
      <c r="A5345" s="3"/>
      <c r="B5345" s="106"/>
      <c r="C5345" s="107"/>
    </row>
    <row r="5346" spans="1:3" x14ac:dyDescent="0.2">
      <c r="A5346" s="3"/>
      <c r="B5346" s="106"/>
      <c r="C5346" s="107"/>
    </row>
    <row r="5347" spans="1:3" x14ac:dyDescent="0.2">
      <c r="A5347" s="3"/>
      <c r="B5347" s="106"/>
      <c r="C5347" s="107"/>
    </row>
    <row r="5348" spans="1:3" x14ac:dyDescent="0.2">
      <c r="A5348" s="3"/>
      <c r="B5348" s="106"/>
      <c r="C5348" s="107"/>
    </row>
    <row r="5349" spans="1:3" x14ac:dyDescent="0.2">
      <c r="A5349" s="3"/>
      <c r="B5349" s="106"/>
      <c r="C5349" s="107"/>
    </row>
    <row r="5350" spans="1:3" x14ac:dyDescent="0.2">
      <c r="A5350" s="3"/>
      <c r="B5350" s="106"/>
      <c r="C5350" s="107"/>
    </row>
    <row r="5351" spans="1:3" x14ac:dyDescent="0.2">
      <c r="A5351" s="3"/>
      <c r="B5351" s="106"/>
      <c r="C5351" s="107"/>
    </row>
    <row r="5352" spans="1:3" x14ac:dyDescent="0.2">
      <c r="A5352" s="3"/>
      <c r="B5352" s="106"/>
      <c r="C5352" s="107"/>
    </row>
    <row r="5353" spans="1:3" x14ac:dyDescent="0.2">
      <c r="A5353" s="3"/>
      <c r="B5353" s="106"/>
      <c r="C5353" s="107"/>
    </row>
    <row r="5354" spans="1:3" x14ac:dyDescent="0.2">
      <c r="A5354" s="3"/>
      <c r="B5354" s="106"/>
      <c r="C5354" s="107"/>
    </row>
    <row r="5355" spans="1:3" x14ac:dyDescent="0.2">
      <c r="A5355" s="3"/>
      <c r="B5355" s="106"/>
      <c r="C5355" s="107"/>
    </row>
    <row r="5356" spans="1:3" x14ac:dyDescent="0.2">
      <c r="A5356" s="3"/>
      <c r="B5356" s="106"/>
      <c r="C5356" s="107"/>
    </row>
    <row r="5357" spans="1:3" x14ac:dyDescent="0.2">
      <c r="A5357" s="3"/>
      <c r="B5357" s="106"/>
      <c r="C5357" s="107"/>
    </row>
    <row r="5358" spans="1:3" x14ac:dyDescent="0.2">
      <c r="A5358" s="3"/>
      <c r="B5358" s="106"/>
      <c r="C5358" s="107"/>
    </row>
    <row r="5359" spans="1:3" x14ac:dyDescent="0.2">
      <c r="A5359" s="3"/>
      <c r="B5359" s="106"/>
      <c r="C5359" s="107"/>
    </row>
    <row r="5360" spans="1:3" x14ac:dyDescent="0.2">
      <c r="A5360" s="3"/>
      <c r="B5360" s="106"/>
      <c r="C5360" s="107"/>
    </row>
    <row r="5361" spans="1:3" x14ac:dyDescent="0.2">
      <c r="A5361" s="3"/>
      <c r="B5361" s="106"/>
      <c r="C5361" s="107"/>
    </row>
    <row r="5362" spans="1:3" x14ac:dyDescent="0.2">
      <c r="A5362" s="3"/>
      <c r="B5362" s="106"/>
      <c r="C5362" s="107"/>
    </row>
    <row r="5363" spans="1:3" x14ac:dyDescent="0.2">
      <c r="A5363" s="3"/>
      <c r="B5363" s="106"/>
      <c r="C5363" s="107"/>
    </row>
    <row r="5364" spans="1:3" x14ac:dyDescent="0.2">
      <c r="A5364" s="3"/>
      <c r="B5364" s="106"/>
      <c r="C5364" s="107"/>
    </row>
    <row r="5365" spans="1:3" x14ac:dyDescent="0.2">
      <c r="A5365" s="3"/>
      <c r="B5365" s="106"/>
      <c r="C5365" s="107"/>
    </row>
    <row r="5366" spans="1:3" x14ac:dyDescent="0.2">
      <c r="A5366" s="3"/>
      <c r="B5366" s="106"/>
      <c r="C5366" s="107"/>
    </row>
    <row r="5367" spans="1:3" x14ac:dyDescent="0.2">
      <c r="A5367" s="3"/>
      <c r="B5367" s="106"/>
      <c r="C5367" s="107"/>
    </row>
    <row r="5368" spans="1:3" x14ac:dyDescent="0.2">
      <c r="A5368" s="3"/>
      <c r="B5368" s="106"/>
      <c r="C5368" s="107"/>
    </row>
    <row r="5369" spans="1:3" x14ac:dyDescent="0.2">
      <c r="A5369" s="3"/>
      <c r="B5369" s="106"/>
      <c r="C5369" s="107"/>
    </row>
    <row r="5370" spans="1:3" x14ac:dyDescent="0.2">
      <c r="A5370" s="3"/>
      <c r="B5370" s="106"/>
      <c r="C5370" s="107"/>
    </row>
    <row r="5371" spans="1:3" x14ac:dyDescent="0.2">
      <c r="A5371" s="3"/>
      <c r="B5371" s="106"/>
      <c r="C5371" s="107"/>
    </row>
    <row r="5372" spans="1:3" x14ac:dyDescent="0.2">
      <c r="A5372" s="3"/>
      <c r="B5372" s="106"/>
      <c r="C5372" s="107"/>
    </row>
    <row r="5373" spans="1:3" x14ac:dyDescent="0.2">
      <c r="A5373" s="3"/>
      <c r="B5373" s="106"/>
      <c r="C5373" s="107"/>
    </row>
    <row r="5374" spans="1:3" x14ac:dyDescent="0.2">
      <c r="A5374" s="3"/>
      <c r="B5374" s="106"/>
      <c r="C5374" s="107"/>
    </row>
    <row r="5375" spans="1:3" x14ac:dyDescent="0.2">
      <c r="A5375" s="3"/>
      <c r="B5375" s="106"/>
      <c r="C5375" s="107"/>
    </row>
    <row r="5376" spans="1:3" x14ac:dyDescent="0.2">
      <c r="A5376" s="3"/>
      <c r="B5376" s="106"/>
      <c r="C5376" s="107"/>
    </row>
    <row r="5377" spans="1:3" x14ac:dyDescent="0.2">
      <c r="A5377" s="3"/>
      <c r="B5377" s="106"/>
      <c r="C5377" s="107"/>
    </row>
    <row r="5378" spans="1:3" x14ac:dyDescent="0.2">
      <c r="A5378" s="3"/>
      <c r="B5378" s="106"/>
      <c r="C5378" s="107"/>
    </row>
    <row r="5379" spans="1:3" x14ac:dyDescent="0.2">
      <c r="A5379" s="3"/>
      <c r="B5379" s="106"/>
      <c r="C5379" s="107"/>
    </row>
    <row r="5380" spans="1:3" x14ac:dyDescent="0.2">
      <c r="A5380" s="3"/>
      <c r="B5380" s="106"/>
      <c r="C5380" s="107"/>
    </row>
    <row r="5381" spans="1:3" x14ac:dyDescent="0.2">
      <c r="A5381" s="3"/>
      <c r="B5381" s="106"/>
      <c r="C5381" s="107"/>
    </row>
    <row r="5382" spans="1:3" x14ac:dyDescent="0.2">
      <c r="A5382" s="3"/>
      <c r="B5382" s="106"/>
      <c r="C5382" s="107"/>
    </row>
    <row r="5383" spans="1:3" x14ac:dyDescent="0.2">
      <c r="A5383" s="3"/>
      <c r="B5383" s="106"/>
      <c r="C5383" s="107"/>
    </row>
    <row r="5384" spans="1:3" x14ac:dyDescent="0.2">
      <c r="A5384" s="3"/>
      <c r="B5384" s="106"/>
      <c r="C5384" s="107"/>
    </row>
    <row r="5385" spans="1:3" x14ac:dyDescent="0.2">
      <c r="A5385" s="3"/>
      <c r="B5385" s="106"/>
      <c r="C5385" s="107"/>
    </row>
    <row r="5386" spans="1:3" x14ac:dyDescent="0.2">
      <c r="A5386" s="3"/>
      <c r="B5386" s="106"/>
      <c r="C5386" s="107"/>
    </row>
    <row r="5387" spans="1:3" x14ac:dyDescent="0.2">
      <c r="A5387" s="3"/>
      <c r="B5387" s="106"/>
      <c r="C5387" s="107"/>
    </row>
    <row r="5388" spans="1:3" x14ac:dyDescent="0.2">
      <c r="A5388" s="3"/>
      <c r="B5388" s="106"/>
      <c r="C5388" s="107"/>
    </row>
    <row r="5389" spans="1:3" x14ac:dyDescent="0.2">
      <c r="A5389" s="3"/>
      <c r="B5389" s="106"/>
      <c r="C5389" s="107"/>
    </row>
    <row r="5390" spans="1:3" x14ac:dyDescent="0.2">
      <c r="A5390" s="3"/>
      <c r="B5390" s="106"/>
      <c r="C5390" s="107"/>
    </row>
    <row r="5391" spans="1:3" x14ac:dyDescent="0.2">
      <c r="A5391" s="3"/>
      <c r="B5391" s="106"/>
      <c r="C5391" s="107"/>
    </row>
    <row r="5392" spans="1:3" x14ac:dyDescent="0.2">
      <c r="A5392" s="3"/>
      <c r="B5392" s="106"/>
      <c r="C5392" s="107"/>
    </row>
    <row r="5393" spans="1:3" x14ac:dyDescent="0.2">
      <c r="A5393" s="3"/>
      <c r="B5393" s="106"/>
      <c r="C5393" s="107"/>
    </row>
    <row r="5394" spans="1:3" x14ac:dyDescent="0.2">
      <c r="A5394" s="3"/>
      <c r="B5394" s="106"/>
      <c r="C5394" s="107"/>
    </row>
    <row r="5395" spans="1:3" x14ac:dyDescent="0.2">
      <c r="A5395" s="3"/>
      <c r="B5395" s="106"/>
      <c r="C5395" s="107"/>
    </row>
    <row r="5396" spans="1:3" x14ac:dyDescent="0.2">
      <c r="A5396" s="3"/>
      <c r="B5396" s="106"/>
      <c r="C5396" s="107"/>
    </row>
    <row r="5397" spans="1:3" x14ac:dyDescent="0.2">
      <c r="A5397" s="3"/>
      <c r="B5397" s="106"/>
      <c r="C5397" s="107"/>
    </row>
    <row r="5398" spans="1:3" x14ac:dyDescent="0.2">
      <c r="A5398" s="3"/>
      <c r="B5398" s="106"/>
      <c r="C5398" s="107"/>
    </row>
    <row r="5399" spans="1:3" x14ac:dyDescent="0.2">
      <c r="A5399" s="3"/>
      <c r="B5399" s="106"/>
      <c r="C5399" s="107"/>
    </row>
    <row r="5400" spans="1:3" x14ac:dyDescent="0.2">
      <c r="A5400" s="3"/>
      <c r="B5400" s="106"/>
      <c r="C5400" s="107"/>
    </row>
    <row r="5401" spans="1:3" x14ac:dyDescent="0.2">
      <c r="A5401" s="3"/>
      <c r="B5401" s="106"/>
      <c r="C5401" s="107"/>
    </row>
    <row r="5402" spans="1:3" x14ac:dyDescent="0.2">
      <c r="A5402" s="3"/>
      <c r="B5402" s="106"/>
      <c r="C5402" s="107"/>
    </row>
    <row r="5403" spans="1:3" x14ac:dyDescent="0.2">
      <c r="A5403" s="3"/>
      <c r="B5403" s="106"/>
      <c r="C5403" s="107"/>
    </row>
    <row r="5404" spans="1:3" x14ac:dyDescent="0.2">
      <c r="A5404" s="3"/>
      <c r="B5404" s="106"/>
      <c r="C5404" s="107"/>
    </row>
    <row r="5405" spans="1:3" x14ac:dyDescent="0.2">
      <c r="A5405" s="3"/>
      <c r="B5405" s="106"/>
      <c r="C5405" s="107"/>
    </row>
    <row r="5406" spans="1:3" x14ac:dyDescent="0.2">
      <c r="A5406" s="3"/>
      <c r="B5406" s="106"/>
      <c r="C5406" s="107"/>
    </row>
    <row r="5407" spans="1:3" x14ac:dyDescent="0.2">
      <c r="A5407" s="3"/>
      <c r="B5407" s="106"/>
      <c r="C5407" s="107"/>
    </row>
    <row r="5408" spans="1:3" x14ac:dyDescent="0.2">
      <c r="A5408" s="3"/>
      <c r="B5408" s="106"/>
      <c r="C5408" s="107"/>
    </row>
    <row r="5409" spans="1:3" x14ac:dyDescent="0.2">
      <c r="A5409" s="3"/>
      <c r="B5409" s="106"/>
      <c r="C5409" s="107"/>
    </row>
    <row r="5410" spans="1:3" x14ac:dyDescent="0.2">
      <c r="A5410" s="3"/>
      <c r="B5410" s="106"/>
      <c r="C5410" s="107"/>
    </row>
    <row r="5411" spans="1:3" x14ac:dyDescent="0.2">
      <c r="A5411" s="3"/>
      <c r="B5411" s="106"/>
      <c r="C5411" s="107"/>
    </row>
    <row r="5412" spans="1:3" x14ac:dyDescent="0.2">
      <c r="A5412" s="3"/>
      <c r="B5412" s="106"/>
      <c r="C5412" s="107"/>
    </row>
    <row r="5413" spans="1:3" x14ac:dyDescent="0.2">
      <c r="A5413" s="3"/>
      <c r="B5413" s="106"/>
      <c r="C5413" s="107"/>
    </row>
    <row r="5414" spans="1:3" x14ac:dyDescent="0.2">
      <c r="A5414" s="3"/>
      <c r="B5414" s="106"/>
      <c r="C5414" s="107"/>
    </row>
    <row r="5415" spans="1:3" x14ac:dyDescent="0.2">
      <c r="A5415" s="3"/>
      <c r="B5415" s="106"/>
      <c r="C5415" s="107"/>
    </row>
    <row r="5416" spans="1:3" x14ac:dyDescent="0.2">
      <c r="A5416" s="3"/>
      <c r="B5416" s="106"/>
      <c r="C5416" s="107"/>
    </row>
    <row r="5417" spans="1:3" x14ac:dyDescent="0.2">
      <c r="A5417" s="3"/>
      <c r="B5417" s="106"/>
      <c r="C5417" s="107"/>
    </row>
    <row r="5418" spans="1:3" x14ac:dyDescent="0.2">
      <c r="A5418" s="3"/>
      <c r="B5418" s="106"/>
      <c r="C5418" s="107"/>
    </row>
    <row r="5419" spans="1:3" x14ac:dyDescent="0.2">
      <c r="A5419" s="3"/>
      <c r="B5419" s="106"/>
      <c r="C5419" s="107"/>
    </row>
    <row r="5420" spans="1:3" x14ac:dyDescent="0.2">
      <c r="A5420" s="3"/>
      <c r="B5420" s="106"/>
      <c r="C5420" s="107"/>
    </row>
    <row r="5421" spans="1:3" x14ac:dyDescent="0.2">
      <c r="A5421" s="3"/>
      <c r="B5421" s="106"/>
      <c r="C5421" s="107"/>
    </row>
    <row r="5422" spans="1:3" x14ac:dyDescent="0.2">
      <c r="A5422" s="3"/>
      <c r="B5422" s="106"/>
      <c r="C5422" s="107"/>
    </row>
    <row r="5423" spans="1:3" x14ac:dyDescent="0.2">
      <c r="A5423" s="3"/>
      <c r="B5423" s="106"/>
      <c r="C5423" s="107"/>
    </row>
    <row r="5424" spans="1:3" x14ac:dyDescent="0.2">
      <c r="A5424" s="3"/>
      <c r="B5424" s="106"/>
      <c r="C5424" s="107"/>
    </row>
    <row r="5425" spans="1:3" x14ac:dyDescent="0.2">
      <c r="A5425" s="3"/>
      <c r="B5425" s="106"/>
      <c r="C5425" s="107"/>
    </row>
    <row r="5426" spans="1:3" x14ac:dyDescent="0.2">
      <c r="A5426" s="3"/>
      <c r="B5426" s="106"/>
      <c r="C5426" s="107"/>
    </row>
    <row r="5427" spans="1:3" x14ac:dyDescent="0.2">
      <c r="A5427" s="3"/>
      <c r="B5427" s="106"/>
      <c r="C5427" s="107"/>
    </row>
    <row r="5428" spans="1:3" x14ac:dyDescent="0.2">
      <c r="A5428" s="3"/>
      <c r="B5428" s="106"/>
      <c r="C5428" s="107"/>
    </row>
    <row r="5429" spans="1:3" x14ac:dyDescent="0.2">
      <c r="A5429" s="3"/>
      <c r="B5429" s="106"/>
      <c r="C5429" s="107"/>
    </row>
    <row r="5430" spans="1:3" x14ac:dyDescent="0.2">
      <c r="A5430" s="3"/>
      <c r="B5430" s="106"/>
      <c r="C5430" s="107"/>
    </row>
    <row r="5431" spans="1:3" x14ac:dyDescent="0.2">
      <c r="A5431" s="3"/>
      <c r="B5431" s="106"/>
      <c r="C5431" s="107"/>
    </row>
    <row r="5432" spans="1:3" x14ac:dyDescent="0.2">
      <c r="A5432" s="3"/>
      <c r="B5432" s="106"/>
      <c r="C5432" s="107"/>
    </row>
    <row r="5433" spans="1:3" x14ac:dyDescent="0.2">
      <c r="A5433" s="3"/>
      <c r="B5433" s="106"/>
      <c r="C5433" s="107"/>
    </row>
    <row r="5434" spans="1:3" x14ac:dyDescent="0.2">
      <c r="A5434" s="3"/>
      <c r="B5434" s="106"/>
      <c r="C5434" s="107"/>
    </row>
    <row r="5435" spans="1:3" x14ac:dyDescent="0.2">
      <c r="A5435" s="3"/>
      <c r="B5435" s="106"/>
      <c r="C5435" s="107"/>
    </row>
    <row r="5436" spans="1:3" x14ac:dyDescent="0.2">
      <c r="A5436" s="3"/>
      <c r="B5436" s="106"/>
      <c r="C5436" s="107"/>
    </row>
    <row r="5437" spans="1:3" x14ac:dyDescent="0.2">
      <c r="A5437" s="3"/>
      <c r="B5437" s="106"/>
      <c r="C5437" s="107"/>
    </row>
    <row r="5438" spans="1:3" x14ac:dyDescent="0.2">
      <c r="A5438" s="3"/>
      <c r="B5438" s="106"/>
      <c r="C5438" s="107"/>
    </row>
    <row r="5439" spans="1:3" x14ac:dyDescent="0.2">
      <c r="A5439" s="3"/>
      <c r="B5439" s="106"/>
      <c r="C5439" s="107"/>
    </row>
    <row r="5440" spans="1:3" x14ac:dyDescent="0.2">
      <c r="A5440" s="3"/>
      <c r="B5440" s="106"/>
      <c r="C5440" s="107"/>
    </row>
    <row r="5441" spans="1:3" x14ac:dyDescent="0.2">
      <c r="A5441" s="3"/>
      <c r="B5441" s="106"/>
      <c r="C5441" s="107"/>
    </row>
    <row r="5442" spans="1:3" x14ac:dyDescent="0.2">
      <c r="A5442" s="3"/>
      <c r="B5442" s="106"/>
      <c r="C5442" s="107"/>
    </row>
    <row r="5443" spans="1:3" x14ac:dyDescent="0.2">
      <c r="A5443" s="3"/>
      <c r="B5443" s="106"/>
      <c r="C5443" s="107"/>
    </row>
    <row r="5444" spans="1:3" x14ac:dyDescent="0.2">
      <c r="A5444" s="3"/>
      <c r="B5444" s="106"/>
      <c r="C5444" s="107"/>
    </row>
    <row r="5445" spans="1:3" x14ac:dyDescent="0.2">
      <c r="A5445" s="3"/>
      <c r="B5445" s="106"/>
      <c r="C5445" s="107"/>
    </row>
    <row r="5446" spans="1:3" x14ac:dyDescent="0.2">
      <c r="A5446" s="3"/>
      <c r="B5446" s="106"/>
      <c r="C5446" s="107"/>
    </row>
    <row r="5447" spans="1:3" x14ac:dyDescent="0.2">
      <c r="A5447" s="3"/>
      <c r="B5447" s="106"/>
      <c r="C5447" s="107"/>
    </row>
    <row r="5448" spans="1:3" x14ac:dyDescent="0.2">
      <c r="A5448" s="3"/>
      <c r="B5448" s="106"/>
      <c r="C5448" s="107"/>
    </row>
    <row r="5449" spans="1:3" x14ac:dyDescent="0.2">
      <c r="A5449" s="3"/>
      <c r="B5449" s="106"/>
      <c r="C5449" s="107"/>
    </row>
    <row r="5450" spans="1:3" x14ac:dyDescent="0.2">
      <c r="A5450" s="3"/>
      <c r="B5450" s="106"/>
      <c r="C5450" s="107"/>
    </row>
    <row r="5451" spans="1:3" x14ac:dyDescent="0.2">
      <c r="A5451" s="3"/>
      <c r="B5451" s="106"/>
      <c r="C5451" s="107"/>
    </row>
    <row r="5452" spans="1:3" x14ac:dyDescent="0.2">
      <c r="A5452" s="3"/>
      <c r="B5452" s="106"/>
      <c r="C5452" s="107"/>
    </row>
    <row r="5453" spans="1:3" x14ac:dyDescent="0.2">
      <c r="A5453" s="3"/>
      <c r="B5453" s="106"/>
      <c r="C5453" s="107"/>
    </row>
    <row r="5454" spans="1:3" x14ac:dyDescent="0.2">
      <c r="A5454" s="3"/>
      <c r="B5454" s="106"/>
      <c r="C5454" s="107"/>
    </row>
    <row r="5455" spans="1:3" x14ac:dyDescent="0.2">
      <c r="A5455" s="3"/>
      <c r="B5455" s="106"/>
      <c r="C5455" s="107"/>
    </row>
    <row r="5456" spans="1:3" x14ac:dyDescent="0.2">
      <c r="A5456" s="3"/>
      <c r="B5456" s="106"/>
      <c r="C5456" s="107"/>
    </row>
    <row r="5457" spans="1:3" x14ac:dyDescent="0.2">
      <c r="A5457" s="3"/>
      <c r="B5457" s="106"/>
      <c r="C5457" s="107"/>
    </row>
    <row r="5458" spans="1:3" x14ac:dyDescent="0.2">
      <c r="A5458" s="3"/>
      <c r="B5458" s="106"/>
      <c r="C5458" s="107"/>
    </row>
    <row r="5459" spans="1:3" x14ac:dyDescent="0.2">
      <c r="A5459" s="3"/>
      <c r="B5459" s="106"/>
      <c r="C5459" s="107"/>
    </row>
    <row r="5460" spans="1:3" x14ac:dyDescent="0.2">
      <c r="A5460" s="3"/>
      <c r="B5460" s="106"/>
      <c r="C5460" s="107"/>
    </row>
    <row r="5461" spans="1:3" x14ac:dyDescent="0.2">
      <c r="A5461" s="3"/>
      <c r="B5461" s="106"/>
      <c r="C5461" s="107"/>
    </row>
    <row r="5462" spans="1:3" x14ac:dyDescent="0.2">
      <c r="A5462" s="3"/>
      <c r="B5462" s="106"/>
      <c r="C5462" s="107"/>
    </row>
    <row r="5463" spans="1:3" x14ac:dyDescent="0.2">
      <c r="A5463" s="3"/>
      <c r="B5463" s="106"/>
      <c r="C5463" s="107"/>
    </row>
    <row r="5464" spans="1:3" x14ac:dyDescent="0.2">
      <c r="A5464" s="3"/>
      <c r="B5464" s="106"/>
      <c r="C5464" s="107"/>
    </row>
    <row r="5465" spans="1:3" x14ac:dyDescent="0.2">
      <c r="A5465" s="3"/>
      <c r="B5465" s="106"/>
      <c r="C5465" s="107"/>
    </row>
    <row r="5466" spans="1:3" x14ac:dyDescent="0.2">
      <c r="A5466" s="3"/>
      <c r="B5466" s="106"/>
      <c r="C5466" s="107"/>
    </row>
    <row r="5467" spans="1:3" x14ac:dyDescent="0.2">
      <c r="A5467" s="3"/>
      <c r="B5467" s="106"/>
      <c r="C5467" s="107"/>
    </row>
    <row r="5468" spans="1:3" x14ac:dyDescent="0.2">
      <c r="A5468" s="3"/>
      <c r="B5468" s="106"/>
      <c r="C5468" s="107"/>
    </row>
    <row r="5469" spans="1:3" x14ac:dyDescent="0.2">
      <c r="A5469" s="3"/>
      <c r="B5469" s="106"/>
      <c r="C5469" s="107"/>
    </row>
    <row r="5470" spans="1:3" x14ac:dyDescent="0.2">
      <c r="A5470" s="3"/>
      <c r="B5470" s="106"/>
      <c r="C5470" s="107"/>
    </row>
    <row r="5471" spans="1:3" x14ac:dyDescent="0.2">
      <c r="A5471" s="3"/>
      <c r="B5471" s="106"/>
      <c r="C5471" s="107"/>
    </row>
    <row r="5472" spans="1:3" x14ac:dyDescent="0.2">
      <c r="A5472" s="3"/>
      <c r="B5472" s="106"/>
      <c r="C5472" s="107"/>
    </row>
    <row r="5473" spans="1:3" x14ac:dyDescent="0.2">
      <c r="A5473" s="3"/>
      <c r="B5473" s="106"/>
      <c r="C5473" s="107"/>
    </row>
    <row r="5474" spans="1:3" x14ac:dyDescent="0.2">
      <c r="A5474" s="3"/>
      <c r="B5474" s="106"/>
      <c r="C5474" s="107"/>
    </row>
    <row r="5475" spans="1:3" x14ac:dyDescent="0.2">
      <c r="A5475" s="3"/>
      <c r="B5475" s="106"/>
      <c r="C5475" s="107"/>
    </row>
    <row r="5476" spans="1:3" x14ac:dyDescent="0.2">
      <c r="A5476" s="3"/>
      <c r="B5476" s="106"/>
      <c r="C5476" s="107"/>
    </row>
    <row r="5477" spans="1:3" x14ac:dyDescent="0.2">
      <c r="A5477" s="3"/>
      <c r="B5477" s="106"/>
      <c r="C5477" s="107"/>
    </row>
    <row r="5478" spans="1:3" x14ac:dyDescent="0.2">
      <c r="A5478" s="3"/>
      <c r="B5478" s="106"/>
      <c r="C5478" s="107"/>
    </row>
    <row r="5479" spans="1:3" x14ac:dyDescent="0.2">
      <c r="A5479" s="3"/>
      <c r="B5479" s="106"/>
      <c r="C5479" s="107"/>
    </row>
    <row r="5480" spans="1:3" x14ac:dyDescent="0.2">
      <c r="A5480" s="3"/>
      <c r="B5480" s="106"/>
      <c r="C5480" s="107"/>
    </row>
    <row r="5481" spans="1:3" x14ac:dyDescent="0.2">
      <c r="A5481" s="3"/>
      <c r="B5481" s="106"/>
      <c r="C5481" s="107"/>
    </row>
    <row r="5482" spans="1:3" x14ac:dyDescent="0.2">
      <c r="A5482" s="3"/>
      <c r="B5482" s="106"/>
      <c r="C5482" s="107"/>
    </row>
    <row r="5483" spans="1:3" x14ac:dyDescent="0.2">
      <c r="A5483" s="3"/>
      <c r="B5483" s="106"/>
      <c r="C5483" s="107"/>
    </row>
    <row r="5484" spans="1:3" x14ac:dyDescent="0.2">
      <c r="A5484" s="3"/>
      <c r="B5484" s="106"/>
      <c r="C5484" s="107"/>
    </row>
    <row r="5485" spans="1:3" x14ac:dyDescent="0.2">
      <c r="A5485" s="3"/>
      <c r="B5485" s="106"/>
      <c r="C5485" s="107"/>
    </row>
    <row r="5486" spans="1:3" x14ac:dyDescent="0.2">
      <c r="A5486" s="3"/>
      <c r="B5486" s="106"/>
      <c r="C5486" s="107"/>
    </row>
    <row r="5487" spans="1:3" x14ac:dyDescent="0.2">
      <c r="A5487" s="3"/>
      <c r="B5487" s="106"/>
      <c r="C5487" s="107"/>
    </row>
    <row r="5488" spans="1:3" x14ac:dyDescent="0.2">
      <c r="A5488" s="3"/>
      <c r="B5488" s="106"/>
      <c r="C5488" s="107"/>
    </row>
    <row r="5489" spans="1:3" x14ac:dyDescent="0.2">
      <c r="A5489" s="3"/>
      <c r="B5489" s="106"/>
      <c r="C5489" s="107"/>
    </row>
    <row r="5490" spans="1:3" x14ac:dyDescent="0.2">
      <c r="A5490" s="3"/>
      <c r="B5490" s="106"/>
      <c r="C5490" s="107"/>
    </row>
    <row r="5491" spans="1:3" x14ac:dyDescent="0.2">
      <c r="A5491" s="3"/>
      <c r="B5491" s="106"/>
      <c r="C5491" s="107"/>
    </row>
    <row r="5492" spans="1:3" x14ac:dyDescent="0.2">
      <c r="A5492" s="3"/>
      <c r="B5492" s="106"/>
      <c r="C5492" s="107"/>
    </row>
    <row r="5493" spans="1:3" x14ac:dyDescent="0.2">
      <c r="A5493" s="3"/>
      <c r="B5493" s="106"/>
      <c r="C5493" s="107"/>
    </row>
    <row r="5494" spans="1:3" x14ac:dyDescent="0.2">
      <c r="A5494" s="3"/>
      <c r="B5494" s="106"/>
      <c r="C5494" s="107"/>
    </row>
    <row r="5495" spans="1:3" x14ac:dyDescent="0.2">
      <c r="A5495" s="3"/>
      <c r="B5495" s="106"/>
      <c r="C5495" s="107"/>
    </row>
    <row r="5496" spans="1:3" x14ac:dyDescent="0.2">
      <c r="A5496" s="3"/>
      <c r="B5496" s="106"/>
      <c r="C5496" s="107"/>
    </row>
    <row r="5497" spans="1:3" x14ac:dyDescent="0.2">
      <c r="A5497" s="3"/>
      <c r="B5497" s="106"/>
      <c r="C5497" s="107"/>
    </row>
    <row r="5498" spans="1:3" x14ac:dyDescent="0.2">
      <c r="A5498" s="3"/>
      <c r="B5498" s="106"/>
      <c r="C5498" s="107"/>
    </row>
    <row r="5499" spans="1:3" x14ac:dyDescent="0.2">
      <c r="A5499" s="3"/>
      <c r="B5499" s="106"/>
      <c r="C5499" s="107"/>
    </row>
    <row r="5500" spans="1:3" x14ac:dyDescent="0.2">
      <c r="A5500" s="3"/>
      <c r="B5500" s="106"/>
      <c r="C5500" s="107"/>
    </row>
    <row r="5501" spans="1:3" x14ac:dyDescent="0.2">
      <c r="A5501" s="3"/>
      <c r="B5501" s="106"/>
      <c r="C5501" s="107"/>
    </row>
    <row r="5502" spans="1:3" x14ac:dyDescent="0.2">
      <c r="A5502" s="3"/>
      <c r="B5502" s="106"/>
      <c r="C5502" s="107"/>
    </row>
    <row r="5503" spans="1:3" x14ac:dyDescent="0.2">
      <c r="A5503" s="3"/>
      <c r="B5503" s="106"/>
      <c r="C5503" s="107"/>
    </row>
    <row r="5504" spans="1:3" x14ac:dyDescent="0.2">
      <c r="A5504" s="3"/>
      <c r="B5504" s="106"/>
      <c r="C5504" s="107"/>
    </row>
    <row r="5505" spans="1:3" x14ac:dyDescent="0.2">
      <c r="A5505" s="3"/>
      <c r="B5505" s="106"/>
      <c r="C5505" s="107"/>
    </row>
    <row r="5506" spans="1:3" x14ac:dyDescent="0.2">
      <c r="A5506" s="3"/>
      <c r="B5506" s="106"/>
      <c r="C5506" s="107"/>
    </row>
    <row r="5507" spans="1:3" x14ac:dyDescent="0.2">
      <c r="A5507" s="3"/>
      <c r="B5507" s="106"/>
      <c r="C5507" s="107"/>
    </row>
    <row r="5508" spans="1:3" x14ac:dyDescent="0.2">
      <c r="A5508" s="3"/>
      <c r="B5508" s="106"/>
      <c r="C5508" s="107"/>
    </row>
    <row r="5509" spans="1:3" x14ac:dyDescent="0.2">
      <c r="A5509" s="3"/>
      <c r="B5509" s="106"/>
      <c r="C5509" s="107"/>
    </row>
    <row r="5510" spans="1:3" x14ac:dyDescent="0.2">
      <c r="A5510" s="3"/>
      <c r="B5510" s="106"/>
      <c r="C5510" s="107"/>
    </row>
    <row r="5511" spans="1:3" x14ac:dyDescent="0.2">
      <c r="A5511" s="3"/>
      <c r="B5511" s="106"/>
      <c r="C5511" s="107"/>
    </row>
    <row r="5512" spans="1:3" x14ac:dyDescent="0.2">
      <c r="A5512" s="3"/>
      <c r="B5512" s="106"/>
      <c r="C5512" s="107"/>
    </row>
    <row r="5513" spans="1:3" x14ac:dyDescent="0.2">
      <c r="A5513" s="3"/>
      <c r="B5513" s="106"/>
      <c r="C5513" s="107"/>
    </row>
    <row r="5514" spans="1:3" x14ac:dyDescent="0.2">
      <c r="A5514" s="3"/>
      <c r="B5514" s="106"/>
      <c r="C5514" s="107"/>
    </row>
    <row r="5515" spans="1:3" x14ac:dyDescent="0.2">
      <c r="A5515" s="3"/>
      <c r="B5515" s="106"/>
      <c r="C5515" s="107"/>
    </row>
    <row r="5516" spans="1:3" x14ac:dyDescent="0.2">
      <c r="A5516" s="3"/>
      <c r="B5516" s="106"/>
      <c r="C5516" s="107"/>
    </row>
    <row r="5517" spans="1:3" x14ac:dyDescent="0.2">
      <c r="A5517" s="3"/>
      <c r="B5517" s="106"/>
      <c r="C5517" s="107"/>
    </row>
    <row r="5518" spans="1:3" x14ac:dyDescent="0.2">
      <c r="A5518" s="3"/>
      <c r="B5518" s="106"/>
      <c r="C5518" s="107"/>
    </row>
    <row r="5519" spans="1:3" x14ac:dyDescent="0.2">
      <c r="A5519" s="3"/>
      <c r="B5519" s="106"/>
      <c r="C5519" s="107"/>
    </row>
    <row r="5520" spans="1:3" x14ac:dyDescent="0.2">
      <c r="A5520" s="3"/>
      <c r="B5520" s="106"/>
      <c r="C5520" s="107"/>
    </row>
    <row r="5521" spans="1:3" x14ac:dyDescent="0.2">
      <c r="A5521" s="3"/>
      <c r="B5521" s="106"/>
      <c r="C5521" s="107"/>
    </row>
    <row r="5522" spans="1:3" x14ac:dyDescent="0.2">
      <c r="A5522" s="3"/>
      <c r="B5522" s="106"/>
      <c r="C5522" s="107"/>
    </row>
    <row r="5523" spans="1:3" x14ac:dyDescent="0.2">
      <c r="A5523" s="3"/>
      <c r="B5523" s="106"/>
      <c r="C5523" s="107"/>
    </row>
    <row r="5524" spans="1:3" x14ac:dyDescent="0.2">
      <c r="A5524" s="3"/>
      <c r="B5524" s="106"/>
      <c r="C5524" s="107"/>
    </row>
    <row r="5525" spans="1:3" x14ac:dyDescent="0.2">
      <c r="A5525" s="3"/>
      <c r="B5525" s="106"/>
      <c r="C5525" s="107"/>
    </row>
    <row r="5526" spans="1:3" x14ac:dyDescent="0.2">
      <c r="A5526" s="3"/>
      <c r="B5526" s="106"/>
      <c r="C5526" s="107"/>
    </row>
    <row r="5527" spans="1:3" x14ac:dyDescent="0.2">
      <c r="A5527" s="3"/>
      <c r="B5527" s="106"/>
      <c r="C5527" s="107"/>
    </row>
    <row r="5528" spans="1:3" x14ac:dyDescent="0.2">
      <c r="A5528" s="3"/>
      <c r="B5528" s="106"/>
      <c r="C5528" s="107"/>
    </row>
    <row r="5529" spans="1:3" x14ac:dyDescent="0.2">
      <c r="A5529" s="3"/>
      <c r="B5529" s="106"/>
      <c r="C5529" s="107"/>
    </row>
    <row r="5530" spans="1:3" x14ac:dyDescent="0.2">
      <c r="A5530" s="3"/>
      <c r="B5530" s="106"/>
      <c r="C5530" s="107"/>
    </row>
    <row r="5531" spans="1:3" x14ac:dyDescent="0.2">
      <c r="A5531" s="3"/>
      <c r="B5531" s="106"/>
      <c r="C5531" s="107"/>
    </row>
    <row r="5532" spans="1:3" x14ac:dyDescent="0.2">
      <c r="A5532" s="3"/>
      <c r="B5532" s="106"/>
      <c r="C5532" s="107"/>
    </row>
    <row r="5533" spans="1:3" x14ac:dyDescent="0.2">
      <c r="A5533" s="3"/>
      <c r="B5533" s="106"/>
      <c r="C5533" s="107"/>
    </row>
    <row r="5534" spans="1:3" x14ac:dyDescent="0.2">
      <c r="A5534" s="3"/>
      <c r="B5534" s="106"/>
      <c r="C5534" s="107"/>
    </row>
    <row r="5535" spans="1:3" x14ac:dyDescent="0.2">
      <c r="A5535" s="3"/>
      <c r="B5535" s="106"/>
      <c r="C5535" s="107"/>
    </row>
    <row r="5536" spans="1:3" x14ac:dyDescent="0.2">
      <c r="A5536" s="3"/>
      <c r="B5536" s="106"/>
      <c r="C5536" s="107"/>
    </row>
    <row r="5537" spans="1:3" x14ac:dyDescent="0.2">
      <c r="A5537" s="3"/>
      <c r="B5537" s="106"/>
      <c r="C5537" s="107"/>
    </row>
    <row r="5538" spans="1:3" x14ac:dyDescent="0.2">
      <c r="A5538" s="3"/>
      <c r="B5538" s="106"/>
      <c r="C5538" s="107"/>
    </row>
    <row r="5539" spans="1:3" x14ac:dyDescent="0.2">
      <c r="A5539" s="3"/>
      <c r="B5539" s="106"/>
      <c r="C5539" s="107"/>
    </row>
    <row r="5540" spans="1:3" x14ac:dyDescent="0.2">
      <c r="A5540" s="3"/>
      <c r="B5540" s="106"/>
      <c r="C5540" s="107"/>
    </row>
    <row r="5541" spans="1:3" x14ac:dyDescent="0.2">
      <c r="A5541" s="3"/>
      <c r="B5541" s="106"/>
      <c r="C5541" s="107"/>
    </row>
    <row r="5542" spans="1:3" x14ac:dyDescent="0.2">
      <c r="A5542" s="3"/>
      <c r="B5542" s="106"/>
      <c r="C5542" s="107"/>
    </row>
    <row r="5543" spans="1:3" x14ac:dyDescent="0.2">
      <c r="A5543" s="3"/>
      <c r="B5543" s="106"/>
      <c r="C5543" s="107"/>
    </row>
    <row r="5544" spans="1:3" x14ac:dyDescent="0.2">
      <c r="A5544" s="3"/>
      <c r="B5544" s="106"/>
      <c r="C5544" s="107"/>
    </row>
    <row r="5545" spans="1:3" x14ac:dyDescent="0.2">
      <c r="A5545" s="3"/>
      <c r="B5545" s="106"/>
      <c r="C5545" s="107"/>
    </row>
    <row r="5546" spans="1:3" x14ac:dyDescent="0.2">
      <c r="A5546" s="3"/>
      <c r="B5546" s="106"/>
      <c r="C5546" s="107"/>
    </row>
    <row r="5547" spans="1:3" x14ac:dyDescent="0.2">
      <c r="A5547" s="3"/>
      <c r="B5547" s="106"/>
      <c r="C5547" s="107"/>
    </row>
    <row r="5548" spans="1:3" x14ac:dyDescent="0.2">
      <c r="A5548" s="3"/>
      <c r="B5548" s="106"/>
      <c r="C5548" s="107"/>
    </row>
    <row r="5549" spans="1:3" x14ac:dyDescent="0.2">
      <c r="A5549" s="3"/>
      <c r="B5549" s="106"/>
      <c r="C5549" s="107"/>
    </row>
    <row r="5550" spans="1:3" x14ac:dyDescent="0.2">
      <c r="A5550" s="3"/>
      <c r="B5550" s="106"/>
      <c r="C5550" s="107"/>
    </row>
    <row r="5551" spans="1:3" x14ac:dyDescent="0.2">
      <c r="A5551" s="3"/>
      <c r="B5551" s="106"/>
      <c r="C5551" s="107"/>
    </row>
    <row r="5552" spans="1:3" x14ac:dyDescent="0.2">
      <c r="A5552" s="3"/>
      <c r="B5552" s="106"/>
      <c r="C5552" s="107"/>
    </row>
    <row r="5553" spans="1:3" x14ac:dyDescent="0.2">
      <c r="A5553" s="3"/>
      <c r="B5553" s="106"/>
      <c r="C5553" s="107"/>
    </row>
    <row r="5554" spans="1:3" x14ac:dyDescent="0.2">
      <c r="A5554" s="3"/>
      <c r="B5554" s="106"/>
      <c r="C5554" s="107"/>
    </row>
    <row r="5555" spans="1:3" x14ac:dyDescent="0.2">
      <c r="A5555" s="3"/>
      <c r="B5555" s="106"/>
      <c r="C5555" s="107"/>
    </row>
    <row r="5556" spans="1:3" x14ac:dyDescent="0.2">
      <c r="A5556" s="3"/>
      <c r="B5556" s="106"/>
      <c r="C5556" s="107"/>
    </row>
    <row r="5557" spans="1:3" x14ac:dyDescent="0.2">
      <c r="A5557" s="3"/>
      <c r="B5557" s="106"/>
      <c r="C5557" s="107"/>
    </row>
    <row r="5558" spans="1:3" x14ac:dyDescent="0.2">
      <c r="A5558" s="3"/>
      <c r="B5558" s="106"/>
      <c r="C5558" s="107"/>
    </row>
    <row r="5559" spans="1:3" x14ac:dyDescent="0.2">
      <c r="A5559" s="3"/>
      <c r="B5559" s="106"/>
      <c r="C5559" s="107"/>
    </row>
    <row r="5560" spans="1:3" x14ac:dyDescent="0.2">
      <c r="A5560" s="3"/>
      <c r="B5560" s="106"/>
      <c r="C5560" s="107"/>
    </row>
    <row r="5561" spans="1:3" x14ac:dyDescent="0.2">
      <c r="A5561" s="3"/>
      <c r="B5561" s="106"/>
      <c r="C5561" s="107"/>
    </row>
    <row r="5562" spans="1:3" x14ac:dyDescent="0.2">
      <c r="A5562" s="3"/>
      <c r="B5562" s="106"/>
      <c r="C5562" s="107"/>
    </row>
    <row r="5563" spans="1:3" x14ac:dyDescent="0.2">
      <c r="A5563" s="3"/>
      <c r="B5563" s="106"/>
      <c r="C5563" s="107"/>
    </row>
    <row r="5564" spans="1:3" x14ac:dyDescent="0.2">
      <c r="A5564" s="3"/>
      <c r="B5564" s="106"/>
      <c r="C5564" s="107"/>
    </row>
    <row r="5565" spans="1:3" x14ac:dyDescent="0.2">
      <c r="A5565" s="3"/>
      <c r="B5565" s="106"/>
      <c r="C5565" s="107"/>
    </row>
    <row r="5566" spans="1:3" x14ac:dyDescent="0.2">
      <c r="A5566" s="3"/>
      <c r="B5566" s="106"/>
      <c r="C5566" s="107"/>
    </row>
    <row r="5567" spans="1:3" x14ac:dyDescent="0.2">
      <c r="A5567" s="3"/>
      <c r="B5567" s="106"/>
      <c r="C5567" s="107"/>
    </row>
    <row r="5568" spans="1:3" x14ac:dyDescent="0.2">
      <c r="A5568" s="3"/>
      <c r="B5568" s="106"/>
      <c r="C5568" s="107"/>
    </row>
    <row r="5569" spans="1:3" x14ac:dyDescent="0.2">
      <c r="A5569" s="3"/>
      <c r="B5569" s="106"/>
      <c r="C5569" s="107"/>
    </row>
    <row r="5570" spans="1:3" x14ac:dyDescent="0.2">
      <c r="A5570" s="3"/>
      <c r="B5570" s="106"/>
      <c r="C5570" s="107"/>
    </row>
    <row r="5571" spans="1:3" x14ac:dyDescent="0.2">
      <c r="A5571" s="3"/>
      <c r="B5571" s="106"/>
      <c r="C5571" s="107"/>
    </row>
    <row r="5572" spans="1:3" x14ac:dyDescent="0.2">
      <c r="A5572" s="3"/>
      <c r="B5572" s="106"/>
      <c r="C5572" s="107"/>
    </row>
    <row r="5573" spans="1:3" x14ac:dyDescent="0.2">
      <c r="A5573" s="3"/>
      <c r="B5573" s="106"/>
      <c r="C5573" s="107"/>
    </row>
    <row r="5574" spans="1:3" x14ac:dyDescent="0.2">
      <c r="A5574" s="3"/>
      <c r="B5574" s="106"/>
      <c r="C5574" s="107"/>
    </row>
    <row r="5575" spans="1:3" x14ac:dyDescent="0.2">
      <c r="A5575" s="3"/>
      <c r="B5575" s="106"/>
      <c r="C5575" s="107"/>
    </row>
    <row r="5576" spans="1:3" x14ac:dyDescent="0.2">
      <c r="A5576" s="3"/>
      <c r="B5576" s="106"/>
      <c r="C5576" s="107"/>
    </row>
    <row r="5577" spans="1:3" x14ac:dyDescent="0.2">
      <c r="A5577" s="3"/>
      <c r="B5577" s="106"/>
      <c r="C5577" s="107"/>
    </row>
    <row r="5578" spans="1:3" x14ac:dyDescent="0.2">
      <c r="A5578" s="3"/>
      <c r="B5578" s="106"/>
      <c r="C5578" s="107"/>
    </row>
    <row r="5579" spans="1:3" x14ac:dyDescent="0.2">
      <c r="A5579" s="3"/>
      <c r="B5579" s="106"/>
      <c r="C5579" s="107"/>
    </row>
    <row r="5580" spans="1:3" x14ac:dyDescent="0.2">
      <c r="A5580" s="3"/>
      <c r="B5580" s="106"/>
      <c r="C5580" s="107"/>
    </row>
    <row r="5581" spans="1:3" x14ac:dyDescent="0.2">
      <c r="A5581" s="3"/>
      <c r="B5581" s="106"/>
      <c r="C5581" s="107"/>
    </row>
    <row r="5582" spans="1:3" x14ac:dyDescent="0.2">
      <c r="A5582" s="3"/>
      <c r="B5582" s="106"/>
      <c r="C5582" s="107"/>
    </row>
    <row r="5583" spans="1:3" x14ac:dyDescent="0.2">
      <c r="A5583" s="3"/>
      <c r="B5583" s="106"/>
      <c r="C5583" s="107"/>
    </row>
    <row r="5584" spans="1:3" x14ac:dyDescent="0.2">
      <c r="A5584" s="3"/>
      <c r="B5584" s="106"/>
      <c r="C5584" s="107"/>
    </row>
    <row r="5585" spans="1:3" x14ac:dyDescent="0.2">
      <c r="A5585" s="3"/>
      <c r="B5585" s="106"/>
      <c r="C5585" s="107"/>
    </row>
    <row r="5586" spans="1:3" x14ac:dyDescent="0.2">
      <c r="A5586" s="3"/>
      <c r="B5586" s="106"/>
      <c r="C5586" s="107"/>
    </row>
    <row r="5587" spans="1:3" x14ac:dyDescent="0.2">
      <c r="A5587" s="3"/>
      <c r="B5587" s="106"/>
      <c r="C5587" s="107"/>
    </row>
    <row r="5588" spans="1:3" x14ac:dyDescent="0.2">
      <c r="A5588" s="3"/>
      <c r="B5588" s="106"/>
      <c r="C5588" s="107"/>
    </row>
    <row r="5589" spans="1:3" x14ac:dyDescent="0.2">
      <c r="A5589" s="3"/>
      <c r="B5589" s="106"/>
      <c r="C5589" s="107"/>
    </row>
    <row r="5590" spans="1:3" x14ac:dyDescent="0.2">
      <c r="A5590" s="3"/>
      <c r="B5590" s="106"/>
      <c r="C5590" s="107"/>
    </row>
    <row r="5591" spans="1:3" x14ac:dyDescent="0.2">
      <c r="A5591" s="3"/>
      <c r="B5591" s="106"/>
      <c r="C5591" s="107"/>
    </row>
    <row r="5592" spans="1:3" x14ac:dyDescent="0.2">
      <c r="A5592" s="3"/>
      <c r="B5592" s="106"/>
      <c r="C5592" s="107"/>
    </row>
    <row r="5593" spans="1:3" x14ac:dyDescent="0.2">
      <c r="A5593" s="3"/>
      <c r="B5593" s="106"/>
      <c r="C5593" s="107"/>
    </row>
    <row r="5594" spans="1:3" x14ac:dyDescent="0.2">
      <c r="A5594" s="3"/>
      <c r="B5594" s="106"/>
      <c r="C5594" s="107"/>
    </row>
    <row r="5595" spans="1:3" x14ac:dyDescent="0.2">
      <c r="A5595" s="3"/>
      <c r="B5595" s="106"/>
      <c r="C5595" s="107"/>
    </row>
    <row r="5596" spans="1:3" x14ac:dyDescent="0.2">
      <c r="A5596" s="3"/>
      <c r="B5596" s="106"/>
      <c r="C5596" s="107"/>
    </row>
    <row r="5597" spans="1:3" x14ac:dyDescent="0.2">
      <c r="A5597" s="3"/>
      <c r="B5597" s="106"/>
      <c r="C5597" s="107"/>
    </row>
    <row r="5598" spans="1:3" x14ac:dyDescent="0.2">
      <c r="A5598" s="3"/>
      <c r="B5598" s="106"/>
      <c r="C5598" s="107"/>
    </row>
    <row r="5599" spans="1:3" x14ac:dyDescent="0.2">
      <c r="A5599" s="3"/>
      <c r="B5599" s="106"/>
      <c r="C5599" s="107"/>
    </row>
    <row r="5600" spans="1:3" x14ac:dyDescent="0.2">
      <c r="A5600" s="3"/>
      <c r="B5600" s="106"/>
      <c r="C5600" s="107"/>
    </row>
    <row r="5601" spans="1:3" x14ac:dyDescent="0.2">
      <c r="A5601" s="3"/>
      <c r="B5601" s="106"/>
      <c r="C5601" s="107"/>
    </row>
    <row r="5602" spans="1:3" x14ac:dyDescent="0.2">
      <c r="A5602" s="3"/>
      <c r="B5602" s="106"/>
      <c r="C5602" s="107"/>
    </row>
    <row r="5603" spans="1:3" x14ac:dyDescent="0.2">
      <c r="A5603" s="3"/>
      <c r="B5603" s="106"/>
      <c r="C5603" s="107"/>
    </row>
    <row r="5604" spans="1:3" x14ac:dyDescent="0.2">
      <c r="A5604" s="3"/>
      <c r="B5604" s="106"/>
      <c r="C5604" s="107"/>
    </row>
    <row r="5605" spans="1:3" x14ac:dyDescent="0.2">
      <c r="A5605" s="3"/>
      <c r="B5605" s="106"/>
      <c r="C5605" s="107"/>
    </row>
    <row r="5606" spans="1:3" x14ac:dyDescent="0.2">
      <c r="A5606" s="3"/>
      <c r="B5606" s="106"/>
      <c r="C5606" s="107"/>
    </row>
    <row r="5607" spans="1:3" x14ac:dyDescent="0.2">
      <c r="A5607" s="3"/>
      <c r="B5607" s="106"/>
      <c r="C5607" s="107"/>
    </row>
    <row r="5608" spans="1:3" x14ac:dyDescent="0.2">
      <c r="A5608" s="3"/>
      <c r="B5608" s="106"/>
      <c r="C5608" s="107"/>
    </row>
    <row r="5609" spans="1:3" x14ac:dyDescent="0.2">
      <c r="A5609" s="3"/>
      <c r="B5609" s="106"/>
      <c r="C5609" s="107"/>
    </row>
    <row r="5610" spans="1:3" x14ac:dyDescent="0.2">
      <c r="A5610" s="3"/>
      <c r="B5610" s="106"/>
      <c r="C5610" s="107"/>
    </row>
    <row r="5611" spans="1:3" x14ac:dyDescent="0.2">
      <c r="A5611" s="3"/>
      <c r="B5611" s="106"/>
      <c r="C5611" s="107"/>
    </row>
    <row r="5612" spans="1:3" x14ac:dyDescent="0.2">
      <c r="A5612" s="3"/>
      <c r="B5612" s="106"/>
      <c r="C5612" s="107"/>
    </row>
    <row r="5613" spans="1:3" x14ac:dyDescent="0.2">
      <c r="A5613" s="3"/>
      <c r="B5613" s="106"/>
      <c r="C5613" s="107"/>
    </row>
    <row r="5614" spans="1:3" x14ac:dyDescent="0.2">
      <c r="A5614" s="3"/>
      <c r="B5614" s="106"/>
      <c r="C5614" s="107"/>
    </row>
    <row r="5615" spans="1:3" x14ac:dyDescent="0.2">
      <c r="A5615" s="3"/>
      <c r="B5615" s="106"/>
      <c r="C5615" s="107"/>
    </row>
    <row r="5616" spans="1:3" x14ac:dyDescent="0.2">
      <c r="A5616" s="3"/>
      <c r="B5616" s="106"/>
      <c r="C5616" s="107"/>
    </row>
    <row r="5617" spans="1:3" x14ac:dyDescent="0.2">
      <c r="A5617" s="3"/>
      <c r="B5617" s="106"/>
      <c r="C5617" s="107"/>
    </row>
    <row r="5618" spans="1:3" x14ac:dyDescent="0.2">
      <c r="A5618" s="3"/>
      <c r="B5618" s="106"/>
      <c r="C5618" s="107"/>
    </row>
    <row r="5619" spans="1:3" x14ac:dyDescent="0.2">
      <c r="A5619" s="3"/>
      <c r="B5619" s="106"/>
      <c r="C5619" s="107"/>
    </row>
    <row r="5620" spans="1:3" x14ac:dyDescent="0.2">
      <c r="A5620" s="3"/>
      <c r="B5620" s="106"/>
      <c r="C5620" s="107"/>
    </row>
    <row r="5621" spans="1:3" x14ac:dyDescent="0.2">
      <c r="A5621" s="3"/>
      <c r="B5621" s="106"/>
      <c r="C5621" s="107"/>
    </row>
    <row r="5622" spans="1:3" x14ac:dyDescent="0.2">
      <c r="A5622" s="3"/>
      <c r="B5622" s="106"/>
      <c r="C5622" s="107"/>
    </row>
    <row r="5623" spans="1:3" x14ac:dyDescent="0.2">
      <c r="A5623" s="3"/>
      <c r="B5623" s="106"/>
      <c r="C5623" s="107"/>
    </row>
    <row r="5624" spans="1:3" x14ac:dyDescent="0.2">
      <c r="A5624" s="3"/>
      <c r="B5624" s="106"/>
      <c r="C5624" s="107"/>
    </row>
    <row r="5625" spans="1:3" x14ac:dyDescent="0.2">
      <c r="A5625" s="3"/>
      <c r="B5625" s="106"/>
      <c r="C5625" s="107"/>
    </row>
    <row r="5626" spans="1:3" x14ac:dyDescent="0.2">
      <c r="A5626" s="3"/>
      <c r="B5626" s="106"/>
      <c r="C5626" s="107"/>
    </row>
    <row r="5627" spans="1:3" x14ac:dyDescent="0.2">
      <c r="A5627" s="3"/>
      <c r="B5627" s="106"/>
      <c r="C5627" s="107"/>
    </row>
    <row r="5628" spans="1:3" x14ac:dyDescent="0.2">
      <c r="A5628" s="3"/>
      <c r="B5628" s="106"/>
      <c r="C5628" s="107"/>
    </row>
    <row r="5629" spans="1:3" x14ac:dyDescent="0.2">
      <c r="A5629" s="3"/>
      <c r="B5629" s="106"/>
      <c r="C5629" s="107"/>
    </row>
    <row r="5630" spans="1:3" x14ac:dyDescent="0.2">
      <c r="A5630" s="3"/>
      <c r="B5630" s="106"/>
      <c r="C5630" s="107"/>
    </row>
    <row r="5631" spans="1:3" x14ac:dyDescent="0.2">
      <c r="A5631" s="3"/>
      <c r="B5631" s="106"/>
      <c r="C5631" s="107"/>
    </row>
    <row r="5632" spans="1:3" x14ac:dyDescent="0.2">
      <c r="A5632" s="3"/>
      <c r="B5632" s="106"/>
      <c r="C5632" s="107"/>
    </row>
    <row r="5633" spans="1:3" x14ac:dyDescent="0.2">
      <c r="A5633" s="3"/>
      <c r="B5633" s="106"/>
      <c r="C5633" s="107"/>
    </row>
    <row r="5634" spans="1:3" x14ac:dyDescent="0.2">
      <c r="A5634" s="3"/>
      <c r="B5634" s="106"/>
      <c r="C5634" s="107"/>
    </row>
    <row r="5635" spans="1:3" x14ac:dyDescent="0.2">
      <c r="A5635" s="3"/>
      <c r="B5635" s="106"/>
      <c r="C5635" s="107"/>
    </row>
    <row r="5636" spans="1:3" x14ac:dyDescent="0.2">
      <c r="A5636" s="3"/>
      <c r="B5636" s="106"/>
      <c r="C5636" s="107"/>
    </row>
    <row r="5637" spans="1:3" x14ac:dyDescent="0.2">
      <c r="A5637" s="3"/>
      <c r="B5637" s="106"/>
      <c r="C5637" s="107"/>
    </row>
    <row r="5638" spans="1:3" x14ac:dyDescent="0.2">
      <c r="A5638" s="3"/>
      <c r="B5638" s="106"/>
      <c r="C5638" s="107"/>
    </row>
    <row r="5639" spans="1:3" x14ac:dyDescent="0.2">
      <c r="A5639" s="3"/>
      <c r="B5639" s="106"/>
      <c r="C5639" s="107"/>
    </row>
    <row r="5640" spans="1:3" x14ac:dyDescent="0.2">
      <c r="A5640" s="3"/>
      <c r="B5640" s="106"/>
      <c r="C5640" s="107"/>
    </row>
    <row r="5641" spans="1:3" x14ac:dyDescent="0.2">
      <c r="A5641" s="3"/>
      <c r="B5641" s="106"/>
      <c r="C5641" s="107"/>
    </row>
    <row r="5642" spans="1:3" x14ac:dyDescent="0.2">
      <c r="A5642" s="3"/>
      <c r="B5642" s="106"/>
      <c r="C5642" s="107"/>
    </row>
    <row r="5643" spans="1:3" x14ac:dyDescent="0.2">
      <c r="A5643" s="3"/>
      <c r="B5643" s="106"/>
      <c r="C5643" s="107"/>
    </row>
    <row r="5644" spans="1:3" x14ac:dyDescent="0.2">
      <c r="A5644" s="3"/>
      <c r="B5644" s="106"/>
      <c r="C5644" s="107"/>
    </row>
    <row r="5645" spans="1:3" x14ac:dyDescent="0.2">
      <c r="A5645" s="3"/>
      <c r="B5645" s="106"/>
      <c r="C5645" s="107"/>
    </row>
    <row r="5646" spans="1:3" x14ac:dyDescent="0.2">
      <c r="A5646" s="3"/>
      <c r="B5646" s="106"/>
      <c r="C5646" s="107"/>
    </row>
    <row r="5647" spans="1:3" x14ac:dyDescent="0.2">
      <c r="A5647" s="3"/>
      <c r="B5647" s="106"/>
      <c r="C5647" s="107"/>
    </row>
    <row r="5648" spans="1:3" x14ac:dyDescent="0.2">
      <c r="A5648" s="3"/>
      <c r="B5648" s="106"/>
      <c r="C5648" s="107"/>
    </row>
    <row r="5649" spans="1:3" x14ac:dyDescent="0.2">
      <c r="A5649" s="3"/>
      <c r="B5649" s="106"/>
      <c r="C5649" s="107"/>
    </row>
    <row r="5650" spans="1:3" x14ac:dyDescent="0.2">
      <c r="A5650" s="3"/>
      <c r="B5650" s="106"/>
      <c r="C5650" s="107"/>
    </row>
    <row r="5651" spans="1:3" x14ac:dyDescent="0.2">
      <c r="A5651" s="3"/>
      <c r="B5651" s="106"/>
      <c r="C5651" s="107"/>
    </row>
    <row r="5652" spans="1:3" x14ac:dyDescent="0.2">
      <c r="A5652" s="3"/>
      <c r="B5652" s="106"/>
      <c r="C5652" s="107"/>
    </row>
    <row r="5653" spans="1:3" x14ac:dyDescent="0.2">
      <c r="A5653" s="3"/>
      <c r="B5653" s="106"/>
      <c r="C5653" s="107"/>
    </row>
    <row r="5654" spans="1:3" x14ac:dyDescent="0.2">
      <c r="A5654" s="3"/>
      <c r="B5654" s="106"/>
      <c r="C5654" s="107"/>
    </row>
    <row r="5655" spans="1:3" x14ac:dyDescent="0.2">
      <c r="A5655" s="3"/>
      <c r="B5655" s="106"/>
      <c r="C5655" s="107"/>
    </row>
    <row r="5656" spans="1:3" x14ac:dyDescent="0.2">
      <c r="A5656" s="3"/>
      <c r="B5656" s="106"/>
      <c r="C5656" s="107"/>
    </row>
    <row r="5657" spans="1:3" x14ac:dyDescent="0.2">
      <c r="A5657" s="3"/>
      <c r="B5657" s="106"/>
      <c r="C5657" s="107"/>
    </row>
    <row r="5658" spans="1:3" x14ac:dyDescent="0.2">
      <c r="A5658" s="3"/>
      <c r="B5658" s="106"/>
      <c r="C5658" s="107"/>
    </row>
    <row r="5659" spans="1:3" x14ac:dyDescent="0.2">
      <c r="A5659" s="3"/>
      <c r="B5659" s="106"/>
      <c r="C5659" s="107"/>
    </row>
    <row r="5660" spans="1:3" x14ac:dyDescent="0.2">
      <c r="A5660" s="3"/>
      <c r="B5660" s="106"/>
      <c r="C5660" s="107"/>
    </row>
    <row r="5661" spans="1:3" x14ac:dyDescent="0.2">
      <c r="A5661" s="3"/>
      <c r="B5661" s="106"/>
      <c r="C5661" s="107"/>
    </row>
    <row r="5662" spans="1:3" x14ac:dyDescent="0.2">
      <c r="A5662" s="3"/>
      <c r="B5662" s="106"/>
      <c r="C5662" s="107"/>
    </row>
    <row r="5663" spans="1:3" x14ac:dyDescent="0.2">
      <c r="A5663" s="3"/>
      <c r="B5663" s="106"/>
      <c r="C5663" s="107"/>
    </row>
    <row r="5664" spans="1:3" x14ac:dyDescent="0.2">
      <c r="A5664" s="3"/>
      <c r="B5664" s="106"/>
      <c r="C5664" s="107"/>
    </row>
    <row r="5665" spans="1:3" x14ac:dyDescent="0.2">
      <c r="A5665" s="3"/>
      <c r="B5665" s="106"/>
      <c r="C5665" s="107"/>
    </row>
    <row r="5666" spans="1:3" x14ac:dyDescent="0.2">
      <c r="A5666" s="3"/>
      <c r="B5666" s="106"/>
      <c r="C5666" s="107"/>
    </row>
    <row r="5667" spans="1:3" x14ac:dyDescent="0.2">
      <c r="A5667" s="3"/>
      <c r="B5667" s="106"/>
      <c r="C5667" s="107"/>
    </row>
    <row r="5668" spans="1:3" x14ac:dyDescent="0.2">
      <c r="A5668" s="3"/>
      <c r="B5668" s="106"/>
      <c r="C5668" s="107"/>
    </row>
    <row r="5669" spans="1:3" x14ac:dyDescent="0.2">
      <c r="A5669" s="3"/>
      <c r="B5669" s="106"/>
      <c r="C5669" s="107"/>
    </row>
    <row r="5670" spans="1:3" x14ac:dyDescent="0.2">
      <c r="A5670" s="3"/>
      <c r="B5670" s="106"/>
      <c r="C5670" s="107"/>
    </row>
    <row r="5671" spans="1:3" x14ac:dyDescent="0.2">
      <c r="A5671" s="3"/>
      <c r="B5671" s="106"/>
      <c r="C5671" s="107"/>
    </row>
    <row r="5672" spans="1:3" x14ac:dyDescent="0.2">
      <c r="A5672" s="3"/>
      <c r="B5672" s="106"/>
      <c r="C5672" s="107"/>
    </row>
    <row r="5673" spans="1:3" x14ac:dyDescent="0.2">
      <c r="A5673" s="3"/>
      <c r="B5673" s="106"/>
      <c r="C5673" s="107"/>
    </row>
    <row r="5674" spans="1:3" x14ac:dyDescent="0.2">
      <c r="A5674" s="3"/>
      <c r="B5674" s="106"/>
      <c r="C5674" s="107"/>
    </row>
    <row r="5675" spans="1:3" x14ac:dyDescent="0.2">
      <c r="A5675" s="3"/>
      <c r="B5675" s="106"/>
      <c r="C5675" s="107"/>
    </row>
    <row r="5676" spans="1:3" x14ac:dyDescent="0.2">
      <c r="A5676" s="3"/>
      <c r="B5676" s="106"/>
      <c r="C5676" s="107"/>
    </row>
    <row r="5677" spans="1:3" x14ac:dyDescent="0.2">
      <c r="A5677" s="3"/>
      <c r="B5677" s="106"/>
      <c r="C5677" s="107"/>
    </row>
    <row r="5678" spans="1:3" x14ac:dyDescent="0.2">
      <c r="A5678" s="3"/>
      <c r="B5678" s="106"/>
      <c r="C5678" s="107"/>
    </row>
    <row r="5679" spans="1:3" x14ac:dyDescent="0.2">
      <c r="A5679" s="3"/>
      <c r="B5679" s="106"/>
      <c r="C5679" s="107"/>
    </row>
    <row r="5680" spans="1:3" x14ac:dyDescent="0.2">
      <c r="A5680" s="3"/>
      <c r="B5680" s="106"/>
      <c r="C5680" s="107"/>
    </row>
    <row r="5681" spans="1:3" x14ac:dyDescent="0.2">
      <c r="A5681" s="3"/>
      <c r="B5681" s="106"/>
      <c r="C5681" s="107"/>
    </row>
    <row r="5682" spans="1:3" x14ac:dyDescent="0.2">
      <c r="A5682" s="3"/>
      <c r="B5682" s="106"/>
      <c r="C5682" s="107"/>
    </row>
    <row r="5683" spans="1:3" x14ac:dyDescent="0.2">
      <c r="A5683" s="3"/>
      <c r="B5683" s="106"/>
      <c r="C5683" s="107"/>
    </row>
    <row r="5684" spans="1:3" x14ac:dyDescent="0.2">
      <c r="A5684" s="3"/>
      <c r="B5684" s="106"/>
      <c r="C5684" s="107"/>
    </row>
    <row r="5685" spans="1:3" x14ac:dyDescent="0.2">
      <c r="A5685" s="3"/>
      <c r="B5685" s="106"/>
      <c r="C5685" s="107"/>
    </row>
    <row r="5686" spans="1:3" x14ac:dyDescent="0.2">
      <c r="A5686" s="3"/>
      <c r="B5686" s="106"/>
      <c r="C5686" s="107"/>
    </row>
    <row r="5687" spans="1:3" x14ac:dyDescent="0.2">
      <c r="A5687" s="3"/>
      <c r="B5687" s="106"/>
      <c r="C5687" s="107"/>
    </row>
    <row r="5688" spans="1:3" x14ac:dyDescent="0.2">
      <c r="A5688" s="3"/>
      <c r="B5688" s="106"/>
      <c r="C5688" s="107"/>
    </row>
    <row r="5689" spans="1:3" x14ac:dyDescent="0.2">
      <c r="A5689" s="3"/>
      <c r="B5689" s="106"/>
      <c r="C5689" s="107"/>
    </row>
    <row r="5690" spans="1:3" x14ac:dyDescent="0.2">
      <c r="A5690" s="3"/>
      <c r="B5690" s="106"/>
      <c r="C5690" s="107"/>
    </row>
    <row r="5691" spans="1:3" x14ac:dyDescent="0.2">
      <c r="A5691" s="3"/>
      <c r="B5691" s="106"/>
      <c r="C5691" s="107"/>
    </row>
    <row r="5692" spans="1:3" x14ac:dyDescent="0.2">
      <c r="A5692" s="3"/>
      <c r="B5692" s="106"/>
      <c r="C5692" s="107"/>
    </row>
    <row r="5693" spans="1:3" x14ac:dyDescent="0.2">
      <c r="A5693" s="3"/>
      <c r="B5693" s="106"/>
      <c r="C5693" s="107"/>
    </row>
    <row r="5694" spans="1:3" x14ac:dyDescent="0.2">
      <c r="A5694" s="3"/>
      <c r="B5694" s="106"/>
      <c r="C5694" s="107"/>
    </row>
    <row r="5695" spans="1:3" x14ac:dyDescent="0.2">
      <c r="A5695" s="3"/>
      <c r="B5695" s="106"/>
      <c r="C5695" s="107"/>
    </row>
    <row r="5696" spans="1:3" x14ac:dyDescent="0.2">
      <c r="A5696" s="3"/>
      <c r="B5696" s="106"/>
      <c r="C5696" s="107"/>
    </row>
    <row r="5697" spans="1:3" x14ac:dyDescent="0.2">
      <c r="A5697" s="3"/>
      <c r="B5697" s="106"/>
      <c r="C5697" s="107"/>
    </row>
    <row r="5698" spans="1:3" x14ac:dyDescent="0.2">
      <c r="A5698" s="3"/>
      <c r="B5698" s="106"/>
      <c r="C5698" s="107"/>
    </row>
    <row r="5699" spans="1:3" x14ac:dyDescent="0.2">
      <c r="A5699" s="3"/>
      <c r="B5699" s="106"/>
      <c r="C5699" s="107"/>
    </row>
    <row r="5700" spans="1:3" x14ac:dyDescent="0.2">
      <c r="A5700" s="3"/>
      <c r="B5700" s="106"/>
      <c r="C5700" s="107"/>
    </row>
    <row r="5701" spans="1:3" x14ac:dyDescent="0.2">
      <c r="A5701" s="3"/>
      <c r="B5701" s="106"/>
      <c r="C5701" s="107"/>
    </row>
    <row r="5702" spans="1:3" x14ac:dyDescent="0.2">
      <c r="A5702" s="3"/>
      <c r="B5702" s="106"/>
      <c r="C5702" s="107"/>
    </row>
    <row r="5703" spans="1:3" x14ac:dyDescent="0.2">
      <c r="A5703" s="3"/>
      <c r="B5703" s="106"/>
      <c r="C5703" s="107"/>
    </row>
    <row r="5704" spans="1:3" x14ac:dyDescent="0.2">
      <c r="A5704" s="3"/>
      <c r="B5704" s="106"/>
      <c r="C5704" s="107"/>
    </row>
    <row r="5705" spans="1:3" x14ac:dyDescent="0.2">
      <c r="A5705" s="3"/>
      <c r="B5705" s="106"/>
      <c r="C5705" s="107"/>
    </row>
    <row r="5706" spans="1:3" x14ac:dyDescent="0.2">
      <c r="A5706" s="3"/>
      <c r="B5706" s="106"/>
      <c r="C5706" s="107"/>
    </row>
    <row r="5707" spans="1:3" x14ac:dyDescent="0.2">
      <c r="A5707" s="3"/>
      <c r="B5707" s="106"/>
      <c r="C5707" s="107"/>
    </row>
    <row r="5708" spans="1:3" x14ac:dyDescent="0.2">
      <c r="A5708" s="3"/>
      <c r="B5708" s="106"/>
      <c r="C5708" s="107"/>
    </row>
    <row r="5709" spans="1:3" x14ac:dyDescent="0.2">
      <c r="A5709" s="3"/>
      <c r="B5709" s="106"/>
      <c r="C5709" s="107"/>
    </row>
    <row r="5710" spans="1:3" x14ac:dyDescent="0.2">
      <c r="A5710" s="3"/>
      <c r="B5710" s="106"/>
      <c r="C5710" s="107"/>
    </row>
    <row r="5711" spans="1:3" x14ac:dyDescent="0.2">
      <c r="A5711" s="3"/>
      <c r="B5711" s="106"/>
      <c r="C5711" s="107"/>
    </row>
    <row r="5712" spans="1:3" x14ac:dyDescent="0.2">
      <c r="A5712" s="3"/>
      <c r="B5712" s="106"/>
      <c r="C5712" s="107"/>
    </row>
    <row r="5713" spans="1:3" x14ac:dyDescent="0.2">
      <c r="A5713" s="3"/>
      <c r="B5713" s="106"/>
      <c r="C5713" s="107"/>
    </row>
    <row r="5714" spans="1:3" x14ac:dyDescent="0.2">
      <c r="A5714" s="3"/>
      <c r="B5714" s="106"/>
      <c r="C5714" s="107"/>
    </row>
    <row r="5715" spans="1:3" x14ac:dyDescent="0.2">
      <c r="A5715" s="3"/>
      <c r="B5715" s="106"/>
      <c r="C5715" s="107"/>
    </row>
    <row r="5716" spans="1:3" x14ac:dyDescent="0.2">
      <c r="A5716" s="3"/>
      <c r="B5716" s="106"/>
      <c r="C5716" s="107"/>
    </row>
    <row r="5717" spans="1:3" x14ac:dyDescent="0.2">
      <c r="A5717" s="3"/>
      <c r="B5717" s="106"/>
      <c r="C5717" s="107"/>
    </row>
    <row r="5718" spans="1:3" x14ac:dyDescent="0.2">
      <c r="A5718" s="3"/>
      <c r="B5718" s="106"/>
      <c r="C5718" s="107"/>
    </row>
    <row r="5719" spans="1:3" x14ac:dyDescent="0.2">
      <c r="A5719" s="3"/>
      <c r="B5719" s="106"/>
      <c r="C5719" s="107"/>
    </row>
    <row r="5720" spans="1:3" x14ac:dyDescent="0.2">
      <c r="A5720" s="3"/>
      <c r="B5720" s="106"/>
      <c r="C5720" s="107"/>
    </row>
    <row r="5721" spans="1:3" x14ac:dyDescent="0.2">
      <c r="A5721" s="3"/>
      <c r="B5721" s="106"/>
      <c r="C5721" s="107"/>
    </row>
    <row r="5722" spans="1:3" x14ac:dyDescent="0.2">
      <c r="A5722" s="3"/>
      <c r="B5722" s="106"/>
      <c r="C5722" s="107"/>
    </row>
    <row r="5723" spans="1:3" x14ac:dyDescent="0.2">
      <c r="A5723" s="3"/>
      <c r="B5723" s="106"/>
      <c r="C5723" s="107"/>
    </row>
    <row r="5724" spans="1:3" x14ac:dyDescent="0.2">
      <c r="A5724" s="3"/>
      <c r="B5724" s="106"/>
      <c r="C5724" s="107"/>
    </row>
    <row r="5725" spans="1:3" x14ac:dyDescent="0.2">
      <c r="A5725" s="3"/>
      <c r="B5725" s="106"/>
      <c r="C5725" s="107"/>
    </row>
    <row r="5726" spans="1:3" x14ac:dyDescent="0.2">
      <c r="A5726" s="3"/>
      <c r="B5726" s="106"/>
      <c r="C5726" s="107"/>
    </row>
    <row r="5727" spans="1:3" x14ac:dyDescent="0.2">
      <c r="A5727" s="3"/>
      <c r="B5727" s="106"/>
      <c r="C5727" s="107"/>
    </row>
    <row r="5728" spans="1:3" x14ac:dyDescent="0.2">
      <c r="A5728" s="3"/>
      <c r="B5728" s="106"/>
      <c r="C5728" s="107"/>
    </row>
    <row r="5729" spans="1:3" x14ac:dyDescent="0.2">
      <c r="A5729" s="3"/>
      <c r="B5729" s="106"/>
      <c r="C5729" s="107"/>
    </row>
    <row r="5730" spans="1:3" x14ac:dyDescent="0.2">
      <c r="A5730" s="3"/>
      <c r="B5730" s="106"/>
      <c r="C5730" s="107"/>
    </row>
    <row r="5731" spans="1:3" x14ac:dyDescent="0.2">
      <c r="A5731" s="3"/>
      <c r="B5731" s="106"/>
      <c r="C5731" s="107"/>
    </row>
    <row r="5732" spans="1:3" x14ac:dyDescent="0.2">
      <c r="A5732" s="3"/>
      <c r="B5732" s="106"/>
      <c r="C5732" s="107"/>
    </row>
    <row r="5733" spans="1:3" x14ac:dyDescent="0.2">
      <c r="A5733" s="3"/>
      <c r="B5733" s="106"/>
      <c r="C5733" s="107"/>
    </row>
    <row r="5734" spans="1:3" x14ac:dyDescent="0.2">
      <c r="A5734" s="3"/>
      <c r="B5734" s="106"/>
      <c r="C5734" s="107"/>
    </row>
    <row r="5735" spans="1:3" x14ac:dyDescent="0.2">
      <c r="A5735" s="3"/>
      <c r="B5735" s="106"/>
      <c r="C5735" s="107"/>
    </row>
    <row r="5736" spans="1:3" x14ac:dyDescent="0.2">
      <c r="A5736" s="3"/>
      <c r="B5736" s="106"/>
      <c r="C5736" s="107"/>
    </row>
    <row r="5737" spans="1:3" x14ac:dyDescent="0.2">
      <c r="A5737" s="3"/>
      <c r="B5737" s="106"/>
      <c r="C5737" s="107"/>
    </row>
    <row r="5738" spans="1:3" x14ac:dyDescent="0.2">
      <c r="A5738" s="3"/>
      <c r="B5738" s="106"/>
      <c r="C5738" s="107"/>
    </row>
    <row r="5739" spans="1:3" x14ac:dyDescent="0.2">
      <c r="A5739" s="3"/>
      <c r="B5739" s="106"/>
      <c r="C5739" s="107"/>
    </row>
    <row r="5740" spans="1:3" x14ac:dyDescent="0.2">
      <c r="A5740" s="3"/>
      <c r="B5740" s="106"/>
      <c r="C5740" s="107"/>
    </row>
    <row r="5741" spans="1:3" x14ac:dyDescent="0.2">
      <c r="A5741" s="3"/>
      <c r="B5741" s="106"/>
      <c r="C5741" s="107"/>
    </row>
    <row r="5742" spans="1:3" x14ac:dyDescent="0.2">
      <c r="A5742" s="3"/>
      <c r="B5742" s="106"/>
      <c r="C5742" s="107"/>
    </row>
    <row r="5743" spans="1:3" x14ac:dyDescent="0.2">
      <c r="A5743" s="3"/>
      <c r="B5743" s="106"/>
      <c r="C5743" s="107"/>
    </row>
    <row r="5744" spans="1:3" x14ac:dyDescent="0.2">
      <c r="A5744" s="3"/>
      <c r="B5744" s="106"/>
      <c r="C5744" s="107"/>
    </row>
    <row r="5745" spans="1:3" x14ac:dyDescent="0.2">
      <c r="A5745" s="3"/>
      <c r="B5745" s="106"/>
      <c r="C5745" s="107"/>
    </row>
    <row r="5746" spans="1:3" x14ac:dyDescent="0.2">
      <c r="A5746" s="3"/>
      <c r="B5746" s="106"/>
      <c r="C5746" s="107"/>
    </row>
    <row r="5747" spans="1:3" x14ac:dyDescent="0.2">
      <c r="A5747" s="3"/>
      <c r="B5747" s="106"/>
      <c r="C5747" s="107"/>
    </row>
    <row r="5748" spans="1:3" x14ac:dyDescent="0.2">
      <c r="A5748" s="3"/>
      <c r="B5748" s="106"/>
      <c r="C5748" s="107"/>
    </row>
    <row r="5749" spans="1:3" x14ac:dyDescent="0.2">
      <c r="A5749" s="3"/>
      <c r="B5749" s="106"/>
      <c r="C5749" s="107"/>
    </row>
    <row r="5750" spans="1:3" x14ac:dyDescent="0.2">
      <c r="A5750" s="3"/>
      <c r="B5750" s="106"/>
      <c r="C5750" s="107"/>
    </row>
    <row r="5751" spans="1:3" x14ac:dyDescent="0.2">
      <c r="A5751" s="3"/>
      <c r="B5751" s="106"/>
      <c r="C5751" s="107"/>
    </row>
    <row r="5752" spans="1:3" x14ac:dyDescent="0.2">
      <c r="A5752" s="3"/>
      <c r="B5752" s="106"/>
      <c r="C5752" s="107"/>
    </row>
    <row r="5753" spans="1:3" x14ac:dyDescent="0.2">
      <c r="A5753" s="3"/>
      <c r="B5753" s="106"/>
      <c r="C5753" s="107"/>
    </row>
    <row r="5754" spans="1:3" x14ac:dyDescent="0.2">
      <c r="A5754" s="3"/>
      <c r="B5754" s="106"/>
      <c r="C5754" s="107"/>
    </row>
    <row r="5755" spans="1:3" x14ac:dyDescent="0.2">
      <c r="A5755" s="3"/>
      <c r="B5755" s="106"/>
      <c r="C5755" s="107"/>
    </row>
    <row r="5756" spans="1:3" x14ac:dyDescent="0.2">
      <c r="A5756" s="3"/>
      <c r="B5756" s="106"/>
      <c r="C5756" s="107"/>
    </row>
    <row r="5757" spans="1:3" x14ac:dyDescent="0.2">
      <c r="A5757" s="3"/>
      <c r="B5757" s="106"/>
      <c r="C5757" s="107"/>
    </row>
    <row r="5758" spans="1:3" x14ac:dyDescent="0.2">
      <c r="A5758" s="3"/>
      <c r="B5758" s="106"/>
      <c r="C5758" s="107"/>
    </row>
    <row r="5759" spans="1:3" x14ac:dyDescent="0.2">
      <c r="A5759" s="3"/>
      <c r="B5759" s="106"/>
      <c r="C5759" s="107"/>
    </row>
    <row r="5760" spans="1:3" x14ac:dyDescent="0.2">
      <c r="A5760" s="3"/>
      <c r="B5760" s="106"/>
      <c r="C5760" s="107"/>
    </row>
    <row r="5761" spans="1:3" x14ac:dyDescent="0.2">
      <c r="A5761" s="3"/>
      <c r="B5761" s="106"/>
      <c r="C5761" s="107"/>
    </row>
    <row r="5762" spans="1:3" x14ac:dyDescent="0.2">
      <c r="A5762" s="3"/>
      <c r="B5762" s="106"/>
      <c r="C5762" s="107"/>
    </row>
    <row r="5763" spans="1:3" x14ac:dyDescent="0.2">
      <c r="A5763" s="3"/>
      <c r="B5763" s="106"/>
      <c r="C5763" s="107"/>
    </row>
    <row r="5764" spans="1:3" x14ac:dyDescent="0.2">
      <c r="A5764" s="3"/>
      <c r="B5764" s="106"/>
      <c r="C5764" s="107"/>
    </row>
    <row r="5765" spans="1:3" x14ac:dyDescent="0.2">
      <c r="A5765" s="3"/>
      <c r="B5765" s="106"/>
      <c r="C5765" s="107"/>
    </row>
    <row r="5766" spans="1:3" x14ac:dyDescent="0.2">
      <c r="A5766" s="3"/>
      <c r="B5766" s="106"/>
      <c r="C5766" s="107"/>
    </row>
    <row r="5767" spans="1:3" x14ac:dyDescent="0.2">
      <c r="A5767" s="3"/>
      <c r="B5767" s="106"/>
      <c r="C5767" s="107"/>
    </row>
    <row r="5768" spans="1:3" x14ac:dyDescent="0.2">
      <c r="A5768" s="3"/>
      <c r="B5768" s="106"/>
      <c r="C5768" s="107"/>
    </row>
    <row r="5769" spans="1:3" x14ac:dyDescent="0.2">
      <c r="A5769" s="3"/>
      <c r="B5769" s="106"/>
      <c r="C5769" s="107"/>
    </row>
    <row r="5770" spans="1:3" x14ac:dyDescent="0.2">
      <c r="A5770" s="3"/>
      <c r="B5770" s="106"/>
      <c r="C5770" s="107"/>
    </row>
    <row r="5771" spans="1:3" x14ac:dyDescent="0.2">
      <c r="A5771" s="3"/>
      <c r="B5771" s="106"/>
      <c r="C5771" s="107"/>
    </row>
    <row r="5772" spans="1:3" x14ac:dyDescent="0.2">
      <c r="A5772" s="3"/>
      <c r="B5772" s="106"/>
      <c r="C5772" s="107"/>
    </row>
    <row r="5773" spans="1:3" x14ac:dyDescent="0.2">
      <c r="A5773" s="3"/>
      <c r="B5773" s="106"/>
      <c r="C5773" s="107"/>
    </row>
    <row r="5774" spans="1:3" x14ac:dyDescent="0.2">
      <c r="A5774" s="3"/>
      <c r="B5774" s="106"/>
      <c r="C5774" s="107"/>
    </row>
    <row r="5775" spans="1:3" x14ac:dyDescent="0.2">
      <c r="A5775" s="3"/>
      <c r="B5775" s="106"/>
      <c r="C5775" s="107"/>
    </row>
    <row r="5776" spans="1:3" x14ac:dyDescent="0.2">
      <c r="A5776" s="3"/>
      <c r="B5776" s="106"/>
      <c r="C5776" s="107"/>
    </row>
    <row r="5777" spans="1:3" x14ac:dyDescent="0.2">
      <c r="A5777" s="3"/>
      <c r="B5777" s="106"/>
      <c r="C5777" s="107"/>
    </row>
    <row r="5778" spans="1:3" x14ac:dyDescent="0.2">
      <c r="A5778" s="3"/>
      <c r="B5778" s="106"/>
      <c r="C5778" s="107"/>
    </row>
    <row r="5779" spans="1:3" x14ac:dyDescent="0.2">
      <c r="A5779" s="3"/>
      <c r="B5779" s="106"/>
      <c r="C5779" s="107"/>
    </row>
    <row r="5780" spans="1:3" x14ac:dyDescent="0.2">
      <c r="A5780" s="3"/>
      <c r="B5780" s="106"/>
      <c r="C5780" s="107"/>
    </row>
    <row r="5781" spans="1:3" x14ac:dyDescent="0.2">
      <c r="A5781" s="3"/>
      <c r="B5781" s="106"/>
      <c r="C5781" s="107"/>
    </row>
    <row r="5782" spans="1:3" x14ac:dyDescent="0.2">
      <c r="A5782" s="3"/>
      <c r="B5782" s="106"/>
      <c r="C5782" s="107"/>
    </row>
    <row r="5783" spans="1:3" x14ac:dyDescent="0.2">
      <c r="A5783" s="3"/>
      <c r="B5783" s="106"/>
      <c r="C5783" s="107"/>
    </row>
    <row r="5784" spans="1:3" x14ac:dyDescent="0.2">
      <c r="A5784" s="3"/>
      <c r="B5784" s="106"/>
      <c r="C5784" s="107"/>
    </row>
    <row r="5785" spans="1:3" x14ac:dyDescent="0.2">
      <c r="A5785" s="3"/>
      <c r="B5785" s="106"/>
      <c r="C5785" s="107"/>
    </row>
    <row r="5786" spans="1:3" x14ac:dyDescent="0.2">
      <c r="A5786" s="3"/>
      <c r="B5786" s="106"/>
      <c r="C5786" s="107"/>
    </row>
    <row r="5787" spans="1:3" x14ac:dyDescent="0.2">
      <c r="A5787" s="3"/>
      <c r="B5787" s="106"/>
      <c r="C5787" s="107"/>
    </row>
    <row r="5788" spans="1:3" x14ac:dyDescent="0.2">
      <c r="A5788" s="3"/>
      <c r="B5788" s="106"/>
      <c r="C5788" s="107"/>
    </row>
    <row r="5789" spans="1:3" x14ac:dyDescent="0.2">
      <c r="A5789" s="3"/>
      <c r="B5789" s="106"/>
      <c r="C5789" s="107"/>
    </row>
    <row r="5790" spans="1:3" x14ac:dyDescent="0.2">
      <c r="A5790" s="3"/>
      <c r="B5790" s="106"/>
      <c r="C5790" s="107"/>
    </row>
    <row r="5791" spans="1:3" x14ac:dyDescent="0.2">
      <c r="A5791" s="3"/>
      <c r="B5791" s="106"/>
      <c r="C5791" s="107"/>
    </row>
    <row r="5792" spans="1:3" x14ac:dyDescent="0.2">
      <c r="A5792" s="3"/>
      <c r="B5792" s="106"/>
      <c r="C5792" s="107"/>
    </row>
    <row r="5793" spans="1:3" x14ac:dyDescent="0.2">
      <c r="A5793" s="3"/>
      <c r="B5793" s="106"/>
      <c r="C5793" s="107"/>
    </row>
    <row r="5794" spans="1:3" x14ac:dyDescent="0.2">
      <c r="A5794" s="3"/>
      <c r="B5794" s="106"/>
      <c r="C5794" s="107"/>
    </row>
    <row r="5795" spans="1:3" x14ac:dyDescent="0.2">
      <c r="A5795" s="3"/>
      <c r="B5795" s="106"/>
      <c r="C5795" s="107"/>
    </row>
    <row r="5796" spans="1:3" x14ac:dyDescent="0.2">
      <c r="A5796" s="3"/>
      <c r="B5796" s="106"/>
      <c r="C5796" s="107"/>
    </row>
    <row r="5797" spans="1:3" x14ac:dyDescent="0.2">
      <c r="A5797" s="3"/>
      <c r="B5797" s="106"/>
      <c r="C5797" s="107"/>
    </row>
    <row r="5798" spans="1:3" x14ac:dyDescent="0.2">
      <c r="A5798" s="3"/>
      <c r="B5798" s="106"/>
      <c r="C5798" s="107"/>
    </row>
    <row r="5799" spans="1:3" x14ac:dyDescent="0.2">
      <c r="A5799" s="3"/>
      <c r="B5799" s="106"/>
      <c r="C5799" s="107"/>
    </row>
    <row r="5800" spans="1:3" x14ac:dyDescent="0.2">
      <c r="A5800" s="3"/>
      <c r="B5800" s="106"/>
      <c r="C5800" s="107"/>
    </row>
    <row r="5801" spans="1:3" x14ac:dyDescent="0.2">
      <c r="A5801" s="3"/>
      <c r="B5801" s="106"/>
      <c r="C5801" s="107"/>
    </row>
    <row r="5802" spans="1:3" x14ac:dyDescent="0.2">
      <c r="A5802" s="3"/>
      <c r="B5802" s="106"/>
      <c r="C5802" s="107"/>
    </row>
    <row r="5803" spans="1:3" x14ac:dyDescent="0.2">
      <c r="A5803" s="3"/>
      <c r="B5803" s="106"/>
      <c r="C5803" s="107"/>
    </row>
    <row r="5804" spans="1:3" x14ac:dyDescent="0.2">
      <c r="A5804" s="3"/>
      <c r="B5804" s="106"/>
      <c r="C5804" s="107"/>
    </row>
    <row r="5805" spans="1:3" x14ac:dyDescent="0.2">
      <c r="A5805" s="3"/>
      <c r="B5805" s="106"/>
      <c r="C5805" s="107"/>
    </row>
    <row r="5806" spans="1:3" x14ac:dyDescent="0.2">
      <c r="A5806" s="3"/>
      <c r="B5806" s="106"/>
      <c r="C5806" s="107"/>
    </row>
    <row r="5807" spans="1:3" x14ac:dyDescent="0.2">
      <c r="A5807" s="3"/>
      <c r="B5807" s="106"/>
      <c r="C5807" s="107"/>
    </row>
    <row r="5808" spans="1:3" x14ac:dyDescent="0.2">
      <c r="A5808" s="3"/>
      <c r="B5808" s="106"/>
      <c r="C5808" s="107"/>
    </row>
    <row r="5809" spans="1:3" x14ac:dyDescent="0.2">
      <c r="A5809" s="3"/>
      <c r="B5809" s="106"/>
      <c r="C5809" s="107"/>
    </row>
    <row r="5810" spans="1:3" x14ac:dyDescent="0.2">
      <c r="A5810" s="3"/>
      <c r="B5810" s="106"/>
      <c r="C5810" s="107"/>
    </row>
    <row r="5811" spans="1:3" x14ac:dyDescent="0.2">
      <c r="A5811" s="3"/>
      <c r="B5811" s="106"/>
      <c r="C5811" s="107"/>
    </row>
    <row r="5812" spans="1:3" x14ac:dyDescent="0.2">
      <c r="A5812" s="3"/>
      <c r="B5812" s="106"/>
      <c r="C5812" s="107"/>
    </row>
    <row r="5813" spans="1:3" x14ac:dyDescent="0.2">
      <c r="A5813" s="3"/>
      <c r="B5813" s="106"/>
      <c r="C5813" s="107"/>
    </row>
    <row r="5814" spans="1:3" x14ac:dyDescent="0.2">
      <c r="A5814" s="3"/>
      <c r="B5814" s="106"/>
      <c r="C5814" s="107"/>
    </row>
    <row r="5815" spans="1:3" x14ac:dyDescent="0.2">
      <c r="A5815" s="3"/>
      <c r="B5815" s="106"/>
      <c r="C5815" s="107"/>
    </row>
    <row r="5816" spans="1:3" x14ac:dyDescent="0.2">
      <c r="A5816" s="3"/>
      <c r="B5816" s="106"/>
      <c r="C5816" s="107"/>
    </row>
    <row r="5817" spans="1:3" x14ac:dyDescent="0.2">
      <c r="A5817" s="3"/>
      <c r="B5817" s="106"/>
      <c r="C5817" s="107"/>
    </row>
    <row r="5818" spans="1:3" x14ac:dyDescent="0.2">
      <c r="A5818" s="3"/>
      <c r="B5818" s="106"/>
      <c r="C5818" s="107"/>
    </row>
    <row r="5819" spans="1:3" x14ac:dyDescent="0.2">
      <c r="A5819" s="3"/>
      <c r="B5819" s="106"/>
      <c r="C5819" s="107"/>
    </row>
    <row r="5820" spans="1:3" x14ac:dyDescent="0.2">
      <c r="A5820" s="3"/>
      <c r="B5820" s="106"/>
      <c r="C5820" s="107"/>
    </row>
    <row r="5821" spans="1:3" x14ac:dyDescent="0.2">
      <c r="A5821" s="3"/>
      <c r="B5821" s="106"/>
      <c r="C5821" s="107"/>
    </row>
    <row r="5822" spans="1:3" x14ac:dyDescent="0.2">
      <c r="A5822" s="3"/>
      <c r="B5822" s="106"/>
      <c r="C5822" s="107"/>
    </row>
    <row r="5823" spans="1:3" x14ac:dyDescent="0.2">
      <c r="A5823" s="3"/>
      <c r="B5823" s="106"/>
      <c r="C5823" s="107"/>
    </row>
    <row r="5824" spans="1:3" x14ac:dyDescent="0.2">
      <c r="A5824" s="3"/>
      <c r="B5824" s="106"/>
      <c r="C5824" s="107"/>
    </row>
    <row r="5825" spans="1:3" x14ac:dyDescent="0.2">
      <c r="A5825" s="3"/>
      <c r="B5825" s="106"/>
      <c r="C5825" s="107"/>
    </row>
    <row r="5826" spans="1:3" x14ac:dyDescent="0.2">
      <c r="A5826" s="3"/>
      <c r="B5826" s="106"/>
      <c r="C5826" s="107"/>
    </row>
    <row r="5827" spans="1:3" x14ac:dyDescent="0.2">
      <c r="A5827" s="3"/>
      <c r="B5827" s="106"/>
      <c r="C5827" s="107"/>
    </row>
    <row r="5828" spans="1:3" x14ac:dyDescent="0.2">
      <c r="A5828" s="3"/>
      <c r="B5828" s="106"/>
      <c r="C5828" s="107"/>
    </row>
    <row r="5829" spans="1:3" x14ac:dyDescent="0.2">
      <c r="A5829" s="3"/>
      <c r="B5829" s="106"/>
      <c r="C5829" s="107"/>
    </row>
    <row r="5830" spans="1:3" x14ac:dyDescent="0.2">
      <c r="A5830" s="3"/>
      <c r="B5830" s="106"/>
      <c r="C5830" s="107"/>
    </row>
    <row r="5831" spans="1:3" x14ac:dyDescent="0.2">
      <c r="A5831" s="3"/>
      <c r="B5831" s="106"/>
      <c r="C5831" s="107"/>
    </row>
    <row r="5832" spans="1:3" x14ac:dyDescent="0.2">
      <c r="A5832" s="3"/>
      <c r="B5832" s="106"/>
      <c r="C5832" s="107"/>
    </row>
    <row r="5833" spans="1:3" x14ac:dyDescent="0.2">
      <c r="A5833" s="3"/>
      <c r="B5833" s="106"/>
      <c r="C5833" s="107"/>
    </row>
    <row r="5834" spans="1:3" x14ac:dyDescent="0.2">
      <c r="A5834" s="3"/>
      <c r="B5834" s="106"/>
      <c r="C5834" s="107"/>
    </row>
    <row r="5835" spans="1:3" x14ac:dyDescent="0.2">
      <c r="A5835" s="3"/>
      <c r="B5835" s="106"/>
      <c r="C5835" s="107"/>
    </row>
    <row r="5836" spans="1:3" x14ac:dyDescent="0.2">
      <c r="A5836" s="3"/>
      <c r="B5836" s="106"/>
      <c r="C5836" s="107"/>
    </row>
    <row r="5837" spans="1:3" x14ac:dyDescent="0.2">
      <c r="A5837" s="3"/>
      <c r="B5837" s="106"/>
      <c r="C5837" s="107"/>
    </row>
    <row r="5838" spans="1:3" x14ac:dyDescent="0.2">
      <c r="A5838" s="3"/>
      <c r="B5838" s="106"/>
      <c r="C5838" s="107"/>
    </row>
    <row r="5839" spans="1:3" x14ac:dyDescent="0.2">
      <c r="A5839" s="3"/>
      <c r="B5839" s="106"/>
      <c r="C5839" s="107"/>
    </row>
    <row r="5840" spans="1:3" x14ac:dyDescent="0.2">
      <c r="A5840" s="3"/>
      <c r="B5840" s="106"/>
      <c r="C5840" s="107"/>
    </row>
    <row r="5841" spans="1:3" x14ac:dyDescent="0.2">
      <c r="A5841" s="3"/>
      <c r="B5841" s="106"/>
      <c r="C5841" s="107"/>
    </row>
    <row r="5842" spans="1:3" x14ac:dyDescent="0.2">
      <c r="A5842" s="3"/>
      <c r="B5842" s="106"/>
      <c r="C5842" s="107"/>
    </row>
    <row r="5843" spans="1:3" x14ac:dyDescent="0.2">
      <c r="A5843" s="3"/>
      <c r="B5843" s="106"/>
      <c r="C5843" s="107"/>
    </row>
    <row r="5844" spans="1:3" x14ac:dyDescent="0.2">
      <c r="A5844" s="3"/>
      <c r="B5844" s="106"/>
      <c r="C5844" s="107"/>
    </row>
    <row r="5845" spans="1:3" x14ac:dyDescent="0.2">
      <c r="A5845" s="3"/>
      <c r="B5845" s="106"/>
      <c r="C5845" s="107"/>
    </row>
    <row r="5846" spans="1:3" x14ac:dyDescent="0.2">
      <c r="A5846" s="3"/>
      <c r="B5846" s="106"/>
      <c r="C5846" s="107"/>
    </row>
    <row r="5847" spans="1:3" x14ac:dyDescent="0.2">
      <c r="A5847" s="3"/>
      <c r="B5847" s="106"/>
      <c r="C5847" s="107"/>
    </row>
    <row r="5848" spans="1:3" x14ac:dyDescent="0.2">
      <c r="A5848" s="3"/>
      <c r="B5848" s="106"/>
      <c r="C5848" s="107"/>
    </row>
    <row r="5849" spans="1:3" x14ac:dyDescent="0.2">
      <c r="A5849" s="3"/>
      <c r="B5849" s="106"/>
      <c r="C5849" s="107"/>
    </row>
    <row r="5850" spans="1:3" x14ac:dyDescent="0.2">
      <c r="A5850" s="3"/>
      <c r="B5850" s="106"/>
      <c r="C5850" s="107"/>
    </row>
    <row r="5851" spans="1:3" x14ac:dyDescent="0.2">
      <c r="A5851" s="3"/>
      <c r="B5851" s="106"/>
      <c r="C5851" s="107"/>
    </row>
    <row r="5852" spans="1:3" x14ac:dyDescent="0.2">
      <c r="A5852" s="3"/>
      <c r="B5852" s="106"/>
      <c r="C5852" s="107"/>
    </row>
    <row r="5853" spans="1:3" x14ac:dyDescent="0.2">
      <c r="A5853" s="3"/>
      <c r="B5853" s="106"/>
      <c r="C5853" s="107"/>
    </row>
    <row r="5854" spans="1:3" x14ac:dyDescent="0.2">
      <c r="A5854" s="3"/>
      <c r="B5854" s="106"/>
      <c r="C5854" s="107"/>
    </row>
    <row r="5855" spans="1:3" x14ac:dyDescent="0.2">
      <c r="A5855" s="3"/>
      <c r="B5855" s="106"/>
      <c r="C5855" s="107"/>
    </row>
    <row r="5856" spans="1:3" x14ac:dyDescent="0.2">
      <c r="A5856" s="3"/>
      <c r="B5856" s="106"/>
      <c r="C5856" s="107"/>
    </row>
    <row r="5857" spans="1:3" x14ac:dyDescent="0.2">
      <c r="A5857" s="3"/>
      <c r="B5857" s="106"/>
      <c r="C5857" s="107"/>
    </row>
    <row r="5858" spans="1:3" x14ac:dyDescent="0.2">
      <c r="A5858" s="3"/>
      <c r="B5858" s="106"/>
      <c r="C5858" s="107"/>
    </row>
    <row r="5859" spans="1:3" x14ac:dyDescent="0.2">
      <c r="A5859" s="3"/>
      <c r="B5859" s="106"/>
      <c r="C5859" s="107"/>
    </row>
    <row r="5860" spans="1:3" x14ac:dyDescent="0.2">
      <c r="A5860" s="3"/>
      <c r="B5860" s="106"/>
      <c r="C5860" s="107"/>
    </row>
    <row r="5861" spans="1:3" x14ac:dyDescent="0.2">
      <c r="A5861" s="3"/>
      <c r="B5861" s="106"/>
      <c r="C5861" s="107"/>
    </row>
    <row r="5862" spans="1:3" x14ac:dyDescent="0.2">
      <c r="A5862" s="3"/>
      <c r="B5862" s="106"/>
      <c r="C5862" s="107"/>
    </row>
    <row r="5863" spans="1:3" x14ac:dyDescent="0.2">
      <c r="A5863" s="3"/>
      <c r="B5863" s="106"/>
      <c r="C5863" s="107"/>
    </row>
    <row r="5864" spans="1:3" x14ac:dyDescent="0.2">
      <c r="A5864" s="3"/>
      <c r="B5864" s="106"/>
      <c r="C5864" s="107"/>
    </row>
    <row r="5865" spans="1:3" x14ac:dyDescent="0.2">
      <c r="A5865" s="3"/>
      <c r="B5865" s="106"/>
      <c r="C5865" s="107"/>
    </row>
    <row r="5866" spans="1:3" x14ac:dyDescent="0.2">
      <c r="A5866" s="3"/>
      <c r="B5866" s="106"/>
      <c r="C5866" s="107"/>
    </row>
    <row r="5867" spans="1:3" x14ac:dyDescent="0.2">
      <c r="A5867" s="3"/>
      <c r="B5867" s="106"/>
      <c r="C5867" s="107"/>
    </row>
    <row r="5868" spans="1:3" x14ac:dyDescent="0.2">
      <c r="A5868" s="3"/>
      <c r="B5868" s="106"/>
      <c r="C5868" s="107"/>
    </row>
    <row r="5869" spans="1:3" x14ac:dyDescent="0.2">
      <c r="A5869" s="3"/>
      <c r="B5869" s="106"/>
      <c r="C5869" s="107"/>
    </row>
    <row r="5870" spans="1:3" x14ac:dyDescent="0.2">
      <c r="A5870" s="3"/>
      <c r="B5870" s="106"/>
      <c r="C5870" s="107"/>
    </row>
    <row r="5871" spans="1:3" x14ac:dyDescent="0.2">
      <c r="A5871" s="3"/>
      <c r="B5871" s="106"/>
      <c r="C5871" s="107"/>
    </row>
    <row r="5872" spans="1:3" x14ac:dyDescent="0.2">
      <c r="A5872" s="3"/>
      <c r="B5872" s="106"/>
      <c r="C5872" s="107"/>
    </row>
    <row r="5873" spans="1:3" x14ac:dyDescent="0.2">
      <c r="A5873" s="3"/>
      <c r="B5873" s="106"/>
      <c r="C5873" s="107"/>
    </row>
    <row r="5874" spans="1:3" x14ac:dyDescent="0.2">
      <c r="A5874" s="3"/>
      <c r="B5874" s="106"/>
      <c r="C5874" s="107"/>
    </row>
    <row r="5875" spans="1:3" x14ac:dyDescent="0.2">
      <c r="A5875" s="3"/>
      <c r="B5875" s="106"/>
      <c r="C5875" s="107"/>
    </row>
    <row r="5876" spans="1:3" x14ac:dyDescent="0.2">
      <c r="A5876" s="3"/>
      <c r="B5876" s="106"/>
      <c r="C5876" s="107"/>
    </row>
    <row r="5877" spans="1:3" x14ac:dyDescent="0.2">
      <c r="A5877" s="3"/>
      <c r="B5877" s="106"/>
      <c r="C5877" s="107"/>
    </row>
    <row r="5878" spans="1:3" x14ac:dyDescent="0.2">
      <c r="A5878" s="3"/>
      <c r="B5878" s="106"/>
      <c r="C5878" s="107"/>
    </row>
    <row r="5879" spans="1:3" x14ac:dyDescent="0.2">
      <c r="A5879" s="3"/>
      <c r="B5879" s="106"/>
      <c r="C5879" s="107"/>
    </row>
    <row r="5880" spans="1:3" x14ac:dyDescent="0.2">
      <c r="A5880" s="3"/>
      <c r="B5880" s="106"/>
      <c r="C5880" s="107"/>
    </row>
    <row r="5881" spans="1:3" x14ac:dyDescent="0.2">
      <c r="A5881" s="3"/>
      <c r="B5881" s="106"/>
      <c r="C5881" s="107"/>
    </row>
    <row r="5882" spans="1:3" x14ac:dyDescent="0.2">
      <c r="A5882" s="3"/>
      <c r="B5882" s="106"/>
      <c r="C5882" s="107"/>
    </row>
    <row r="5883" spans="1:3" x14ac:dyDescent="0.2">
      <c r="A5883" s="3"/>
      <c r="B5883" s="106"/>
      <c r="C5883" s="107"/>
    </row>
    <row r="5884" spans="1:3" x14ac:dyDescent="0.2">
      <c r="A5884" s="3"/>
      <c r="B5884" s="106"/>
      <c r="C5884" s="107"/>
    </row>
    <row r="5885" spans="1:3" x14ac:dyDescent="0.2">
      <c r="A5885" s="3"/>
      <c r="B5885" s="106"/>
      <c r="C5885" s="107"/>
    </row>
    <row r="5886" spans="1:3" x14ac:dyDescent="0.2">
      <c r="A5886" s="3"/>
      <c r="B5886" s="106"/>
      <c r="C5886" s="107"/>
    </row>
    <row r="5887" spans="1:3" x14ac:dyDescent="0.2">
      <c r="A5887" s="3"/>
      <c r="B5887" s="106"/>
      <c r="C5887" s="107"/>
    </row>
    <row r="5888" spans="1:3" x14ac:dyDescent="0.2">
      <c r="A5888" s="3"/>
      <c r="B5888" s="106"/>
      <c r="C5888" s="107"/>
    </row>
    <row r="5889" spans="1:3" x14ac:dyDescent="0.2">
      <c r="A5889" s="3"/>
      <c r="B5889" s="106"/>
      <c r="C5889" s="107"/>
    </row>
    <row r="5890" spans="1:3" x14ac:dyDescent="0.2">
      <c r="A5890" s="3"/>
      <c r="B5890" s="106"/>
      <c r="C5890" s="107"/>
    </row>
    <row r="5891" spans="1:3" x14ac:dyDescent="0.2">
      <c r="A5891" s="3"/>
      <c r="B5891" s="106"/>
      <c r="C5891" s="107"/>
    </row>
    <row r="5892" spans="1:3" x14ac:dyDescent="0.2">
      <c r="A5892" s="3"/>
      <c r="B5892" s="106"/>
      <c r="C5892" s="107"/>
    </row>
    <row r="5893" spans="1:3" x14ac:dyDescent="0.2">
      <c r="A5893" s="3"/>
      <c r="B5893" s="106"/>
      <c r="C5893" s="107"/>
    </row>
    <row r="5894" spans="1:3" x14ac:dyDescent="0.2">
      <c r="A5894" s="3"/>
      <c r="B5894" s="106"/>
      <c r="C5894" s="107"/>
    </row>
    <row r="5895" spans="1:3" x14ac:dyDescent="0.2">
      <c r="A5895" s="3"/>
      <c r="B5895" s="106"/>
      <c r="C5895" s="107"/>
    </row>
    <row r="5896" spans="1:3" x14ac:dyDescent="0.2">
      <c r="A5896" s="3"/>
      <c r="B5896" s="106"/>
      <c r="C5896" s="107"/>
    </row>
    <row r="5897" spans="1:3" x14ac:dyDescent="0.2">
      <c r="A5897" s="3"/>
      <c r="B5897" s="106"/>
      <c r="C5897" s="107"/>
    </row>
    <row r="5898" spans="1:3" x14ac:dyDescent="0.2">
      <c r="A5898" s="3"/>
      <c r="B5898" s="106"/>
      <c r="C5898" s="107"/>
    </row>
    <row r="5899" spans="1:3" x14ac:dyDescent="0.2">
      <c r="A5899" s="3"/>
      <c r="B5899" s="106"/>
      <c r="C5899" s="107"/>
    </row>
    <row r="5900" spans="1:3" x14ac:dyDescent="0.2">
      <c r="A5900" s="3"/>
      <c r="B5900" s="106"/>
      <c r="C5900" s="107"/>
    </row>
    <row r="5901" spans="1:3" x14ac:dyDescent="0.2">
      <c r="A5901" s="3"/>
      <c r="B5901" s="106"/>
      <c r="C5901" s="107"/>
    </row>
    <row r="5902" spans="1:3" x14ac:dyDescent="0.2">
      <c r="A5902" s="3"/>
      <c r="B5902" s="106"/>
      <c r="C5902" s="107"/>
    </row>
    <row r="5903" spans="1:3" x14ac:dyDescent="0.2">
      <c r="A5903" s="3"/>
      <c r="B5903" s="106"/>
      <c r="C5903" s="107"/>
    </row>
    <row r="5904" spans="1:3" x14ac:dyDescent="0.2">
      <c r="A5904" s="3"/>
      <c r="B5904" s="106"/>
      <c r="C5904" s="107"/>
    </row>
    <row r="5905" spans="1:3" x14ac:dyDescent="0.2">
      <c r="A5905" s="3"/>
      <c r="B5905" s="106"/>
      <c r="C5905" s="107"/>
    </row>
    <row r="5906" spans="1:3" x14ac:dyDescent="0.2">
      <c r="A5906" s="3"/>
      <c r="B5906" s="106"/>
      <c r="C5906" s="107"/>
    </row>
    <row r="5907" spans="1:3" x14ac:dyDescent="0.2">
      <c r="A5907" s="3"/>
      <c r="B5907" s="106"/>
      <c r="C5907" s="107"/>
    </row>
    <row r="5908" spans="1:3" x14ac:dyDescent="0.2">
      <c r="A5908" s="3"/>
      <c r="B5908" s="106"/>
      <c r="C5908" s="107"/>
    </row>
    <row r="5909" spans="1:3" x14ac:dyDescent="0.2">
      <c r="A5909" s="3"/>
      <c r="B5909" s="106"/>
      <c r="C5909" s="107"/>
    </row>
    <row r="5910" spans="1:3" x14ac:dyDescent="0.2">
      <c r="A5910" s="3"/>
      <c r="B5910" s="106"/>
      <c r="C5910" s="107"/>
    </row>
    <row r="5911" spans="1:3" x14ac:dyDescent="0.2">
      <c r="A5911" s="3"/>
      <c r="B5911" s="106"/>
      <c r="C5911" s="107"/>
    </row>
    <row r="5912" spans="1:3" x14ac:dyDescent="0.2">
      <c r="A5912" s="3"/>
      <c r="B5912" s="106"/>
      <c r="C5912" s="107"/>
    </row>
    <row r="5913" spans="1:3" x14ac:dyDescent="0.2">
      <c r="A5913" s="3"/>
      <c r="B5913" s="106"/>
      <c r="C5913" s="107"/>
    </row>
    <row r="5914" spans="1:3" x14ac:dyDescent="0.2">
      <c r="A5914" s="3"/>
      <c r="B5914" s="106"/>
      <c r="C5914" s="107"/>
    </row>
    <row r="5915" spans="1:3" x14ac:dyDescent="0.2">
      <c r="A5915" s="3"/>
      <c r="B5915" s="106"/>
      <c r="C5915" s="107"/>
    </row>
    <row r="5916" spans="1:3" x14ac:dyDescent="0.2">
      <c r="A5916" s="3"/>
      <c r="B5916" s="106"/>
      <c r="C5916" s="107"/>
    </row>
    <row r="5917" spans="1:3" x14ac:dyDescent="0.2">
      <c r="A5917" s="3"/>
      <c r="B5917" s="106"/>
      <c r="C5917" s="107"/>
    </row>
    <row r="5918" spans="1:3" x14ac:dyDescent="0.2">
      <c r="A5918" s="3"/>
      <c r="B5918" s="106"/>
      <c r="C5918" s="107"/>
    </row>
    <row r="5919" spans="1:3" x14ac:dyDescent="0.2">
      <c r="A5919" s="3"/>
      <c r="B5919" s="106"/>
      <c r="C5919" s="107"/>
    </row>
    <row r="5920" spans="1:3" x14ac:dyDescent="0.2">
      <c r="A5920" s="3"/>
      <c r="B5920" s="106"/>
      <c r="C5920" s="107"/>
    </row>
    <row r="5921" spans="1:3" x14ac:dyDescent="0.2">
      <c r="A5921" s="3"/>
      <c r="B5921" s="106"/>
      <c r="C5921" s="107"/>
    </row>
    <row r="5922" spans="1:3" x14ac:dyDescent="0.2">
      <c r="A5922" s="3"/>
      <c r="B5922" s="106"/>
      <c r="C5922" s="107"/>
    </row>
    <row r="5923" spans="1:3" x14ac:dyDescent="0.2">
      <c r="A5923" s="3"/>
      <c r="B5923" s="106"/>
      <c r="C5923" s="107"/>
    </row>
    <row r="5924" spans="1:3" x14ac:dyDescent="0.2">
      <c r="A5924" s="3"/>
      <c r="B5924" s="106"/>
      <c r="C5924" s="107"/>
    </row>
    <row r="5925" spans="1:3" x14ac:dyDescent="0.2">
      <c r="A5925" s="3"/>
      <c r="B5925" s="106"/>
      <c r="C5925" s="107"/>
    </row>
    <row r="5926" spans="1:3" x14ac:dyDescent="0.2">
      <c r="A5926" s="3"/>
      <c r="B5926" s="106"/>
      <c r="C5926" s="107"/>
    </row>
    <row r="5927" spans="1:3" x14ac:dyDescent="0.2">
      <c r="A5927" s="3"/>
      <c r="B5927" s="106"/>
      <c r="C5927" s="107"/>
    </row>
    <row r="5928" spans="1:3" x14ac:dyDescent="0.2">
      <c r="A5928" s="3"/>
      <c r="B5928" s="106"/>
      <c r="C5928" s="107"/>
    </row>
    <row r="5929" spans="1:3" x14ac:dyDescent="0.2">
      <c r="A5929" s="3"/>
      <c r="B5929" s="106"/>
      <c r="C5929" s="107"/>
    </row>
    <row r="5930" spans="1:3" x14ac:dyDescent="0.2">
      <c r="A5930" s="3"/>
      <c r="B5930" s="106"/>
      <c r="C5930" s="107"/>
    </row>
    <row r="5931" spans="1:3" x14ac:dyDescent="0.2">
      <c r="A5931" s="3"/>
      <c r="B5931" s="106"/>
      <c r="C5931" s="107"/>
    </row>
    <row r="5932" spans="1:3" x14ac:dyDescent="0.2">
      <c r="A5932" s="3"/>
      <c r="B5932" s="106"/>
      <c r="C5932" s="107"/>
    </row>
    <row r="5933" spans="1:3" x14ac:dyDescent="0.2">
      <c r="A5933" s="3"/>
      <c r="B5933" s="106"/>
      <c r="C5933" s="107"/>
    </row>
    <row r="5934" spans="1:3" x14ac:dyDescent="0.2">
      <c r="A5934" s="3"/>
      <c r="B5934" s="106"/>
      <c r="C5934" s="107"/>
    </row>
    <row r="5935" spans="1:3" x14ac:dyDescent="0.2">
      <c r="A5935" s="3"/>
      <c r="B5935" s="106"/>
      <c r="C5935" s="107"/>
    </row>
    <row r="5936" spans="1:3" x14ac:dyDescent="0.2">
      <c r="A5936" s="3"/>
      <c r="B5936" s="106"/>
      <c r="C5936" s="107"/>
    </row>
    <row r="5937" spans="1:3" x14ac:dyDescent="0.2">
      <c r="A5937" s="3"/>
      <c r="B5937" s="106"/>
      <c r="C5937" s="107"/>
    </row>
    <row r="5938" spans="1:3" x14ac:dyDescent="0.2">
      <c r="A5938" s="3"/>
      <c r="B5938" s="106"/>
      <c r="C5938" s="107"/>
    </row>
    <row r="5939" spans="1:3" x14ac:dyDescent="0.2">
      <c r="A5939" s="3"/>
      <c r="B5939" s="106"/>
      <c r="C5939" s="107"/>
    </row>
    <row r="5940" spans="1:3" x14ac:dyDescent="0.2">
      <c r="A5940" s="3"/>
      <c r="B5940" s="106"/>
      <c r="C5940" s="107"/>
    </row>
    <row r="5941" spans="1:3" x14ac:dyDescent="0.2">
      <c r="A5941" s="3"/>
      <c r="B5941" s="106"/>
      <c r="C5941" s="107"/>
    </row>
    <row r="5942" spans="1:3" x14ac:dyDescent="0.2">
      <c r="A5942" s="3"/>
      <c r="B5942" s="106"/>
      <c r="C5942" s="107"/>
    </row>
    <row r="5943" spans="1:3" x14ac:dyDescent="0.2">
      <c r="A5943" s="3"/>
      <c r="B5943" s="106"/>
      <c r="C5943" s="107"/>
    </row>
    <row r="5944" spans="1:3" x14ac:dyDescent="0.2">
      <c r="A5944" s="3"/>
      <c r="B5944" s="106"/>
      <c r="C5944" s="107"/>
    </row>
    <row r="5945" spans="1:3" x14ac:dyDescent="0.2">
      <c r="A5945" s="3"/>
      <c r="B5945" s="106"/>
      <c r="C5945" s="107"/>
    </row>
    <row r="5946" spans="1:3" x14ac:dyDescent="0.2">
      <c r="A5946" s="3"/>
      <c r="B5946" s="106"/>
      <c r="C5946" s="107"/>
    </row>
    <row r="5947" spans="1:3" x14ac:dyDescent="0.2">
      <c r="A5947" s="3"/>
      <c r="B5947" s="106"/>
      <c r="C5947" s="107"/>
    </row>
    <row r="5948" spans="1:3" x14ac:dyDescent="0.2">
      <c r="A5948" s="3"/>
      <c r="B5948" s="106"/>
      <c r="C5948" s="107"/>
    </row>
    <row r="5949" spans="1:3" x14ac:dyDescent="0.2">
      <c r="A5949" s="3"/>
      <c r="B5949" s="106"/>
      <c r="C5949" s="107"/>
    </row>
    <row r="5950" spans="1:3" x14ac:dyDescent="0.2">
      <c r="A5950" s="3"/>
      <c r="B5950" s="106"/>
      <c r="C5950" s="107"/>
    </row>
    <row r="5951" spans="1:3" x14ac:dyDescent="0.2">
      <c r="A5951" s="3"/>
      <c r="B5951" s="106"/>
      <c r="C5951" s="107"/>
    </row>
    <row r="5952" spans="1:3" x14ac:dyDescent="0.2">
      <c r="A5952" s="3"/>
      <c r="B5952" s="106"/>
      <c r="C5952" s="107"/>
    </row>
    <row r="5953" spans="1:3" x14ac:dyDescent="0.2">
      <c r="A5953" s="3"/>
      <c r="B5953" s="106"/>
      <c r="C5953" s="107"/>
    </row>
    <row r="5954" spans="1:3" x14ac:dyDescent="0.2">
      <c r="A5954" s="3"/>
      <c r="B5954" s="106"/>
      <c r="C5954" s="107"/>
    </row>
    <row r="5955" spans="1:3" x14ac:dyDescent="0.2">
      <c r="A5955" s="3"/>
      <c r="B5955" s="106"/>
      <c r="C5955" s="107"/>
    </row>
    <row r="5956" spans="1:3" x14ac:dyDescent="0.2">
      <c r="A5956" s="3"/>
      <c r="B5956" s="106"/>
      <c r="C5956" s="107"/>
    </row>
    <row r="5957" spans="1:3" x14ac:dyDescent="0.2">
      <c r="A5957" s="3"/>
      <c r="B5957" s="106"/>
      <c r="C5957" s="107"/>
    </row>
    <row r="5958" spans="1:3" x14ac:dyDescent="0.2">
      <c r="A5958" s="3"/>
      <c r="B5958" s="106"/>
      <c r="C5958" s="107"/>
    </row>
    <row r="5959" spans="1:3" x14ac:dyDescent="0.2">
      <c r="A5959" s="3"/>
      <c r="B5959" s="106"/>
      <c r="C5959" s="107"/>
    </row>
    <row r="5960" spans="1:3" x14ac:dyDescent="0.2">
      <c r="A5960" s="3"/>
      <c r="B5960" s="106"/>
      <c r="C5960" s="107"/>
    </row>
    <row r="5961" spans="1:3" x14ac:dyDescent="0.2">
      <c r="A5961" s="3"/>
      <c r="B5961" s="106"/>
      <c r="C5961" s="107"/>
    </row>
    <row r="5962" spans="1:3" x14ac:dyDescent="0.2">
      <c r="A5962" s="3"/>
      <c r="B5962" s="106"/>
      <c r="C5962" s="107"/>
    </row>
    <row r="5963" spans="1:3" x14ac:dyDescent="0.2">
      <c r="A5963" s="3"/>
      <c r="B5963" s="106"/>
      <c r="C5963" s="107"/>
    </row>
    <row r="5964" spans="1:3" x14ac:dyDescent="0.2">
      <c r="A5964" s="3"/>
      <c r="B5964" s="106"/>
      <c r="C5964" s="107"/>
    </row>
    <row r="5965" spans="1:3" x14ac:dyDescent="0.2">
      <c r="A5965" s="3"/>
      <c r="B5965" s="106"/>
      <c r="C5965" s="107"/>
    </row>
    <row r="5966" spans="1:3" x14ac:dyDescent="0.2">
      <c r="A5966" s="3"/>
      <c r="B5966" s="106"/>
      <c r="C5966" s="107"/>
    </row>
    <row r="5967" spans="1:3" x14ac:dyDescent="0.2">
      <c r="A5967" s="3"/>
      <c r="B5967" s="106"/>
      <c r="C5967" s="107"/>
    </row>
    <row r="5968" spans="1:3" x14ac:dyDescent="0.2">
      <c r="A5968" s="3"/>
      <c r="B5968" s="106"/>
      <c r="C5968" s="107"/>
    </row>
    <row r="5969" spans="1:3" x14ac:dyDescent="0.2">
      <c r="A5969" s="3"/>
      <c r="B5969" s="106"/>
      <c r="C5969" s="107"/>
    </row>
    <row r="5970" spans="1:3" x14ac:dyDescent="0.2">
      <c r="A5970" s="3"/>
      <c r="B5970" s="106"/>
      <c r="C5970" s="107"/>
    </row>
    <row r="5971" spans="1:3" x14ac:dyDescent="0.2">
      <c r="A5971" s="3"/>
      <c r="B5971" s="106"/>
      <c r="C5971" s="107"/>
    </row>
    <row r="5972" spans="1:3" x14ac:dyDescent="0.2">
      <c r="A5972" s="3"/>
      <c r="B5972" s="106"/>
      <c r="C5972" s="107"/>
    </row>
    <row r="5973" spans="1:3" x14ac:dyDescent="0.2">
      <c r="A5973" s="3"/>
      <c r="B5973" s="106"/>
      <c r="C5973" s="107"/>
    </row>
    <row r="5974" spans="1:3" x14ac:dyDescent="0.2">
      <c r="A5974" s="3"/>
      <c r="B5974" s="106"/>
      <c r="C5974" s="107"/>
    </row>
    <row r="5975" spans="1:3" x14ac:dyDescent="0.2">
      <c r="A5975" s="3"/>
      <c r="B5975" s="106"/>
      <c r="C5975" s="107"/>
    </row>
    <row r="5976" spans="1:3" x14ac:dyDescent="0.2">
      <c r="A5976" s="3"/>
      <c r="B5976" s="106"/>
      <c r="C5976" s="107"/>
    </row>
    <row r="5977" spans="1:3" x14ac:dyDescent="0.2">
      <c r="A5977" s="3"/>
      <c r="B5977" s="106"/>
      <c r="C5977" s="107"/>
    </row>
    <row r="5978" spans="1:3" x14ac:dyDescent="0.2">
      <c r="A5978" s="3"/>
      <c r="B5978" s="106"/>
      <c r="C5978" s="107"/>
    </row>
    <row r="5979" spans="1:3" x14ac:dyDescent="0.2">
      <c r="A5979" s="3"/>
      <c r="B5979" s="106"/>
      <c r="C5979" s="107"/>
    </row>
    <row r="5980" spans="1:3" x14ac:dyDescent="0.2">
      <c r="A5980" s="3"/>
      <c r="B5980" s="106"/>
      <c r="C5980" s="107"/>
    </row>
    <row r="5981" spans="1:3" x14ac:dyDescent="0.2">
      <c r="A5981" s="3"/>
      <c r="B5981" s="106"/>
      <c r="C5981" s="107"/>
    </row>
    <row r="5982" spans="1:3" x14ac:dyDescent="0.2">
      <c r="A5982" s="3"/>
      <c r="B5982" s="106"/>
      <c r="C5982" s="107"/>
    </row>
    <row r="5983" spans="1:3" x14ac:dyDescent="0.2">
      <c r="A5983" s="3"/>
      <c r="B5983" s="106"/>
      <c r="C5983" s="107"/>
    </row>
    <row r="5984" spans="1:3" x14ac:dyDescent="0.2">
      <c r="A5984" s="3"/>
      <c r="B5984" s="106"/>
      <c r="C5984" s="107"/>
    </row>
    <row r="5985" spans="1:3" x14ac:dyDescent="0.2">
      <c r="A5985" s="3"/>
      <c r="B5985" s="106"/>
      <c r="C5985" s="107"/>
    </row>
    <row r="5986" spans="1:3" x14ac:dyDescent="0.2">
      <c r="A5986" s="3"/>
      <c r="B5986" s="106"/>
      <c r="C5986" s="107"/>
    </row>
    <row r="5987" spans="1:3" x14ac:dyDescent="0.2">
      <c r="A5987" s="3"/>
      <c r="B5987" s="106"/>
      <c r="C5987" s="107"/>
    </row>
    <row r="5988" spans="1:3" x14ac:dyDescent="0.2">
      <c r="A5988" s="3"/>
      <c r="B5988" s="106"/>
      <c r="C5988" s="107"/>
    </row>
    <row r="5989" spans="1:3" x14ac:dyDescent="0.2">
      <c r="A5989" s="3"/>
      <c r="B5989" s="106"/>
      <c r="C5989" s="107"/>
    </row>
    <row r="5990" spans="1:3" x14ac:dyDescent="0.2">
      <c r="A5990" s="3"/>
      <c r="B5990" s="106"/>
      <c r="C5990" s="107"/>
    </row>
    <row r="5991" spans="1:3" x14ac:dyDescent="0.2">
      <c r="A5991" s="3"/>
      <c r="B5991" s="106"/>
      <c r="C5991" s="107"/>
    </row>
    <row r="5992" spans="1:3" x14ac:dyDescent="0.2">
      <c r="A5992" s="3"/>
      <c r="B5992" s="106"/>
      <c r="C5992" s="107"/>
    </row>
    <row r="5993" spans="1:3" x14ac:dyDescent="0.2">
      <c r="A5993" s="3"/>
      <c r="B5993" s="106"/>
      <c r="C5993" s="107"/>
    </row>
    <row r="5994" spans="1:3" x14ac:dyDescent="0.2">
      <c r="A5994" s="3"/>
      <c r="B5994" s="106"/>
      <c r="C5994" s="107"/>
    </row>
    <row r="5995" spans="1:3" x14ac:dyDescent="0.2">
      <c r="A5995" s="3"/>
      <c r="B5995" s="106"/>
      <c r="C5995" s="107"/>
    </row>
    <row r="5996" spans="1:3" x14ac:dyDescent="0.2">
      <c r="A5996" s="3"/>
      <c r="B5996" s="106"/>
      <c r="C5996" s="107"/>
    </row>
    <row r="5997" spans="1:3" x14ac:dyDescent="0.2">
      <c r="A5997" s="3"/>
      <c r="B5997" s="106"/>
      <c r="C5997" s="107"/>
    </row>
    <row r="5998" spans="1:3" x14ac:dyDescent="0.2">
      <c r="A5998" s="3"/>
      <c r="B5998" s="106"/>
      <c r="C5998" s="107"/>
    </row>
    <row r="5999" spans="1:3" x14ac:dyDescent="0.2">
      <c r="A5999" s="3"/>
      <c r="B5999" s="106"/>
      <c r="C5999" s="107"/>
    </row>
    <row r="6000" spans="1:3" x14ac:dyDescent="0.2">
      <c r="A6000" s="3"/>
      <c r="B6000" s="106"/>
      <c r="C6000" s="107"/>
    </row>
    <row r="6001" spans="1:3" x14ac:dyDescent="0.2">
      <c r="A6001" s="3"/>
      <c r="B6001" s="106"/>
      <c r="C6001" s="107"/>
    </row>
    <row r="6002" spans="1:3" x14ac:dyDescent="0.2">
      <c r="A6002" s="3"/>
      <c r="B6002" s="106"/>
      <c r="C6002" s="107"/>
    </row>
    <row r="6003" spans="1:3" x14ac:dyDescent="0.2">
      <c r="A6003" s="3"/>
      <c r="B6003" s="106"/>
      <c r="C6003" s="107"/>
    </row>
    <row r="6004" spans="1:3" x14ac:dyDescent="0.2">
      <c r="A6004" s="3"/>
      <c r="B6004" s="106"/>
      <c r="C6004" s="107"/>
    </row>
    <row r="6005" spans="1:3" x14ac:dyDescent="0.2">
      <c r="A6005" s="3"/>
      <c r="B6005" s="106"/>
      <c r="C6005" s="107"/>
    </row>
    <row r="6006" spans="1:3" x14ac:dyDescent="0.2">
      <c r="A6006" s="3"/>
      <c r="B6006" s="106"/>
      <c r="C6006" s="107"/>
    </row>
    <row r="6007" spans="1:3" x14ac:dyDescent="0.2">
      <c r="A6007" s="3"/>
      <c r="B6007" s="106"/>
      <c r="C6007" s="107"/>
    </row>
    <row r="6008" spans="1:3" x14ac:dyDescent="0.2">
      <c r="A6008" s="3"/>
      <c r="B6008" s="106"/>
      <c r="C6008" s="107"/>
    </row>
    <row r="6009" spans="1:3" x14ac:dyDescent="0.2">
      <c r="A6009" s="3"/>
      <c r="B6009" s="106"/>
      <c r="C6009" s="107"/>
    </row>
    <row r="6010" spans="1:3" x14ac:dyDescent="0.2">
      <c r="A6010" s="3"/>
      <c r="B6010" s="106"/>
      <c r="C6010" s="107"/>
    </row>
    <row r="6011" spans="1:3" x14ac:dyDescent="0.2">
      <c r="A6011" s="3"/>
      <c r="B6011" s="106"/>
      <c r="C6011" s="107"/>
    </row>
    <row r="6012" spans="1:3" x14ac:dyDescent="0.2">
      <c r="A6012" s="3"/>
      <c r="B6012" s="106"/>
      <c r="C6012" s="107"/>
    </row>
    <row r="6013" spans="1:3" x14ac:dyDescent="0.2">
      <c r="A6013" s="3"/>
      <c r="B6013" s="106"/>
      <c r="C6013" s="107"/>
    </row>
    <row r="6014" spans="1:3" x14ac:dyDescent="0.2">
      <c r="A6014" s="3"/>
      <c r="B6014" s="106"/>
      <c r="C6014" s="107"/>
    </row>
    <row r="6015" spans="1:3" x14ac:dyDescent="0.2">
      <c r="A6015" s="3"/>
      <c r="B6015" s="106"/>
      <c r="C6015" s="107"/>
    </row>
    <row r="6016" spans="1:3" x14ac:dyDescent="0.2">
      <c r="A6016" s="3"/>
      <c r="B6016" s="106"/>
      <c r="C6016" s="107"/>
    </row>
    <row r="6017" spans="1:3" x14ac:dyDescent="0.2">
      <c r="A6017" s="3"/>
      <c r="B6017" s="106"/>
      <c r="C6017" s="107"/>
    </row>
    <row r="6018" spans="1:3" x14ac:dyDescent="0.2">
      <c r="A6018" s="3"/>
      <c r="B6018" s="106"/>
      <c r="C6018" s="107"/>
    </row>
    <row r="6019" spans="1:3" x14ac:dyDescent="0.2">
      <c r="A6019" s="3"/>
      <c r="B6019" s="106"/>
      <c r="C6019" s="107"/>
    </row>
    <row r="6020" spans="1:3" x14ac:dyDescent="0.2">
      <c r="A6020" s="3"/>
      <c r="B6020" s="106"/>
      <c r="C6020" s="107"/>
    </row>
    <row r="6021" spans="1:3" x14ac:dyDescent="0.2">
      <c r="A6021" s="3"/>
      <c r="B6021" s="106"/>
      <c r="C6021" s="107"/>
    </row>
    <row r="6022" spans="1:3" x14ac:dyDescent="0.2">
      <c r="A6022" s="3"/>
      <c r="B6022" s="106"/>
      <c r="C6022" s="107"/>
    </row>
    <row r="6023" spans="1:3" x14ac:dyDescent="0.2">
      <c r="A6023" s="3"/>
      <c r="B6023" s="106"/>
      <c r="C6023" s="107"/>
    </row>
    <row r="6024" spans="1:3" x14ac:dyDescent="0.2">
      <c r="A6024" s="3"/>
      <c r="B6024" s="106"/>
      <c r="C6024" s="107"/>
    </row>
    <row r="6025" spans="1:3" x14ac:dyDescent="0.2">
      <c r="A6025" s="3"/>
      <c r="B6025" s="106"/>
      <c r="C6025" s="107"/>
    </row>
    <row r="6026" spans="1:3" x14ac:dyDescent="0.2">
      <c r="A6026" s="3"/>
      <c r="B6026" s="106"/>
      <c r="C6026" s="107"/>
    </row>
    <row r="6027" spans="1:3" x14ac:dyDescent="0.2">
      <c r="A6027" s="3"/>
      <c r="B6027" s="106"/>
      <c r="C6027" s="107"/>
    </row>
    <row r="6028" spans="1:3" x14ac:dyDescent="0.2">
      <c r="A6028" s="3"/>
      <c r="B6028" s="106"/>
      <c r="C6028" s="107"/>
    </row>
    <row r="6029" spans="1:3" x14ac:dyDescent="0.2">
      <c r="A6029" s="3"/>
      <c r="B6029" s="106"/>
      <c r="C6029" s="107"/>
    </row>
    <row r="6030" spans="1:3" x14ac:dyDescent="0.2">
      <c r="A6030" s="3"/>
      <c r="B6030" s="106"/>
      <c r="C6030" s="107"/>
    </row>
    <row r="6031" spans="1:3" x14ac:dyDescent="0.2">
      <c r="A6031" s="3"/>
      <c r="B6031" s="106"/>
      <c r="C6031" s="107"/>
    </row>
    <row r="6032" spans="1:3" x14ac:dyDescent="0.2">
      <c r="A6032" s="3"/>
      <c r="B6032" s="106"/>
      <c r="C6032" s="107"/>
    </row>
    <row r="6033" spans="1:3" x14ac:dyDescent="0.2">
      <c r="A6033" s="3"/>
      <c r="B6033" s="106"/>
      <c r="C6033" s="107"/>
    </row>
    <row r="6034" spans="1:3" x14ac:dyDescent="0.2">
      <c r="A6034" s="3"/>
      <c r="B6034" s="106"/>
      <c r="C6034" s="107"/>
    </row>
    <row r="6035" spans="1:3" x14ac:dyDescent="0.2">
      <c r="A6035" s="3"/>
      <c r="B6035" s="106"/>
      <c r="C6035" s="107"/>
    </row>
    <row r="6036" spans="1:3" x14ac:dyDescent="0.2">
      <c r="A6036" s="3"/>
      <c r="B6036" s="106"/>
      <c r="C6036" s="107"/>
    </row>
    <row r="6037" spans="1:3" x14ac:dyDescent="0.2">
      <c r="A6037" s="3"/>
      <c r="B6037" s="106"/>
      <c r="C6037" s="107"/>
    </row>
    <row r="6038" spans="1:3" x14ac:dyDescent="0.2">
      <c r="A6038" s="3"/>
      <c r="B6038" s="106"/>
      <c r="C6038" s="107"/>
    </row>
    <row r="6039" spans="1:3" x14ac:dyDescent="0.2">
      <c r="A6039" s="3"/>
      <c r="B6039" s="106"/>
      <c r="C6039" s="107"/>
    </row>
    <row r="6040" spans="1:3" x14ac:dyDescent="0.2">
      <c r="A6040" s="3"/>
      <c r="B6040" s="106"/>
      <c r="C6040" s="107"/>
    </row>
    <row r="6041" spans="1:3" x14ac:dyDescent="0.2">
      <c r="A6041" s="3"/>
      <c r="B6041" s="106"/>
      <c r="C6041" s="107"/>
    </row>
    <row r="6042" spans="1:3" x14ac:dyDescent="0.2">
      <c r="A6042" s="3"/>
      <c r="B6042" s="106"/>
      <c r="C6042" s="107"/>
    </row>
    <row r="6043" spans="1:3" x14ac:dyDescent="0.2">
      <c r="A6043" s="3"/>
      <c r="B6043" s="106"/>
      <c r="C6043" s="107"/>
    </row>
    <row r="6044" spans="1:3" x14ac:dyDescent="0.2">
      <c r="A6044" s="3"/>
      <c r="B6044" s="106"/>
      <c r="C6044" s="107"/>
    </row>
    <row r="6045" spans="1:3" x14ac:dyDescent="0.2">
      <c r="A6045" s="3"/>
      <c r="B6045" s="106"/>
      <c r="C6045" s="107"/>
    </row>
    <row r="6046" spans="1:3" x14ac:dyDescent="0.2">
      <c r="A6046" s="3"/>
      <c r="B6046" s="106"/>
      <c r="C6046" s="107"/>
    </row>
    <row r="6047" spans="1:3" x14ac:dyDescent="0.2">
      <c r="A6047" s="3"/>
      <c r="B6047" s="106"/>
      <c r="C6047" s="107"/>
    </row>
    <row r="6048" spans="1:3" x14ac:dyDescent="0.2">
      <c r="A6048" s="3"/>
      <c r="B6048" s="106"/>
      <c r="C6048" s="107"/>
    </row>
    <row r="6049" spans="1:3" x14ac:dyDescent="0.2">
      <c r="A6049" s="3"/>
      <c r="B6049" s="106"/>
      <c r="C6049" s="107"/>
    </row>
    <row r="6050" spans="1:3" x14ac:dyDescent="0.2">
      <c r="A6050" s="3"/>
      <c r="B6050" s="106"/>
      <c r="C6050" s="107"/>
    </row>
    <row r="6051" spans="1:3" x14ac:dyDescent="0.2">
      <c r="A6051" s="3"/>
      <c r="B6051" s="106"/>
      <c r="C6051" s="107"/>
    </row>
    <row r="6052" spans="1:3" x14ac:dyDescent="0.2">
      <c r="A6052" s="3"/>
      <c r="B6052" s="106"/>
      <c r="C6052" s="107"/>
    </row>
    <row r="6053" spans="1:3" x14ac:dyDescent="0.2">
      <c r="A6053" s="3"/>
      <c r="B6053" s="106"/>
      <c r="C6053" s="107"/>
    </row>
    <row r="6054" spans="1:3" x14ac:dyDescent="0.2">
      <c r="A6054" s="3"/>
      <c r="B6054" s="106"/>
      <c r="C6054" s="107"/>
    </row>
    <row r="6055" spans="1:3" x14ac:dyDescent="0.2">
      <c r="A6055" s="3"/>
      <c r="B6055" s="106"/>
      <c r="C6055" s="107"/>
    </row>
    <row r="6056" spans="1:3" x14ac:dyDescent="0.2">
      <c r="A6056" s="3"/>
      <c r="B6056" s="106"/>
      <c r="C6056" s="107"/>
    </row>
    <row r="6057" spans="1:3" x14ac:dyDescent="0.2">
      <c r="A6057" s="3"/>
      <c r="B6057" s="106"/>
      <c r="C6057" s="107"/>
    </row>
    <row r="6058" spans="1:3" x14ac:dyDescent="0.2">
      <c r="A6058" s="3"/>
      <c r="B6058" s="106"/>
      <c r="C6058" s="107"/>
    </row>
    <row r="6059" spans="1:3" x14ac:dyDescent="0.2">
      <c r="A6059" s="3"/>
      <c r="B6059" s="106"/>
      <c r="C6059" s="107"/>
    </row>
    <row r="6060" spans="1:3" x14ac:dyDescent="0.2">
      <c r="A6060" s="3"/>
      <c r="B6060" s="106"/>
      <c r="C6060" s="107"/>
    </row>
    <row r="6061" spans="1:3" x14ac:dyDescent="0.2">
      <c r="A6061" s="3"/>
      <c r="B6061" s="106"/>
      <c r="C6061" s="107"/>
    </row>
    <row r="6062" spans="1:3" x14ac:dyDescent="0.2">
      <c r="A6062" s="3"/>
      <c r="B6062" s="106"/>
      <c r="C6062" s="107"/>
    </row>
    <row r="6063" spans="1:3" x14ac:dyDescent="0.2">
      <c r="A6063" s="3"/>
      <c r="B6063" s="106"/>
      <c r="C6063" s="107"/>
    </row>
    <row r="6064" spans="1:3" x14ac:dyDescent="0.2">
      <c r="A6064" s="3"/>
      <c r="B6064" s="106"/>
      <c r="C6064" s="107"/>
    </row>
    <row r="6065" spans="1:3" x14ac:dyDescent="0.2">
      <c r="A6065" s="3"/>
      <c r="B6065" s="106"/>
      <c r="C6065" s="107"/>
    </row>
    <row r="6066" spans="1:3" x14ac:dyDescent="0.2">
      <c r="A6066" s="3"/>
      <c r="B6066" s="106"/>
      <c r="C6066" s="107"/>
    </row>
    <row r="6067" spans="1:3" x14ac:dyDescent="0.2">
      <c r="A6067" s="3"/>
      <c r="B6067" s="106"/>
      <c r="C6067" s="107"/>
    </row>
    <row r="6068" spans="1:3" x14ac:dyDescent="0.2">
      <c r="A6068" s="3"/>
      <c r="B6068" s="106"/>
      <c r="C6068" s="107"/>
    </row>
    <row r="6069" spans="1:3" x14ac:dyDescent="0.2">
      <c r="A6069" s="3"/>
      <c r="B6069" s="106"/>
      <c r="C6069" s="107"/>
    </row>
    <row r="6070" spans="1:3" x14ac:dyDescent="0.2">
      <c r="A6070" s="3"/>
      <c r="B6070" s="106"/>
      <c r="C6070" s="107"/>
    </row>
    <row r="6071" spans="1:3" x14ac:dyDescent="0.2">
      <c r="A6071" s="3"/>
      <c r="B6071" s="106"/>
      <c r="C6071" s="107"/>
    </row>
    <row r="6072" spans="1:3" x14ac:dyDescent="0.2">
      <c r="A6072" s="3"/>
      <c r="B6072" s="106"/>
      <c r="C6072" s="107"/>
    </row>
    <row r="6073" spans="1:3" x14ac:dyDescent="0.2">
      <c r="A6073" s="3"/>
      <c r="B6073" s="106"/>
      <c r="C6073" s="107"/>
    </row>
    <row r="6074" spans="1:3" x14ac:dyDescent="0.2">
      <c r="A6074" s="3"/>
      <c r="B6074" s="106"/>
      <c r="C6074" s="107"/>
    </row>
    <row r="6075" spans="1:3" x14ac:dyDescent="0.2">
      <c r="A6075" s="3"/>
      <c r="B6075" s="106"/>
      <c r="C6075" s="107"/>
    </row>
    <row r="6076" spans="1:3" x14ac:dyDescent="0.2">
      <c r="A6076" s="3"/>
      <c r="B6076" s="106"/>
      <c r="C6076" s="107"/>
    </row>
    <row r="6077" spans="1:3" x14ac:dyDescent="0.2">
      <c r="A6077" s="3"/>
      <c r="B6077" s="106"/>
      <c r="C6077" s="107"/>
    </row>
    <row r="6078" spans="1:3" x14ac:dyDescent="0.2">
      <c r="A6078" s="3"/>
      <c r="B6078" s="106"/>
      <c r="C6078" s="107"/>
    </row>
    <row r="6079" spans="1:3" x14ac:dyDescent="0.2">
      <c r="A6079" s="3"/>
      <c r="B6079" s="106"/>
      <c r="C6079" s="107"/>
    </row>
    <row r="6080" spans="1:3" x14ac:dyDescent="0.2">
      <c r="A6080" s="3"/>
      <c r="B6080" s="106"/>
      <c r="C6080" s="107"/>
    </row>
    <row r="6081" spans="1:3" x14ac:dyDescent="0.2">
      <c r="A6081" s="3"/>
      <c r="B6081" s="106"/>
      <c r="C6081" s="107"/>
    </row>
    <row r="6082" spans="1:3" x14ac:dyDescent="0.2">
      <c r="A6082" s="3"/>
      <c r="B6082" s="106"/>
      <c r="C6082" s="107"/>
    </row>
    <row r="6083" spans="1:3" x14ac:dyDescent="0.2">
      <c r="A6083" s="3"/>
      <c r="B6083" s="106"/>
      <c r="C6083" s="107"/>
    </row>
    <row r="6084" spans="1:3" x14ac:dyDescent="0.2">
      <c r="A6084" s="3"/>
      <c r="B6084" s="106"/>
      <c r="C6084" s="107"/>
    </row>
    <row r="6085" spans="1:3" x14ac:dyDescent="0.2">
      <c r="A6085" s="3"/>
      <c r="B6085" s="106"/>
      <c r="C6085" s="107"/>
    </row>
    <row r="6086" spans="1:3" x14ac:dyDescent="0.2">
      <c r="A6086" s="3"/>
      <c r="B6086" s="106"/>
      <c r="C6086" s="107"/>
    </row>
    <row r="6087" spans="1:3" x14ac:dyDescent="0.2">
      <c r="A6087" s="3"/>
      <c r="B6087" s="106"/>
      <c r="C6087" s="107"/>
    </row>
    <row r="6088" spans="1:3" x14ac:dyDescent="0.2">
      <c r="A6088" s="3"/>
      <c r="B6088" s="106"/>
      <c r="C6088" s="107"/>
    </row>
    <row r="6089" spans="1:3" x14ac:dyDescent="0.2">
      <c r="A6089" s="3"/>
      <c r="B6089" s="106"/>
      <c r="C6089" s="107"/>
    </row>
    <row r="6090" spans="1:3" x14ac:dyDescent="0.2">
      <c r="A6090" s="3"/>
      <c r="B6090" s="106"/>
      <c r="C6090" s="107"/>
    </row>
    <row r="6091" spans="1:3" x14ac:dyDescent="0.2">
      <c r="A6091" s="3"/>
      <c r="B6091" s="106"/>
      <c r="C6091" s="107"/>
    </row>
    <row r="6092" spans="1:3" x14ac:dyDescent="0.2">
      <c r="A6092" s="3"/>
      <c r="B6092" s="106"/>
      <c r="C6092" s="107"/>
    </row>
    <row r="6093" spans="1:3" x14ac:dyDescent="0.2">
      <c r="A6093" s="3"/>
      <c r="B6093" s="106"/>
      <c r="C6093" s="107"/>
    </row>
    <row r="6094" spans="1:3" x14ac:dyDescent="0.2">
      <c r="A6094" s="3"/>
      <c r="B6094" s="106"/>
      <c r="C6094" s="107"/>
    </row>
    <row r="6095" spans="1:3" x14ac:dyDescent="0.2">
      <c r="A6095" s="3"/>
      <c r="B6095" s="106"/>
      <c r="C6095" s="107"/>
    </row>
    <row r="6096" spans="1:3" x14ac:dyDescent="0.2">
      <c r="A6096" s="3"/>
      <c r="B6096" s="106"/>
      <c r="C6096" s="107"/>
    </row>
    <row r="6097" spans="1:3" x14ac:dyDescent="0.2">
      <c r="A6097" s="3"/>
      <c r="B6097" s="106"/>
      <c r="C6097" s="107"/>
    </row>
    <row r="6098" spans="1:3" x14ac:dyDescent="0.2">
      <c r="A6098" s="3"/>
      <c r="B6098" s="106"/>
      <c r="C6098" s="107"/>
    </row>
    <row r="6099" spans="1:3" x14ac:dyDescent="0.2">
      <c r="A6099" s="3"/>
      <c r="B6099" s="106"/>
      <c r="C6099" s="107"/>
    </row>
    <row r="6100" spans="1:3" x14ac:dyDescent="0.2">
      <c r="A6100" s="3"/>
      <c r="B6100" s="106"/>
      <c r="C6100" s="107"/>
    </row>
    <row r="6101" spans="1:3" x14ac:dyDescent="0.2">
      <c r="A6101" s="3"/>
      <c r="B6101" s="106"/>
      <c r="C6101" s="107"/>
    </row>
    <row r="6102" spans="1:3" x14ac:dyDescent="0.2">
      <c r="A6102" s="3"/>
      <c r="B6102" s="106"/>
      <c r="C6102" s="107"/>
    </row>
    <row r="6103" spans="1:3" x14ac:dyDescent="0.2">
      <c r="A6103" s="3"/>
      <c r="B6103" s="106"/>
      <c r="C6103" s="107"/>
    </row>
    <row r="6104" spans="1:3" x14ac:dyDescent="0.2">
      <c r="A6104" s="3"/>
      <c r="B6104" s="106"/>
      <c r="C6104" s="107"/>
    </row>
    <row r="6105" spans="1:3" x14ac:dyDescent="0.2">
      <c r="A6105" s="3"/>
      <c r="B6105" s="106"/>
      <c r="C6105" s="107"/>
    </row>
    <row r="6106" spans="1:3" x14ac:dyDescent="0.2">
      <c r="A6106" s="3"/>
      <c r="B6106" s="106"/>
      <c r="C6106" s="107"/>
    </row>
    <row r="6107" spans="1:3" x14ac:dyDescent="0.2">
      <c r="A6107" s="3"/>
      <c r="B6107" s="106"/>
      <c r="C6107" s="107"/>
    </row>
    <row r="6108" spans="1:3" x14ac:dyDescent="0.2">
      <c r="A6108" s="3"/>
      <c r="B6108" s="106"/>
      <c r="C6108" s="107"/>
    </row>
    <row r="6109" spans="1:3" x14ac:dyDescent="0.2">
      <c r="A6109" s="3"/>
      <c r="B6109" s="106"/>
      <c r="C6109" s="107"/>
    </row>
    <row r="6110" spans="1:3" x14ac:dyDescent="0.2">
      <c r="A6110" s="3"/>
      <c r="B6110" s="106"/>
      <c r="C6110" s="107"/>
    </row>
    <row r="6111" spans="1:3" x14ac:dyDescent="0.2">
      <c r="A6111" s="3"/>
      <c r="B6111" s="106"/>
      <c r="C6111" s="107"/>
    </row>
    <row r="6112" spans="1:3" x14ac:dyDescent="0.2">
      <c r="A6112" s="3"/>
      <c r="B6112" s="106"/>
      <c r="C6112" s="107"/>
    </row>
    <row r="6113" spans="1:3" x14ac:dyDescent="0.2">
      <c r="A6113" s="3"/>
      <c r="B6113" s="106"/>
      <c r="C6113" s="107"/>
    </row>
    <row r="6114" spans="1:3" x14ac:dyDescent="0.2">
      <c r="A6114" s="3"/>
      <c r="B6114" s="106"/>
      <c r="C6114" s="107"/>
    </row>
    <row r="6115" spans="1:3" x14ac:dyDescent="0.2">
      <c r="A6115" s="3"/>
      <c r="B6115" s="106"/>
      <c r="C6115" s="107"/>
    </row>
    <row r="6116" spans="1:3" x14ac:dyDescent="0.2">
      <c r="A6116" s="3"/>
      <c r="B6116" s="106"/>
      <c r="C6116" s="107"/>
    </row>
    <row r="6117" spans="1:3" x14ac:dyDescent="0.2">
      <c r="A6117" s="3"/>
      <c r="B6117" s="106"/>
      <c r="C6117" s="107"/>
    </row>
    <row r="6118" spans="1:3" x14ac:dyDescent="0.2">
      <c r="A6118" s="3"/>
      <c r="B6118" s="106"/>
      <c r="C6118" s="107"/>
    </row>
    <row r="6119" spans="1:3" x14ac:dyDescent="0.2">
      <c r="A6119" s="3"/>
      <c r="B6119" s="106"/>
      <c r="C6119" s="107"/>
    </row>
    <row r="6120" spans="1:3" x14ac:dyDescent="0.2">
      <c r="A6120" s="3"/>
      <c r="B6120" s="106"/>
      <c r="C6120" s="107"/>
    </row>
    <row r="6121" spans="1:3" x14ac:dyDescent="0.2">
      <c r="A6121" s="3"/>
      <c r="B6121" s="106"/>
      <c r="C6121" s="107"/>
    </row>
    <row r="6122" spans="1:3" x14ac:dyDescent="0.2">
      <c r="A6122" s="3"/>
      <c r="B6122" s="106"/>
      <c r="C6122" s="107"/>
    </row>
    <row r="6123" spans="1:3" x14ac:dyDescent="0.2">
      <c r="A6123" s="3"/>
      <c r="B6123" s="106"/>
      <c r="C6123" s="107"/>
    </row>
    <row r="6124" spans="1:3" x14ac:dyDescent="0.2">
      <c r="A6124" s="3"/>
      <c r="B6124" s="106"/>
      <c r="C6124" s="107"/>
    </row>
    <row r="6125" spans="1:3" x14ac:dyDescent="0.2">
      <c r="A6125" s="3"/>
      <c r="B6125" s="106"/>
      <c r="C6125" s="107"/>
    </row>
    <row r="6126" spans="1:3" x14ac:dyDescent="0.2">
      <c r="A6126" s="3"/>
      <c r="B6126" s="106"/>
      <c r="C6126" s="107"/>
    </row>
    <row r="6127" spans="1:3" x14ac:dyDescent="0.2">
      <c r="A6127" s="3"/>
      <c r="B6127" s="106"/>
      <c r="C6127" s="107"/>
    </row>
    <row r="6128" spans="1:3" x14ac:dyDescent="0.2">
      <c r="A6128" s="3"/>
      <c r="B6128" s="106"/>
      <c r="C6128" s="107"/>
    </row>
    <row r="6129" spans="1:3" x14ac:dyDescent="0.2">
      <c r="A6129" s="3"/>
      <c r="B6129" s="106"/>
      <c r="C6129" s="107"/>
    </row>
    <row r="6130" spans="1:3" x14ac:dyDescent="0.2">
      <c r="A6130" s="3"/>
      <c r="B6130" s="106"/>
      <c r="C6130" s="107"/>
    </row>
    <row r="6131" spans="1:3" x14ac:dyDescent="0.2">
      <c r="A6131" s="3"/>
      <c r="B6131" s="106"/>
      <c r="C6131" s="107"/>
    </row>
    <row r="6132" spans="1:3" x14ac:dyDescent="0.2">
      <c r="A6132" s="3"/>
      <c r="B6132" s="106"/>
      <c r="C6132" s="107"/>
    </row>
    <row r="6133" spans="1:3" x14ac:dyDescent="0.2">
      <c r="A6133" s="3"/>
      <c r="B6133" s="106"/>
      <c r="C6133" s="107"/>
    </row>
    <row r="6134" spans="1:3" x14ac:dyDescent="0.2">
      <c r="A6134" s="3"/>
      <c r="B6134" s="106"/>
      <c r="C6134" s="107"/>
    </row>
    <row r="6135" spans="1:3" x14ac:dyDescent="0.2">
      <c r="A6135" s="3"/>
      <c r="B6135" s="106"/>
      <c r="C6135" s="107"/>
    </row>
    <row r="6136" spans="1:3" x14ac:dyDescent="0.2">
      <c r="A6136" s="3"/>
      <c r="B6136" s="106"/>
      <c r="C6136" s="107"/>
    </row>
    <row r="6137" spans="1:3" x14ac:dyDescent="0.2">
      <c r="A6137" s="3"/>
      <c r="B6137" s="106"/>
      <c r="C6137" s="107"/>
    </row>
    <row r="6138" spans="1:3" x14ac:dyDescent="0.2">
      <c r="A6138" s="3"/>
      <c r="B6138" s="106"/>
      <c r="C6138" s="107"/>
    </row>
    <row r="6139" spans="1:3" x14ac:dyDescent="0.2">
      <c r="A6139" s="3"/>
      <c r="B6139" s="106"/>
      <c r="C6139" s="107"/>
    </row>
    <row r="6140" spans="1:3" x14ac:dyDescent="0.2">
      <c r="A6140" s="3"/>
      <c r="B6140" s="106"/>
      <c r="C6140" s="107"/>
    </row>
    <row r="6141" spans="1:3" x14ac:dyDescent="0.2">
      <c r="A6141" s="3"/>
      <c r="B6141" s="106"/>
      <c r="C6141" s="107"/>
    </row>
    <row r="6142" spans="1:3" x14ac:dyDescent="0.2">
      <c r="A6142" s="3"/>
      <c r="B6142" s="106"/>
      <c r="C6142" s="107"/>
    </row>
    <row r="6143" spans="1:3" x14ac:dyDescent="0.2">
      <c r="A6143" s="3"/>
      <c r="B6143" s="106"/>
      <c r="C6143" s="107"/>
    </row>
    <row r="6144" spans="1:3" x14ac:dyDescent="0.2">
      <c r="A6144" s="3"/>
      <c r="B6144" s="106"/>
      <c r="C6144" s="107"/>
    </row>
    <row r="6145" spans="1:3" x14ac:dyDescent="0.2">
      <c r="A6145" s="3"/>
      <c r="B6145" s="106"/>
      <c r="C6145" s="107"/>
    </row>
    <row r="6146" spans="1:3" x14ac:dyDescent="0.2">
      <c r="A6146" s="3"/>
      <c r="B6146" s="106"/>
      <c r="C6146" s="107"/>
    </row>
    <row r="6147" spans="1:3" x14ac:dyDescent="0.2">
      <c r="A6147" s="3"/>
      <c r="B6147" s="106"/>
      <c r="C6147" s="107"/>
    </row>
    <row r="6148" spans="1:3" x14ac:dyDescent="0.2">
      <c r="A6148" s="3"/>
      <c r="B6148" s="106"/>
      <c r="C6148" s="107"/>
    </row>
    <row r="6149" spans="1:3" x14ac:dyDescent="0.2">
      <c r="A6149" s="3"/>
      <c r="B6149" s="106"/>
      <c r="C6149" s="107"/>
    </row>
    <row r="6150" spans="1:3" x14ac:dyDescent="0.2">
      <c r="A6150" s="3"/>
      <c r="B6150" s="106"/>
      <c r="C6150" s="107"/>
    </row>
    <row r="6151" spans="1:3" x14ac:dyDescent="0.2">
      <c r="A6151" s="3"/>
      <c r="B6151" s="106"/>
      <c r="C6151" s="107"/>
    </row>
    <row r="6152" spans="1:3" x14ac:dyDescent="0.2">
      <c r="A6152" s="3"/>
      <c r="B6152" s="106"/>
      <c r="C6152" s="107"/>
    </row>
    <row r="6153" spans="1:3" x14ac:dyDescent="0.2">
      <c r="A6153" s="3"/>
      <c r="B6153" s="106"/>
      <c r="C6153" s="107"/>
    </row>
    <row r="6154" spans="1:3" x14ac:dyDescent="0.2">
      <c r="A6154" s="3"/>
      <c r="B6154" s="106"/>
      <c r="C6154" s="107"/>
    </row>
    <row r="6155" spans="1:3" x14ac:dyDescent="0.2">
      <c r="A6155" s="3"/>
      <c r="B6155" s="106"/>
      <c r="C6155" s="107"/>
    </row>
    <row r="6156" spans="1:3" x14ac:dyDescent="0.2">
      <c r="A6156" s="3"/>
      <c r="B6156" s="106"/>
      <c r="C6156" s="107"/>
    </row>
    <row r="6157" spans="1:3" x14ac:dyDescent="0.2">
      <c r="A6157" s="3"/>
      <c r="B6157" s="106"/>
      <c r="C6157" s="107"/>
    </row>
    <row r="6158" spans="1:3" x14ac:dyDescent="0.2">
      <c r="A6158" s="3"/>
      <c r="B6158" s="106"/>
      <c r="C6158" s="107"/>
    </row>
    <row r="6159" spans="1:3" x14ac:dyDescent="0.2">
      <c r="A6159" s="3"/>
      <c r="B6159" s="106"/>
      <c r="C6159" s="107"/>
    </row>
    <row r="6160" spans="1:3" x14ac:dyDescent="0.2">
      <c r="A6160" s="3"/>
      <c r="B6160" s="106"/>
      <c r="C6160" s="107"/>
    </row>
    <row r="6161" spans="1:3" x14ac:dyDescent="0.2">
      <c r="A6161" s="3"/>
      <c r="B6161" s="106"/>
      <c r="C6161" s="107"/>
    </row>
    <row r="6162" spans="1:3" x14ac:dyDescent="0.2">
      <c r="A6162" s="3"/>
      <c r="B6162" s="106"/>
      <c r="C6162" s="107"/>
    </row>
    <row r="6163" spans="1:3" x14ac:dyDescent="0.2">
      <c r="A6163" s="3"/>
      <c r="B6163" s="106"/>
      <c r="C6163" s="107"/>
    </row>
    <row r="6164" spans="1:3" x14ac:dyDescent="0.2">
      <c r="A6164" s="3"/>
      <c r="B6164" s="106"/>
      <c r="C6164" s="107"/>
    </row>
    <row r="6165" spans="1:3" x14ac:dyDescent="0.2">
      <c r="A6165" s="3"/>
      <c r="B6165" s="106"/>
      <c r="C6165" s="107"/>
    </row>
    <row r="6166" spans="1:3" x14ac:dyDescent="0.2">
      <c r="A6166" s="3"/>
      <c r="B6166" s="106"/>
      <c r="C6166" s="107"/>
    </row>
    <row r="6167" spans="1:3" x14ac:dyDescent="0.2">
      <c r="A6167" s="3"/>
      <c r="B6167" s="106"/>
      <c r="C6167" s="107"/>
    </row>
    <row r="6168" spans="1:3" x14ac:dyDescent="0.2">
      <c r="A6168" s="3"/>
      <c r="B6168" s="106"/>
      <c r="C6168" s="107"/>
    </row>
    <row r="6169" spans="1:3" x14ac:dyDescent="0.2">
      <c r="A6169" s="3"/>
      <c r="B6169" s="106"/>
      <c r="C6169" s="107"/>
    </row>
    <row r="6170" spans="1:3" x14ac:dyDescent="0.2">
      <c r="A6170" s="3"/>
      <c r="B6170" s="106"/>
      <c r="C6170" s="107"/>
    </row>
    <row r="6171" spans="1:3" x14ac:dyDescent="0.2">
      <c r="A6171" s="3"/>
      <c r="B6171" s="106"/>
      <c r="C6171" s="107"/>
    </row>
    <row r="6172" spans="1:3" x14ac:dyDescent="0.2">
      <c r="A6172" s="3"/>
      <c r="B6172" s="106"/>
      <c r="C6172" s="107"/>
    </row>
    <row r="6173" spans="1:3" x14ac:dyDescent="0.2">
      <c r="A6173" s="3"/>
      <c r="B6173" s="106"/>
      <c r="C6173" s="107"/>
    </row>
    <row r="6174" spans="1:3" x14ac:dyDescent="0.2">
      <c r="A6174" s="3"/>
      <c r="B6174" s="106"/>
      <c r="C6174" s="107"/>
    </row>
    <row r="6175" spans="1:3" x14ac:dyDescent="0.2">
      <c r="A6175" s="3"/>
      <c r="B6175" s="106"/>
      <c r="C6175" s="107"/>
    </row>
    <row r="6176" spans="1:3" x14ac:dyDescent="0.2">
      <c r="A6176" s="3"/>
      <c r="B6176" s="106"/>
      <c r="C6176" s="107"/>
    </row>
    <row r="6177" spans="1:3" x14ac:dyDescent="0.2">
      <c r="A6177" s="3"/>
      <c r="B6177" s="106"/>
      <c r="C6177" s="107"/>
    </row>
    <row r="6178" spans="1:3" x14ac:dyDescent="0.2">
      <c r="A6178" s="3"/>
      <c r="B6178" s="106"/>
      <c r="C6178" s="107"/>
    </row>
    <row r="6179" spans="1:3" x14ac:dyDescent="0.2">
      <c r="A6179" s="3"/>
      <c r="B6179" s="106"/>
      <c r="C6179" s="107"/>
    </row>
    <row r="6180" spans="1:3" x14ac:dyDescent="0.2">
      <c r="A6180" s="3"/>
      <c r="B6180" s="106"/>
      <c r="C6180" s="107"/>
    </row>
    <row r="6181" spans="1:3" x14ac:dyDescent="0.2">
      <c r="A6181" s="3"/>
      <c r="B6181" s="106"/>
      <c r="C6181" s="107"/>
    </row>
    <row r="6182" spans="1:3" x14ac:dyDescent="0.2">
      <c r="A6182" s="3"/>
      <c r="B6182" s="106"/>
      <c r="C6182" s="107"/>
    </row>
    <row r="6183" spans="1:3" x14ac:dyDescent="0.2">
      <c r="A6183" s="3"/>
      <c r="B6183" s="106"/>
      <c r="C6183" s="107"/>
    </row>
    <row r="6184" spans="1:3" x14ac:dyDescent="0.2">
      <c r="A6184" s="3"/>
      <c r="B6184" s="106"/>
      <c r="C6184" s="107"/>
    </row>
    <row r="6185" spans="1:3" x14ac:dyDescent="0.2">
      <c r="A6185" s="3"/>
      <c r="B6185" s="106"/>
      <c r="C6185" s="107"/>
    </row>
    <row r="6186" spans="1:3" x14ac:dyDescent="0.2">
      <c r="A6186" s="3"/>
      <c r="B6186" s="106"/>
      <c r="C6186" s="107"/>
    </row>
    <row r="6187" spans="1:3" x14ac:dyDescent="0.2">
      <c r="A6187" s="3"/>
      <c r="B6187" s="106"/>
      <c r="C6187" s="107"/>
    </row>
    <row r="6188" spans="1:3" x14ac:dyDescent="0.2">
      <c r="A6188" s="3"/>
      <c r="B6188" s="106"/>
      <c r="C6188" s="107"/>
    </row>
    <row r="6189" spans="1:3" x14ac:dyDescent="0.2">
      <c r="A6189" s="3"/>
      <c r="B6189" s="106"/>
      <c r="C6189" s="107"/>
    </row>
    <row r="6190" spans="1:3" x14ac:dyDescent="0.2">
      <c r="A6190" s="3"/>
      <c r="B6190" s="106"/>
      <c r="C6190" s="107"/>
    </row>
    <row r="6191" spans="1:3" x14ac:dyDescent="0.2">
      <c r="A6191" s="3"/>
      <c r="B6191" s="106"/>
      <c r="C6191" s="107"/>
    </row>
    <row r="6192" spans="1:3" x14ac:dyDescent="0.2">
      <c r="A6192" s="3"/>
      <c r="B6192" s="106"/>
      <c r="C6192" s="107"/>
    </row>
    <row r="6193" spans="1:3" x14ac:dyDescent="0.2">
      <c r="A6193" s="3"/>
      <c r="B6193" s="106"/>
      <c r="C6193" s="107"/>
    </row>
    <row r="6194" spans="1:3" x14ac:dyDescent="0.2">
      <c r="A6194" s="3"/>
      <c r="B6194" s="106"/>
      <c r="C6194" s="107"/>
    </row>
    <row r="6195" spans="1:3" x14ac:dyDescent="0.2">
      <c r="A6195" s="3"/>
      <c r="B6195" s="106"/>
      <c r="C6195" s="107"/>
    </row>
    <row r="6196" spans="1:3" x14ac:dyDescent="0.2">
      <c r="A6196" s="3"/>
      <c r="B6196" s="106"/>
      <c r="C6196" s="107"/>
    </row>
    <row r="6197" spans="1:3" x14ac:dyDescent="0.2">
      <c r="A6197" s="3"/>
      <c r="B6197" s="106"/>
      <c r="C6197" s="107"/>
    </row>
    <row r="6198" spans="1:3" x14ac:dyDescent="0.2">
      <c r="A6198" s="3"/>
      <c r="B6198" s="106"/>
      <c r="C6198" s="107"/>
    </row>
    <row r="6199" spans="1:3" x14ac:dyDescent="0.2">
      <c r="A6199" s="3"/>
      <c r="B6199" s="106"/>
      <c r="C6199" s="107"/>
    </row>
    <row r="6200" spans="1:3" x14ac:dyDescent="0.2">
      <c r="A6200" s="3"/>
      <c r="B6200" s="106"/>
      <c r="C6200" s="107"/>
    </row>
    <row r="6201" spans="1:3" x14ac:dyDescent="0.2">
      <c r="A6201" s="3"/>
      <c r="B6201" s="106"/>
      <c r="C6201" s="107"/>
    </row>
    <row r="6202" spans="1:3" x14ac:dyDescent="0.2">
      <c r="A6202" s="3"/>
      <c r="B6202" s="106"/>
      <c r="C6202" s="107"/>
    </row>
    <row r="6203" spans="1:3" x14ac:dyDescent="0.2">
      <c r="A6203" s="3"/>
      <c r="B6203" s="106"/>
      <c r="C6203" s="107"/>
    </row>
    <row r="6204" spans="1:3" x14ac:dyDescent="0.2">
      <c r="A6204" s="3"/>
      <c r="B6204" s="106"/>
      <c r="C6204" s="107"/>
    </row>
    <row r="6205" spans="1:3" x14ac:dyDescent="0.2">
      <c r="A6205" s="3"/>
      <c r="B6205" s="106"/>
      <c r="C6205" s="107"/>
    </row>
    <row r="6206" spans="1:3" x14ac:dyDescent="0.2">
      <c r="A6206" s="3"/>
      <c r="B6206" s="106"/>
      <c r="C6206" s="107"/>
    </row>
    <row r="6207" spans="1:3" x14ac:dyDescent="0.2">
      <c r="A6207" s="3"/>
      <c r="B6207" s="106"/>
      <c r="C6207" s="107"/>
    </row>
    <row r="6208" spans="1:3" x14ac:dyDescent="0.2">
      <c r="A6208" s="3"/>
      <c r="B6208" s="106"/>
      <c r="C6208" s="107"/>
    </row>
    <row r="6209" spans="1:3" x14ac:dyDescent="0.2">
      <c r="A6209" s="3"/>
      <c r="B6209" s="106"/>
      <c r="C6209" s="107"/>
    </row>
    <row r="6210" spans="1:3" x14ac:dyDescent="0.2">
      <c r="A6210" s="3"/>
      <c r="B6210" s="106"/>
      <c r="C6210" s="107"/>
    </row>
    <row r="6211" spans="1:3" x14ac:dyDescent="0.2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/>
  <dimension ref="A1:AV2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:AO8"/>
    </sheetView>
  </sheetViews>
  <sheetFormatPr defaultRowHeight="12.75" x14ac:dyDescent="0.2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 x14ac:dyDescent="0.2">
      <c r="A1" s="278" t="s">
        <v>9</v>
      </c>
      <c r="B1" s="276" t="s">
        <v>107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 x14ac:dyDescent="0.2">
      <c r="A2" s="277" t="s">
        <v>2586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 x14ac:dyDescent="0.2">
      <c r="A3" s="274" t="s">
        <v>2590</v>
      </c>
      <c r="B3" t="s">
        <v>2604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 x14ac:dyDescent="0.2">
      <c r="A4" s="274" t="s">
        <v>2594</v>
      </c>
      <c r="B4" t="s">
        <v>2605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 x14ac:dyDescent="0.2">
      <c r="A5" s="274" t="s">
        <v>2596</v>
      </c>
      <c r="B5" t="s">
        <v>2605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 x14ac:dyDescent="0.2">
      <c r="A6" s="373" t="s">
        <v>28</v>
      </c>
      <c r="B6" t="s">
        <v>2606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 x14ac:dyDescent="0.2">
      <c r="A7" s="274" t="s">
        <v>2599</v>
      </c>
      <c r="B7" t="s">
        <v>2606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 x14ac:dyDescent="0.2">
      <c r="A8" s="274" t="s">
        <v>2607</v>
      </c>
      <c r="B8" t="s">
        <v>2606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 x14ac:dyDescent="0.2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 x14ac:dyDescent="0.2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 x14ac:dyDescent="0.2">
      <c r="A12" s="275"/>
      <c r="B12" s="276" t="s">
        <v>107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 x14ac:dyDescent="0.2">
      <c r="A13" s="277" t="s">
        <v>2586</v>
      </c>
      <c r="B13" t="s">
        <v>117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 x14ac:dyDescent="0.2">
      <c r="A14" s="274" t="s">
        <v>2590</v>
      </c>
      <c r="B14" t="s">
        <v>117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 x14ac:dyDescent="0.2">
      <c r="A15" s="274" t="s">
        <v>2594</v>
      </c>
      <c r="B15" t="s">
        <v>2608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 x14ac:dyDescent="0.2">
      <c r="A16" s="274" t="s">
        <v>2596</v>
      </c>
      <c r="B16" t="s">
        <v>2608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 x14ac:dyDescent="0.2">
      <c r="A17" s="274" t="s">
        <v>28</v>
      </c>
      <c r="B17" t="s">
        <v>2609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 x14ac:dyDescent="0.2">
      <c r="A18" s="274" t="s">
        <v>2599</v>
      </c>
      <c r="B18" t="s">
        <v>2609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 x14ac:dyDescent="0.2">
      <c r="A19" s="274" t="s">
        <v>2607</v>
      </c>
      <c r="B19" t="s">
        <v>2609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 x14ac:dyDescent="0.2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 x14ac:dyDescent="0.2">
      <c r="C22" s="153"/>
    </row>
    <row r="23" spans="1:48" x14ac:dyDescent="0.2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 x14ac:dyDescent="0.2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 x14ac:dyDescent="0.2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AO24"/>
  <sheetViews>
    <sheetView zoomScale="80" zoomScaleNormal="80" workbookViewId="0">
      <selection activeCell="B2" sqref="B2:I17"/>
    </sheetView>
  </sheetViews>
  <sheetFormatPr defaultRowHeight="12.75" x14ac:dyDescent="0.2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 x14ac:dyDescent="0.25">
      <c r="A1" s="11" t="s">
        <v>206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 x14ac:dyDescent="0.2">
      <c r="A2" s="17">
        <v>1</v>
      </c>
      <c r="B2" s="644">
        <v>36632.607682862734</v>
      </c>
      <c r="C2" s="644">
        <v>37285.875877570135</v>
      </c>
      <c r="D2" s="645">
        <v>36217.813905744384</v>
      </c>
      <c r="E2" s="645">
        <v>37570.329722758615</v>
      </c>
      <c r="F2" s="645">
        <v>37257.89272578065</v>
      </c>
      <c r="G2" s="645">
        <v>37693.741716178396</v>
      </c>
      <c r="H2" s="645">
        <v>38368.085867323694</v>
      </c>
      <c r="I2" s="644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 x14ac:dyDescent="0.2">
      <c r="A3" s="17">
        <v>2</v>
      </c>
      <c r="B3" s="644">
        <v>10256.068306010928</v>
      </c>
      <c r="C3" s="644">
        <v>10719.242790329081</v>
      </c>
      <c r="D3" s="645">
        <v>10601.72726</v>
      </c>
      <c r="E3" s="645">
        <v>10937.29674</v>
      </c>
      <c r="F3" s="645">
        <v>10980.90603</v>
      </c>
      <c r="G3" s="645">
        <v>11281.72912</v>
      </c>
      <c r="H3" s="645">
        <v>11485.670169999999</v>
      </c>
      <c r="I3" s="644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 x14ac:dyDescent="0.2">
      <c r="A4" s="17">
        <v>3</v>
      </c>
      <c r="B4" s="644">
        <v>9067.636612021859</v>
      </c>
      <c r="C4" s="644">
        <v>9676.7722901656653</v>
      </c>
      <c r="D4" s="645">
        <v>9583.0543539999999</v>
      </c>
      <c r="E4" s="645">
        <v>10261.03637</v>
      </c>
      <c r="F4" s="645">
        <v>10420.44838</v>
      </c>
      <c r="G4" s="645">
        <v>10602.301160000001</v>
      </c>
      <c r="H4" s="645">
        <v>10803.4548</v>
      </c>
      <c r="I4" s="644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 x14ac:dyDescent="0.2">
      <c r="A5" s="17">
        <v>4</v>
      </c>
      <c r="B5" s="644">
        <v>4117.7322404371598</v>
      </c>
      <c r="C5" s="644">
        <v>4654.0969167976</v>
      </c>
      <c r="D5" s="645">
        <v>4091.2993824882797</v>
      </c>
      <c r="E5" s="645">
        <v>4385.8445955693096</v>
      </c>
      <c r="F5" s="645">
        <v>4348.4903569271855</v>
      </c>
      <c r="G5" s="645">
        <v>4366.7751684251243</v>
      </c>
      <c r="H5" s="645">
        <v>4150.9205023716113</v>
      </c>
      <c r="I5" s="644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 x14ac:dyDescent="0.2">
      <c r="A6" s="113">
        <v>5</v>
      </c>
      <c r="B6" s="645">
        <v>996</v>
      </c>
      <c r="C6" s="645">
        <v>1074</v>
      </c>
      <c r="D6" s="645">
        <v>1215</v>
      </c>
      <c r="E6" s="645">
        <v>1214</v>
      </c>
      <c r="F6" s="645">
        <v>1278</v>
      </c>
      <c r="G6" s="645">
        <v>1536</v>
      </c>
      <c r="H6" s="645">
        <v>1717</v>
      </c>
      <c r="I6" s="645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 x14ac:dyDescent="0.2">
      <c r="A7" s="17">
        <v>6</v>
      </c>
      <c r="B7" s="644">
        <v>475.1502732240437</v>
      </c>
      <c r="C7" s="644">
        <v>508.74794520547943</v>
      </c>
      <c r="D7" s="644">
        <v>536.07262425561873</v>
      </c>
      <c r="E7" s="644">
        <v>493.55031724138286</v>
      </c>
      <c r="F7" s="644">
        <v>492.91981421934872</v>
      </c>
      <c r="G7" s="644">
        <v>505.68509382159959</v>
      </c>
      <c r="H7" s="644">
        <v>524.86979267630602</v>
      </c>
      <c r="I7" s="644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 x14ac:dyDescent="0.2">
      <c r="A8" s="113">
        <v>7</v>
      </c>
      <c r="B8" s="644">
        <v>0</v>
      </c>
      <c r="C8" s="644">
        <v>259.1192517053222</v>
      </c>
      <c r="D8" s="644">
        <v>1045.8892105117202</v>
      </c>
      <c r="E8" s="644">
        <v>977.10792243069079</v>
      </c>
      <c r="F8" s="644">
        <v>1112.006096072814</v>
      </c>
      <c r="G8" s="644">
        <v>1134.9225025748756</v>
      </c>
      <c r="H8" s="644">
        <v>1225.993663628388</v>
      </c>
      <c r="I8" s="644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 x14ac:dyDescent="0.2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 x14ac:dyDescent="0.2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 x14ac:dyDescent="0.2">
      <c r="A11" s="17" t="s">
        <v>2610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 x14ac:dyDescent="0.2">
      <c r="A12" s="17" t="s">
        <v>2611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 x14ac:dyDescent="0.2">
      <c r="A13" s="113" t="s">
        <v>2612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75" x14ac:dyDescent="0.2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 x14ac:dyDescent="0.2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 x14ac:dyDescent="0.2">
      <c r="A16" s="117" t="s">
        <v>2613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 x14ac:dyDescent="0.2">
      <c r="A17" s="118" t="s">
        <v>110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 x14ac:dyDescent="0.2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 x14ac:dyDescent="0.2">
      <c r="A19" t="s">
        <v>2614</v>
      </c>
      <c r="B19" s="112">
        <v>9272.0776078431372</v>
      </c>
      <c r="C19" t="s">
        <v>2615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 x14ac:dyDescent="0.2">
      <c r="A20" t="s">
        <v>2616</v>
      </c>
      <c r="B20" s="112">
        <f>B19/2</f>
        <v>4636.0388039215686</v>
      </c>
      <c r="C20" t="s">
        <v>2615</v>
      </c>
    </row>
    <row r="22" spans="1:41" ht="15" x14ac:dyDescent="0.25">
      <c r="A22" t="s">
        <v>2615</v>
      </c>
      <c r="B22" s="598">
        <v>2013</v>
      </c>
      <c r="C22" s="598">
        <v>2013</v>
      </c>
      <c r="D22" s="598">
        <v>2014</v>
      </c>
      <c r="E22" s="598">
        <v>2015</v>
      </c>
      <c r="F22" s="598">
        <v>2016</v>
      </c>
      <c r="G22" s="598">
        <v>2017</v>
      </c>
      <c r="H22" s="598">
        <v>2018</v>
      </c>
      <c r="I22" s="598">
        <v>2019</v>
      </c>
      <c r="J22" s="598">
        <v>2020</v>
      </c>
      <c r="K22" s="598">
        <v>2021</v>
      </c>
      <c r="L22" s="598">
        <v>2022</v>
      </c>
      <c r="M22" s="598">
        <v>2023</v>
      </c>
      <c r="N22" s="598">
        <v>2024</v>
      </c>
      <c r="O22" s="598">
        <v>2025</v>
      </c>
      <c r="P22" s="598">
        <v>2026</v>
      </c>
      <c r="Q22" s="598">
        <v>2027</v>
      </c>
      <c r="R22" s="598">
        <v>2028</v>
      </c>
      <c r="S22" s="598">
        <v>2029</v>
      </c>
      <c r="T22" s="598">
        <v>2030</v>
      </c>
      <c r="U22" s="598">
        <v>2031</v>
      </c>
      <c r="V22" s="598">
        <v>2032</v>
      </c>
      <c r="W22" s="598">
        <v>2033</v>
      </c>
      <c r="X22" s="598">
        <v>2034</v>
      </c>
      <c r="Y22" s="598">
        <v>2035</v>
      </c>
      <c r="Z22" s="598">
        <v>2036</v>
      </c>
      <c r="AA22" s="598">
        <v>2037</v>
      </c>
      <c r="AB22" s="598">
        <v>2038</v>
      </c>
      <c r="AC22" s="598">
        <v>2039</v>
      </c>
      <c r="AD22" s="598">
        <v>2040</v>
      </c>
      <c r="AE22" s="598">
        <v>2041</v>
      </c>
      <c r="AF22" s="598">
        <v>2042</v>
      </c>
      <c r="AG22" s="598">
        <v>2043</v>
      </c>
      <c r="AH22" s="598">
        <v>2044</v>
      </c>
      <c r="AI22" s="598">
        <v>2045</v>
      </c>
      <c r="AJ22" s="598">
        <v>2046</v>
      </c>
      <c r="AK22" s="598">
        <v>2047</v>
      </c>
      <c r="AL22" s="598">
        <v>2048</v>
      </c>
      <c r="AM22" s="598">
        <v>2049</v>
      </c>
      <c r="AN22" s="598">
        <v>2050</v>
      </c>
    </row>
    <row r="23" spans="1:41" ht="15" x14ac:dyDescent="0.25">
      <c r="A23" t="s">
        <v>2617</v>
      </c>
      <c r="B23" s="599"/>
      <c r="C23" s="599"/>
      <c r="D23" s="599"/>
      <c r="E23" s="599"/>
      <c r="F23" s="599"/>
      <c r="G23" s="599"/>
      <c r="H23" s="599">
        <v>1627.9431818845601</v>
      </c>
      <c r="I23" s="599">
        <v>1723.4320350914891</v>
      </c>
      <c r="J23" s="599">
        <v>1824.1934150081681</v>
      </c>
      <c r="K23" s="599">
        <v>1930.6380305894315</v>
      </c>
      <c r="L23" s="599">
        <v>2043.5128066776474</v>
      </c>
      <c r="M23" s="599">
        <v>2164.8237881359514</v>
      </c>
      <c r="N23" s="599">
        <v>2293.9291709106601</v>
      </c>
      <c r="O23" s="599">
        <v>2431.3203134226719</v>
      </c>
      <c r="P23" s="599">
        <v>2577.5273729495962</v>
      </c>
      <c r="Q23" s="599">
        <v>2733.1281394115063</v>
      </c>
      <c r="R23" s="599">
        <v>2898.7486371514137</v>
      </c>
      <c r="S23" s="599">
        <v>3075.0667922675066</v>
      </c>
      <c r="T23" s="599">
        <v>3262.8011720442282</v>
      </c>
      <c r="U23" s="599">
        <v>3462.7200113842136</v>
      </c>
      <c r="V23" s="599">
        <v>3675.6309033768625</v>
      </c>
      <c r="W23" s="599">
        <v>3902.3911367459145</v>
      </c>
      <c r="X23" s="599">
        <v>4143.922945573855</v>
      </c>
      <c r="Y23" s="599">
        <v>4401.2081830038924</v>
      </c>
      <c r="Z23" s="599">
        <v>4675.3115487584355</v>
      </c>
      <c r="AA23" s="599">
        <v>4967.3748696252633</v>
      </c>
      <c r="AB23" s="599">
        <v>5278.6481451650516</v>
      </c>
      <c r="AC23" s="599">
        <v>5610.4647393744053</v>
      </c>
      <c r="AD23" s="599">
        <v>5964.2576310453496</v>
      </c>
      <c r="AE23" s="599">
        <v>6341.5477982288039</v>
      </c>
      <c r="AF23" s="599">
        <v>6743.9626331293803</v>
      </c>
      <c r="AG23" s="599">
        <v>7173.2475597855473</v>
      </c>
      <c r="AH23" s="599">
        <v>7631.2996639228895</v>
      </c>
      <c r="AI23" s="599">
        <v>8120.1384199371842</v>
      </c>
      <c r="AJ23" s="599">
        <v>8641.912402651109</v>
      </c>
      <c r="AK23" s="599">
        <v>9198.9412942227136</v>
      </c>
      <c r="AL23" s="599">
        <v>9793.7236485818448</v>
      </c>
      <c r="AM23" s="599">
        <v>10428.936331115983</v>
      </c>
      <c r="AN23" s="599">
        <v>11107.459298166557</v>
      </c>
    </row>
    <row r="24" spans="1:41" x14ac:dyDescent="0.2">
      <c r="A24" t="s">
        <v>2618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AS64"/>
  <sheetViews>
    <sheetView zoomScale="80" zoomScaleNormal="80" workbookViewId="0">
      <selection activeCell="B21" sqref="B21:AN36"/>
    </sheetView>
  </sheetViews>
  <sheetFormatPr defaultRowHeight="12.75" x14ac:dyDescent="0.2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 x14ac:dyDescent="0.25">
      <c r="A1" s="11" t="s">
        <v>206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 x14ac:dyDescent="0.2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 x14ac:dyDescent="0.2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 x14ac:dyDescent="0.2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 x14ac:dyDescent="0.2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 x14ac:dyDescent="0.2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 x14ac:dyDescent="0.2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 x14ac:dyDescent="0.2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3"/>
      <c r="AP8" s="563"/>
      <c r="AQ8" s="563"/>
      <c r="AR8" s="563"/>
      <c r="AS8" s="563"/>
    </row>
    <row r="9" spans="1:45" x14ac:dyDescent="0.2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 x14ac:dyDescent="0.2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 x14ac:dyDescent="0.2">
      <c r="A11" s="17" t="s">
        <v>2610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 x14ac:dyDescent="0.2">
      <c r="A12" s="17" t="s">
        <v>2611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 x14ac:dyDescent="0.2">
      <c r="A13" s="113" t="s">
        <v>2612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75" x14ac:dyDescent="0.2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 x14ac:dyDescent="0.2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 x14ac:dyDescent="0.2">
      <c r="A16" s="117" t="s">
        <v>2619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 x14ac:dyDescent="0.2">
      <c r="A17" s="118" t="s">
        <v>2620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 t="shared" si="15"/>
        <v>87708.019331565039</v>
      </c>
      <c r="G17" s="251">
        <f t="shared" si="15"/>
        <v>91655.06858251238</v>
      </c>
      <c r="H17" s="251">
        <f t="shared" si="15"/>
        <v>93806.584927816511</v>
      </c>
      <c r="I17" s="251">
        <f t="shared" si="15"/>
        <v>98888.884342730817</v>
      </c>
      <c r="J17" s="251">
        <f t="shared" si="15"/>
        <v>104028.16329047698</v>
      </c>
      <c r="K17" s="251">
        <f t="shared" si="15"/>
        <v>109129.03452535803</v>
      </c>
      <c r="L17" s="251">
        <f t="shared" si="15"/>
        <v>113654.42897299037</v>
      </c>
      <c r="M17" s="251">
        <f t="shared" si="15"/>
        <v>118440.54528984507</v>
      </c>
      <c r="N17" s="251">
        <f t="shared" si="15"/>
        <v>123360.20732583603</v>
      </c>
      <c r="O17" s="251">
        <f t="shared" si="15"/>
        <v>128479.32531507075</v>
      </c>
      <c r="P17" s="251">
        <f t="shared" si="15"/>
        <v>132921.89537650044</v>
      </c>
      <c r="Q17" s="251">
        <f t="shared" si="15"/>
        <v>137154.69908884112</v>
      </c>
      <c r="R17" s="251">
        <f t="shared" si="15"/>
        <v>141554.57138547223</v>
      </c>
      <c r="S17" s="251">
        <f t="shared" si="15"/>
        <v>146053.63914338531</v>
      </c>
      <c r="T17" s="251">
        <f t="shared" si="15"/>
        <v>150690.24236342666</v>
      </c>
      <c r="U17" s="251">
        <f t="shared" si="15"/>
        <v>155520.47990229615</v>
      </c>
      <c r="V17" s="251">
        <f t="shared" si="15"/>
        <v>160390.66531046832</v>
      </c>
      <c r="W17" s="251">
        <f t="shared" si="15"/>
        <v>165231.37577663554</v>
      </c>
      <c r="X17" s="251">
        <f t="shared" si="15"/>
        <v>170250.06420864502</v>
      </c>
      <c r="Y17" s="251">
        <f t="shared" si="15"/>
        <v>175422.35125701697</v>
      </c>
      <c r="Z17" s="251">
        <f t="shared" si="15"/>
        <v>180920.09695458575</v>
      </c>
      <c r="AA17" s="251">
        <f t="shared" si="15"/>
        <v>186371.33153044508</v>
      </c>
      <c r="AB17" s="251">
        <f t="shared" si="15"/>
        <v>191972.87169056264</v>
      </c>
      <c r="AC17" s="251">
        <f t="shared" si="15"/>
        <v>197406.88924366538</v>
      </c>
      <c r="AD17" s="251">
        <f t="shared" si="15"/>
        <v>202828.65650753331</v>
      </c>
      <c r="AE17" s="251">
        <f t="shared" si="15"/>
        <v>207634.85015974459</v>
      </c>
      <c r="AF17" s="251">
        <f t="shared" si="15"/>
        <v>212464.3498576851</v>
      </c>
      <c r="AG17" s="251">
        <f t="shared" si="15"/>
        <v>217346.90760264851</v>
      </c>
      <c r="AH17" s="251">
        <f t="shared" si="15"/>
        <v>222360.61386555096</v>
      </c>
      <c r="AI17" s="251">
        <f t="shared" si="15"/>
        <v>227461.44079593374</v>
      </c>
      <c r="AJ17" s="251">
        <f t="shared" si="15"/>
        <v>232632.65182280447</v>
      </c>
      <c r="AK17" s="251">
        <f t="shared" si="15"/>
        <v>237797.36562206654</v>
      </c>
      <c r="AL17" s="251">
        <f t="shared" si="15"/>
        <v>243485.84139562552</v>
      </c>
      <c r="AM17" s="251">
        <f t="shared" si="15"/>
        <v>248977.53484592019</v>
      </c>
      <c r="AN17" s="251">
        <f>SUM(AN2:AN8)</f>
        <v>253782.75464391004</v>
      </c>
      <c r="AP17" s="344"/>
    </row>
    <row r="18" spans="1:42" x14ac:dyDescent="0.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 x14ac:dyDescent="0.2">
      <c r="A19" s="383" t="s">
        <v>2621</v>
      </c>
    </row>
    <row r="20" spans="1:42" ht="13.5" thickBot="1" x14ac:dyDescent="0.25">
      <c r="A20" s="11" t="s">
        <v>206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 x14ac:dyDescent="0.2">
      <c r="A21" s="17">
        <v>1</v>
      </c>
      <c r="B21" s="645">
        <v>48238.909479892376</v>
      </c>
      <c r="C21" s="645">
        <v>48558.122887775178</v>
      </c>
      <c r="D21" s="645">
        <v>51086.193587443093</v>
      </c>
      <c r="E21" s="645">
        <v>51367.947051404903</v>
      </c>
      <c r="F21" s="645">
        <v>49973.836065573771</v>
      </c>
      <c r="G21" s="645">
        <v>52224.749467458852</v>
      </c>
      <c r="H21" s="645">
        <v>53762.580066356393</v>
      </c>
      <c r="I21" s="645">
        <v>55963.857894872541</v>
      </c>
      <c r="J21" s="645">
        <v>58632.780462764036</v>
      </c>
      <c r="K21" s="645">
        <v>61218.459615741987</v>
      </c>
      <c r="L21" s="645">
        <v>63656.806960000962</v>
      </c>
      <c r="M21" s="645">
        <v>66321.001400546724</v>
      </c>
      <c r="N21" s="645">
        <v>68933.699033018042</v>
      </c>
      <c r="O21" s="645">
        <v>71691.455232017572</v>
      </c>
      <c r="P21" s="645">
        <v>73898.514627993427</v>
      </c>
      <c r="Q21" s="645">
        <v>76169.905351289621</v>
      </c>
      <c r="R21" s="645">
        <v>78446.965365607466</v>
      </c>
      <c r="S21" s="645">
        <v>80790.995228883854</v>
      </c>
      <c r="T21" s="645">
        <v>83246.362385061177</v>
      </c>
      <c r="U21" s="645">
        <v>85867.412696505708</v>
      </c>
      <c r="V21" s="645">
        <v>88431.401597213262</v>
      </c>
      <c r="W21" s="645">
        <v>90906.14696023651</v>
      </c>
      <c r="X21" s="645">
        <v>93467.202737663101</v>
      </c>
      <c r="Y21" s="645">
        <v>96174.156119369873</v>
      </c>
      <c r="Z21" s="645">
        <v>98923.915640212974</v>
      </c>
      <c r="AA21" s="645">
        <v>101700.31699015504</v>
      </c>
      <c r="AB21" s="645">
        <v>104773.21081588123</v>
      </c>
      <c r="AC21" s="645">
        <v>107742.27978175314</v>
      </c>
      <c r="AD21" s="645">
        <v>110644.34636036203</v>
      </c>
      <c r="AE21" s="645">
        <v>113155.79843447248</v>
      </c>
      <c r="AF21" s="645">
        <v>115671.53469021052</v>
      </c>
      <c r="AG21" s="645">
        <v>118205.0749839154</v>
      </c>
      <c r="AH21" s="645">
        <v>120848.96036792771</v>
      </c>
      <c r="AI21" s="645">
        <v>123526.34487514764</v>
      </c>
      <c r="AJ21" s="645">
        <v>126219.79404869249</v>
      </c>
      <c r="AK21" s="645">
        <v>128918.18866476817</v>
      </c>
      <c r="AL21" s="645">
        <v>131923.66709124032</v>
      </c>
      <c r="AM21" s="645">
        <v>134873.08470556332</v>
      </c>
      <c r="AN21" s="645">
        <v>137744.97011829232</v>
      </c>
    </row>
    <row r="22" spans="1:42" x14ac:dyDescent="0.2">
      <c r="A22" s="17">
        <v>2</v>
      </c>
      <c r="B22" s="645">
        <v>15486.640441939053</v>
      </c>
      <c r="C22" s="645">
        <v>15879.632519420109</v>
      </c>
      <c r="D22" s="645">
        <v>17971.47</v>
      </c>
      <c r="E22" s="645">
        <v>17020.835999999999</v>
      </c>
      <c r="F22" s="645">
        <v>16424.877</v>
      </c>
      <c r="G22" s="645">
        <v>17623.094000000001</v>
      </c>
      <c r="H22" s="645">
        <v>17346.021000000001</v>
      </c>
      <c r="I22" s="645">
        <v>18327.831294977143</v>
      </c>
      <c r="J22" s="645">
        <v>19130.783877919926</v>
      </c>
      <c r="K22" s="645">
        <v>19987.938477784723</v>
      </c>
      <c r="L22" s="645">
        <v>20905.857289618798</v>
      </c>
      <c r="M22" s="645">
        <v>21842.83860933721</v>
      </c>
      <c r="N22" s="645">
        <v>22833.205878753419</v>
      </c>
      <c r="O22" s="645">
        <v>23861.619732848027</v>
      </c>
      <c r="P22" s="645">
        <v>24693.691867209742</v>
      </c>
      <c r="Q22" s="645">
        <v>25545.699091766393</v>
      </c>
      <c r="R22" s="645">
        <v>26499.077918581668</v>
      </c>
      <c r="S22" s="645">
        <v>27457.190562248059</v>
      </c>
      <c r="T22" s="645">
        <v>28361.953151292513</v>
      </c>
      <c r="U22" s="645">
        <v>29325.292565470176</v>
      </c>
      <c r="V22" s="645">
        <v>30319.26728847111</v>
      </c>
      <c r="W22" s="645">
        <v>31316.964646344972</v>
      </c>
      <c r="X22" s="645">
        <v>32462.459225040853</v>
      </c>
      <c r="Y22" s="645">
        <v>33528.087978281947</v>
      </c>
      <c r="Z22" s="645">
        <v>34682.759368942658</v>
      </c>
      <c r="AA22" s="645">
        <v>35859.005872223883</v>
      </c>
      <c r="AB22" s="645">
        <v>37045.365003147803</v>
      </c>
      <c r="AC22" s="645">
        <v>38203.557497825132</v>
      </c>
      <c r="AD22" s="645">
        <v>39360.672824862551</v>
      </c>
      <c r="AE22" s="645">
        <v>40447.169538362286</v>
      </c>
      <c r="AF22" s="645">
        <v>41558.162850188266</v>
      </c>
      <c r="AG22" s="645">
        <v>42686.955956779595</v>
      </c>
      <c r="AH22" s="645">
        <v>43831.988358683986</v>
      </c>
      <c r="AI22" s="645">
        <v>45008.57115058104</v>
      </c>
      <c r="AJ22" s="645">
        <v>46200.177821388803</v>
      </c>
      <c r="AK22" s="645">
        <v>47414.326126852829</v>
      </c>
      <c r="AL22" s="645">
        <v>48858.272492836739</v>
      </c>
      <c r="AM22" s="645">
        <v>50200.529605022697</v>
      </c>
      <c r="AN22" s="645">
        <v>51527.461693485493</v>
      </c>
    </row>
    <row r="23" spans="1:42" x14ac:dyDescent="0.2">
      <c r="A23" s="17">
        <v>3</v>
      </c>
      <c r="B23" s="645">
        <v>11583.07</v>
      </c>
      <c r="C23" s="645">
        <v>11941.392097126802</v>
      </c>
      <c r="D23" s="645">
        <v>11837.717000000001</v>
      </c>
      <c r="E23" s="645">
        <v>12473.308000000001</v>
      </c>
      <c r="F23" s="645">
        <v>12503.808999999999</v>
      </c>
      <c r="G23" s="645">
        <v>12904.838</v>
      </c>
      <c r="H23" s="645">
        <v>12941.254000000001</v>
      </c>
      <c r="I23" s="645">
        <v>14519.24633671976</v>
      </c>
      <c r="J23" s="645">
        <v>15258.396555901021</v>
      </c>
      <c r="K23" s="645">
        <v>15958.904809259144</v>
      </c>
      <c r="L23" s="645">
        <v>16702.978767545294</v>
      </c>
      <c r="M23" s="645">
        <v>17485.244211218887</v>
      </c>
      <c r="N23" s="645">
        <v>18296.856717960163</v>
      </c>
      <c r="O23" s="645">
        <v>19184.189755389893</v>
      </c>
      <c r="P23" s="645">
        <v>20086.787969991041</v>
      </c>
      <c r="Q23" s="645">
        <v>20785.254470048993</v>
      </c>
      <c r="R23" s="645">
        <v>21506.194450303952</v>
      </c>
      <c r="S23" s="645">
        <v>22215.779870046634</v>
      </c>
      <c r="T23" s="645">
        <v>22919.626195375429</v>
      </c>
      <c r="U23" s="645">
        <v>23691.012767183969</v>
      </c>
      <c r="V23" s="645">
        <v>24473.514417515846</v>
      </c>
      <c r="W23" s="645">
        <v>25260.874535182516</v>
      </c>
      <c r="X23" s="645">
        <v>26036.135906708791</v>
      </c>
      <c r="Y23" s="645">
        <v>26848.905362106634</v>
      </c>
      <c r="Z23" s="645">
        <v>27684.721010185207</v>
      </c>
      <c r="AA23" s="645">
        <v>28589.500821944752</v>
      </c>
      <c r="AB23" s="645">
        <v>29535.917583223982</v>
      </c>
      <c r="AC23" s="645">
        <v>30467.095335400023</v>
      </c>
      <c r="AD23" s="645">
        <v>31397.597264893702</v>
      </c>
      <c r="AE23" s="645">
        <v>32241.60397151066</v>
      </c>
      <c r="AF23" s="645">
        <v>33103.189202668487</v>
      </c>
      <c r="AG23" s="645">
        <v>33975.616655659425</v>
      </c>
      <c r="AH23" s="645">
        <v>34877.177031316947</v>
      </c>
      <c r="AI23" s="645">
        <v>35822.918692146057</v>
      </c>
      <c r="AJ23" s="645">
        <v>36805.819918043686</v>
      </c>
      <c r="AK23" s="645">
        <v>37769.393021812895</v>
      </c>
      <c r="AL23" s="645">
        <v>38769.430901376385</v>
      </c>
      <c r="AM23" s="645">
        <v>39775.162357894173</v>
      </c>
      <c r="AN23" s="645">
        <v>40804.117681827942</v>
      </c>
    </row>
    <row r="24" spans="1:42" x14ac:dyDescent="0.2">
      <c r="A24" s="17">
        <v>4</v>
      </c>
      <c r="B24" s="645">
        <v>4708.8805344847715</v>
      </c>
      <c r="C24" s="645">
        <v>4839.7</v>
      </c>
      <c r="D24" s="645">
        <v>4922.1350694333478</v>
      </c>
      <c r="E24" s="645">
        <v>4623.0210333312516</v>
      </c>
      <c r="F24" s="645">
        <v>5024.333333333333</v>
      </c>
      <c r="G24" s="645">
        <v>4836.6003013476793</v>
      </c>
      <c r="H24" s="645">
        <v>4989.3741497728297</v>
      </c>
      <c r="I24" s="645">
        <v>5114.2601233893874</v>
      </c>
      <c r="J24" s="645">
        <v>5850.1922131970432</v>
      </c>
      <c r="K24" s="645">
        <v>6601.4932065584571</v>
      </c>
      <c r="L24" s="645">
        <v>6811.9035137363771</v>
      </c>
      <c r="M24" s="645">
        <v>7001.4820360037893</v>
      </c>
      <c r="N24" s="645">
        <v>7287.4798523492655</v>
      </c>
      <c r="O24" s="645">
        <v>7527.257599603764</v>
      </c>
      <c r="P24" s="645">
        <v>7811.8464938626439</v>
      </c>
      <c r="Q24" s="645">
        <v>8004.4588496724409</v>
      </c>
      <c r="R24" s="645">
        <v>8224.2512550884785</v>
      </c>
      <c r="S24" s="645">
        <v>8491.4702556315096</v>
      </c>
      <c r="T24" s="645">
        <v>8832.0962272009583</v>
      </c>
      <c r="U24" s="645">
        <v>9047.1005946750465</v>
      </c>
      <c r="V24" s="645">
        <v>9281.6804493703294</v>
      </c>
      <c r="W24" s="645">
        <v>9562.215634219021</v>
      </c>
      <c r="X24" s="645">
        <v>9767.072858105701</v>
      </c>
      <c r="Y24" s="645">
        <v>10002.980684202032</v>
      </c>
      <c r="Z24" s="645">
        <v>10381.079156150783</v>
      </c>
      <c r="AA24" s="645">
        <v>10650.532055061372</v>
      </c>
      <c r="AB24" s="645">
        <v>10948.775856384696</v>
      </c>
      <c r="AC24" s="645">
        <v>11230.319206182307</v>
      </c>
      <c r="AD24" s="645">
        <v>11564.627528541272</v>
      </c>
      <c r="AE24" s="645">
        <v>11853.729379155524</v>
      </c>
      <c r="AF24" s="645">
        <v>12111.196818845239</v>
      </c>
      <c r="AG24" s="645">
        <v>12397.752554892511</v>
      </c>
      <c r="AH24" s="645">
        <v>12662.944938002729</v>
      </c>
      <c r="AI24" s="645">
        <v>12929.997512162046</v>
      </c>
      <c r="AJ24" s="645">
        <v>13195.966494746783</v>
      </c>
      <c r="AK24" s="645">
        <v>13476.628240447344</v>
      </c>
      <c r="AL24" s="645">
        <v>13743.21094004413</v>
      </c>
      <c r="AM24" s="645">
        <v>14015.202642784367</v>
      </c>
      <c r="AN24" s="645">
        <v>14320.159180133749</v>
      </c>
    </row>
    <row r="25" spans="1:42" x14ac:dyDescent="0.2">
      <c r="A25" s="113">
        <v>5</v>
      </c>
      <c r="B25" s="645">
        <v>996</v>
      </c>
      <c r="C25" s="645">
        <v>1074</v>
      </c>
      <c r="D25" s="645">
        <v>1215</v>
      </c>
      <c r="E25" s="645">
        <v>1214</v>
      </c>
      <c r="F25" s="645">
        <v>1278</v>
      </c>
      <c r="G25" s="645">
        <v>1536</v>
      </c>
      <c r="H25" s="645">
        <v>1717</v>
      </c>
      <c r="I25" s="645">
        <v>1743</v>
      </c>
      <c r="J25" s="645">
        <v>1784</v>
      </c>
      <c r="K25" s="645">
        <v>1890</v>
      </c>
      <c r="L25" s="645">
        <v>2003</v>
      </c>
      <c r="M25" s="645">
        <v>2125</v>
      </c>
      <c r="N25" s="645">
        <v>2254</v>
      </c>
      <c r="O25" s="645">
        <v>2391</v>
      </c>
      <c r="P25" s="645">
        <v>2537</v>
      </c>
      <c r="Q25" s="645">
        <v>2693</v>
      </c>
      <c r="R25" s="645">
        <v>2859</v>
      </c>
      <c r="S25" s="645">
        <v>3035</v>
      </c>
      <c r="T25" s="645">
        <v>3223</v>
      </c>
      <c r="U25" s="645">
        <v>3423</v>
      </c>
      <c r="V25" s="645">
        <v>3635</v>
      </c>
      <c r="W25" s="645">
        <v>3862</v>
      </c>
      <c r="X25" s="645">
        <v>4104</v>
      </c>
      <c r="Y25" s="645">
        <v>4361</v>
      </c>
      <c r="Z25" s="645">
        <v>4635</v>
      </c>
      <c r="AA25" s="645">
        <v>4871</v>
      </c>
      <c r="AB25" s="645">
        <v>4871</v>
      </c>
      <c r="AC25" s="645">
        <v>4871</v>
      </c>
      <c r="AD25" s="645">
        <v>4871</v>
      </c>
      <c r="AE25" s="645">
        <v>4871</v>
      </c>
      <c r="AF25" s="645">
        <v>4871</v>
      </c>
      <c r="AG25" s="645">
        <v>4871</v>
      </c>
      <c r="AH25" s="645">
        <v>4871</v>
      </c>
      <c r="AI25" s="645">
        <v>4871</v>
      </c>
      <c r="AJ25" s="645">
        <v>4871</v>
      </c>
      <c r="AK25" s="645">
        <v>4871</v>
      </c>
      <c r="AL25" s="645">
        <v>4871</v>
      </c>
      <c r="AM25" s="645">
        <v>4871</v>
      </c>
      <c r="AN25" s="645">
        <v>4871</v>
      </c>
      <c r="AO25" s="24"/>
    </row>
    <row r="26" spans="1:42" x14ac:dyDescent="0.2">
      <c r="A26" s="17">
        <v>6</v>
      </c>
      <c r="B26" s="645">
        <v>688.62358438267211</v>
      </c>
      <c r="C26" s="645">
        <v>715.18527929416064</v>
      </c>
      <c r="D26" s="645">
        <v>718.77254252373928</v>
      </c>
      <c r="E26" s="645">
        <v>807.39917937395808</v>
      </c>
      <c r="F26" s="645">
        <v>798</v>
      </c>
      <c r="G26" s="645">
        <v>861.87909852043731</v>
      </c>
      <c r="H26" s="645">
        <v>969.22078604005287</v>
      </c>
      <c r="I26" s="645">
        <v>1016.1702431277995</v>
      </c>
      <c r="J26" s="645">
        <v>1067.0194914386193</v>
      </c>
      <c r="K26" s="645">
        <v>1119.0088230114286</v>
      </c>
      <c r="L26" s="645">
        <v>1163.6708059192297</v>
      </c>
      <c r="M26" s="645">
        <v>1208.367270188882</v>
      </c>
      <c r="N26" s="645">
        <v>1254.8267037880471</v>
      </c>
      <c r="O26" s="645">
        <v>1300.1099351560974</v>
      </c>
      <c r="P26" s="645">
        <v>1346.4335653482528</v>
      </c>
      <c r="Q26" s="645">
        <v>1393.2282225237775</v>
      </c>
      <c r="R26" s="645">
        <v>1441.3272051141</v>
      </c>
      <c r="S26" s="645">
        <v>1487.2024381062661</v>
      </c>
      <c r="T26" s="645">
        <v>1534.3331783980041</v>
      </c>
      <c r="U26" s="645">
        <v>1581.8739430380645</v>
      </c>
      <c r="V26" s="645">
        <v>1630.6033638183146</v>
      </c>
      <c r="W26" s="645">
        <v>1677.2816069156195</v>
      </c>
      <c r="X26" s="645">
        <v>1725.5419250273162</v>
      </c>
      <c r="Y26" s="645">
        <v>1774.1698992224524</v>
      </c>
      <c r="Z26" s="645">
        <v>1824.0113961022751</v>
      </c>
      <c r="AA26" s="645">
        <v>1871.0384543782864</v>
      </c>
      <c r="AB26" s="645">
        <v>1919.1080105482333</v>
      </c>
      <c r="AC26" s="645">
        <v>1966.8175832137686</v>
      </c>
      <c r="AD26" s="645">
        <v>2015.5302957449337</v>
      </c>
      <c r="AE26" s="645">
        <v>2060.7983320896396</v>
      </c>
      <c r="AF26" s="645">
        <v>2106.8879568971784</v>
      </c>
      <c r="AG26" s="645">
        <v>2152.2550836858563</v>
      </c>
      <c r="AH26" s="645">
        <v>2198.3921986319351</v>
      </c>
      <c r="AI26" s="645">
        <v>2240.4549478940298</v>
      </c>
      <c r="AJ26" s="645">
        <v>2283.1049656346472</v>
      </c>
      <c r="AK26" s="645">
        <v>2324.6676895484088</v>
      </c>
      <c r="AL26" s="645">
        <v>2366.7595238596709</v>
      </c>
      <c r="AM26" s="645">
        <v>2404.1759989098373</v>
      </c>
      <c r="AN26" s="645">
        <v>2441.9479275440776</v>
      </c>
    </row>
    <row r="27" spans="1:42" x14ac:dyDescent="0.2">
      <c r="A27" s="113">
        <v>7</v>
      </c>
      <c r="B27" s="645">
        <v>0</v>
      </c>
      <c r="C27" s="645">
        <v>1356</v>
      </c>
      <c r="D27" s="645">
        <v>1572.0887103567179</v>
      </c>
      <c r="E27" s="645">
        <v>1587.2587592727532</v>
      </c>
      <c r="F27" s="645">
        <v>1938.0977901271897</v>
      </c>
      <c r="G27" s="645">
        <v>2169</v>
      </c>
      <c r="H27" s="645">
        <v>2246</v>
      </c>
      <c r="I27" s="645">
        <v>2336</v>
      </c>
      <c r="J27" s="645">
        <v>2424.8902575915795</v>
      </c>
      <c r="K27" s="645">
        <v>2514.7726465140222</v>
      </c>
      <c r="L27" s="645">
        <v>2608.5622117421053</v>
      </c>
      <c r="M27" s="645">
        <v>2705.048277699093</v>
      </c>
      <c r="N27" s="645">
        <v>2810.1025308347216</v>
      </c>
      <c r="O27" s="645">
        <v>2907.4623419426762</v>
      </c>
      <c r="P27" s="645">
        <v>3014.1669236496764</v>
      </c>
      <c r="Q27" s="645">
        <v>3124.0394786546767</v>
      </c>
      <c r="R27" s="645">
        <v>3243.1693984775443</v>
      </c>
      <c r="S27" s="645">
        <v>3354.1372927911652</v>
      </c>
      <c r="T27" s="645">
        <v>3476.8535358654644</v>
      </c>
      <c r="U27" s="645">
        <v>3609.3977477783474</v>
      </c>
      <c r="V27" s="645">
        <v>3754.0514496055966</v>
      </c>
      <c r="W27" s="645">
        <v>3889.5689504621369</v>
      </c>
      <c r="X27" s="645">
        <v>4037.1391293989454</v>
      </c>
      <c r="Y27" s="645">
        <v>4189.5661025914487</v>
      </c>
      <c r="Z27" s="645">
        <v>4351.8884550575285</v>
      </c>
      <c r="AA27" s="645">
        <v>4498.8877597399451</v>
      </c>
      <c r="AB27" s="645">
        <v>4655.3139520005125</v>
      </c>
      <c r="AC27" s="645">
        <v>4812.5316716410098</v>
      </c>
      <c r="AD27" s="645">
        <v>4979.5056567056199</v>
      </c>
      <c r="AE27" s="645">
        <v>5127.3236094638887</v>
      </c>
      <c r="AF27" s="645">
        <v>5284.3312657028982</v>
      </c>
      <c r="AG27" s="645">
        <v>5440.6331120809755</v>
      </c>
      <c r="AH27" s="645">
        <v>5606.3342731642479</v>
      </c>
      <c r="AI27" s="645">
        <v>5748.8702216638767</v>
      </c>
      <c r="AJ27" s="645">
        <v>5900.2031895568134</v>
      </c>
      <c r="AK27" s="645">
        <v>6049.2164507697807</v>
      </c>
      <c r="AL27" s="645">
        <v>6207.139076901125</v>
      </c>
      <c r="AM27" s="645">
        <v>6337.9573083786654</v>
      </c>
      <c r="AN27" s="645">
        <v>5806.2132112593008</v>
      </c>
    </row>
    <row r="28" spans="1:42" x14ac:dyDescent="0.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 x14ac:dyDescent="0.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 x14ac:dyDescent="0.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 x14ac:dyDescent="0.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 x14ac:dyDescent="0.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 x14ac:dyDescent="0.2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 x14ac:dyDescent="0.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 x14ac:dyDescent="0.2">
      <c r="A35" s="117" t="s">
        <v>2619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 x14ac:dyDescent="0.2">
      <c r="A36" s="118" t="s">
        <v>2620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5" x14ac:dyDescent="0.25">
      <c r="A39" s="619" t="s">
        <v>2622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 x14ac:dyDescent="0.25">
      <c r="A40" s="616" t="s">
        <v>2623</v>
      </c>
    </row>
    <row r="41" spans="1:42" ht="15" x14ac:dyDescent="0.25">
      <c r="A41" s="616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 x14ac:dyDescent="0.25">
      <c r="A42" s="616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5" x14ac:dyDescent="0.25">
      <c r="A43" s="616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5" x14ac:dyDescent="0.25">
      <c r="A44" s="616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5" x14ac:dyDescent="0.25">
      <c r="A45" s="616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5" x14ac:dyDescent="0.25">
      <c r="A46" s="616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 x14ac:dyDescent="0.25">
      <c r="A47" s="616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 x14ac:dyDescent="0.25">
      <c r="A48" s="616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 x14ac:dyDescent="0.25">
      <c r="A49" s="617" t="s">
        <v>165</v>
      </c>
      <c r="B49" s="618">
        <f>SUM(B42:B48)</f>
        <v>0</v>
      </c>
      <c r="C49" s="618">
        <f t="shared" ref="C49:AN49" si="16">SUM(C42:C48)</f>
        <v>0</v>
      </c>
      <c r="D49" s="618">
        <f t="shared" si="16"/>
        <v>0</v>
      </c>
      <c r="E49" s="618">
        <f t="shared" si="16"/>
        <v>0.41068383249999985</v>
      </c>
      <c r="F49" s="618">
        <f t="shared" si="16"/>
        <v>1.9338574692499999</v>
      </c>
      <c r="G49" s="618">
        <f t="shared" si="16"/>
        <v>12.092284814600003</v>
      </c>
      <c r="H49" s="618">
        <f t="shared" si="16"/>
        <v>35.86507435275</v>
      </c>
      <c r="I49" s="618">
        <f t="shared" si="16"/>
        <v>71.481550355805425</v>
      </c>
      <c r="J49" s="618">
        <f t="shared" si="16"/>
        <v>119.8995683352576</v>
      </c>
      <c r="K49" s="618">
        <f t="shared" si="16"/>
        <v>161.54305351175077</v>
      </c>
      <c r="L49" s="618">
        <f t="shared" si="16"/>
        <v>198.3505755723846</v>
      </c>
      <c r="M49" s="618">
        <f t="shared" si="16"/>
        <v>248.43651514952251</v>
      </c>
      <c r="N49" s="618">
        <f t="shared" si="16"/>
        <v>309.96339086760844</v>
      </c>
      <c r="O49" s="618">
        <f t="shared" si="16"/>
        <v>383.7692818872851</v>
      </c>
      <c r="P49" s="618">
        <f t="shared" si="16"/>
        <v>466.54607155433996</v>
      </c>
      <c r="Q49" s="618">
        <f t="shared" si="16"/>
        <v>560.88637511478271</v>
      </c>
      <c r="R49" s="618">
        <f t="shared" si="16"/>
        <v>665.41420770095192</v>
      </c>
      <c r="S49" s="618">
        <f t="shared" si="16"/>
        <v>778.13650432217128</v>
      </c>
      <c r="T49" s="618">
        <f t="shared" si="16"/>
        <v>903.98230976690127</v>
      </c>
      <c r="U49" s="618">
        <f t="shared" si="16"/>
        <v>1024.6104123551142</v>
      </c>
      <c r="V49" s="618">
        <f t="shared" si="16"/>
        <v>1134.853255526129</v>
      </c>
      <c r="W49" s="618">
        <f t="shared" si="16"/>
        <v>1243.6765567252228</v>
      </c>
      <c r="X49" s="618">
        <f t="shared" si="16"/>
        <v>1349.4875732996759</v>
      </c>
      <c r="Y49" s="618">
        <f t="shared" si="16"/>
        <v>1456.5148887574051</v>
      </c>
      <c r="Z49" s="618">
        <f t="shared" si="16"/>
        <v>1563.2780720657026</v>
      </c>
      <c r="AA49" s="618">
        <f t="shared" si="16"/>
        <v>1668.9504230581931</v>
      </c>
      <c r="AB49" s="618">
        <f t="shared" si="16"/>
        <v>1775.8195306238106</v>
      </c>
      <c r="AC49" s="618">
        <f t="shared" si="16"/>
        <v>1886.7118323500006</v>
      </c>
      <c r="AD49" s="618">
        <f t="shared" si="16"/>
        <v>2004.6234235767972</v>
      </c>
      <c r="AE49" s="618">
        <f t="shared" si="16"/>
        <v>2122.5731053099244</v>
      </c>
      <c r="AF49" s="618">
        <f t="shared" si="16"/>
        <v>2241.9529268274796</v>
      </c>
      <c r="AG49" s="618">
        <f t="shared" si="16"/>
        <v>2382.3807443652427</v>
      </c>
      <c r="AH49" s="618">
        <f t="shared" si="16"/>
        <v>2536.1833021766079</v>
      </c>
      <c r="AI49" s="618">
        <f t="shared" si="16"/>
        <v>2686.7166036609378</v>
      </c>
      <c r="AJ49" s="618">
        <f t="shared" si="16"/>
        <v>2843.41461525874</v>
      </c>
      <c r="AK49" s="618">
        <f t="shared" si="16"/>
        <v>3026.0545721328576</v>
      </c>
      <c r="AL49" s="618">
        <f t="shared" si="16"/>
        <v>3253.6386306328586</v>
      </c>
      <c r="AM49" s="618">
        <f t="shared" si="16"/>
        <v>3499.5777726328588</v>
      </c>
      <c r="AN49" s="618">
        <f t="shared" si="16"/>
        <v>3733.1151686328576</v>
      </c>
    </row>
    <row r="53" spans="1:40" x14ac:dyDescent="0.2">
      <c r="G53" s="112"/>
    </row>
    <row r="54" spans="1:40" x14ac:dyDescent="0.2">
      <c r="G54" s="112"/>
    </row>
    <row r="55" spans="1:40" x14ac:dyDescent="0.2">
      <c r="G55" s="112"/>
    </row>
    <row r="56" spans="1:40" x14ac:dyDescent="0.2">
      <c r="G56" s="112"/>
    </row>
    <row r="57" spans="1:40" x14ac:dyDescent="0.2">
      <c r="G57" s="112"/>
    </row>
    <row r="58" spans="1:40" x14ac:dyDescent="0.2">
      <c r="G58" s="112"/>
    </row>
    <row r="59" spans="1:40" x14ac:dyDescent="0.2">
      <c r="G59" s="112"/>
    </row>
    <row r="60" spans="1:40" x14ac:dyDescent="0.2">
      <c r="G60" s="112"/>
    </row>
    <row r="61" spans="1:40" x14ac:dyDescent="0.2">
      <c r="G61" s="112"/>
    </row>
    <row r="62" spans="1:40" x14ac:dyDescent="0.2">
      <c r="G62" s="112"/>
    </row>
    <row r="63" spans="1:40" x14ac:dyDescent="0.2">
      <c r="G63" s="112"/>
    </row>
    <row r="64" spans="1:40" x14ac:dyDescent="0.2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FFC000"/>
  </sheetPr>
  <dimension ref="A1:AN112"/>
  <sheetViews>
    <sheetView workbookViewId="0">
      <pane xSplit="1" ySplit="1" topLeftCell="E71" activePane="bottomRight" state="frozen"/>
      <selection pane="topRight" activeCell="B1" sqref="B1"/>
      <selection pane="bottomLeft" activeCell="A2" sqref="A2"/>
      <selection pane="bottomRight" activeCell="AH55" sqref="AH55"/>
    </sheetView>
  </sheetViews>
  <sheetFormatPr defaultColWidth="8.85546875" defaultRowHeight="12.75" x14ac:dyDescent="0.2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 x14ac:dyDescent="0.25">
      <c r="A1" s="11" t="s">
        <v>206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5" thickTop="1" x14ac:dyDescent="0.2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6">
        <f>E19+E31+E43+E55</f>
        <v>0.70983861065819132</v>
      </c>
      <c r="F2" s="636">
        <f t="shared" ref="F2:AN2" si="1">F19+F31+F43+F55</f>
        <v>4.4388450636569177</v>
      </c>
      <c r="G2" s="636">
        <f t="shared" si="1"/>
        <v>24.431809736596122</v>
      </c>
      <c r="H2" s="636">
        <f t="shared" si="1"/>
        <v>70.953679247562974</v>
      </c>
      <c r="I2" s="636">
        <f t="shared" si="1"/>
        <v>138.15150094079453</v>
      </c>
      <c r="J2" s="636">
        <f t="shared" si="1"/>
        <v>225.73867317468006</v>
      </c>
      <c r="K2" s="636">
        <f t="shared" si="1"/>
        <v>296.547914215677</v>
      </c>
      <c r="L2" s="636">
        <f t="shared" si="1"/>
        <v>346.17028585053765</v>
      </c>
      <c r="M2" s="636">
        <f t="shared" si="1"/>
        <v>433.01779386993707</v>
      </c>
      <c r="N2" s="636">
        <f t="shared" si="1"/>
        <v>562.7132136644052</v>
      </c>
      <c r="O2" s="636">
        <f t="shared" si="1"/>
        <v>714.05546329887261</v>
      </c>
      <c r="P2" s="636">
        <f t="shared" si="1"/>
        <v>880.32877823056401</v>
      </c>
      <c r="Q2" s="636">
        <f t="shared" si="1"/>
        <v>1059.2932661405478</v>
      </c>
      <c r="R2" s="636">
        <f t="shared" si="1"/>
        <v>1241.4809004905339</v>
      </c>
      <c r="S2" s="636">
        <f t="shared" si="1"/>
        <v>1425.7169772148327</v>
      </c>
      <c r="T2" s="636">
        <f t="shared" si="1"/>
        <v>1618.4974558003214</v>
      </c>
      <c r="U2" s="636">
        <f t="shared" si="1"/>
        <v>1791.8202489519444</v>
      </c>
      <c r="V2" s="636">
        <f t="shared" si="1"/>
        <v>1943.0730434696768</v>
      </c>
      <c r="W2" s="636">
        <f t="shared" si="1"/>
        <v>2095.139858280002</v>
      </c>
      <c r="X2" s="636">
        <f t="shared" si="1"/>
        <v>2247.9842456453043</v>
      </c>
      <c r="Y2" s="636">
        <f t="shared" si="1"/>
        <v>2406.0781751769409</v>
      </c>
      <c r="Z2" s="636">
        <f t="shared" si="1"/>
        <v>2571.0608041143764</v>
      </c>
      <c r="AA2" s="636">
        <f t="shared" si="1"/>
        <v>2739.2522541082167</v>
      </c>
      <c r="AB2" s="636">
        <f t="shared" si="1"/>
        <v>2914.0386665633555</v>
      </c>
      <c r="AC2" s="636">
        <f t="shared" si="1"/>
        <v>3096.7253063360549</v>
      </c>
      <c r="AD2" s="636">
        <f t="shared" si="1"/>
        <v>3296.4508203223113</v>
      </c>
      <c r="AE2" s="636">
        <f t="shared" si="1"/>
        <v>3493.0358189086223</v>
      </c>
      <c r="AF2" s="636">
        <f t="shared" si="1"/>
        <v>3683.5384841537184</v>
      </c>
      <c r="AG2" s="636">
        <f t="shared" si="1"/>
        <v>3893.1982837823398</v>
      </c>
      <c r="AH2" s="636">
        <f t="shared" si="1"/>
        <v>4115.5397986007865</v>
      </c>
      <c r="AI2" s="636">
        <f t="shared" si="1"/>
        <v>4346.3583728102749</v>
      </c>
      <c r="AJ2" s="636">
        <f t="shared" si="1"/>
        <v>4588.1506508394677</v>
      </c>
      <c r="AK2" s="636">
        <f t="shared" si="1"/>
        <v>4843.8211309287781</v>
      </c>
      <c r="AL2" s="636">
        <f t="shared" si="1"/>
        <v>5114.8087263267207</v>
      </c>
      <c r="AM2" s="636">
        <f t="shared" si="1"/>
        <v>5402.0456529379444</v>
      </c>
      <c r="AN2" s="636">
        <f t="shared" si="1"/>
        <v>5706.8958398461109</v>
      </c>
    </row>
    <row r="3" spans="1:40" x14ac:dyDescent="0.2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6">
        <f t="shared" si="2"/>
        <v>0.70012744047599773</v>
      </c>
      <c r="F3" s="636">
        <f t="shared" ref="F3:AN7" si="3">F20+F32+F44+F56</f>
        <v>1.780773436612709</v>
      </c>
      <c r="G3" s="636">
        <f t="shared" si="3"/>
        <v>5.5780095062822674</v>
      </c>
      <c r="H3" s="636">
        <f t="shared" si="3"/>
        <v>18.55700339175479</v>
      </c>
      <c r="I3" s="636">
        <f t="shared" si="3"/>
        <v>46.167958278118299</v>
      </c>
      <c r="J3" s="636">
        <f t="shared" si="3"/>
        <v>86.152023624688553</v>
      </c>
      <c r="K3" s="636">
        <f t="shared" si="3"/>
        <v>119.76098430932448</v>
      </c>
      <c r="L3" s="636">
        <f t="shared" si="3"/>
        <v>147.31321053277</v>
      </c>
      <c r="M3" s="636">
        <f t="shared" si="3"/>
        <v>190.29587416015164</v>
      </c>
      <c r="N3" s="636">
        <f t="shared" si="3"/>
        <v>249.04328536407291</v>
      </c>
      <c r="O3" s="636">
        <f t="shared" si="3"/>
        <v>320.0590139243472</v>
      </c>
      <c r="P3" s="636">
        <f t="shared" si="3"/>
        <v>400.20978334682479</v>
      </c>
      <c r="Q3" s="636">
        <f t="shared" si="3"/>
        <v>487.54445087768283</v>
      </c>
      <c r="R3" s="636">
        <f t="shared" si="3"/>
        <v>582.44356110083379</v>
      </c>
      <c r="S3" s="636">
        <f t="shared" si="3"/>
        <v>683.53312262617897</v>
      </c>
      <c r="T3" s="636">
        <f t="shared" si="3"/>
        <v>791.19223822629567</v>
      </c>
      <c r="U3" s="636">
        <f t="shared" si="3"/>
        <v>893.55790609832923</v>
      </c>
      <c r="V3" s="636">
        <f t="shared" si="3"/>
        <v>988.18923328513677</v>
      </c>
      <c r="W3" s="636">
        <f t="shared" si="3"/>
        <v>1079.7482931196714</v>
      </c>
      <c r="X3" s="636">
        <f t="shared" si="3"/>
        <v>1169.2058379870762</v>
      </c>
      <c r="Y3" s="636">
        <f t="shared" si="3"/>
        <v>1259.0200273979513</v>
      </c>
      <c r="Z3" s="636">
        <f t="shared" si="3"/>
        <v>1347.4050969712393</v>
      </c>
      <c r="AA3" s="636">
        <f t="shared" si="3"/>
        <v>1435.9851557557824</v>
      </c>
      <c r="AB3" s="636">
        <f t="shared" si="3"/>
        <v>1526.1286009933576</v>
      </c>
      <c r="AC3" s="636">
        <f t="shared" si="3"/>
        <v>1620.0398691318287</v>
      </c>
      <c r="AD3" s="636">
        <f t="shared" si="3"/>
        <v>1718.5948196926911</v>
      </c>
      <c r="AE3" s="636">
        <f t="shared" si="3"/>
        <v>1814.8700944441837</v>
      </c>
      <c r="AF3" s="636">
        <f t="shared" si="3"/>
        <v>1913.4380856851967</v>
      </c>
      <c r="AG3" s="636">
        <f t="shared" si="3"/>
        <v>2031.1207104656983</v>
      </c>
      <c r="AH3" s="636">
        <f t="shared" si="3"/>
        <v>2160.5105725145672</v>
      </c>
      <c r="AI3" s="636">
        <f t="shared" si="3"/>
        <v>2286.9462862129371</v>
      </c>
      <c r="AJ3" s="636">
        <f t="shared" si="3"/>
        <v>2419.1932621946162</v>
      </c>
      <c r="AK3" s="636">
        <f t="shared" si="3"/>
        <v>2574.2433954709513</v>
      </c>
      <c r="AL3" s="636">
        <f t="shared" si="3"/>
        <v>2768.2955006816592</v>
      </c>
      <c r="AM3" s="636">
        <f t="shared" si="3"/>
        <v>2977.5594244474419</v>
      </c>
      <c r="AN3" s="636">
        <f t="shared" si="3"/>
        <v>3173.1480537846055</v>
      </c>
    </row>
    <row r="4" spans="1:40" x14ac:dyDescent="0.2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6">
        <f t="shared" si="0"/>
        <v>0.14720892604048189</v>
      </c>
      <c r="F4" s="636">
        <f t="shared" si="3"/>
        <v>1.3339766745905934</v>
      </c>
      <c r="G4" s="636">
        <f t="shared" si="3"/>
        <v>6.8878423362633212</v>
      </c>
      <c r="H4" s="636">
        <f t="shared" si="3"/>
        <v>21.287798314906794</v>
      </c>
      <c r="I4" s="636">
        <f t="shared" si="3"/>
        <v>47.868390859078005</v>
      </c>
      <c r="J4" s="636">
        <f t="shared" si="3"/>
        <v>86.345267983997545</v>
      </c>
      <c r="K4" s="636">
        <f t="shared" si="3"/>
        <v>112.25136441045886</v>
      </c>
      <c r="L4" s="636">
        <f t="shared" si="3"/>
        <v>120.84446603703057</v>
      </c>
      <c r="M4" s="636">
        <f t="shared" si="3"/>
        <v>139.2084149646935</v>
      </c>
      <c r="N4" s="636">
        <f t="shared" si="3"/>
        <v>170.08099709231755</v>
      </c>
      <c r="O4" s="636">
        <f t="shared" si="3"/>
        <v>205.72198965384135</v>
      </c>
      <c r="P4" s="636">
        <f t="shared" si="3"/>
        <v>244.87008537748503</v>
      </c>
      <c r="Q4" s="636">
        <f t="shared" si="3"/>
        <v>286.88312716298356</v>
      </c>
      <c r="R4" s="636">
        <f t="shared" si="3"/>
        <v>330.96018524453621</v>
      </c>
      <c r="S4" s="636">
        <f t="shared" si="3"/>
        <v>377.43279032900108</v>
      </c>
      <c r="T4" s="636">
        <f t="shared" si="3"/>
        <v>428.38557598007475</v>
      </c>
      <c r="U4" s="636">
        <f t="shared" si="3"/>
        <v>474.7061867928374</v>
      </c>
      <c r="V4" s="636">
        <f t="shared" si="3"/>
        <v>514.01452206351814</v>
      </c>
      <c r="W4" s="636">
        <f t="shared" si="3"/>
        <v>555.20186598252326</v>
      </c>
      <c r="X4" s="636">
        <f t="shared" si="3"/>
        <v>598.4571529330741</v>
      </c>
      <c r="Y4" s="636">
        <f t="shared" si="3"/>
        <v>644.67887163056173</v>
      </c>
      <c r="Z4" s="636">
        <f t="shared" si="3"/>
        <v>694.55285081954651</v>
      </c>
      <c r="AA4" s="636">
        <f t="shared" si="3"/>
        <v>748.56200894897017</v>
      </c>
      <c r="AB4" s="636">
        <f t="shared" si="3"/>
        <v>813.495868339759</v>
      </c>
      <c r="AC4" s="636">
        <f t="shared" si="3"/>
        <v>891.95674214081907</v>
      </c>
      <c r="AD4" s="636">
        <f t="shared" si="3"/>
        <v>973.31917506002753</v>
      </c>
      <c r="AE4" s="636">
        <f t="shared" si="3"/>
        <v>1049.3678836320357</v>
      </c>
      <c r="AF4" s="636">
        <f t="shared" si="3"/>
        <v>1125.1658918012999</v>
      </c>
      <c r="AG4" s="636">
        <f t="shared" si="3"/>
        <v>1206.7732923632366</v>
      </c>
      <c r="AH4" s="636">
        <f t="shared" si="3"/>
        <v>1295.3674936672116</v>
      </c>
      <c r="AI4" s="636">
        <f t="shared" si="3"/>
        <v>1391.5260191021098</v>
      </c>
      <c r="AJ4" s="636">
        <f t="shared" si="3"/>
        <v>1495.6913351540577</v>
      </c>
      <c r="AK4" s="636">
        <f t="shared" si="3"/>
        <v>1607.5447909854745</v>
      </c>
      <c r="AL4" s="636">
        <f t="shared" si="3"/>
        <v>1727.7520641726899</v>
      </c>
      <c r="AM4" s="636">
        <f t="shared" si="3"/>
        <v>1857.7546760854573</v>
      </c>
      <c r="AN4" s="636">
        <f t="shared" si="3"/>
        <v>1999.3438292368371</v>
      </c>
    </row>
    <row r="5" spans="1:40" x14ac:dyDescent="0.2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6">
        <f t="shared" si="0"/>
        <v>5.39056002371366E-2</v>
      </c>
      <c r="F5" s="636">
        <f t="shared" si="3"/>
        <v>0.95431470540109065</v>
      </c>
      <c r="G5" s="636">
        <f t="shared" si="3"/>
        <v>3.4785753815268867</v>
      </c>
      <c r="H5" s="636">
        <f t="shared" si="3"/>
        <v>7.5994956607932309</v>
      </c>
      <c r="I5" s="636">
        <f t="shared" si="3"/>
        <v>13.98044788414993</v>
      </c>
      <c r="J5" s="636">
        <f t="shared" si="3"/>
        <v>22.510358338060136</v>
      </c>
      <c r="K5" s="636">
        <f t="shared" si="3"/>
        <v>28.975285930671564</v>
      </c>
      <c r="L5" s="636">
        <f t="shared" si="3"/>
        <v>31.77476521808504</v>
      </c>
      <c r="M5" s="636">
        <f t="shared" si="3"/>
        <v>37.02239458958995</v>
      </c>
      <c r="N5" s="636">
        <f t="shared" si="3"/>
        <v>47.96308453461355</v>
      </c>
      <c r="O5" s="636">
        <f t="shared" si="3"/>
        <v>62.079964671563218</v>
      </c>
      <c r="P5" s="636">
        <f t="shared" si="3"/>
        <v>76.302587072470374</v>
      </c>
      <c r="Q5" s="636">
        <f t="shared" si="3"/>
        <v>90.848606053779505</v>
      </c>
      <c r="R5" s="636">
        <f t="shared" si="3"/>
        <v>107.37700982712364</v>
      </c>
      <c r="S5" s="636">
        <f t="shared" si="3"/>
        <v>124.09775654819579</v>
      </c>
      <c r="T5" s="636">
        <f t="shared" si="3"/>
        <v>141.81162746510577</v>
      </c>
      <c r="U5" s="636">
        <f t="shared" si="3"/>
        <v>157.98364005509984</v>
      </c>
      <c r="V5" s="636">
        <f t="shared" si="3"/>
        <v>171.86889509358144</v>
      </c>
      <c r="W5" s="636">
        <f t="shared" si="3"/>
        <v>185.99345796864162</v>
      </c>
      <c r="X5" s="636">
        <f t="shared" si="3"/>
        <v>198.75796403406673</v>
      </c>
      <c r="Y5" s="636">
        <f t="shared" si="3"/>
        <v>211.98486795230471</v>
      </c>
      <c r="Z5" s="636">
        <f t="shared" si="3"/>
        <v>225.85316318105384</v>
      </c>
      <c r="AA5" s="636">
        <f t="shared" si="3"/>
        <v>239.74792106947331</v>
      </c>
      <c r="AB5" s="636">
        <f t="shared" si="3"/>
        <v>253.83129104664516</v>
      </c>
      <c r="AC5" s="636">
        <f t="shared" si="3"/>
        <v>269.10433715221558</v>
      </c>
      <c r="AD5" s="636">
        <f t="shared" si="3"/>
        <v>285.44926964476178</v>
      </c>
      <c r="AE5" s="636">
        <f t="shared" si="3"/>
        <v>300.1294487042785</v>
      </c>
      <c r="AF5" s="636">
        <f t="shared" si="3"/>
        <v>314.61116859734045</v>
      </c>
      <c r="AG5" s="636">
        <f t="shared" si="3"/>
        <v>330.59888722371937</v>
      </c>
      <c r="AH5" s="636">
        <f t="shared" si="3"/>
        <v>347.62449235640406</v>
      </c>
      <c r="AI5" s="636">
        <f t="shared" si="3"/>
        <v>365.73853594515816</v>
      </c>
      <c r="AJ5" s="636">
        <f t="shared" si="3"/>
        <v>384.88494611654346</v>
      </c>
      <c r="AK5" s="636">
        <f t="shared" si="3"/>
        <v>405.19569226442655</v>
      </c>
      <c r="AL5" s="636">
        <f t="shared" si="3"/>
        <v>426.70326625268211</v>
      </c>
      <c r="AM5" s="636">
        <f t="shared" si="3"/>
        <v>449.53080624422529</v>
      </c>
      <c r="AN5" s="636">
        <f t="shared" si="3"/>
        <v>473.81544571957829</v>
      </c>
    </row>
    <row r="6" spans="1:40" x14ac:dyDescent="0.2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6">
        <f t="shared" si="0"/>
        <v>0</v>
      </c>
      <c r="F6" s="636">
        <f t="shared" si="3"/>
        <v>0</v>
      </c>
      <c r="G6" s="636">
        <f t="shared" si="3"/>
        <v>0</v>
      </c>
      <c r="H6" s="636">
        <f t="shared" si="3"/>
        <v>0</v>
      </c>
      <c r="I6" s="636">
        <f t="shared" si="3"/>
        <v>0</v>
      </c>
      <c r="J6" s="636">
        <f t="shared" si="3"/>
        <v>0</v>
      </c>
      <c r="K6" s="636">
        <f t="shared" si="3"/>
        <v>0</v>
      </c>
      <c r="L6" s="636">
        <f t="shared" si="3"/>
        <v>0</v>
      </c>
      <c r="M6" s="636">
        <f t="shared" si="3"/>
        <v>0</v>
      </c>
      <c r="N6" s="636">
        <f t="shared" si="3"/>
        <v>0</v>
      </c>
      <c r="O6" s="636">
        <f t="shared" si="3"/>
        <v>0</v>
      </c>
      <c r="P6" s="636">
        <f t="shared" si="3"/>
        <v>0</v>
      </c>
      <c r="Q6" s="636">
        <f t="shared" si="3"/>
        <v>0</v>
      </c>
      <c r="R6" s="636">
        <f t="shared" si="3"/>
        <v>0</v>
      </c>
      <c r="S6" s="636">
        <f t="shared" si="3"/>
        <v>0</v>
      </c>
      <c r="T6" s="636">
        <f t="shared" si="3"/>
        <v>0</v>
      </c>
      <c r="U6" s="636">
        <f t="shared" si="3"/>
        <v>0</v>
      </c>
      <c r="V6" s="636">
        <f t="shared" si="3"/>
        <v>0</v>
      </c>
      <c r="W6" s="636">
        <f t="shared" si="3"/>
        <v>0</v>
      </c>
      <c r="X6" s="636">
        <f t="shared" si="3"/>
        <v>0</v>
      </c>
      <c r="Y6" s="636">
        <f t="shared" si="3"/>
        <v>0</v>
      </c>
      <c r="Z6" s="636">
        <f t="shared" si="3"/>
        <v>0</v>
      </c>
      <c r="AA6" s="636">
        <f t="shared" si="3"/>
        <v>0</v>
      </c>
      <c r="AB6" s="636">
        <f t="shared" si="3"/>
        <v>0</v>
      </c>
      <c r="AC6" s="636">
        <f t="shared" si="3"/>
        <v>0</v>
      </c>
      <c r="AD6" s="636">
        <f t="shared" si="3"/>
        <v>0</v>
      </c>
      <c r="AE6" s="636">
        <f t="shared" si="3"/>
        <v>0</v>
      </c>
      <c r="AF6" s="636">
        <f t="shared" si="3"/>
        <v>0</v>
      </c>
      <c r="AG6" s="636">
        <f t="shared" si="3"/>
        <v>0</v>
      </c>
      <c r="AH6" s="636">
        <f t="shared" si="3"/>
        <v>0</v>
      </c>
      <c r="AI6" s="636">
        <f t="shared" si="3"/>
        <v>0</v>
      </c>
      <c r="AJ6" s="636">
        <f t="shared" si="3"/>
        <v>0</v>
      </c>
      <c r="AK6" s="636">
        <f t="shared" si="3"/>
        <v>0</v>
      </c>
      <c r="AL6" s="636">
        <f t="shared" si="3"/>
        <v>0</v>
      </c>
      <c r="AM6" s="636">
        <f t="shared" si="3"/>
        <v>0</v>
      </c>
      <c r="AN6" s="636">
        <f t="shared" si="3"/>
        <v>0</v>
      </c>
    </row>
    <row r="7" spans="1:40" x14ac:dyDescent="0.2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6">
        <f t="shared" si="0"/>
        <v>1.3776506037335768E-3</v>
      </c>
      <c r="F7" s="636">
        <f t="shared" si="3"/>
        <v>9.9992056056778383E-3</v>
      </c>
      <c r="G7" s="636">
        <f t="shared" si="3"/>
        <v>5.6286076865589438E-2</v>
      </c>
      <c r="H7" s="636">
        <f t="shared" si="3"/>
        <v>0.1977263213615468</v>
      </c>
      <c r="I7" s="636">
        <f t="shared" si="3"/>
        <v>0.45925472030867881</v>
      </c>
      <c r="J7" s="636">
        <f t="shared" si="3"/>
        <v>0.81230447635381775</v>
      </c>
      <c r="K7" s="636">
        <f t="shared" si="3"/>
        <v>1.0062649511729489</v>
      </c>
      <c r="L7" s="636">
        <f t="shared" si="3"/>
        <v>1.025834776680784</v>
      </c>
      <c r="M7" s="636">
        <f t="shared" si="3"/>
        <v>1.1649199226207259</v>
      </c>
      <c r="N7" s="636">
        <f t="shared" si="3"/>
        <v>1.4379936917872875</v>
      </c>
      <c r="O7" s="636">
        <f t="shared" si="3"/>
        <v>1.7674499696886508</v>
      </c>
      <c r="P7" s="636">
        <f t="shared" si="3"/>
        <v>2.1751016202766933</v>
      </c>
      <c r="Q7" s="636">
        <f t="shared" si="3"/>
        <v>2.6240320042287477</v>
      </c>
      <c r="R7" s="636">
        <f t="shared" si="3"/>
        <v>3.0792042875872516</v>
      </c>
      <c r="S7" s="636">
        <f t="shared" si="3"/>
        <v>3.5878098154797735</v>
      </c>
      <c r="T7" s="636">
        <f t="shared" si="3"/>
        <v>4.1113785407247452</v>
      </c>
      <c r="U7" s="636">
        <f t="shared" si="3"/>
        <v>4.5391194141010027</v>
      </c>
      <c r="V7" s="636">
        <f t="shared" si="3"/>
        <v>4.8918928789005234</v>
      </c>
      <c r="W7" s="636">
        <f t="shared" si="3"/>
        <v>5.259833734884932</v>
      </c>
      <c r="X7" s="636">
        <f t="shared" si="3"/>
        <v>5.6412433710056975</v>
      </c>
      <c r="Y7" s="636">
        <f t="shared" si="3"/>
        <v>6.0420919202680166</v>
      </c>
      <c r="Z7" s="636">
        <f t="shared" si="3"/>
        <v>6.4826880263971356</v>
      </c>
      <c r="AA7" s="636">
        <f t="shared" si="3"/>
        <v>6.9600854268150467</v>
      </c>
      <c r="AB7" s="636">
        <f t="shared" si="3"/>
        <v>7.4732266552174353</v>
      </c>
      <c r="AC7" s="636">
        <f t="shared" si="3"/>
        <v>8.0406479596200793</v>
      </c>
      <c r="AD7" s="636">
        <f t="shared" si="3"/>
        <v>8.6562493427711296</v>
      </c>
      <c r="AE7" s="636">
        <f t="shared" si="3"/>
        <v>9.2203244867271952</v>
      </c>
      <c r="AF7" s="636">
        <f t="shared" si="3"/>
        <v>9.7933282878563173</v>
      </c>
      <c r="AG7" s="636">
        <f t="shared" si="3"/>
        <v>10.423957506474501</v>
      </c>
      <c r="AH7" s="636">
        <f t="shared" si="3"/>
        <v>11.092403932313335</v>
      </c>
      <c r="AI7" s="636">
        <f t="shared" si="3"/>
        <v>11.813341355274522</v>
      </c>
      <c r="AJ7" s="636">
        <f t="shared" si="3"/>
        <v>12.591561499004454</v>
      </c>
      <c r="AK7" s="636">
        <f t="shared" si="3"/>
        <v>13.415223584350542</v>
      </c>
      <c r="AL7" s="636">
        <f t="shared" si="3"/>
        <v>14.295032248880089</v>
      </c>
      <c r="AM7" s="636">
        <f t="shared" si="3"/>
        <v>15.229685249299569</v>
      </c>
      <c r="AN7" s="636">
        <f t="shared" si="3"/>
        <v>16.228694114490292</v>
      </c>
    </row>
    <row r="8" spans="1:40" x14ac:dyDescent="0.2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6">
        <f t="shared" ref="E8:AN8" si="4">E25+E37+E49+E61</f>
        <v>3.795360056026582E-3</v>
      </c>
      <c r="F8" s="636">
        <f t="shared" si="4"/>
        <v>2.5517683740473789E-2</v>
      </c>
      <c r="G8" s="636">
        <f t="shared" si="4"/>
        <v>0.24437820994921824</v>
      </c>
      <c r="H8" s="636">
        <f t="shared" si="4"/>
        <v>0.86271473820866007</v>
      </c>
      <c r="I8" s="636">
        <f t="shared" si="4"/>
        <v>1.9054418236967514</v>
      </c>
      <c r="J8" s="636">
        <f t="shared" si="4"/>
        <v>3.3202737699309051</v>
      </c>
      <c r="K8" s="636">
        <f t="shared" si="4"/>
        <v>4.7455971769748322</v>
      </c>
      <c r="L8" s="636">
        <f t="shared" si="4"/>
        <v>6.1657333352898211</v>
      </c>
      <c r="M8" s="636">
        <f t="shared" si="4"/>
        <v>8.2358436676344251</v>
      </c>
      <c r="N8" s="636">
        <f t="shared" si="4"/>
        <v>11.055946335319359</v>
      </c>
      <c r="O8" s="636">
        <f t="shared" si="4"/>
        <v>14.262793619045977</v>
      </c>
      <c r="P8" s="636">
        <f t="shared" si="4"/>
        <v>17.668954333580736</v>
      </c>
      <c r="Q8" s="636">
        <f t="shared" si="4"/>
        <v>21.086507016656139</v>
      </c>
      <c r="R8" s="636">
        <f t="shared" si="4"/>
        <v>24.408850761458716</v>
      </c>
      <c r="S8" s="636">
        <f t="shared" si="4"/>
        <v>27.625766938499691</v>
      </c>
      <c r="T8" s="636">
        <f t="shared" si="4"/>
        <v>30.757065665882585</v>
      </c>
      <c r="U8" s="636">
        <f t="shared" si="4"/>
        <v>33.463056703893756</v>
      </c>
      <c r="V8" s="636">
        <f t="shared" si="4"/>
        <v>35.746103838670209</v>
      </c>
      <c r="W8" s="636">
        <f t="shared" si="4"/>
        <v>37.998893650107831</v>
      </c>
      <c r="X8" s="636">
        <f t="shared" si="4"/>
        <v>40.276908755837432</v>
      </c>
      <c r="Y8" s="636">
        <f t="shared" si="4"/>
        <v>42.624544375933532</v>
      </c>
      <c r="Z8" s="636">
        <f t="shared" si="4"/>
        <v>45.047814767829969</v>
      </c>
      <c r="AA8" s="636">
        <f t="shared" si="4"/>
        <v>47.614540579222265</v>
      </c>
      <c r="AB8" s="636">
        <f t="shared" si="4"/>
        <v>50.364112564262129</v>
      </c>
      <c r="AC8" s="636">
        <f t="shared" si="4"/>
        <v>53.279436307790313</v>
      </c>
      <c r="AD8" s="636">
        <f t="shared" si="4"/>
        <v>56.374603422769646</v>
      </c>
      <c r="AE8" s="636">
        <f t="shared" si="4"/>
        <v>59.405368073790001</v>
      </c>
      <c r="AF8" s="636">
        <f t="shared" si="4"/>
        <v>62.399016864469523</v>
      </c>
      <c r="AG8" s="636">
        <f t="shared" si="4"/>
        <v>65.617757853418965</v>
      </c>
      <c r="AH8" s="636">
        <f t="shared" si="4"/>
        <v>69.033838976741109</v>
      </c>
      <c r="AI8" s="636">
        <f t="shared" si="4"/>
        <v>72.629102628705624</v>
      </c>
      <c r="AJ8" s="636">
        <f t="shared" si="4"/>
        <v>76.457563330336711</v>
      </c>
      <c r="AK8" s="636">
        <f t="shared" si="4"/>
        <v>80.567021450979141</v>
      </c>
      <c r="AL8" s="636">
        <f t="shared" si="4"/>
        <v>84.822218406604378</v>
      </c>
      <c r="AM8" s="636">
        <f t="shared" si="4"/>
        <v>89.171322186333029</v>
      </c>
      <c r="AN8" s="636">
        <f t="shared" si="4"/>
        <v>94.109610532102536</v>
      </c>
    </row>
    <row r="9" spans="1:40" x14ac:dyDescent="0.2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 x14ac:dyDescent="0.2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 x14ac:dyDescent="0.2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 x14ac:dyDescent="0.2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 x14ac:dyDescent="0.2">
      <c r="A13" s="17" t="s">
        <v>165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5" x14ac:dyDescent="0.25">
      <c r="A16" s="615" t="s">
        <v>2624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 x14ac:dyDescent="0.25">
      <c r="A17" s="616" t="s">
        <v>2625</v>
      </c>
    </row>
    <row r="18" spans="1:40" ht="15" x14ac:dyDescent="0.25">
      <c r="A18" s="616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 x14ac:dyDescent="0.25">
      <c r="A19" s="616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5" x14ac:dyDescent="0.25">
      <c r="A20" s="616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5" x14ac:dyDescent="0.25">
      <c r="A21" s="616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5" x14ac:dyDescent="0.25">
      <c r="A22" s="616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5" x14ac:dyDescent="0.25">
      <c r="A23" s="616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 x14ac:dyDescent="0.25">
      <c r="A24" s="616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5" x14ac:dyDescent="0.25">
      <c r="A25" s="616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5" x14ac:dyDescent="0.25">
      <c r="A26" s="617" t="s">
        <v>165</v>
      </c>
      <c r="B26" s="618">
        <f>SUM(B19:B25)</f>
        <v>0</v>
      </c>
      <c r="C26" s="618">
        <f t="shared" ref="C26:AN26" si="6">SUM(C19:C25)</f>
        <v>0</v>
      </c>
      <c r="D26" s="618">
        <f t="shared" si="6"/>
        <v>0</v>
      </c>
      <c r="E26" s="618">
        <f t="shared" si="6"/>
        <v>1.0626036625715676</v>
      </c>
      <c r="F26" s="618">
        <f t="shared" si="6"/>
        <v>5.8890949508574622</v>
      </c>
      <c r="G26" s="618">
        <f t="shared" si="6"/>
        <v>21.916188818483402</v>
      </c>
      <c r="H26" s="618">
        <f t="shared" si="6"/>
        <v>68.520341675777985</v>
      </c>
      <c r="I26" s="618">
        <f t="shared" si="6"/>
        <v>155.90718103790368</v>
      </c>
      <c r="J26" s="618">
        <f t="shared" si="6"/>
        <v>272.91818430932301</v>
      </c>
      <c r="K26" s="618">
        <f t="shared" si="6"/>
        <v>359.29122428075897</v>
      </c>
      <c r="L26" s="618">
        <f t="shared" si="6"/>
        <v>406.59338215025616</v>
      </c>
      <c r="M26" s="618">
        <f t="shared" si="6"/>
        <v>505.898706383172</v>
      </c>
      <c r="N26" s="618">
        <f t="shared" si="6"/>
        <v>668.6987447997758</v>
      </c>
      <c r="O26" s="618">
        <f t="shared" si="6"/>
        <v>856.67150866791462</v>
      </c>
      <c r="P26" s="618">
        <f t="shared" si="6"/>
        <v>1060.2708559957061</v>
      </c>
      <c r="Q26" s="618">
        <f t="shared" si="6"/>
        <v>1271.494711180731</v>
      </c>
      <c r="R26" s="618">
        <f t="shared" si="6"/>
        <v>1484.0005399480742</v>
      </c>
      <c r="S26" s="618">
        <f t="shared" si="6"/>
        <v>1695.7767934861565</v>
      </c>
      <c r="T26" s="618">
        <f t="shared" si="6"/>
        <v>1910.0636621010062</v>
      </c>
      <c r="U26" s="618">
        <f t="shared" si="6"/>
        <v>2098.2858969640861</v>
      </c>
      <c r="V26" s="618">
        <f t="shared" si="6"/>
        <v>2259.2058317598662</v>
      </c>
      <c r="W26" s="618">
        <f t="shared" si="6"/>
        <v>2423.0479402076749</v>
      </c>
      <c r="X26" s="618">
        <f t="shared" si="6"/>
        <v>2592.5952981213145</v>
      </c>
      <c r="Y26" s="618">
        <f t="shared" si="6"/>
        <v>2772.4043835644675</v>
      </c>
      <c r="Z26" s="618">
        <f t="shared" si="6"/>
        <v>2965.7399755441188</v>
      </c>
      <c r="AA26" s="618">
        <f t="shared" si="6"/>
        <v>3170.1614641001943</v>
      </c>
      <c r="AB26" s="618">
        <f t="shared" si="6"/>
        <v>3390.1178229304301</v>
      </c>
      <c r="AC26" s="618">
        <f t="shared" si="6"/>
        <v>3629.2108143266996</v>
      </c>
      <c r="AD26" s="618">
        <f t="shared" si="6"/>
        <v>3890.4698507098456</v>
      </c>
      <c r="AE26" s="618">
        <f t="shared" si="6"/>
        <v>4143.3615496130042</v>
      </c>
      <c r="AF26" s="618">
        <f t="shared" si="6"/>
        <v>4392.2235594493359</v>
      </c>
      <c r="AG26" s="618">
        <f t="shared" si="6"/>
        <v>4668.1069660971307</v>
      </c>
      <c r="AH26" s="618">
        <f t="shared" si="6"/>
        <v>4962.7418818355081</v>
      </c>
      <c r="AI26" s="618">
        <f t="shared" si="6"/>
        <v>5271.7680183010189</v>
      </c>
      <c r="AJ26" s="618">
        <f t="shared" si="6"/>
        <v>5597.8875217668965</v>
      </c>
      <c r="AK26" s="618">
        <f t="shared" si="6"/>
        <v>5944.1141607725622</v>
      </c>
      <c r="AL26" s="618">
        <f t="shared" si="6"/>
        <v>6312.1856219268393</v>
      </c>
      <c r="AM26" s="618">
        <f t="shared" si="6"/>
        <v>6702.1963882383043</v>
      </c>
      <c r="AN26" s="618">
        <f t="shared" si="6"/>
        <v>7114.7497407713263</v>
      </c>
    </row>
    <row r="27" spans="1:40" ht="15" x14ac:dyDescent="0.25">
      <c r="A27" s="616"/>
    </row>
    <row r="28" spans="1:40" ht="15" x14ac:dyDescent="0.25">
      <c r="A28" s="615" t="s">
        <v>2626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 x14ac:dyDescent="0.25">
      <c r="A29" s="616" t="s">
        <v>2625</v>
      </c>
    </row>
    <row r="30" spans="1:40" ht="15" x14ac:dyDescent="0.25">
      <c r="A30" s="616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 x14ac:dyDescent="0.25">
      <c r="A31" s="616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5" x14ac:dyDescent="0.25">
      <c r="A32" s="616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5" x14ac:dyDescent="0.25">
      <c r="A33" s="616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5" x14ac:dyDescent="0.25">
      <c r="A34" s="616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5" x14ac:dyDescent="0.25">
      <c r="A35" s="616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 x14ac:dyDescent="0.25">
      <c r="A36" s="616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 x14ac:dyDescent="0.25">
      <c r="A37" s="616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 x14ac:dyDescent="0.25">
      <c r="A38" s="617" t="s">
        <v>165</v>
      </c>
      <c r="B38" s="618">
        <f>SUM(B31:B37)</f>
        <v>0</v>
      </c>
      <c r="C38" s="618">
        <f t="shared" ref="C38:AN38" si="7">SUM(C31:C37)</f>
        <v>0</v>
      </c>
      <c r="D38" s="618">
        <f t="shared" si="7"/>
        <v>0</v>
      </c>
      <c r="E38" s="618">
        <f t="shared" si="7"/>
        <v>2.4500000000000001E-2</v>
      </c>
      <c r="F38" s="618">
        <f t="shared" si="7"/>
        <v>0.52429999999999999</v>
      </c>
      <c r="G38" s="618">
        <f t="shared" si="7"/>
        <v>3.0870000000000002</v>
      </c>
      <c r="H38" s="618">
        <f t="shared" si="7"/>
        <v>15.265599999999999</v>
      </c>
      <c r="I38" s="618">
        <f t="shared" si="7"/>
        <v>40.267500000000005</v>
      </c>
      <c r="J38" s="618">
        <f t="shared" si="7"/>
        <v>73.191999999999993</v>
      </c>
      <c r="K38" s="618">
        <f t="shared" si="7"/>
        <v>97.638800000000003</v>
      </c>
      <c r="L38" s="618">
        <f t="shared" si="7"/>
        <v>115.9571</v>
      </c>
      <c r="M38" s="618">
        <f t="shared" si="7"/>
        <v>143.03449999999998</v>
      </c>
      <c r="N38" s="618">
        <f t="shared" si="7"/>
        <v>175.10990000000001</v>
      </c>
      <c r="O38" s="618">
        <f t="shared" si="7"/>
        <v>209.90479999999997</v>
      </c>
      <c r="P38" s="618">
        <f t="shared" si="7"/>
        <v>247.18959999999996</v>
      </c>
      <c r="Q38" s="618">
        <f t="shared" si="7"/>
        <v>288.82909999999998</v>
      </c>
      <c r="R38" s="618">
        <f t="shared" si="7"/>
        <v>334.40609999999992</v>
      </c>
      <c r="S38" s="618">
        <f t="shared" si="7"/>
        <v>383.3039</v>
      </c>
      <c r="T38" s="618">
        <f t="shared" si="7"/>
        <v>437.85559999999998</v>
      </c>
      <c r="U38" s="618">
        <f t="shared" si="7"/>
        <v>488.69099999999992</v>
      </c>
      <c r="V38" s="618">
        <f t="shared" si="7"/>
        <v>533.76330000000007</v>
      </c>
      <c r="W38" s="618">
        <f t="shared" si="7"/>
        <v>581.58379999999988</v>
      </c>
      <c r="X38" s="618">
        <f t="shared" si="7"/>
        <v>632.90430000000003</v>
      </c>
      <c r="Y38" s="618">
        <f t="shared" si="7"/>
        <v>689.32569999999987</v>
      </c>
      <c r="Z38" s="618">
        <f t="shared" si="7"/>
        <v>751.65930000000003</v>
      </c>
      <c r="AA38" s="618">
        <f t="shared" si="7"/>
        <v>818.44770000000005</v>
      </c>
      <c r="AB38" s="618">
        <f t="shared" si="7"/>
        <v>890.45319999999992</v>
      </c>
      <c r="AC38" s="618">
        <f t="shared" si="7"/>
        <v>969.51469999999983</v>
      </c>
      <c r="AD38" s="618">
        <f t="shared" si="7"/>
        <v>1057.6782999999998</v>
      </c>
      <c r="AE38" s="618">
        <f t="shared" si="7"/>
        <v>1148.9128000000001</v>
      </c>
      <c r="AF38" s="618">
        <f t="shared" si="7"/>
        <v>1243.6746000000001</v>
      </c>
      <c r="AG38" s="618">
        <f t="shared" si="7"/>
        <v>1358.3591000000001</v>
      </c>
      <c r="AH38" s="618">
        <f t="shared" si="7"/>
        <v>1485.3034</v>
      </c>
      <c r="AI38" s="618">
        <f t="shared" si="7"/>
        <v>1610.0237999999995</v>
      </c>
      <c r="AJ38" s="618">
        <f t="shared" si="7"/>
        <v>1739.4810999999997</v>
      </c>
      <c r="AK38" s="618">
        <f t="shared" si="7"/>
        <v>1891.5533</v>
      </c>
      <c r="AL38" s="618">
        <f t="shared" si="7"/>
        <v>2084.0301999999997</v>
      </c>
      <c r="AM38" s="618">
        <f t="shared" si="7"/>
        <v>2291.8630000000003</v>
      </c>
      <c r="AN38" s="618">
        <f t="shared" si="7"/>
        <v>2487.9574999999995</v>
      </c>
    </row>
    <row r="39" spans="1:40" ht="15" x14ac:dyDescent="0.25">
      <c r="A39" s="616"/>
    </row>
    <row r="40" spans="1:40" ht="15" x14ac:dyDescent="0.25">
      <c r="A40" s="615" t="s">
        <v>2627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 x14ac:dyDescent="0.25">
      <c r="A41" s="616" t="s">
        <v>2625</v>
      </c>
    </row>
    <row r="42" spans="1:40" ht="15" x14ac:dyDescent="0.25">
      <c r="A42" s="616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 x14ac:dyDescent="0.25">
      <c r="A43" s="616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5" x14ac:dyDescent="0.25">
      <c r="A44" s="616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5" x14ac:dyDescent="0.25">
      <c r="A45" s="616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5" x14ac:dyDescent="0.25">
      <c r="A46" s="616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 x14ac:dyDescent="0.25">
      <c r="A47" s="616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 x14ac:dyDescent="0.25">
      <c r="A48" s="616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 x14ac:dyDescent="0.25">
      <c r="A49" s="616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 x14ac:dyDescent="0.25">
      <c r="A50" s="617" t="s">
        <v>165</v>
      </c>
      <c r="B50" s="618">
        <f>SUM(B43:B49)</f>
        <v>0</v>
      </c>
      <c r="C50" s="618">
        <f t="shared" ref="C50:AN50" si="8">SUM(C43:C49)</f>
        <v>0</v>
      </c>
      <c r="D50" s="618">
        <f t="shared" si="8"/>
        <v>0</v>
      </c>
      <c r="E50" s="618">
        <f t="shared" si="8"/>
        <v>9.0944999999999991E-4</v>
      </c>
      <c r="F50" s="618">
        <f t="shared" si="8"/>
        <v>0.14005529999999999</v>
      </c>
      <c r="G50" s="618">
        <f t="shared" si="8"/>
        <v>1.4995996999999999</v>
      </c>
      <c r="H50" s="618">
        <f t="shared" si="8"/>
        <v>5.3756754500000001</v>
      </c>
      <c r="I50" s="618">
        <f t="shared" si="8"/>
        <v>12.592882549999999</v>
      </c>
      <c r="J50" s="618">
        <f t="shared" si="8"/>
        <v>25.323412649999991</v>
      </c>
      <c r="K50" s="618">
        <f t="shared" si="8"/>
        <v>33.53697919999999</v>
      </c>
      <c r="L50" s="618">
        <f t="shared" si="8"/>
        <v>33.706103049999996</v>
      </c>
      <c r="M50" s="618">
        <f t="shared" si="8"/>
        <v>34.017640499999999</v>
      </c>
      <c r="N50" s="618">
        <f t="shared" si="8"/>
        <v>34.558450849999993</v>
      </c>
      <c r="O50" s="618">
        <f t="shared" si="8"/>
        <v>35.474925449999994</v>
      </c>
      <c r="P50" s="618">
        <f t="shared" si="8"/>
        <v>37.074901099999991</v>
      </c>
      <c r="Q50" s="618">
        <f t="shared" si="8"/>
        <v>39.753871649999986</v>
      </c>
      <c r="R50" s="618">
        <f t="shared" si="8"/>
        <v>43.908888199999993</v>
      </c>
      <c r="S50" s="618">
        <f t="shared" si="8"/>
        <v>49.930639849999991</v>
      </c>
      <c r="T50" s="618">
        <f t="shared" si="8"/>
        <v>58.286590299999993</v>
      </c>
      <c r="U50" s="618">
        <f t="shared" si="8"/>
        <v>66.737281249999995</v>
      </c>
      <c r="V50" s="618">
        <f t="shared" si="8"/>
        <v>74.481018949999992</v>
      </c>
      <c r="W50" s="618">
        <f t="shared" si="8"/>
        <v>83.288792400000006</v>
      </c>
      <c r="X50" s="618">
        <f t="shared" si="8"/>
        <v>93.309467099999992</v>
      </c>
      <c r="Y50" s="618">
        <f t="shared" si="8"/>
        <v>104.61265479999999</v>
      </c>
      <c r="Z50" s="618">
        <f t="shared" si="8"/>
        <v>117.5263638</v>
      </c>
      <c r="AA50" s="618">
        <f t="shared" si="8"/>
        <v>132.46659804999996</v>
      </c>
      <c r="AB50" s="618">
        <f t="shared" si="8"/>
        <v>154.82418129999999</v>
      </c>
      <c r="AC50" s="618">
        <f t="shared" si="8"/>
        <v>186.20328909999998</v>
      </c>
      <c r="AD50" s="618">
        <f t="shared" si="8"/>
        <v>217.47212224999998</v>
      </c>
      <c r="AE50" s="618">
        <f t="shared" si="8"/>
        <v>246.13215285000001</v>
      </c>
      <c r="AF50" s="618">
        <f t="shared" si="8"/>
        <v>275.25851184999999</v>
      </c>
      <c r="AG50" s="618">
        <f t="shared" si="8"/>
        <v>306.27504119999998</v>
      </c>
      <c r="AH50" s="618">
        <f t="shared" si="8"/>
        <v>340.71099809999993</v>
      </c>
      <c r="AI50" s="618">
        <f t="shared" si="8"/>
        <v>379.23079345000002</v>
      </c>
      <c r="AJ50" s="618">
        <f t="shared" si="8"/>
        <v>422.10923834999994</v>
      </c>
      <c r="AK50" s="618">
        <f t="shared" si="8"/>
        <v>469.02221339999994</v>
      </c>
      <c r="AL50" s="618">
        <f t="shared" si="8"/>
        <v>520.36340565</v>
      </c>
      <c r="AM50" s="618">
        <f t="shared" si="8"/>
        <v>577.13459839999985</v>
      </c>
      <c r="AN50" s="618">
        <f t="shared" si="8"/>
        <v>640.73665195000001</v>
      </c>
    </row>
    <row r="51" spans="1:40" ht="15" x14ac:dyDescent="0.25">
      <c r="A51" s="61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 x14ac:dyDescent="0.25">
      <c r="A52" s="615" t="s">
        <v>2628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 x14ac:dyDescent="0.25">
      <c r="A53" s="616" t="s">
        <v>2625</v>
      </c>
    </row>
    <row r="54" spans="1:40" ht="15" x14ac:dyDescent="0.25">
      <c r="A54" s="616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 x14ac:dyDescent="0.25">
      <c r="A55" s="616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5" x14ac:dyDescent="0.25">
      <c r="A56" s="616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5" x14ac:dyDescent="0.25">
      <c r="A57" s="616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5" x14ac:dyDescent="0.25">
      <c r="A58" s="616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5" x14ac:dyDescent="0.25">
      <c r="A59" s="616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 x14ac:dyDescent="0.25">
      <c r="A60" s="616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 x14ac:dyDescent="0.25">
      <c r="A61" s="616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 x14ac:dyDescent="0.25">
      <c r="A62" s="617" t="s">
        <v>165</v>
      </c>
      <c r="B62" s="618">
        <f>SUM(B55:B61)</f>
        <v>0</v>
      </c>
      <c r="C62" s="618">
        <f t="shared" ref="C62:AN62" si="9">SUM(C55:C61)</f>
        <v>0</v>
      </c>
      <c r="D62" s="618">
        <f t="shared" si="9"/>
        <v>0</v>
      </c>
      <c r="E62" s="618">
        <f t="shared" si="9"/>
        <v>0.52824047549999997</v>
      </c>
      <c r="F62" s="618">
        <f t="shared" si="9"/>
        <v>1.9899765187500003</v>
      </c>
      <c r="G62" s="618">
        <f t="shared" si="9"/>
        <v>14.174112729000004</v>
      </c>
      <c r="H62" s="618">
        <f t="shared" si="9"/>
        <v>30.296800548810005</v>
      </c>
      <c r="I62" s="618">
        <f t="shared" si="9"/>
        <v>39.765430918242522</v>
      </c>
      <c r="J62" s="618">
        <f t="shared" si="9"/>
        <v>53.445304408388012</v>
      </c>
      <c r="K62" s="618">
        <f t="shared" si="9"/>
        <v>72.82040751352072</v>
      </c>
      <c r="L62" s="618">
        <f t="shared" si="9"/>
        <v>97.037710550137675</v>
      </c>
      <c r="M62" s="618">
        <f t="shared" si="9"/>
        <v>125.99439429145532</v>
      </c>
      <c r="N62" s="618">
        <f t="shared" si="9"/>
        <v>163.92742503274008</v>
      </c>
      <c r="O62" s="618">
        <f t="shared" si="9"/>
        <v>215.89544101944446</v>
      </c>
      <c r="P62" s="618">
        <f t="shared" si="9"/>
        <v>277.01993288549562</v>
      </c>
      <c r="Q62" s="618">
        <f t="shared" si="9"/>
        <v>348.20230642514747</v>
      </c>
      <c r="R62" s="618">
        <f t="shared" si="9"/>
        <v>427.43418356399968</v>
      </c>
      <c r="S62" s="618">
        <f t="shared" si="9"/>
        <v>512.98289013603176</v>
      </c>
      <c r="T62" s="618">
        <f t="shared" si="9"/>
        <v>608.54948927739849</v>
      </c>
      <c r="U62" s="618">
        <f t="shared" si="9"/>
        <v>702.35597980212015</v>
      </c>
      <c r="V62" s="618">
        <f t="shared" si="9"/>
        <v>790.33353991961701</v>
      </c>
      <c r="W62" s="618">
        <f t="shared" si="9"/>
        <v>871.42167012815617</v>
      </c>
      <c r="X62" s="618">
        <f t="shared" si="9"/>
        <v>941.51428750504965</v>
      </c>
      <c r="Y62" s="618">
        <f t="shared" si="9"/>
        <v>1004.0858400894931</v>
      </c>
      <c r="Z62" s="618">
        <f t="shared" si="9"/>
        <v>1055.4767785363242</v>
      </c>
      <c r="AA62" s="618">
        <f t="shared" si="9"/>
        <v>1097.0462037382856</v>
      </c>
      <c r="AB62" s="618">
        <f t="shared" si="9"/>
        <v>1129.9365619321668</v>
      </c>
      <c r="AC62" s="618">
        <f t="shared" si="9"/>
        <v>1154.2175356016287</v>
      </c>
      <c r="AD62" s="618">
        <f t="shared" si="9"/>
        <v>1173.2246645254863</v>
      </c>
      <c r="AE62" s="618">
        <f t="shared" si="9"/>
        <v>1187.6224357866333</v>
      </c>
      <c r="AF62" s="618">
        <f t="shared" si="9"/>
        <v>1197.7893040905458</v>
      </c>
      <c r="AG62" s="618">
        <f t="shared" si="9"/>
        <v>1204.9917818977569</v>
      </c>
      <c r="AH62" s="618">
        <f t="shared" si="9"/>
        <v>1210.4123201125158</v>
      </c>
      <c r="AI62" s="618">
        <f t="shared" si="9"/>
        <v>1213.9890463034401</v>
      </c>
      <c r="AJ62" s="618">
        <f t="shared" si="9"/>
        <v>1217.4914590171297</v>
      </c>
      <c r="AK62" s="618">
        <f t="shared" si="9"/>
        <v>1220.0975805123981</v>
      </c>
      <c r="AL62" s="618">
        <f t="shared" si="9"/>
        <v>1220.0975805123981</v>
      </c>
      <c r="AM62" s="618">
        <f t="shared" si="9"/>
        <v>1220.0975805123981</v>
      </c>
      <c r="AN62" s="618">
        <f t="shared" si="9"/>
        <v>1220.0975805123981</v>
      </c>
    </row>
    <row r="63" spans="1:40" x14ac:dyDescent="0.2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 x14ac:dyDescent="0.2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 x14ac:dyDescent="0.25">
      <c r="A66" s="619" t="s">
        <v>2624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 x14ac:dyDescent="0.25">
      <c r="A67" s="616" t="s">
        <v>2623</v>
      </c>
    </row>
    <row r="68" spans="1:40" ht="15" x14ac:dyDescent="0.25">
      <c r="A68" s="616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 x14ac:dyDescent="0.25">
      <c r="A69" s="616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 x14ac:dyDescent="0.25">
      <c r="A70" s="616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 x14ac:dyDescent="0.25">
      <c r="A71" s="616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 x14ac:dyDescent="0.25">
      <c r="A72" s="616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 x14ac:dyDescent="0.25">
      <c r="A73" s="616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 x14ac:dyDescent="0.25">
      <c r="A74" s="616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 x14ac:dyDescent="0.25">
      <c r="A75" s="616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 x14ac:dyDescent="0.25">
      <c r="A76" s="617" t="s">
        <v>165</v>
      </c>
      <c r="B76" s="618">
        <f>SUM(B69:B75)</f>
        <v>0</v>
      </c>
      <c r="C76" s="618">
        <f t="shared" ref="C76:AN76" si="10">SUM(C69:C75)</f>
        <v>0</v>
      </c>
      <c r="D76" s="618">
        <f t="shared" si="10"/>
        <v>0</v>
      </c>
      <c r="E76" s="618">
        <f t="shared" si="10"/>
        <v>0</v>
      </c>
      <c r="F76" s="618">
        <f t="shared" si="10"/>
        <v>0</v>
      </c>
      <c r="G76" s="618">
        <f t="shared" si="10"/>
        <v>0</v>
      </c>
      <c r="H76" s="618">
        <f t="shared" si="10"/>
        <v>0</v>
      </c>
      <c r="I76" s="618">
        <f t="shared" si="10"/>
        <v>0</v>
      </c>
      <c r="J76" s="618">
        <f t="shared" si="10"/>
        <v>0</v>
      </c>
      <c r="K76" s="618">
        <f t="shared" si="10"/>
        <v>0</v>
      </c>
      <c r="L76" s="618">
        <f t="shared" si="10"/>
        <v>0</v>
      </c>
      <c r="M76" s="618">
        <f t="shared" si="10"/>
        <v>0</v>
      </c>
      <c r="N76" s="618">
        <f t="shared" si="10"/>
        <v>0</v>
      </c>
      <c r="O76" s="618">
        <f t="shared" si="10"/>
        <v>0</v>
      </c>
      <c r="P76" s="618">
        <f t="shared" si="10"/>
        <v>0</v>
      </c>
      <c r="Q76" s="618">
        <f t="shared" si="10"/>
        <v>0</v>
      </c>
      <c r="R76" s="618">
        <f t="shared" si="10"/>
        <v>0</v>
      </c>
      <c r="S76" s="618">
        <f t="shared" si="10"/>
        <v>0</v>
      </c>
      <c r="T76" s="618">
        <f t="shared" si="10"/>
        <v>0</v>
      </c>
      <c r="U76" s="618">
        <f t="shared" si="10"/>
        <v>0</v>
      </c>
      <c r="V76" s="618">
        <f t="shared" si="10"/>
        <v>0</v>
      </c>
      <c r="W76" s="618">
        <f t="shared" si="10"/>
        <v>0</v>
      </c>
      <c r="X76" s="618">
        <f t="shared" si="10"/>
        <v>0</v>
      </c>
      <c r="Y76" s="618">
        <f t="shared" si="10"/>
        <v>0</v>
      </c>
      <c r="Z76" s="618">
        <f t="shared" si="10"/>
        <v>0</v>
      </c>
      <c r="AA76" s="618">
        <f t="shared" si="10"/>
        <v>0</v>
      </c>
      <c r="AB76" s="618">
        <f t="shared" si="10"/>
        <v>0</v>
      </c>
      <c r="AC76" s="618">
        <f t="shared" si="10"/>
        <v>0</v>
      </c>
      <c r="AD76" s="618">
        <f t="shared" si="10"/>
        <v>0</v>
      </c>
      <c r="AE76" s="618">
        <f t="shared" si="10"/>
        <v>0</v>
      </c>
      <c r="AF76" s="618">
        <f t="shared" si="10"/>
        <v>0</v>
      </c>
      <c r="AG76" s="618">
        <f t="shared" si="10"/>
        <v>0</v>
      </c>
      <c r="AH76" s="618">
        <f t="shared" si="10"/>
        <v>0</v>
      </c>
      <c r="AI76" s="618">
        <f t="shared" si="10"/>
        <v>0</v>
      </c>
      <c r="AJ76" s="618">
        <f t="shared" si="10"/>
        <v>0</v>
      </c>
      <c r="AK76" s="618">
        <f t="shared" si="10"/>
        <v>0</v>
      </c>
      <c r="AL76" s="618">
        <f t="shared" si="10"/>
        <v>0</v>
      </c>
      <c r="AM76" s="618">
        <f t="shared" si="10"/>
        <v>0</v>
      </c>
      <c r="AN76" s="618">
        <f t="shared" si="10"/>
        <v>0</v>
      </c>
    </row>
    <row r="77" spans="1:40" ht="15" x14ac:dyDescent="0.25">
      <c r="A77" s="616"/>
    </row>
    <row r="78" spans="1:40" ht="15" x14ac:dyDescent="0.25">
      <c r="A78" s="619" t="s">
        <v>2626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 x14ac:dyDescent="0.25">
      <c r="A79" s="616" t="s">
        <v>2623</v>
      </c>
    </row>
    <row r="80" spans="1:40" ht="15" x14ac:dyDescent="0.25">
      <c r="A80" s="616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 x14ac:dyDescent="0.25">
      <c r="A81" s="616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5" x14ac:dyDescent="0.25">
      <c r="A82" s="616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5" x14ac:dyDescent="0.25">
      <c r="A83" s="616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5" x14ac:dyDescent="0.25">
      <c r="A84" s="616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5" x14ac:dyDescent="0.25">
      <c r="A85" s="616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 x14ac:dyDescent="0.25">
      <c r="A86" s="616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 x14ac:dyDescent="0.25">
      <c r="A87" s="616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 x14ac:dyDescent="0.25">
      <c r="A88" s="617" t="s">
        <v>165</v>
      </c>
      <c r="B88" s="618">
        <f>SUM(B81:B87)</f>
        <v>0</v>
      </c>
      <c r="C88" s="618">
        <f t="shared" ref="C88:AN88" si="11">SUM(C81:C87)</f>
        <v>0</v>
      </c>
      <c r="D88" s="618">
        <f t="shared" si="11"/>
        <v>0</v>
      </c>
      <c r="E88" s="618">
        <f t="shared" si="11"/>
        <v>2.7999999999999997E-2</v>
      </c>
      <c r="F88" s="618">
        <f t="shared" si="11"/>
        <v>0.59919999999999995</v>
      </c>
      <c r="G88" s="618">
        <f t="shared" si="11"/>
        <v>3.5280000000000014</v>
      </c>
      <c r="H88" s="618">
        <f t="shared" si="11"/>
        <v>17.446400000000001</v>
      </c>
      <c r="I88" s="618">
        <f t="shared" si="11"/>
        <v>46.020000000000017</v>
      </c>
      <c r="J88" s="618">
        <f t="shared" si="11"/>
        <v>83.64800000000001</v>
      </c>
      <c r="K88" s="618">
        <f t="shared" si="11"/>
        <v>111.58720000000001</v>
      </c>
      <c r="L88" s="618">
        <f t="shared" si="11"/>
        <v>132.5224</v>
      </c>
      <c r="M88" s="618">
        <f t="shared" si="11"/>
        <v>163.46799999999999</v>
      </c>
      <c r="N88" s="618">
        <f t="shared" si="11"/>
        <v>200.12559999999996</v>
      </c>
      <c r="O88" s="618">
        <f t="shared" si="11"/>
        <v>239.89119999999997</v>
      </c>
      <c r="P88" s="618">
        <f t="shared" si="11"/>
        <v>282.50239999999997</v>
      </c>
      <c r="Q88" s="618">
        <f t="shared" si="11"/>
        <v>330.09039999999999</v>
      </c>
      <c r="R88" s="618">
        <f t="shared" si="11"/>
        <v>382.17840000000001</v>
      </c>
      <c r="S88" s="618">
        <f t="shared" si="11"/>
        <v>438.0616</v>
      </c>
      <c r="T88" s="618">
        <f t="shared" si="11"/>
        <v>500.40640000000002</v>
      </c>
      <c r="U88" s="618">
        <f t="shared" si="11"/>
        <v>558.50399999999991</v>
      </c>
      <c r="V88" s="618">
        <f t="shared" si="11"/>
        <v>610.01520000000028</v>
      </c>
      <c r="W88" s="618">
        <f t="shared" si="11"/>
        <v>664.66720000000021</v>
      </c>
      <c r="X88" s="618">
        <f t="shared" si="11"/>
        <v>723.31920000000002</v>
      </c>
      <c r="Y88" s="618">
        <f t="shared" si="11"/>
        <v>787.80079999999998</v>
      </c>
      <c r="Z88" s="618">
        <f t="shared" si="11"/>
        <v>859.03920000000016</v>
      </c>
      <c r="AA88" s="618">
        <f t="shared" si="11"/>
        <v>935.36879999999996</v>
      </c>
      <c r="AB88" s="618">
        <f t="shared" si="11"/>
        <v>1017.6608000000001</v>
      </c>
      <c r="AC88" s="618">
        <f t="shared" si="11"/>
        <v>1108.0167999999999</v>
      </c>
      <c r="AD88" s="618">
        <f t="shared" si="11"/>
        <v>1208.7751999999998</v>
      </c>
      <c r="AE88" s="618">
        <f t="shared" si="11"/>
        <v>1313.0432000000003</v>
      </c>
      <c r="AF88" s="618">
        <f t="shared" si="11"/>
        <v>1421.3424</v>
      </c>
      <c r="AG88" s="618">
        <f t="shared" si="11"/>
        <v>1552.4103999999998</v>
      </c>
      <c r="AH88" s="618">
        <f t="shared" si="11"/>
        <v>1697.4895999999999</v>
      </c>
      <c r="AI88" s="618">
        <f t="shared" si="11"/>
        <v>1840.0272000000002</v>
      </c>
      <c r="AJ88" s="618">
        <f t="shared" si="11"/>
        <v>1987.9784</v>
      </c>
      <c r="AK88" s="618">
        <f t="shared" si="11"/>
        <v>2161.7752</v>
      </c>
      <c r="AL88" s="618">
        <f t="shared" si="11"/>
        <v>2381.7488000000003</v>
      </c>
      <c r="AM88" s="618">
        <f t="shared" si="11"/>
        <v>2619.2720000000008</v>
      </c>
      <c r="AN88" s="618">
        <f t="shared" si="11"/>
        <v>2843.38</v>
      </c>
    </row>
    <row r="89" spans="1:40" ht="15" x14ac:dyDescent="0.25">
      <c r="A89" s="616"/>
    </row>
    <row r="90" spans="1:40" ht="15" x14ac:dyDescent="0.25">
      <c r="A90" s="619" t="s">
        <v>2627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 x14ac:dyDescent="0.25">
      <c r="A91" s="616" t="s">
        <v>2623</v>
      </c>
    </row>
    <row r="92" spans="1:40" ht="15" x14ac:dyDescent="0.25">
      <c r="A92" s="616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 x14ac:dyDescent="0.25">
      <c r="A93" s="616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5" x14ac:dyDescent="0.25">
      <c r="A94" s="616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5" x14ac:dyDescent="0.25">
      <c r="A95" s="616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5" x14ac:dyDescent="0.25">
      <c r="A96" s="616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 x14ac:dyDescent="0.25">
      <c r="A97" s="616">
        <v>5</v>
      </c>
      <c r="B97" s="58">
        <v>0</v>
      </c>
      <c r="C97" s="58">
        <v>0</v>
      </c>
      <c r="D97" s="58">
        <v>0</v>
      </c>
      <c r="E97" s="637">
        <f t="shared" ref="E97:AN97" si="12">MIN(E85:E96)</f>
        <v>0</v>
      </c>
      <c r="F97" s="637">
        <f t="shared" si="12"/>
        <v>0</v>
      </c>
      <c r="G97" s="637">
        <f t="shared" si="12"/>
        <v>0</v>
      </c>
      <c r="H97" s="637">
        <f t="shared" si="12"/>
        <v>0</v>
      </c>
      <c r="I97" s="637">
        <f t="shared" si="12"/>
        <v>0</v>
      </c>
      <c r="J97" s="637">
        <f t="shared" si="12"/>
        <v>0</v>
      </c>
      <c r="K97" s="637">
        <f t="shared" si="12"/>
        <v>0</v>
      </c>
      <c r="L97" s="637">
        <f t="shared" si="12"/>
        <v>0</v>
      </c>
      <c r="M97" s="637">
        <f t="shared" si="12"/>
        <v>0</v>
      </c>
      <c r="N97" s="637">
        <f t="shared" si="12"/>
        <v>0</v>
      </c>
      <c r="O97" s="637">
        <f t="shared" si="12"/>
        <v>0</v>
      </c>
      <c r="P97" s="637">
        <f t="shared" si="12"/>
        <v>0</v>
      </c>
      <c r="Q97" s="637">
        <f t="shared" si="12"/>
        <v>0</v>
      </c>
      <c r="R97" s="637">
        <f t="shared" si="12"/>
        <v>0</v>
      </c>
      <c r="S97" s="637">
        <f t="shared" si="12"/>
        <v>0</v>
      </c>
      <c r="T97" s="637">
        <f t="shared" si="12"/>
        <v>0</v>
      </c>
      <c r="U97" s="637">
        <f t="shared" si="12"/>
        <v>0</v>
      </c>
      <c r="V97" s="637">
        <f t="shared" si="12"/>
        <v>0</v>
      </c>
      <c r="W97" s="637">
        <f t="shared" si="12"/>
        <v>0</v>
      </c>
      <c r="X97" s="637">
        <f t="shared" si="12"/>
        <v>0</v>
      </c>
      <c r="Y97" s="637">
        <f t="shared" si="12"/>
        <v>0</v>
      </c>
      <c r="Z97" s="637">
        <f t="shared" si="12"/>
        <v>0</v>
      </c>
      <c r="AA97" s="637">
        <f t="shared" si="12"/>
        <v>0</v>
      </c>
      <c r="AB97" s="637">
        <f t="shared" si="12"/>
        <v>0</v>
      </c>
      <c r="AC97" s="637">
        <f t="shared" si="12"/>
        <v>0</v>
      </c>
      <c r="AD97" s="637">
        <f t="shared" si="12"/>
        <v>0</v>
      </c>
      <c r="AE97" s="637">
        <f t="shared" si="12"/>
        <v>0</v>
      </c>
      <c r="AF97" s="637">
        <f t="shared" si="12"/>
        <v>0</v>
      </c>
      <c r="AG97" s="637">
        <f t="shared" si="12"/>
        <v>0</v>
      </c>
      <c r="AH97" s="637">
        <f t="shared" si="12"/>
        <v>0</v>
      </c>
      <c r="AI97" s="637">
        <f t="shared" si="12"/>
        <v>0</v>
      </c>
      <c r="AJ97" s="637">
        <f t="shared" si="12"/>
        <v>0</v>
      </c>
      <c r="AK97" s="637">
        <f t="shared" si="12"/>
        <v>0</v>
      </c>
      <c r="AL97" s="637">
        <f t="shared" si="12"/>
        <v>0</v>
      </c>
      <c r="AM97" s="637">
        <f t="shared" si="12"/>
        <v>0</v>
      </c>
      <c r="AN97" s="637">
        <f t="shared" si="12"/>
        <v>0</v>
      </c>
    </row>
    <row r="98" spans="1:40" ht="15" x14ac:dyDescent="0.25">
      <c r="A98" s="616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 x14ac:dyDescent="0.25">
      <c r="A99" s="616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 x14ac:dyDescent="0.25">
      <c r="A100" s="617" t="s">
        <v>165</v>
      </c>
      <c r="B100" s="618">
        <f>SUM(B93:B99)</f>
        <v>0</v>
      </c>
      <c r="C100" s="618">
        <f t="shared" ref="C100:AN100" si="13">SUM(C93:C99)</f>
        <v>0</v>
      </c>
      <c r="D100" s="618">
        <f t="shared" si="13"/>
        <v>0</v>
      </c>
      <c r="E100" s="618">
        <f t="shared" si="13"/>
        <v>1.3500000000000003E-4</v>
      </c>
      <c r="F100" s="618">
        <f t="shared" si="13"/>
        <v>2.0789999999999999E-2</v>
      </c>
      <c r="G100" s="618">
        <f t="shared" si="13"/>
        <v>0.22238250000000004</v>
      </c>
      <c r="H100" s="618">
        <f t="shared" si="13"/>
        <v>0.79621350000000024</v>
      </c>
      <c r="I100" s="618">
        <f t="shared" si="13"/>
        <v>1.8641805000000002</v>
      </c>
      <c r="J100" s="618">
        <f t="shared" si="13"/>
        <v>3.7498769999999992</v>
      </c>
      <c r="K100" s="618">
        <f t="shared" si="13"/>
        <v>4.9661565000000012</v>
      </c>
      <c r="L100" s="618">
        <f t="shared" si="13"/>
        <v>4.9882620000000006</v>
      </c>
      <c r="M100" s="618">
        <f t="shared" si="13"/>
        <v>5.0298480000000021</v>
      </c>
      <c r="N100" s="618">
        <f t="shared" si="13"/>
        <v>5.1041985000000007</v>
      </c>
      <c r="O100" s="618">
        <f t="shared" si="13"/>
        <v>5.2337025000000006</v>
      </c>
      <c r="P100" s="618">
        <f t="shared" si="13"/>
        <v>5.464472999999999</v>
      </c>
      <c r="Q100" s="618">
        <f t="shared" si="13"/>
        <v>5.8550759999999995</v>
      </c>
      <c r="R100" s="618">
        <f t="shared" si="13"/>
        <v>6.4645575000000015</v>
      </c>
      <c r="S100" s="618">
        <f t="shared" si="13"/>
        <v>7.351043999999999</v>
      </c>
      <c r="T100" s="618">
        <f t="shared" si="13"/>
        <v>8.5838250000000009</v>
      </c>
      <c r="U100" s="618">
        <f t="shared" si="13"/>
        <v>9.8316150000000011</v>
      </c>
      <c r="V100" s="618">
        <f t="shared" si="13"/>
        <v>10.975398</v>
      </c>
      <c r="W100" s="618">
        <f t="shared" si="13"/>
        <v>12.277003500000006</v>
      </c>
      <c r="X100" s="618">
        <f t="shared" si="13"/>
        <v>13.758502500000001</v>
      </c>
      <c r="Y100" s="618">
        <f t="shared" si="13"/>
        <v>15.430111500000002</v>
      </c>
      <c r="Z100" s="618">
        <f t="shared" si="13"/>
        <v>17.3405205</v>
      </c>
      <c r="AA100" s="618">
        <f t="shared" si="13"/>
        <v>19.550995500000003</v>
      </c>
      <c r="AB100" s="618">
        <f t="shared" si="13"/>
        <v>22.862320500000003</v>
      </c>
      <c r="AC100" s="618">
        <f t="shared" si="13"/>
        <v>27.512755500000004</v>
      </c>
      <c r="AD100" s="618">
        <f t="shared" si="13"/>
        <v>32.146133999999996</v>
      </c>
      <c r="AE100" s="618">
        <f t="shared" si="13"/>
        <v>36.392476500000008</v>
      </c>
      <c r="AF100" s="618">
        <f t="shared" si="13"/>
        <v>40.707984000000003</v>
      </c>
      <c r="AG100" s="618">
        <f t="shared" si="13"/>
        <v>45.303412500000007</v>
      </c>
      <c r="AH100" s="618">
        <f t="shared" si="13"/>
        <v>50.406358499999996</v>
      </c>
      <c r="AI100" s="618">
        <f t="shared" si="13"/>
        <v>56.115304500000015</v>
      </c>
      <c r="AJ100" s="618">
        <f t="shared" si="13"/>
        <v>62.470728000000008</v>
      </c>
      <c r="AK100" s="618">
        <f t="shared" si="13"/>
        <v>69.424344000000005</v>
      </c>
      <c r="AL100" s="618">
        <f t="shared" si="13"/>
        <v>77.034802500000026</v>
      </c>
      <c r="AM100" s="618">
        <f t="shared" si="13"/>
        <v>85.450744500000013</v>
      </c>
      <c r="AN100" s="618">
        <f t="shared" si="13"/>
        <v>94.880140500000024</v>
      </c>
    </row>
    <row r="101" spans="1:40" ht="15" x14ac:dyDescent="0.25">
      <c r="A101" s="616"/>
    </row>
    <row r="102" spans="1:40" ht="15" x14ac:dyDescent="0.25">
      <c r="A102" s="619" t="s">
        <v>2628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 x14ac:dyDescent="0.25">
      <c r="A103" s="616" t="s">
        <v>2623</v>
      </c>
    </row>
    <row r="104" spans="1:40" ht="15" x14ac:dyDescent="0.25">
      <c r="A104" s="616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 x14ac:dyDescent="0.25">
      <c r="A105" s="616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5" x14ac:dyDescent="0.25">
      <c r="A106" s="616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5" x14ac:dyDescent="0.25">
      <c r="A107" s="616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5" x14ac:dyDescent="0.25">
      <c r="A108" s="616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5" x14ac:dyDescent="0.25">
      <c r="A109" s="616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 x14ac:dyDescent="0.25">
      <c r="A110" s="616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 x14ac:dyDescent="0.25">
      <c r="A111" s="616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 x14ac:dyDescent="0.25">
      <c r="A112" s="617" t="s">
        <v>165</v>
      </c>
      <c r="B112" s="618">
        <f>SUM(B105:B111)</f>
        <v>0</v>
      </c>
      <c r="C112" s="618">
        <f t="shared" ref="C112:AN112" si="14">SUM(C105:C111)</f>
        <v>0</v>
      </c>
      <c r="D112" s="618">
        <f t="shared" si="14"/>
        <v>0</v>
      </c>
      <c r="E112" s="618">
        <f t="shared" si="14"/>
        <v>0.38254883249999988</v>
      </c>
      <c r="F112" s="618">
        <f t="shared" si="14"/>
        <v>1.3138674692499999</v>
      </c>
      <c r="G112" s="618">
        <f t="shared" si="14"/>
        <v>8.3419023146000004</v>
      </c>
      <c r="H112" s="618">
        <f t="shared" si="14"/>
        <v>17.622460852749999</v>
      </c>
      <c r="I112" s="618">
        <f t="shared" si="14"/>
        <v>23.597369855805418</v>
      </c>
      <c r="J112" s="618">
        <f t="shared" si="14"/>
        <v>32.501691335257611</v>
      </c>
      <c r="K112" s="618">
        <f t="shared" si="14"/>
        <v>44.989697011750771</v>
      </c>
      <c r="L112" s="618">
        <f t="shared" si="14"/>
        <v>60.839913572384582</v>
      </c>
      <c r="M112" s="618">
        <f t="shared" si="14"/>
        <v>79.938667149522502</v>
      </c>
      <c r="N112" s="618">
        <f t="shared" si="14"/>
        <v>104.73359236760847</v>
      </c>
      <c r="O112" s="618">
        <f t="shared" si="14"/>
        <v>138.64437938728514</v>
      </c>
      <c r="P112" s="618">
        <f t="shared" si="14"/>
        <v>178.57919855433997</v>
      </c>
      <c r="Q112" s="618">
        <f t="shared" si="14"/>
        <v>224.94089911478261</v>
      </c>
      <c r="R112" s="618">
        <f t="shared" si="14"/>
        <v>276.77125020095207</v>
      </c>
      <c r="S112" s="618">
        <f t="shared" si="14"/>
        <v>332.72386032217128</v>
      </c>
      <c r="T112" s="618">
        <f t="shared" si="14"/>
        <v>394.99208476690143</v>
      </c>
      <c r="U112" s="618">
        <f t="shared" si="14"/>
        <v>456.27479735511452</v>
      </c>
      <c r="V112" s="618">
        <f t="shared" si="14"/>
        <v>513.8626575261286</v>
      </c>
      <c r="W112" s="618">
        <f t="shared" si="14"/>
        <v>566.73235322522282</v>
      </c>
      <c r="X112" s="618">
        <f t="shared" si="14"/>
        <v>612.40987079967613</v>
      </c>
      <c r="Y112" s="618">
        <f t="shared" si="14"/>
        <v>653.2839772574049</v>
      </c>
      <c r="Z112" s="618">
        <f t="shared" si="14"/>
        <v>686.89835156570268</v>
      </c>
      <c r="AA112" s="618">
        <f t="shared" si="14"/>
        <v>714.03062755819303</v>
      </c>
      <c r="AB112" s="618">
        <f t="shared" si="14"/>
        <v>735.29641012381035</v>
      </c>
      <c r="AC112" s="618">
        <f t="shared" si="14"/>
        <v>751.18227685000068</v>
      </c>
      <c r="AD112" s="618">
        <f t="shared" si="14"/>
        <v>763.70208957679722</v>
      </c>
      <c r="AE112" s="618">
        <f t="shared" si="14"/>
        <v>773.13742880992379</v>
      </c>
      <c r="AF112" s="618">
        <f t="shared" si="14"/>
        <v>779.90254282747981</v>
      </c>
      <c r="AG112" s="618">
        <f t="shared" si="14"/>
        <v>784.66693186524287</v>
      </c>
      <c r="AH112" s="618">
        <f t="shared" si="14"/>
        <v>788.28734367660843</v>
      </c>
      <c r="AI112" s="618">
        <f t="shared" si="14"/>
        <v>790.57409916093764</v>
      </c>
      <c r="AJ112" s="618">
        <f t="shared" si="14"/>
        <v>792.9654872587397</v>
      </c>
      <c r="AK112" s="618">
        <f t="shared" si="14"/>
        <v>794.85502813285791</v>
      </c>
      <c r="AL112" s="618">
        <f t="shared" si="14"/>
        <v>794.85502813285791</v>
      </c>
      <c r="AM112" s="618">
        <f t="shared" si="14"/>
        <v>794.85502813285791</v>
      </c>
      <c r="AN112" s="618">
        <f t="shared" si="14"/>
        <v>794.85502813285791</v>
      </c>
    </row>
  </sheetData>
  <sortState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K446"/>
  <sheetViews>
    <sheetView workbookViewId="0">
      <selection activeCell="F2" sqref="F2"/>
    </sheetView>
  </sheetViews>
  <sheetFormatPr defaultRowHeight="12.75" x14ac:dyDescent="0.2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 x14ac:dyDescent="0.25">
      <c r="A1" s="61" t="s">
        <v>206</v>
      </c>
      <c r="B1" s="11" t="s">
        <v>2602</v>
      </c>
      <c r="C1" s="111" t="s">
        <v>2629</v>
      </c>
      <c r="D1" s="11" t="s">
        <v>2630</v>
      </c>
      <c r="E1" s="11" t="s">
        <v>2631</v>
      </c>
      <c r="F1" s="11" t="s">
        <v>2632</v>
      </c>
      <c r="G1" s="11" t="s">
        <v>2633</v>
      </c>
      <c r="H1" s="11" t="s">
        <v>2634</v>
      </c>
      <c r="I1" s="11" t="s">
        <v>2635</v>
      </c>
    </row>
    <row r="2" spans="1:11" ht="13.5" thickTop="1" x14ac:dyDescent="0.2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 x14ac:dyDescent="0.2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 x14ac:dyDescent="0.2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 x14ac:dyDescent="0.2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 x14ac:dyDescent="0.2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 x14ac:dyDescent="0.2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 x14ac:dyDescent="0.2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 x14ac:dyDescent="0.2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 x14ac:dyDescent="0.2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 x14ac:dyDescent="0.2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 x14ac:dyDescent="0.2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 x14ac:dyDescent="0.2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 x14ac:dyDescent="0.2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 x14ac:dyDescent="0.2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 x14ac:dyDescent="0.2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 x14ac:dyDescent="0.2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 x14ac:dyDescent="0.2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 x14ac:dyDescent="0.2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 x14ac:dyDescent="0.2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 x14ac:dyDescent="0.2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 x14ac:dyDescent="0.2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 x14ac:dyDescent="0.2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 x14ac:dyDescent="0.2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 x14ac:dyDescent="0.2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 x14ac:dyDescent="0.2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 x14ac:dyDescent="0.2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 x14ac:dyDescent="0.2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 x14ac:dyDescent="0.2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 x14ac:dyDescent="0.2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 x14ac:dyDescent="0.2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 x14ac:dyDescent="0.2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 x14ac:dyDescent="0.2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 x14ac:dyDescent="0.2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 x14ac:dyDescent="0.2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 x14ac:dyDescent="0.2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 x14ac:dyDescent="0.2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 x14ac:dyDescent="0.2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 x14ac:dyDescent="0.2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 x14ac:dyDescent="0.2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 x14ac:dyDescent="0.2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 x14ac:dyDescent="0.2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 x14ac:dyDescent="0.2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 x14ac:dyDescent="0.2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 x14ac:dyDescent="0.2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 x14ac:dyDescent="0.2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 x14ac:dyDescent="0.2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 x14ac:dyDescent="0.2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 x14ac:dyDescent="0.2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 x14ac:dyDescent="0.2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 x14ac:dyDescent="0.2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 x14ac:dyDescent="0.2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 x14ac:dyDescent="0.2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 x14ac:dyDescent="0.2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 x14ac:dyDescent="0.2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 x14ac:dyDescent="0.2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 x14ac:dyDescent="0.2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 x14ac:dyDescent="0.2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 x14ac:dyDescent="0.2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 x14ac:dyDescent="0.2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 x14ac:dyDescent="0.2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 x14ac:dyDescent="0.2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 x14ac:dyDescent="0.2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 x14ac:dyDescent="0.2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 x14ac:dyDescent="0.2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 x14ac:dyDescent="0.2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 x14ac:dyDescent="0.2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 x14ac:dyDescent="0.2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 x14ac:dyDescent="0.2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 x14ac:dyDescent="0.2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 x14ac:dyDescent="0.2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 x14ac:dyDescent="0.2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 x14ac:dyDescent="0.2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 x14ac:dyDescent="0.2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 x14ac:dyDescent="0.2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 x14ac:dyDescent="0.2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 x14ac:dyDescent="0.2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 x14ac:dyDescent="0.2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 x14ac:dyDescent="0.2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 x14ac:dyDescent="0.2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 x14ac:dyDescent="0.2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 x14ac:dyDescent="0.2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 x14ac:dyDescent="0.2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 x14ac:dyDescent="0.2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 x14ac:dyDescent="0.2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 x14ac:dyDescent="0.2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 x14ac:dyDescent="0.2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 x14ac:dyDescent="0.2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 x14ac:dyDescent="0.2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 x14ac:dyDescent="0.2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 x14ac:dyDescent="0.2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 x14ac:dyDescent="0.2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 x14ac:dyDescent="0.2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 x14ac:dyDescent="0.2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 x14ac:dyDescent="0.2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 x14ac:dyDescent="0.2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 x14ac:dyDescent="0.2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 x14ac:dyDescent="0.2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 x14ac:dyDescent="0.2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 x14ac:dyDescent="0.2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 x14ac:dyDescent="0.2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 x14ac:dyDescent="0.2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 x14ac:dyDescent="0.2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 x14ac:dyDescent="0.2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 x14ac:dyDescent="0.2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 x14ac:dyDescent="0.2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 x14ac:dyDescent="0.2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 x14ac:dyDescent="0.2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 x14ac:dyDescent="0.2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 x14ac:dyDescent="0.2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 x14ac:dyDescent="0.2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 x14ac:dyDescent="0.2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 x14ac:dyDescent="0.2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 x14ac:dyDescent="0.2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 x14ac:dyDescent="0.2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 x14ac:dyDescent="0.2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 x14ac:dyDescent="0.2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 x14ac:dyDescent="0.2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 x14ac:dyDescent="0.2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 x14ac:dyDescent="0.2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 x14ac:dyDescent="0.2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 x14ac:dyDescent="0.2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 x14ac:dyDescent="0.2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 x14ac:dyDescent="0.2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 x14ac:dyDescent="0.2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 x14ac:dyDescent="0.2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 x14ac:dyDescent="0.2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 x14ac:dyDescent="0.2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 x14ac:dyDescent="0.2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 x14ac:dyDescent="0.2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 x14ac:dyDescent="0.2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 x14ac:dyDescent="0.2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 x14ac:dyDescent="0.2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 x14ac:dyDescent="0.2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 x14ac:dyDescent="0.2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 x14ac:dyDescent="0.2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 x14ac:dyDescent="0.2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 x14ac:dyDescent="0.2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 x14ac:dyDescent="0.2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 x14ac:dyDescent="0.2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 x14ac:dyDescent="0.2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 x14ac:dyDescent="0.2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 x14ac:dyDescent="0.2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 x14ac:dyDescent="0.2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 x14ac:dyDescent="0.2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 x14ac:dyDescent="0.2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 x14ac:dyDescent="0.2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 x14ac:dyDescent="0.2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 x14ac:dyDescent="0.2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 x14ac:dyDescent="0.2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 x14ac:dyDescent="0.2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 x14ac:dyDescent="0.2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 x14ac:dyDescent="0.2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 x14ac:dyDescent="0.2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 x14ac:dyDescent="0.2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 x14ac:dyDescent="0.2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 x14ac:dyDescent="0.2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 x14ac:dyDescent="0.2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 x14ac:dyDescent="0.2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 x14ac:dyDescent="0.2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 x14ac:dyDescent="0.2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 x14ac:dyDescent="0.2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 x14ac:dyDescent="0.2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 x14ac:dyDescent="0.2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 x14ac:dyDescent="0.2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 x14ac:dyDescent="0.2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 x14ac:dyDescent="0.2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 x14ac:dyDescent="0.2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 x14ac:dyDescent="0.2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 x14ac:dyDescent="0.2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 x14ac:dyDescent="0.2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 x14ac:dyDescent="0.2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 x14ac:dyDescent="0.2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 x14ac:dyDescent="0.2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 x14ac:dyDescent="0.2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 x14ac:dyDescent="0.2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 x14ac:dyDescent="0.2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 x14ac:dyDescent="0.2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 x14ac:dyDescent="0.2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 x14ac:dyDescent="0.2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 x14ac:dyDescent="0.2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 x14ac:dyDescent="0.2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 x14ac:dyDescent="0.2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 x14ac:dyDescent="0.2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 x14ac:dyDescent="0.2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 x14ac:dyDescent="0.2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 x14ac:dyDescent="0.2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 x14ac:dyDescent="0.2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 x14ac:dyDescent="0.2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 x14ac:dyDescent="0.2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 x14ac:dyDescent="0.2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 x14ac:dyDescent="0.2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 x14ac:dyDescent="0.2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 x14ac:dyDescent="0.2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 x14ac:dyDescent="0.2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 x14ac:dyDescent="0.2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 x14ac:dyDescent="0.2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 x14ac:dyDescent="0.2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 x14ac:dyDescent="0.2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 x14ac:dyDescent="0.2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 x14ac:dyDescent="0.2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 x14ac:dyDescent="0.2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 x14ac:dyDescent="0.2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 x14ac:dyDescent="0.2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 x14ac:dyDescent="0.2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 x14ac:dyDescent="0.2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 x14ac:dyDescent="0.2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 x14ac:dyDescent="0.2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 x14ac:dyDescent="0.2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 x14ac:dyDescent="0.2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 x14ac:dyDescent="0.2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 x14ac:dyDescent="0.2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 x14ac:dyDescent="0.2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 x14ac:dyDescent="0.2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 x14ac:dyDescent="0.2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 x14ac:dyDescent="0.2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 x14ac:dyDescent="0.2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 x14ac:dyDescent="0.2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 x14ac:dyDescent="0.2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 x14ac:dyDescent="0.2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 x14ac:dyDescent="0.2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 x14ac:dyDescent="0.2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 x14ac:dyDescent="0.2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 x14ac:dyDescent="0.2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 x14ac:dyDescent="0.2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 x14ac:dyDescent="0.2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 x14ac:dyDescent="0.2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 x14ac:dyDescent="0.2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 x14ac:dyDescent="0.2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 x14ac:dyDescent="0.2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 x14ac:dyDescent="0.2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 x14ac:dyDescent="0.2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 x14ac:dyDescent="0.2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 x14ac:dyDescent="0.2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 x14ac:dyDescent="0.2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 x14ac:dyDescent="0.2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 x14ac:dyDescent="0.2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 x14ac:dyDescent="0.2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 x14ac:dyDescent="0.2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 x14ac:dyDescent="0.2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 x14ac:dyDescent="0.2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 x14ac:dyDescent="0.2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 x14ac:dyDescent="0.2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 x14ac:dyDescent="0.2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 x14ac:dyDescent="0.2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 x14ac:dyDescent="0.2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 x14ac:dyDescent="0.2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 x14ac:dyDescent="0.2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 x14ac:dyDescent="0.2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 x14ac:dyDescent="0.2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 x14ac:dyDescent="0.2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 x14ac:dyDescent="0.2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 x14ac:dyDescent="0.2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 x14ac:dyDescent="0.2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 x14ac:dyDescent="0.2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 x14ac:dyDescent="0.2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 x14ac:dyDescent="0.2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 x14ac:dyDescent="0.2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 x14ac:dyDescent="0.2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 x14ac:dyDescent="0.2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 x14ac:dyDescent="0.2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 x14ac:dyDescent="0.2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 x14ac:dyDescent="0.2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 x14ac:dyDescent="0.2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 x14ac:dyDescent="0.2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 x14ac:dyDescent="0.2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 x14ac:dyDescent="0.2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 x14ac:dyDescent="0.2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 x14ac:dyDescent="0.2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 x14ac:dyDescent="0.2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 x14ac:dyDescent="0.2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 x14ac:dyDescent="0.2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 x14ac:dyDescent="0.2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 x14ac:dyDescent="0.2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 x14ac:dyDescent="0.2">
      <c r="A275" s="59"/>
      <c r="B275" s="59"/>
      <c r="C275" s="18"/>
      <c r="D275" s="18"/>
      <c r="E275" s="18"/>
      <c r="F275" s="58"/>
    </row>
    <row r="276" spans="1:9" x14ac:dyDescent="0.2">
      <c r="A276" s="59"/>
      <c r="B276" s="59"/>
      <c r="C276" s="18"/>
      <c r="D276" s="18"/>
      <c r="E276" s="18"/>
      <c r="F276" s="58"/>
    </row>
    <row r="277" spans="1:9" x14ac:dyDescent="0.2">
      <c r="A277" s="59"/>
      <c r="B277" s="59"/>
      <c r="C277" s="18"/>
      <c r="D277" s="18"/>
      <c r="E277" s="18"/>
      <c r="F277" s="58"/>
    </row>
    <row r="278" spans="1:9" x14ac:dyDescent="0.2">
      <c r="A278" s="59"/>
      <c r="B278" s="59"/>
      <c r="C278" s="18"/>
      <c r="D278" s="18"/>
      <c r="E278" s="18"/>
      <c r="F278" s="58"/>
    </row>
    <row r="279" spans="1:9" x14ac:dyDescent="0.2">
      <c r="A279" s="59"/>
      <c r="B279" s="59"/>
      <c r="C279" s="18"/>
      <c r="D279" s="18"/>
      <c r="E279" s="18"/>
      <c r="F279" s="58"/>
    </row>
    <row r="280" spans="1:9" x14ac:dyDescent="0.2">
      <c r="A280" s="59"/>
      <c r="B280" s="59"/>
      <c r="C280" s="18"/>
      <c r="D280" s="18"/>
      <c r="E280" s="18"/>
      <c r="F280" s="58"/>
    </row>
    <row r="281" spans="1:9" x14ac:dyDescent="0.2">
      <c r="A281" s="59"/>
      <c r="B281" s="59"/>
      <c r="C281" s="18"/>
      <c r="D281" s="18"/>
      <c r="E281" s="18"/>
      <c r="F281" s="58"/>
    </row>
    <row r="282" spans="1:9" x14ac:dyDescent="0.2">
      <c r="A282" s="59"/>
      <c r="B282" s="59"/>
      <c r="C282" s="18"/>
      <c r="D282" s="18"/>
      <c r="E282" s="18"/>
      <c r="F282" s="58"/>
    </row>
    <row r="283" spans="1:9" x14ac:dyDescent="0.2">
      <c r="A283" s="59"/>
      <c r="B283" s="59"/>
      <c r="C283" s="18"/>
      <c r="D283" s="18"/>
      <c r="E283" s="18"/>
      <c r="F283" s="58"/>
    </row>
    <row r="284" spans="1:9" x14ac:dyDescent="0.2">
      <c r="A284" s="59"/>
      <c r="B284" s="59"/>
      <c r="C284" s="18"/>
      <c r="D284" s="18"/>
      <c r="E284" s="18"/>
      <c r="F284" s="58"/>
    </row>
    <row r="285" spans="1:9" x14ac:dyDescent="0.2">
      <c r="A285" s="59"/>
      <c r="B285" s="59"/>
      <c r="C285" s="18"/>
      <c r="D285" s="18"/>
      <c r="E285" s="18"/>
      <c r="F285" s="58"/>
    </row>
    <row r="286" spans="1:9" x14ac:dyDescent="0.2">
      <c r="A286" s="59"/>
      <c r="B286" s="59"/>
      <c r="C286" s="18"/>
      <c r="D286" s="18"/>
      <c r="E286" s="18"/>
      <c r="F286" s="58"/>
    </row>
    <row r="287" spans="1:9" x14ac:dyDescent="0.2">
      <c r="A287" s="59"/>
      <c r="B287" s="59"/>
      <c r="C287" s="18"/>
      <c r="D287" s="18"/>
      <c r="E287" s="18"/>
      <c r="F287" s="58"/>
    </row>
    <row r="288" spans="1:9" x14ac:dyDescent="0.2">
      <c r="A288" s="59"/>
      <c r="B288" s="59"/>
      <c r="C288" s="18"/>
      <c r="D288" s="18"/>
      <c r="E288" s="18"/>
      <c r="F288" s="58"/>
    </row>
    <row r="289" spans="1:6" x14ac:dyDescent="0.2">
      <c r="A289" s="59"/>
      <c r="B289" s="59"/>
      <c r="C289" s="18"/>
      <c r="D289" s="18"/>
      <c r="E289" s="18"/>
      <c r="F289" s="58"/>
    </row>
    <row r="290" spans="1:6" x14ac:dyDescent="0.2">
      <c r="A290" s="59"/>
      <c r="B290" s="59"/>
      <c r="C290" s="18"/>
      <c r="D290" s="18"/>
      <c r="E290" s="18"/>
      <c r="F290" s="58"/>
    </row>
    <row r="291" spans="1:6" x14ac:dyDescent="0.2">
      <c r="A291" s="59"/>
      <c r="B291" s="59"/>
      <c r="C291" s="18"/>
      <c r="D291" s="18"/>
      <c r="E291" s="18"/>
      <c r="F291" s="58"/>
    </row>
    <row r="292" spans="1:6" x14ac:dyDescent="0.2">
      <c r="A292" s="59"/>
      <c r="B292" s="59"/>
      <c r="C292" s="18"/>
      <c r="D292" s="18"/>
      <c r="E292" s="18"/>
      <c r="F292" s="58"/>
    </row>
    <row r="293" spans="1:6" x14ac:dyDescent="0.2">
      <c r="A293" s="59"/>
      <c r="B293" s="59"/>
      <c r="C293" s="18"/>
      <c r="D293" s="18"/>
      <c r="E293" s="18"/>
      <c r="F293" s="58"/>
    </row>
    <row r="294" spans="1:6" x14ac:dyDescent="0.2">
      <c r="A294" s="59"/>
      <c r="B294" s="59"/>
      <c r="C294" s="18"/>
      <c r="D294" s="18"/>
      <c r="E294" s="18"/>
      <c r="F294" s="58"/>
    </row>
    <row r="295" spans="1:6" x14ac:dyDescent="0.2">
      <c r="A295" s="59"/>
      <c r="B295" s="59"/>
      <c r="C295" s="18"/>
      <c r="D295" s="18"/>
      <c r="E295" s="18"/>
      <c r="F295" s="58"/>
    </row>
    <row r="296" spans="1:6" x14ac:dyDescent="0.2">
      <c r="A296" s="59"/>
      <c r="B296" s="59"/>
      <c r="C296" s="18"/>
      <c r="D296" s="18"/>
      <c r="E296" s="18"/>
      <c r="F296" s="58"/>
    </row>
    <row r="297" spans="1:6" x14ac:dyDescent="0.2">
      <c r="A297" s="59"/>
      <c r="B297" s="59"/>
      <c r="C297" s="18"/>
      <c r="D297" s="18"/>
      <c r="E297" s="18"/>
      <c r="F297" s="58"/>
    </row>
    <row r="298" spans="1:6" x14ac:dyDescent="0.2">
      <c r="A298" s="59"/>
      <c r="B298" s="59"/>
      <c r="C298" s="18"/>
      <c r="D298" s="18"/>
      <c r="E298" s="18"/>
      <c r="F298" s="58"/>
    </row>
    <row r="299" spans="1:6" x14ac:dyDescent="0.2">
      <c r="A299" s="59"/>
      <c r="B299" s="59"/>
      <c r="C299" s="18"/>
      <c r="D299" s="18"/>
      <c r="E299" s="18"/>
      <c r="F299" s="58"/>
    </row>
    <row r="300" spans="1:6" x14ac:dyDescent="0.2">
      <c r="A300" s="59"/>
      <c r="B300" s="59"/>
      <c r="C300" s="18"/>
      <c r="D300" s="18"/>
      <c r="E300" s="18"/>
      <c r="F300" s="58"/>
    </row>
    <row r="301" spans="1:6" x14ac:dyDescent="0.2">
      <c r="A301" s="59"/>
      <c r="B301" s="59"/>
      <c r="C301" s="18"/>
      <c r="D301" s="18"/>
      <c r="E301" s="18"/>
      <c r="F301" s="58"/>
    </row>
    <row r="302" spans="1:6" x14ac:dyDescent="0.2">
      <c r="A302" s="59"/>
      <c r="B302" s="59"/>
      <c r="C302" s="18"/>
      <c r="D302" s="18"/>
      <c r="E302" s="18"/>
      <c r="F302" s="58"/>
    </row>
    <row r="303" spans="1:6" x14ac:dyDescent="0.2">
      <c r="A303" s="59"/>
      <c r="B303" s="59"/>
      <c r="C303" s="18"/>
      <c r="D303" s="18"/>
      <c r="E303" s="18"/>
      <c r="F303" s="58"/>
    </row>
    <row r="304" spans="1:6" x14ac:dyDescent="0.2">
      <c r="A304" s="59"/>
      <c r="B304" s="59"/>
      <c r="C304" s="18"/>
      <c r="D304" s="18"/>
      <c r="E304" s="18"/>
      <c r="F304" s="58"/>
    </row>
    <row r="305" spans="1:6" x14ac:dyDescent="0.2">
      <c r="A305" s="59"/>
      <c r="B305" s="59"/>
      <c r="C305" s="18"/>
      <c r="D305" s="18"/>
      <c r="E305" s="18"/>
      <c r="F305" s="58"/>
    </row>
    <row r="306" spans="1:6" x14ac:dyDescent="0.2">
      <c r="A306" s="59"/>
      <c r="B306" s="59"/>
      <c r="C306" s="18"/>
      <c r="D306" s="18"/>
      <c r="E306" s="18"/>
      <c r="F306" s="58"/>
    </row>
    <row r="307" spans="1:6" x14ac:dyDescent="0.2">
      <c r="A307" s="59"/>
      <c r="B307" s="59"/>
      <c r="C307" s="18"/>
      <c r="D307" s="18"/>
      <c r="E307" s="18"/>
      <c r="F307" s="58"/>
    </row>
    <row r="308" spans="1:6" x14ac:dyDescent="0.2">
      <c r="A308" s="59"/>
      <c r="B308" s="59"/>
      <c r="C308" s="18"/>
      <c r="D308" s="18"/>
      <c r="E308" s="18"/>
      <c r="F308" s="58"/>
    </row>
    <row r="309" spans="1:6" x14ac:dyDescent="0.2">
      <c r="A309" s="59"/>
      <c r="B309" s="59"/>
      <c r="C309" s="18"/>
      <c r="D309" s="18"/>
      <c r="E309" s="18"/>
      <c r="F309" s="58"/>
    </row>
    <row r="310" spans="1:6" x14ac:dyDescent="0.2">
      <c r="A310" s="59"/>
      <c r="B310" s="59"/>
      <c r="C310" s="18"/>
      <c r="D310" s="18"/>
      <c r="E310" s="18"/>
      <c r="F310" s="58"/>
    </row>
    <row r="311" spans="1:6" x14ac:dyDescent="0.2">
      <c r="A311" s="59"/>
      <c r="B311" s="59"/>
      <c r="C311" s="18"/>
      <c r="D311" s="18"/>
      <c r="E311" s="18"/>
      <c r="F311" s="58"/>
    </row>
    <row r="312" spans="1:6" x14ac:dyDescent="0.2">
      <c r="A312" s="59"/>
      <c r="B312" s="59"/>
      <c r="C312" s="18"/>
      <c r="D312" s="18"/>
      <c r="E312" s="18"/>
      <c r="F312" s="58"/>
    </row>
    <row r="313" spans="1:6" x14ac:dyDescent="0.2">
      <c r="A313" s="59"/>
      <c r="B313" s="59"/>
      <c r="C313" s="18"/>
      <c r="D313" s="18"/>
      <c r="E313" s="18"/>
      <c r="F313" s="58"/>
    </row>
    <row r="314" spans="1:6" x14ac:dyDescent="0.2">
      <c r="A314" s="59"/>
      <c r="B314" s="59"/>
      <c r="C314" s="18"/>
      <c r="D314" s="18"/>
      <c r="E314" s="18"/>
      <c r="F314" s="58"/>
    </row>
    <row r="315" spans="1:6" x14ac:dyDescent="0.2">
      <c r="A315" s="59"/>
      <c r="B315" s="59"/>
      <c r="C315" s="18"/>
      <c r="D315" s="18"/>
      <c r="E315" s="18"/>
      <c r="F315" s="58"/>
    </row>
    <row r="316" spans="1:6" x14ac:dyDescent="0.2">
      <c r="A316" s="59"/>
      <c r="B316" s="59"/>
      <c r="C316" s="18"/>
      <c r="D316" s="18"/>
      <c r="E316" s="18"/>
      <c r="F316" s="58"/>
    </row>
    <row r="317" spans="1:6" x14ac:dyDescent="0.2">
      <c r="A317" s="59"/>
      <c r="B317" s="59"/>
      <c r="C317" s="18"/>
      <c r="D317" s="18"/>
      <c r="E317" s="18"/>
      <c r="F317" s="58"/>
    </row>
    <row r="318" spans="1:6" x14ac:dyDescent="0.2">
      <c r="A318" s="59"/>
      <c r="B318" s="59"/>
      <c r="C318" s="18"/>
      <c r="D318" s="18"/>
      <c r="E318" s="18"/>
      <c r="F318" s="58"/>
    </row>
    <row r="319" spans="1:6" x14ac:dyDescent="0.2">
      <c r="A319" s="59"/>
      <c r="B319" s="59"/>
      <c r="C319" s="18"/>
      <c r="D319" s="18"/>
      <c r="E319" s="18"/>
      <c r="F319" s="58"/>
    </row>
    <row r="320" spans="1:6" x14ac:dyDescent="0.2">
      <c r="A320" s="59"/>
      <c r="B320" s="59"/>
      <c r="C320" s="18"/>
      <c r="D320" s="18"/>
      <c r="E320" s="18"/>
      <c r="F320" s="58"/>
    </row>
    <row r="321" spans="1:6" x14ac:dyDescent="0.2">
      <c r="A321" s="59"/>
      <c r="B321" s="59"/>
      <c r="C321" s="18"/>
      <c r="D321" s="18"/>
      <c r="E321" s="18"/>
      <c r="F321" s="58"/>
    </row>
    <row r="322" spans="1:6" x14ac:dyDescent="0.2">
      <c r="A322" s="59"/>
      <c r="B322" s="59"/>
      <c r="C322" s="18"/>
      <c r="D322" s="18"/>
      <c r="E322" s="18"/>
      <c r="F322" s="58"/>
    </row>
    <row r="323" spans="1:6" x14ac:dyDescent="0.2">
      <c r="A323" s="59"/>
      <c r="B323" s="59"/>
      <c r="C323" s="18"/>
      <c r="D323" s="18"/>
      <c r="E323" s="18"/>
      <c r="F323" s="58"/>
    </row>
    <row r="324" spans="1:6" x14ac:dyDescent="0.2">
      <c r="A324" s="59"/>
      <c r="B324" s="59"/>
      <c r="C324" s="18"/>
      <c r="D324" s="18"/>
      <c r="E324" s="18"/>
      <c r="F324" s="58"/>
    </row>
    <row r="325" spans="1:6" x14ac:dyDescent="0.2">
      <c r="A325" s="59"/>
      <c r="B325" s="59"/>
      <c r="C325" s="18"/>
      <c r="D325" s="18"/>
      <c r="E325" s="18"/>
      <c r="F325" s="58"/>
    </row>
    <row r="326" spans="1:6" x14ac:dyDescent="0.2">
      <c r="A326" s="59"/>
      <c r="B326" s="59"/>
      <c r="C326" s="18"/>
      <c r="D326" s="18"/>
      <c r="E326" s="18"/>
      <c r="F326" s="58"/>
    </row>
    <row r="327" spans="1:6" x14ac:dyDescent="0.2">
      <c r="A327" s="59"/>
      <c r="B327" s="59"/>
      <c r="C327" s="18"/>
      <c r="D327" s="18"/>
      <c r="E327" s="18"/>
      <c r="F327" s="58"/>
    </row>
    <row r="328" spans="1:6" x14ac:dyDescent="0.2">
      <c r="A328" s="59"/>
      <c r="B328" s="59"/>
      <c r="C328" s="18"/>
      <c r="D328" s="18"/>
      <c r="E328" s="18"/>
      <c r="F328" s="58"/>
    </row>
    <row r="329" spans="1:6" x14ac:dyDescent="0.2">
      <c r="A329" s="59"/>
      <c r="B329" s="59"/>
      <c r="C329" s="18"/>
      <c r="D329" s="18"/>
      <c r="E329" s="18"/>
      <c r="F329" s="58"/>
    </row>
    <row r="330" spans="1:6" x14ac:dyDescent="0.2">
      <c r="A330" s="59"/>
      <c r="B330" s="59"/>
      <c r="C330" s="18"/>
      <c r="D330" s="18"/>
      <c r="E330" s="18"/>
      <c r="F330" s="58"/>
    </row>
    <row r="331" spans="1:6" x14ac:dyDescent="0.2">
      <c r="A331" s="59"/>
      <c r="B331" s="59"/>
      <c r="C331" s="18"/>
      <c r="D331" s="18"/>
      <c r="E331" s="18"/>
      <c r="F331" s="58"/>
    </row>
    <row r="332" spans="1:6" x14ac:dyDescent="0.2">
      <c r="A332" s="59"/>
      <c r="B332" s="59"/>
      <c r="C332" s="18"/>
      <c r="D332" s="18"/>
      <c r="E332" s="18"/>
      <c r="F332" s="58"/>
    </row>
    <row r="333" spans="1:6" x14ac:dyDescent="0.2">
      <c r="A333" s="59"/>
      <c r="B333" s="59"/>
      <c r="C333" s="18"/>
      <c r="D333" s="18"/>
      <c r="E333" s="18"/>
      <c r="F333" s="58"/>
    </row>
    <row r="334" spans="1:6" x14ac:dyDescent="0.2">
      <c r="A334" s="59"/>
      <c r="B334" s="59"/>
      <c r="C334" s="18"/>
      <c r="D334" s="18"/>
      <c r="E334" s="18"/>
      <c r="F334" s="58"/>
    </row>
    <row r="335" spans="1:6" x14ac:dyDescent="0.2">
      <c r="A335" s="59"/>
      <c r="B335" s="59"/>
      <c r="C335" s="18"/>
      <c r="D335" s="18"/>
      <c r="E335" s="18"/>
      <c r="F335" s="58"/>
    </row>
    <row r="336" spans="1:6" x14ac:dyDescent="0.2">
      <c r="A336" s="59"/>
      <c r="B336" s="59"/>
      <c r="C336" s="18"/>
      <c r="D336" s="18"/>
      <c r="E336" s="18"/>
      <c r="F336" s="58"/>
    </row>
    <row r="337" spans="1:6" x14ac:dyDescent="0.2">
      <c r="A337" s="59"/>
      <c r="B337" s="59"/>
      <c r="C337" s="18"/>
      <c r="D337" s="18"/>
      <c r="E337" s="18"/>
      <c r="F337" s="58"/>
    </row>
    <row r="338" spans="1:6" x14ac:dyDescent="0.2">
      <c r="A338" s="59"/>
      <c r="B338" s="59"/>
      <c r="C338" s="18"/>
      <c r="D338" s="18"/>
      <c r="E338" s="18"/>
      <c r="F338" s="58"/>
    </row>
    <row r="339" spans="1:6" x14ac:dyDescent="0.2">
      <c r="A339" s="59"/>
      <c r="B339" s="59"/>
      <c r="C339" s="18"/>
      <c r="D339" s="18"/>
      <c r="E339" s="18"/>
      <c r="F339" s="58"/>
    </row>
    <row r="340" spans="1:6" x14ac:dyDescent="0.2">
      <c r="A340" s="59"/>
      <c r="B340" s="59"/>
      <c r="C340" s="18"/>
      <c r="D340" s="18"/>
      <c r="E340" s="18"/>
      <c r="F340" s="58"/>
    </row>
    <row r="341" spans="1:6" x14ac:dyDescent="0.2">
      <c r="A341" s="59"/>
      <c r="B341" s="59"/>
      <c r="C341" s="18"/>
      <c r="D341" s="18"/>
      <c r="E341" s="18"/>
      <c r="F341" s="58"/>
    </row>
    <row r="342" spans="1:6" x14ac:dyDescent="0.2">
      <c r="A342" s="59"/>
      <c r="B342" s="59"/>
      <c r="C342" s="18"/>
      <c r="D342" s="18"/>
      <c r="E342" s="18"/>
      <c r="F342" s="58"/>
    </row>
    <row r="343" spans="1:6" x14ac:dyDescent="0.2">
      <c r="A343" s="59"/>
      <c r="B343" s="59"/>
      <c r="C343" s="18"/>
      <c r="D343" s="18"/>
      <c r="E343" s="18"/>
      <c r="F343" s="58"/>
    </row>
    <row r="344" spans="1:6" x14ac:dyDescent="0.2">
      <c r="A344" s="59"/>
      <c r="B344" s="59"/>
      <c r="C344" s="18"/>
      <c r="D344" s="18"/>
      <c r="E344" s="18"/>
      <c r="F344" s="58"/>
    </row>
    <row r="345" spans="1:6" x14ac:dyDescent="0.2">
      <c r="A345" s="59"/>
      <c r="B345" s="59"/>
      <c r="C345" s="18"/>
      <c r="D345" s="18"/>
      <c r="E345" s="18"/>
      <c r="F345" s="58"/>
    </row>
    <row r="346" spans="1:6" x14ac:dyDescent="0.2">
      <c r="A346" s="59"/>
      <c r="B346" s="59"/>
      <c r="C346" s="18"/>
      <c r="D346" s="18"/>
      <c r="E346" s="18"/>
      <c r="F346" s="58"/>
    </row>
    <row r="347" spans="1:6" x14ac:dyDescent="0.2">
      <c r="A347" s="59"/>
      <c r="B347" s="59"/>
      <c r="C347" s="18"/>
      <c r="D347" s="18"/>
      <c r="E347" s="18"/>
      <c r="F347" s="58"/>
    </row>
    <row r="348" spans="1:6" x14ac:dyDescent="0.2">
      <c r="A348" s="59"/>
      <c r="B348" s="59"/>
      <c r="C348" s="18"/>
      <c r="D348" s="18"/>
      <c r="E348" s="18"/>
      <c r="F348" s="58"/>
    </row>
    <row r="349" spans="1:6" x14ac:dyDescent="0.2">
      <c r="A349" s="59"/>
      <c r="B349" s="59"/>
      <c r="C349" s="18"/>
      <c r="D349" s="18"/>
      <c r="E349" s="18"/>
      <c r="F349" s="58"/>
    </row>
    <row r="350" spans="1:6" x14ac:dyDescent="0.2">
      <c r="A350" s="59"/>
      <c r="B350" s="59"/>
      <c r="C350" s="18"/>
      <c r="D350" s="18"/>
      <c r="E350" s="18"/>
      <c r="F350" s="58"/>
    </row>
    <row r="351" spans="1:6" x14ac:dyDescent="0.2">
      <c r="A351" s="59"/>
      <c r="B351" s="59"/>
      <c r="C351" s="18"/>
      <c r="D351" s="18"/>
      <c r="E351" s="18"/>
      <c r="F351" s="58"/>
    </row>
    <row r="352" spans="1:6" x14ac:dyDescent="0.2">
      <c r="A352" s="59"/>
      <c r="B352" s="59"/>
      <c r="C352" s="18"/>
      <c r="D352" s="18"/>
      <c r="E352" s="18"/>
      <c r="F352" s="58"/>
    </row>
    <row r="353" spans="1:6" x14ac:dyDescent="0.2">
      <c r="A353" s="59"/>
      <c r="B353" s="59"/>
      <c r="C353" s="18"/>
      <c r="D353" s="18"/>
      <c r="E353" s="18"/>
      <c r="F353" s="58"/>
    </row>
    <row r="354" spans="1:6" x14ac:dyDescent="0.2">
      <c r="A354" s="59"/>
      <c r="B354" s="59"/>
      <c r="C354" s="18"/>
      <c r="D354" s="18"/>
      <c r="E354" s="18"/>
      <c r="F354" s="58"/>
    </row>
    <row r="355" spans="1:6" x14ac:dyDescent="0.2">
      <c r="A355" s="59"/>
      <c r="B355" s="59"/>
      <c r="C355" s="18"/>
      <c r="D355" s="18"/>
      <c r="E355" s="18"/>
      <c r="F355" s="58"/>
    </row>
    <row r="356" spans="1:6" x14ac:dyDescent="0.2">
      <c r="A356" s="59"/>
      <c r="B356" s="59"/>
      <c r="C356" s="18"/>
      <c r="D356" s="18"/>
      <c r="E356" s="18"/>
      <c r="F356" s="58"/>
    </row>
    <row r="357" spans="1:6" x14ac:dyDescent="0.2">
      <c r="A357" s="59"/>
      <c r="B357" s="59"/>
      <c r="C357" s="18"/>
      <c r="D357" s="18"/>
      <c r="E357" s="18"/>
      <c r="F357" s="58"/>
    </row>
    <row r="358" spans="1:6" x14ac:dyDescent="0.2">
      <c r="A358" s="59"/>
      <c r="B358" s="59"/>
      <c r="C358" s="18"/>
      <c r="D358" s="18"/>
      <c r="E358" s="18"/>
      <c r="F358" s="58"/>
    </row>
    <row r="359" spans="1:6" x14ac:dyDescent="0.2">
      <c r="A359" s="59"/>
      <c r="B359" s="59"/>
      <c r="C359" s="18"/>
      <c r="D359" s="18"/>
      <c r="E359" s="18"/>
      <c r="F359" s="58"/>
    </row>
    <row r="360" spans="1:6" x14ac:dyDescent="0.2">
      <c r="A360" s="59"/>
      <c r="B360" s="59"/>
      <c r="C360" s="18"/>
      <c r="D360" s="18"/>
      <c r="E360" s="18"/>
      <c r="F360" s="58"/>
    </row>
    <row r="361" spans="1:6" x14ac:dyDescent="0.2">
      <c r="A361" s="59"/>
      <c r="B361" s="59"/>
      <c r="C361" s="18"/>
      <c r="D361" s="18"/>
      <c r="E361" s="18"/>
      <c r="F361" s="58"/>
    </row>
    <row r="362" spans="1:6" x14ac:dyDescent="0.2">
      <c r="A362" s="59"/>
      <c r="B362" s="59"/>
      <c r="C362" s="18"/>
      <c r="D362" s="18"/>
      <c r="E362" s="18"/>
      <c r="F362" s="58"/>
    </row>
    <row r="363" spans="1:6" x14ac:dyDescent="0.2">
      <c r="A363" s="59"/>
      <c r="B363" s="59"/>
      <c r="C363" s="18"/>
      <c r="D363" s="18"/>
      <c r="E363" s="18"/>
      <c r="F363" s="58"/>
    </row>
    <row r="364" spans="1:6" x14ac:dyDescent="0.2">
      <c r="A364" s="59"/>
      <c r="B364" s="59"/>
      <c r="C364" s="18"/>
      <c r="D364" s="18"/>
      <c r="E364" s="18"/>
      <c r="F364" s="58"/>
    </row>
    <row r="365" spans="1:6" x14ac:dyDescent="0.2">
      <c r="A365" s="59"/>
      <c r="B365" s="59"/>
      <c r="C365" s="18"/>
      <c r="D365" s="18"/>
      <c r="E365" s="18"/>
      <c r="F365" s="58"/>
    </row>
    <row r="366" spans="1:6" x14ac:dyDescent="0.2">
      <c r="A366" s="59"/>
      <c r="B366" s="59"/>
      <c r="C366" s="18"/>
      <c r="D366" s="18"/>
      <c r="E366" s="18"/>
      <c r="F366" s="58"/>
    </row>
    <row r="367" spans="1:6" x14ac:dyDescent="0.2">
      <c r="A367" s="59"/>
      <c r="B367" s="59"/>
      <c r="C367" s="18"/>
      <c r="D367" s="18"/>
      <c r="E367" s="18"/>
      <c r="F367" s="58"/>
    </row>
    <row r="368" spans="1:6" x14ac:dyDescent="0.2">
      <c r="A368" s="59"/>
      <c r="B368" s="59"/>
      <c r="C368" s="18"/>
      <c r="D368" s="18"/>
      <c r="E368" s="18"/>
      <c r="F368" s="58"/>
    </row>
    <row r="369" spans="1:6" x14ac:dyDescent="0.2">
      <c r="A369" s="59"/>
      <c r="B369" s="59"/>
      <c r="C369" s="18"/>
      <c r="D369" s="18"/>
      <c r="E369" s="18"/>
      <c r="F369" s="58"/>
    </row>
    <row r="370" spans="1:6" x14ac:dyDescent="0.2">
      <c r="A370" s="59"/>
      <c r="B370" s="59"/>
      <c r="C370" s="18"/>
      <c r="D370" s="18"/>
      <c r="E370" s="18"/>
      <c r="F370" s="58"/>
    </row>
    <row r="371" spans="1:6" x14ac:dyDescent="0.2">
      <c r="A371" s="59"/>
      <c r="B371" s="59"/>
      <c r="C371" s="18"/>
      <c r="D371" s="18"/>
      <c r="E371" s="18"/>
      <c r="F371" s="58"/>
    </row>
    <row r="372" spans="1:6" x14ac:dyDescent="0.2">
      <c r="A372" s="59"/>
      <c r="B372" s="59"/>
      <c r="C372" s="18"/>
      <c r="D372" s="18"/>
      <c r="E372" s="18"/>
      <c r="F372" s="58"/>
    </row>
    <row r="373" spans="1:6" x14ac:dyDescent="0.2">
      <c r="A373" s="59"/>
      <c r="B373" s="59"/>
      <c r="C373" s="18"/>
      <c r="D373" s="18"/>
      <c r="E373" s="18"/>
      <c r="F373" s="58"/>
    </row>
    <row r="374" spans="1:6" x14ac:dyDescent="0.2">
      <c r="A374" s="59"/>
      <c r="B374" s="59"/>
      <c r="C374" s="18"/>
      <c r="D374" s="18"/>
      <c r="E374" s="18"/>
      <c r="F374" s="58"/>
    </row>
    <row r="375" spans="1:6" x14ac:dyDescent="0.2">
      <c r="A375" s="59"/>
      <c r="B375" s="59"/>
      <c r="C375" s="18"/>
      <c r="D375" s="18"/>
      <c r="E375" s="18"/>
      <c r="F375" s="58"/>
    </row>
    <row r="376" spans="1:6" x14ac:dyDescent="0.2">
      <c r="A376" s="59"/>
      <c r="B376" s="59"/>
      <c r="C376" s="18"/>
      <c r="D376" s="18"/>
      <c r="E376" s="18"/>
      <c r="F376" s="58"/>
    </row>
    <row r="377" spans="1:6" x14ac:dyDescent="0.2">
      <c r="A377" s="59"/>
      <c r="B377" s="59"/>
      <c r="C377" s="18"/>
      <c r="D377" s="18"/>
      <c r="E377" s="18"/>
      <c r="F377" s="58"/>
    </row>
    <row r="378" spans="1:6" x14ac:dyDescent="0.2">
      <c r="A378" s="59"/>
      <c r="B378" s="59"/>
      <c r="C378" s="18"/>
      <c r="D378" s="18"/>
      <c r="E378" s="18"/>
      <c r="F378" s="58"/>
    </row>
    <row r="379" spans="1:6" x14ac:dyDescent="0.2">
      <c r="A379" s="59"/>
      <c r="B379" s="59"/>
      <c r="C379" s="18"/>
      <c r="D379" s="18"/>
      <c r="E379" s="18"/>
      <c r="F379" s="58"/>
    </row>
    <row r="380" spans="1:6" x14ac:dyDescent="0.2">
      <c r="A380" s="59"/>
      <c r="B380" s="59"/>
      <c r="C380" s="18"/>
      <c r="D380" s="18"/>
      <c r="E380" s="18"/>
      <c r="F380" s="58"/>
    </row>
    <row r="381" spans="1:6" x14ac:dyDescent="0.2">
      <c r="A381" s="59"/>
      <c r="B381" s="59"/>
      <c r="C381" s="18"/>
      <c r="D381" s="18"/>
      <c r="E381" s="18"/>
      <c r="F381" s="58"/>
    </row>
    <row r="382" spans="1:6" x14ac:dyDescent="0.2">
      <c r="A382" s="59"/>
      <c r="B382" s="59"/>
      <c r="C382" s="18"/>
      <c r="D382" s="18"/>
      <c r="E382" s="18"/>
      <c r="F382" s="58"/>
    </row>
    <row r="383" spans="1:6" x14ac:dyDescent="0.2">
      <c r="A383" s="59"/>
      <c r="B383" s="59"/>
      <c r="C383" s="18"/>
      <c r="D383" s="18"/>
      <c r="E383" s="18"/>
      <c r="F383" s="58"/>
    </row>
    <row r="384" spans="1:6" x14ac:dyDescent="0.2">
      <c r="A384" s="59"/>
      <c r="B384" s="59"/>
      <c r="C384" s="18"/>
      <c r="D384" s="18"/>
      <c r="E384" s="18"/>
      <c r="F384" s="58"/>
    </row>
    <row r="385" spans="1:6" x14ac:dyDescent="0.2">
      <c r="A385" s="59"/>
      <c r="B385" s="59"/>
      <c r="C385" s="18"/>
      <c r="D385" s="18"/>
      <c r="E385" s="18"/>
      <c r="F385" s="58"/>
    </row>
    <row r="386" spans="1:6" x14ac:dyDescent="0.2">
      <c r="A386" s="59"/>
      <c r="B386" s="59"/>
      <c r="C386" s="18"/>
      <c r="D386" s="18"/>
      <c r="E386" s="18"/>
      <c r="F386" s="58"/>
    </row>
    <row r="387" spans="1:6" x14ac:dyDescent="0.2">
      <c r="A387" s="59"/>
      <c r="B387" s="59"/>
      <c r="C387" s="18"/>
      <c r="D387" s="18"/>
      <c r="E387" s="18"/>
      <c r="F387" s="58"/>
    </row>
    <row r="388" spans="1:6" x14ac:dyDescent="0.2">
      <c r="A388" s="59"/>
      <c r="B388" s="59"/>
      <c r="C388" s="18"/>
      <c r="D388" s="18"/>
      <c r="E388" s="18"/>
      <c r="F388" s="58"/>
    </row>
    <row r="389" spans="1:6" x14ac:dyDescent="0.2">
      <c r="A389" s="59"/>
      <c r="B389" s="59"/>
      <c r="C389" s="18"/>
      <c r="D389" s="18"/>
      <c r="E389" s="18"/>
      <c r="F389" s="58"/>
    </row>
    <row r="390" spans="1:6" x14ac:dyDescent="0.2">
      <c r="A390" s="59"/>
      <c r="B390" s="59"/>
      <c r="C390" s="18"/>
      <c r="D390" s="18"/>
      <c r="E390" s="18"/>
      <c r="F390" s="58"/>
    </row>
    <row r="391" spans="1:6" x14ac:dyDescent="0.2">
      <c r="A391" s="59"/>
      <c r="B391" s="59"/>
      <c r="C391" s="18"/>
      <c r="D391" s="18"/>
      <c r="E391" s="18"/>
      <c r="F391" s="58"/>
    </row>
    <row r="392" spans="1:6" x14ac:dyDescent="0.2">
      <c r="A392" s="59"/>
      <c r="B392" s="59"/>
      <c r="C392" s="18"/>
      <c r="D392" s="18"/>
      <c r="E392" s="18"/>
      <c r="F392" s="58"/>
    </row>
    <row r="393" spans="1:6" x14ac:dyDescent="0.2">
      <c r="A393" s="59"/>
      <c r="B393" s="59"/>
      <c r="C393" s="18"/>
      <c r="D393" s="18"/>
      <c r="E393" s="18"/>
      <c r="F393" s="58"/>
    </row>
    <row r="394" spans="1:6" x14ac:dyDescent="0.2">
      <c r="A394" s="59"/>
      <c r="B394" s="59"/>
      <c r="C394" s="18"/>
      <c r="D394" s="18"/>
      <c r="E394" s="18"/>
      <c r="F394" s="58"/>
    </row>
    <row r="395" spans="1:6" x14ac:dyDescent="0.2">
      <c r="A395" s="59"/>
      <c r="B395" s="59"/>
      <c r="C395" s="18"/>
      <c r="D395" s="18"/>
      <c r="E395" s="18"/>
      <c r="F395" s="58"/>
    </row>
    <row r="396" spans="1:6" x14ac:dyDescent="0.2">
      <c r="A396" s="59"/>
      <c r="B396" s="59"/>
      <c r="C396" s="18"/>
      <c r="D396" s="18"/>
      <c r="E396" s="18"/>
      <c r="F396" s="58"/>
    </row>
    <row r="397" spans="1:6" x14ac:dyDescent="0.2">
      <c r="A397" s="59"/>
      <c r="B397" s="59"/>
      <c r="C397" s="18"/>
      <c r="D397" s="18"/>
      <c r="E397" s="18"/>
      <c r="F397" s="58"/>
    </row>
    <row r="398" spans="1:6" x14ac:dyDescent="0.2">
      <c r="A398" s="59"/>
      <c r="B398" s="59"/>
      <c r="C398" s="18"/>
      <c r="D398" s="18"/>
      <c r="E398" s="18"/>
      <c r="F398" s="58"/>
    </row>
    <row r="399" spans="1:6" x14ac:dyDescent="0.2">
      <c r="A399" s="59"/>
      <c r="B399" s="59"/>
      <c r="C399" s="18"/>
      <c r="D399" s="18"/>
      <c r="E399" s="18"/>
      <c r="F399" s="58"/>
    </row>
    <row r="400" spans="1:6" x14ac:dyDescent="0.2">
      <c r="A400" s="59"/>
      <c r="B400" s="59"/>
      <c r="C400" s="18"/>
      <c r="D400" s="18"/>
      <c r="E400" s="18"/>
      <c r="F400" s="58"/>
    </row>
    <row r="401" spans="1:6" x14ac:dyDescent="0.2">
      <c r="A401" s="59"/>
      <c r="B401" s="59"/>
      <c r="C401" s="18"/>
      <c r="D401" s="18"/>
      <c r="E401" s="18"/>
      <c r="F401" s="58"/>
    </row>
    <row r="402" spans="1:6" x14ac:dyDescent="0.2">
      <c r="A402" s="59"/>
      <c r="B402" s="59"/>
      <c r="C402" s="18"/>
      <c r="D402" s="18"/>
      <c r="E402" s="18"/>
      <c r="F402" s="58"/>
    </row>
    <row r="403" spans="1:6" x14ac:dyDescent="0.2">
      <c r="A403" s="59"/>
      <c r="B403" s="59"/>
      <c r="C403" s="18"/>
      <c r="D403" s="18"/>
      <c r="E403" s="18"/>
      <c r="F403" s="58"/>
    </row>
    <row r="404" spans="1:6" x14ac:dyDescent="0.2">
      <c r="A404" s="59"/>
      <c r="B404" s="59"/>
      <c r="C404" s="18"/>
      <c r="D404" s="18"/>
      <c r="E404" s="18"/>
      <c r="F404" s="58"/>
    </row>
    <row r="405" spans="1:6" x14ac:dyDescent="0.2">
      <c r="A405" s="59"/>
      <c r="B405" s="59"/>
      <c r="C405" s="18"/>
      <c r="D405" s="18"/>
      <c r="E405" s="18"/>
      <c r="F405" s="58"/>
    </row>
    <row r="406" spans="1:6" x14ac:dyDescent="0.2">
      <c r="A406" s="59"/>
      <c r="B406" s="59"/>
      <c r="C406" s="18"/>
      <c r="D406" s="18"/>
      <c r="E406" s="18"/>
      <c r="F406" s="58"/>
    </row>
    <row r="407" spans="1:6" x14ac:dyDescent="0.2">
      <c r="A407" s="59"/>
      <c r="B407" s="59"/>
      <c r="C407" s="18"/>
      <c r="D407" s="18"/>
      <c r="E407" s="18"/>
      <c r="F407" s="58"/>
    </row>
    <row r="408" spans="1:6" x14ac:dyDescent="0.2">
      <c r="A408" s="59"/>
      <c r="B408" s="59"/>
      <c r="C408" s="18"/>
      <c r="D408" s="18"/>
      <c r="E408" s="18"/>
      <c r="F408" s="58"/>
    </row>
    <row r="409" spans="1:6" x14ac:dyDescent="0.2">
      <c r="A409" s="59"/>
      <c r="B409" s="59"/>
      <c r="C409" s="18"/>
      <c r="D409" s="18"/>
      <c r="E409" s="18"/>
      <c r="F409" s="58"/>
    </row>
    <row r="410" spans="1:6" x14ac:dyDescent="0.2">
      <c r="A410" s="59"/>
      <c r="B410" s="59"/>
      <c r="C410" s="18"/>
      <c r="D410" s="18"/>
      <c r="E410" s="18"/>
      <c r="F410" s="58"/>
    </row>
    <row r="411" spans="1:6" x14ac:dyDescent="0.2">
      <c r="A411" s="59"/>
      <c r="B411" s="59"/>
      <c r="C411" s="18"/>
      <c r="D411" s="18"/>
      <c r="E411" s="18"/>
      <c r="F411" s="58"/>
    </row>
    <row r="412" spans="1:6" x14ac:dyDescent="0.2">
      <c r="A412" s="59"/>
      <c r="B412" s="59"/>
      <c r="C412" s="18"/>
      <c r="D412" s="18"/>
      <c r="E412" s="18"/>
      <c r="F412" s="58"/>
    </row>
    <row r="413" spans="1:6" x14ac:dyDescent="0.2">
      <c r="A413" s="59"/>
      <c r="B413" s="59"/>
      <c r="C413" s="18"/>
      <c r="D413" s="18"/>
      <c r="E413" s="18"/>
      <c r="F413" s="58"/>
    </row>
    <row r="414" spans="1:6" x14ac:dyDescent="0.2">
      <c r="A414" s="59"/>
      <c r="B414" s="59"/>
      <c r="C414" s="18"/>
      <c r="D414" s="18"/>
      <c r="E414" s="18"/>
      <c r="F414" s="58"/>
    </row>
    <row r="415" spans="1:6" x14ac:dyDescent="0.2">
      <c r="A415" s="59"/>
      <c r="B415" s="59"/>
      <c r="C415" s="18"/>
      <c r="D415" s="18"/>
      <c r="E415" s="18"/>
      <c r="F415" s="58"/>
    </row>
    <row r="416" spans="1:6" x14ac:dyDescent="0.2">
      <c r="A416" s="59"/>
      <c r="B416" s="59"/>
      <c r="C416" s="18"/>
      <c r="D416" s="18"/>
      <c r="E416" s="18"/>
      <c r="F416" s="58"/>
    </row>
    <row r="417" spans="1:6" x14ac:dyDescent="0.2">
      <c r="A417" s="59"/>
      <c r="B417" s="59"/>
      <c r="C417" s="18"/>
      <c r="D417" s="18"/>
      <c r="E417" s="18"/>
      <c r="F417" s="58"/>
    </row>
    <row r="418" spans="1:6" x14ac:dyDescent="0.2">
      <c r="A418" s="59"/>
      <c r="B418" s="59"/>
      <c r="C418" s="18"/>
      <c r="D418" s="18"/>
      <c r="E418" s="18"/>
      <c r="F418" s="58"/>
    </row>
    <row r="419" spans="1:6" x14ac:dyDescent="0.2">
      <c r="A419" s="59"/>
      <c r="B419" s="59"/>
      <c r="C419" s="18"/>
      <c r="D419" s="18"/>
      <c r="E419" s="18"/>
      <c r="F419" s="58"/>
    </row>
    <row r="420" spans="1:6" x14ac:dyDescent="0.2">
      <c r="A420" s="59"/>
      <c r="B420" s="59"/>
      <c r="C420" s="18"/>
      <c r="D420" s="18"/>
      <c r="E420" s="18"/>
      <c r="F420" s="58"/>
    </row>
    <row r="421" spans="1:6" x14ac:dyDescent="0.2">
      <c r="A421" s="59"/>
      <c r="B421" s="59"/>
      <c r="C421" s="18"/>
      <c r="D421" s="18"/>
      <c r="E421" s="18"/>
      <c r="F421" s="58"/>
    </row>
    <row r="422" spans="1:6" x14ac:dyDescent="0.2">
      <c r="A422" s="59"/>
      <c r="B422" s="59"/>
      <c r="C422" s="18"/>
      <c r="D422" s="18"/>
      <c r="E422" s="18"/>
      <c r="F422" s="58"/>
    </row>
    <row r="423" spans="1:6" x14ac:dyDescent="0.2">
      <c r="A423" s="59"/>
      <c r="B423" s="59"/>
      <c r="C423" s="18"/>
      <c r="D423" s="18"/>
      <c r="E423" s="18"/>
      <c r="F423" s="58"/>
    </row>
    <row r="424" spans="1:6" x14ac:dyDescent="0.2">
      <c r="A424" s="59"/>
      <c r="B424" s="59"/>
      <c r="C424" s="18"/>
      <c r="D424" s="18"/>
      <c r="E424" s="18"/>
      <c r="F424" s="58"/>
    </row>
    <row r="425" spans="1:6" x14ac:dyDescent="0.2">
      <c r="A425" s="59"/>
      <c r="B425" s="59"/>
      <c r="C425" s="18"/>
      <c r="D425" s="18"/>
      <c r="E425" s="18"/>
      <c r="F425" s="58"/>
    </row>
    <row r="426" spans="1:6" x14ac:dyDescent="0.2">
      <c r="A426" s="59"/>
      <c r="B426" s="59"/>
      <c r="C426" s="18"/>
      <c r="D426" s="18"/>
      <c r="E426" s="18"/>
      <c r="F426" s="58"/>
    </row>
    <row r="427" spans="1:6" x14ac:dyDescent="0.2">
      <c r="A427" s="59"/>
      <c r="B427" s="59"/>
      <c r="C427" s="18"/>
      <c r="D427" s="18"/>
      <c r="E427" s="18"/>
      <c r="F427" s="58"/>
    </row>
    <row r="428" spans="1:6" x14ac:dyDescent="0.2">
      <c r="A428" s="59"/>
      <c r="B428" s="59"/>
      <c r="C428" s="18"/>
      <c r="D428" s="18"/>
      <c r="E428" s="18"/>
      <c r="F428" s="58"/>
    </row>
    <row r="429" spans="1:6" x14ac:dyDescent="0.2">
      <c r="A429" s="59"/>
      <c r="B429" s="59"/>
      <c r="C429" s="18"/>
      <c r="D429" s="18"/>
      <c r="E429" s="18"/>
      <c r="F429" s="58"/>
    </row>
    <row r="430" spans="1:6" x14ac:dyDescent="0.2">
      <c r="A430" s="59"/>
      <c r="B430" s="59"/>
      <c r="C430" s="18"/>
      <c r="D430" s="18"/>
      <c r="E430" s="18"/>
      <c r="F430" s="58"/>
    </row>
    <row r="431" spans="1:6" x14ac:dyDescent="0.2">
      <c r="A431" s="59"/>
      <c r="B431" s="59"/>
      <c r="C431" s="18"/>
      <c r="D431" s="18"/>
      <c r="E431" s="18"/>
      <c r="F431" s="58"/>
    </row>
    <row r="432" spans="1:6" x14ac:dyDescent="0.2">
      <c r="A432" s="59"/>
      <c r="B432" s="59"/>
      <c r="C432" s="18"/>
      <c r="D432" s="18"/>
      <c r="E432" s="18"/>
      <c r="F432" s="58"/>
    </row>
    <row r="433" spans="1:6" x14ac:dyDescent="0.2">
      <c r="A433" s="59"/>
      <c r="B433" s="59"/>
      <c r="C433" s="18"/>
      <c r="D433" s="18"/>
      <c r="E433" s="18"/>
      <c r="F433" s="58"/>
    </row>
    <row r="434" spans="1:6" x14ac:dyDescent="0.2">
      <c r="A434" s="59"/>
      <c r="B434" s="59"/>
      <c r="C434" s="18"/>
      <c r="D434" s="18"/>
      <c r="E434" s="18"/>
      <c r="F434" s="58"/>
    </row>
    <row r="435" spans="1:6" x14ac:dyDescent="0.2">
      <c r="A435" s="59"/>
      <c r="B435" s="59"/>
      <c r="C435" s="18"/>
      <c r="D435" s="18"/>
      <c r="E435" s="18"/>
      <c r="F435" s="58"/>
    </row>
    <row r="436" spans="1:6" x14ac:dyDescent="0.2">
      <c r="A436" s="59"/>
      <c r="B436" s="59"/>
      <c r="C436" s="18"/>
      <c r="D436" s="18"/>
      <c r="E436" s="18"/>
      <c r="F436" s="58"/>
    </row>
    <row r="437" spans="1:6" x14ac:dyDescent="0.2">
      <c r="A437" s="59"/>
      <c r="B437" s="59"/>
      <c r="C437" s="18"/>
      <c r="D437" s="18"/>
      <c r="E437" s="18"/>
      <c r="F437" s="58"/>
    </row>
    <row r="438" spans="1:6" x14ac:dyDescent="0.2">
      <c r="A438" s="59"/>
      <c r="B438" s="59"/>
      <c r="C438" s="18"/>
      <c r="D438" s="18"/>
      <c r="E438" s="18"/>
      <c r="F438" s="58"/>
    </row>
    <row r="439" spans="1:6" x14ac:dyDescent="0.2">
      <c r="A439" s="59"/>
      <c r="B439" s="59"/>
      <c r="C439" s="18"/>
      <c r="D439" s="18"/>
      <c r="E439" s="18"/>
      <c r="F439" s="58"/>
    </row>
    <row r="440" spans="1:6" x14ac:dyDescent="0.2">
      <c r="A440" s="59"/>
      <c r="B440" s="59"/>
      <c r="C440" s="18"/>
      <c r="D440" s="18"/>
      <c r="E440" s="18"/>
      <c r="F440" s="58"/>
    </row>
    <row r="441" spans="1:6" x14ac:dyDescent="0.2">
      <c r="A441" s="59"/>
      <c r="B441" s="59"/>
      <c r="C441" s="18"/>
      <c r="D441" s="18"/>
      <c r="E441" s="18"/>
      <c r="F441" s="58"/>
    </row>
    <row r="442" spans="1:6" x14ac:dyDescent="0.2">
      <c r="A442" s="59"/>
      <c r="B442" s="59"/>
      <c r="C442" s="18"/>
      <c r="D442" s="18"/>
      <c r="E442" s="18"/>
      <c r="F442" s="58"/>
    </row>
    <row r="443" spans="1:6" x14ac:dyDescent="0.2">
      <c r="A443" s="59"/>
      <c r="B443" s="59"/>
      <c r="C443" s="18"/>
      <c r="D443" s="18"/>
      <c r="E443" s="18"/>
      <c r="F443" s="58"/>
    </row>
    <row r="444" spans="1:6" x14ac:dyDescent="0.2">
      <c r="A444" s="59"/>
      <c r="B444" s="59"/>
      <c r="C444" s="18"/>
      <c r="D444" s="18"/>
      <c r="E444" s="18"/>
      <c r="F444" s="58"/>
    </row>
    <row r="445" spans="1:6" x14ac:dyDescent="0.2">
      <c r="A445" s="59"/>
      <c r="B445" s="59"/>
      <c r="C445" s="18"/>
      <c r="D445" s="18"/>
      <c r="E445" s="18"/>
      <c r="F445" s="58"/>
    </row>
    <row r="446" spans="1:6" x14ac:dyDescent="0.2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O84"/>
  <sheetViews>
    <sheetView workbookViewId="0">
      <selection activeCell="K11" sqref="K11"/>
    </sheetView>
  </sheetViews>
  <sheetFormatPr defaultRowHeight="12.75" x14ac:dyDescent="0.2"/>
  <cols>
    <col min="1" max="1" width="15.42578125" bestFit="1" customWidth="1"/>
  </cols>
  <sheetData>
    <row r="1" spans="1:40" s="157" customFormat="1" ht="13.5" thickBot="1" x14ac:dyDescent="0.25">
      <c r="A1" s="253" t="s">
        <v>206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 x14ac:dyDescent="0.2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 x14ac:dyDescent="0.2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 x14ac:dyDescent="0.2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 x14ac:dyDescent="0.2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 x14ac:dyDescent="0.2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 x14ac:dyDescent="0.2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 x14ac:dyDescent="0.2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 x14ac:dyDescent="0.2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 x14ac:dyDescent="0.2">
      <c r="A17" s="119" t="s">
        <v>2636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 x14ac:dyDescent="0.2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 x14ac:dyDescent="0.2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 x14ac:dyDescent="0.2">
      <c r="A20" s="17" t="s">
        <v>2637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 x14ac:dyDescent="0.2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 x14ac:dyDescent="0.2">
      <c r="A26" s="427" t="s">
        <v>2638</v>
      </c>
    </row>
    <row r="27" spans="1:41" ht="13.5" thickBot="1" x14ac:dyDescent="0.25">
      <c r="A27" s="11" t="s">
        <v>206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 x14ac:dyDescent="0.2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 x14ac:dyDescent="0.2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 x14ac:dyDescent="0.2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 x14ac:dyDescent="0.2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 x14ac:dyDescent="0.2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 x14ac:dyDescent="0.2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 x14ac:dyDescent="0.2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 x14ac:dyDescent="0.2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 x14ac:dyDescent="0.2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 x14ac:dyDescent="0.2">
      <c r="A37" s="17"/>
      <c r="B37" s="114"/>
    </row>
    <row r="38" spans="1:41" x14ac:dyDescent="0.2">
      <c r="A38" s="17"/>
      <c r="B38" s="114"/>
    </row>
    <row r="39" spans="1:41" x14ac:dyDescent="0.2">
      <c r="A39" s="113"/>
      <c r="B39" s="115"/>
    </row>
    <row r="40" spans="1:41" ht="15.75" x14ac:dyDescent="0.2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 x14ac:dyDescent="0.2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 x14ac:dyDescent="0.2">
      <c r="A42" s="117" t="s">
        <v>2613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 x14ac:dyDescent="0.2">
      <c r="A43" s="118" t="s">
        <v>110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 x14ac:dyDescent="0.2">
      <c r="A46" s="426" t="s">
        <v>2639</v>
      </c>
    </row>
    <row r="47" spans="1:41" ht="13.5" thickBot="1" x14ac:dyDescent="0.25">
      <c r="A47" s="11" t="s">
        <v>206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 x14ac:dyDescent="0.2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 x14ac:dyDescent="0.2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 x14ac:dyDescent="0.2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 x14ac:dyDescent="0.2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 x14ac:dyDescent="0.2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 x14ac:dyDescent="0.2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 x14ac:dyDescent="0.2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 x14ac:dyDescent="0.2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 x14ac:dyDescent="0.2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 x14ac:dyDescent="0.2">
      <c r="A57" s="17"/>
      <c r="B57" s="114"/>
    </row>
    <row r="58" spans="1:41" x14ac:dyDescent="0.2">
      <c r="A58" s="17"/>
      <c r="B58" s="114"/>
    </row>
    <row r="59" spans="1:41" x14ac:dyDescent="0.2">
      <c r="A59" s="113"/>
      <c r="B59" s="115"/>
    </row>
    <row r="60" spans="1:41" ht="15.75" x14ac:dyDescent="0.2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 x14ac:dyDescent="0.2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 x14ac:dyDescent="0.2">
      <c r="A62" s="117" t="s">
        <v>2613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 x14ac:dyDescent="0.2">
      <c r="A63" s="118" t="s">
        <v>110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 x14ac:dyDescent="0.2">
      <c r="A67" s="426" t="s">
        <v>2640</v>
      </c>
    </row>
    <row r="68" spans="1:41" ht="13.5" thickBot="1" x14ac:dyDescent="0.25">
      <c r="A68" s="11" t="s">
        <v>206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 x14ac:dyDescent="0.2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 x14ac:dyDescent="0.2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 x14ac:dyDescent="0.2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 x14ac:dyDescent="0.2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 x14ac:dyDescent="0.2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 x14ac:dyDescent="0.2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 x14ac:dyDescent="0.2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 x14ac:dyDescent="0.2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 x14ac:dyDescent="0.2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 x14ac:dyDescent="0.2">
      <c r="A78" s="17"/>
      <c r="B78" s="114"/>
    </row>
    <row r="79" spans="1:41" x14ac:dyDescent="0.2">
      <c r="A79" s="17"/>
      <c r="B79" s="114"/>
    </row>
    <row r="80" spans="1:41" x14ac:dyDescent="0.2">
      <c r="A80" s="113"/>
      <c r="B80" s="115"/>
    </row>
    <row r="81" spans="1:40" ht="15.75" x14ac:dyDescent="0.2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 x14ac:dyDescent="0.2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 x14ac:dyDescent="0.2">
      <c r="A83" s="117" t="s">
        <v>2613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 x14ac:dyDescent="0.2">
      <c r="A84" s="118" t="s">
        <v>110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B12"/>
  <sheetViews>
    <sheetView workbookViewId="0">
      <selection activeCell="B7" sqref="B7"/>
    </sheetView>
  </sheetViews>
  <sheetFormatPr defaultRowHeight="12.75" x14ac:dyDescent="0.2"/>
  <cols>
    <col min="2" max="2" width="17.42578125" bestFit="1" customWidth="1"/>
  </cols>
  <sheetData>
    <row r="1" spans="1:2" x14ac:dyDescent="0.2">
      <c r="A1" s="4" t="s">
        <v>206</v>
      </c>
      <c r="B1" s="126" t="s">
        <v>2641</v>
      </c>
    </row>
    <row r="2" spans="1:2" x14ac:dyDescent="0.2">
      <c r="A2" s="127">
        <v>1</v>
      </c>
      <c r="B2" s="124" t="s">
        <v>2642</v>
      </c>
    </row>
    <row r="3" spans="1:2" x14ac:dyDescent="0.2">
      <c r="A3" s="127">
        <v>2</v>
      </c>
      <c r="B3" s="124" t="s">
        <v>134</v>
      </c>
    </row>
    <row r="4" spans="1:2" x14ac:dyDescent="0.2">
      <c r="A4" s="127">
        <v>3</v>
      </c>
      <c r="B4" s="124" t="s">
        <v>135</v>
      </c>
    </row>
    <row r="5" spans="1:2" x14ac:dyDescent="0.2">
      <c r="A5" s="127">
        <v>4</v>
      </c>
      <c r="B5" s="124" t="s">
        <v>136</v>
      </c>
    </row>
    <row r="6" spans="1:2" x14ac:dyDescent="0.2">
      <c r="A6" s="127">
        <v>5</v>
      </c>
      <c r="B6" s="124" t="s">
        <v>2643</v>
      </c>
    </row>
    <row r="7" spans="1:2" x14ac:dyDescent="0.2">
      <c r="A7" s="127">
        <v>6</v>
      </c>
      <c r="B7" s="124" t="s">
        <v>2644</v>
      </c>
    </row>
    <row r="8" spans="1:2" x14ac:dyDescent="0.2">
      <c r="A8" s="127">
        <v>7</v>
      </c>
      <c r="B8" s="124" t="s">
        <v>137</v>
      </c>
    </row>
    <row r="9" spans="1:2" x14ac:dyDescent="0.2">
      <c r="A9" s="127">
        <v>9</v>
      </c>
      <c r="B9" s="124" t="s">
        <v>2332</v>
      </c>
    </row>
    <row r="10" spans="1:2" x14ac:dyDescent="0.2">
      <c r="A10" s="127">
        <v>10</v>
      </c>
      <c r="B10" s="128" t="s">
        <v>2222</v>
      </c>
    </row>
    <row r="11" spans="1:2" x14ac:dyDescent="0.2">
      <c r="A11" s="127">
        <v>100</v>
      </c>
      <c r="B11" s="124" t="s">
        <v>2645</v>
      </c>
    </row>
    <row r="12" spans="1:2" x14ac:dyDescent="0.2">
      <c r="A12" s="127">
        <v>200</v>
      </c>
      <c r="B12" s="124" t="s">
        <v>2646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D28"/>
  <sheetViews>
    <sheetView workbookViewId="0">
      <selection activeCell="S32" sqref="S32"/>
    </sheetView>
  </sheetViews>
  <sheetFormatPr defaultRowHeight="12.75" x14ac:dyDescent="0.2"/>
  <cols>
    <col min="3" max="3" width="19.28515625" bestFit="1" customWidth="1"/>
    <col min="4" max="4" width="12" bestFit="1" customWidth="1"/>
  </cols>
  <sheetData>
    <row r="1" spans="1:4" x14ac:dyDescent="0.2">
      <c r="A1" s="121" t="s">
        <v>2647</v>
      </c>
      <c r="B1" s="121" t="s">
        <v>205</v>
      </c>
      <c r="C1" s="121" t="s">
        <v>1</v>
      </c>
      <c r="D1" s="121" t="s">
        <v>2648</v>
      </c>
    </row>
    <row r="2" spans="1:4" ht="15" x14ac:dyDescent="0.25">
      <c r="A2">
        <v>1</v>
      </c>
      <c r="B2" s="122" t="s">
        <v>225</v>
      </c>
      <c r="C2" s="123" t="s">
        <v>2649</v>
      </c>
      <c r="D2" s="124" t="s">
        <v>136</v>
      </c>
    </row>
    <row r="3" spans="1:4" ht="15" x14ac:dyDescent="0.25">
      <c r="A3">
        <v>2</v>
      </c>
      <c r="B3" s="122" t="s">
        <v>2650</v>
      </c>
      <c r="C3" s="123" t="s">
        <v>2651</v>
      </c>
      <c r="D3" s="124" t="s">
        <v>135</v>
      </c>
    </row>
    <row r="4" spans="1:4" ht="15" x14ac:dyDescent="0.25">
      <c r="A4">
        <v>3</v>
      </c>
      <c r="B4" s="122" t="s">
        <v>224</v>
      </c>
      <c r="C4" s="123" t="s">
        <v>2652</v>
      </c>
      <c r="D4" s="124" t="s">
        <v>136</v>
      </c>
    </row>
    <row r="5" spans="1:4" ht="15" x14ac:dyDescent="0.25">
      <c r="A5">
        <v>4</v>
      </c>
      <c r="B5" s="122" t="s">
        <v>2069</v>
      </c>
      <c r="C5" s="123" t="s">
        <v>2653</v>
      </c>
      <c r="D5" s="124" t="s">
        <v>136</v>
      </c>
    </row>
    <row r="6" spans="1:4" ht="15" x14ac:dyDescent="0.25">
      <c r="A6">
        <v>5</v>
      </c>
      <c r="B6" s="122" t="s">
        <v>222</v>
      </c>
      <c r="C6" s="123" t="s">
        <v>2654</v>
      </c>
      <c r="D6" s="124" t="s">
        <v>135</v>
      </c>
    </row>
    <row r="7" spans="1:4" ht="15" x14ac:dyDescent="0.25">
      <c r="A7">
        <v>6</v>
      </c>
      <c r="B7" s="122" t="s">
        <v>2655</v>
      </c>
      <c r="C7" s="123" t="s">
        <v>2656</v>
      </c>
      <c r="D7" s="124" t="s">
        <v>135</v>
      </c>
    </row>
    <row r="8" spans="1:4" ht="15" x14ac:dyDescent="0.25">
      <c r="A8">
        <v>7</v>
      </c>
      <c r="B8" s="122" t="s">
        <v>2657</v>
      </c>
      <c r="C8" s="123" t="s">
        <v>2658</v>
      </c>
      <c r="D8" s="125" t="s">
        <v>2659</v>
      </c>
    </row>
    <row r="9" spans="1:4" ht="15" x14ac:dyDescent="0.25">
      <c r="A9">
        <v>8</v>
      </c>
      <c r="B9" s="122" t="s">
        <v>226</v>
      </c>
      <c r="C9" s="123" t="s">
        <v>2660</v>
      </c>
      <c r="D9" s="124" t="s">
        <v>2642</v>
      </c>
    </row>
    <row r="10" spans="1:4" ht="15" x14ac:dyDescent="0.25">
      <c r="A10">
        <v>9</v>
      </c>
      <c r="B10" s="122" t="s">
        <v>2073</v>
      </c>
      <c r="C10" s="123" t="s">
        <v>2661</v>
      </c>
      <c r="D10" s="125" t="s">
        <v>2659</v>
      </c>
    </row>
    <row r="11" spans="1:4" ht="15" x14ac:dyDescent="0.25">
      <c r="A11">
        <v>10</v>
      </c>
      <c r="B11" s="122" t="s">
        <v>217</v>
      </c>
      <c r="C11" s="123" t="s">
        <v>2407</v>
      </c>
      <c r="D11" s="124" t="s">
        <v>135</v>
      </c>
    </row>
    <row r="12" spans="1:4" ht="15" x14ac:dyDescent="0.25">
      <c r="A12">
        <v>11</v>
      </c>
      <c r="B12" s="122" t="s">
        <v>220</v>
      </c>
      <c r="C12" s="123" t="s">
        <v>2662</v>
      </c>
      <c r="D12" s="124" t="s">
        <v>2642</v>
      </c>
    </row>
    <row r="13" spans="1:4" ht="15" x14ac:dyDescent="0.25">
      <c r="A13">
        <v>12</v>
      </c>
      <c r="B13" s="122" t="s">
        <v>2160</v>
      </c>
      <c r="C13" s="123" t="s">
        <v>2663</v>
      </c>
      <c r="D13" s="125" t="s">
        <v>2659</v>
      </c>
    </row>
    <row r="14" spans="1:4" ht="15" x14ac:dyDescent="0.25">
      <c r="A14">
        <v>13</v>
      </c>
      <c r="B14" s="122" t="s">
        <v>228</v>
      </c>
      <c r="C14" s="123" t="s">
        <v>2664</v>
      </c>
      <c r="D14" s="125" t="s">
        <v>2659</v>
      </c>
    </row>
    <row r="15" spans="1:4" ht="15" x14ac:dyDescent="0.25">
      <c r="A15">
        <v>14</v>
      </c>
      <c r="B15" s="122" t="s">
        <v>223</v>
      </c>
      <c r="C15" s="123" t="s">
        <v>2665</v>
      </c>
      <c r="D15" s="124" t="s">
        <v>136</v>
      </c>
    </row>
    <row r="16" spans="1:4" ht="15" x14ac:dyDescent="0.25">
      <c r="A16">
        <v>15</v>
      </c>
      <c r="B16" s="122" t="s">
        <v>2666</v>
      </c>
      <c r="C16" s="123" t="s">
        <v>2667</v>
      </c>
      <c r="D16" s="124" t="s">
        <v>135</v>
      </c>
    </row>
    <row r="17" spans="1:4" ht="15" x14ac:dyDescent="0.25">
      <c r="A17">
        <v>16</v>
      </c>
      <c r="B17" s="122" t="s">
        <v>218</v>
      </c>
      <c r="C17" s="123" t="s">
        <v>2668</v>
      </c>
      <c r="D17" s="124" t="s">
        <v>135</v>
      </c>
    </row>
    <row r="18" spans="1:4" ht="15" x14ac:dyDescent="0.25">
      <c r="A18">
        <v>17</v>
      </c>
      <c r="B18" s="122" t="s">
        <v>2053</v>
      </c>
      <c r="C18" s="123" t="s">
        <v>2669</v>
      </c>
      <c r="D18" s="124" t="s">
        <v>135</v>
      </c>
    </row>
    <row r="19" spans="1:4" ht="15" x14ac:dyDescent="0.25">
      <c r="A19">
        <v>18</v>
      </c>
      <c r="B19" s="122" t="s">
        <v>221</v>
      </c>
      <c r="C19" s="123" t="s">
        <v>2264</v>
      </c>
      <c r="D19" s="124" t="s">
        <v>134</v>
      </c>
    </row>
    <row r="20" spans="1:4" ht="15" x14ac:dyDescent="0.25">
      <c r="A20">
        <v>19</v>
      </c>
      <c r="B20" s="122" t="s">
        <v>352</v>
      </c>
      <c r="C20" s="123" t="s">
        <v>2670</v>
      </c>
      <c r="D20" s="124" t="s">
        <v>2642</v>
      </c>
    </row>
    <row r="21" spans="1:4" ht="15" x14ac:dyDescent="0.25">
      <c r="A21">
        <v>20</v>
      </c>
      <c r="B21" s="122" t="s">
        <v>1934</v>
      </c>
      <c r="C21" s="123" t="s">
        <v>2671</v>
      </c>
      <c r="D21" s="124" t="s">
        <v>135</v>
      </c>
    </row>
    <row r="22" spans="1:4" ht="15" x14ac:dyDescent="0.25">
      <c r="A22">
        <v>21</v>
      </c>
      <c r="B22" s="122" t="s">
        <v>2136</v>
      </c>
      <c r="C22" s="123" t="s">
        <v>2672</v>
      </c>
      <c r="D22" s="124" t="s">
        <v>136</v>
      </c>
    </row>
    <row r="23" spans="1:4" ht="15" x14ac:dyDescent="0.25">
      <c r="A23">
        <v>22</v>
      </c>
      <c r="B23" s="122" t="s">
        <v>227</v>
      </c>
      <c r="C23" s="123" t="s">
        <v>2673</v>
      </c>
      <c r="D23" s="124" t="s">
        <v>136</v>
      </c>
    </row>
    <row r="24" spans="1:4" ht="15" x14ac:dyDescent="0.25">
      <c r="A24">
        <v>23</v>
      </c>
      <c r="B24" s="122" t="s">
        <v>219</v>
      </c>
      <c r="C24" s="123" t="s">
        <v>2674</v>
      </c>
      <c r="D24" s="124" t="s">
        <v>134</v>
      </c>
    </row>
    <row r="25" spans="1:4" ht="15" x14ac:dyDescent="0.25">
      <c r="A25">
        <v>24</v>
      </c>
      <c r="B25" s="122" t="s">
        <v>2059</v>
      </c>
      <c r="C25" s="123" t="s">
        <v>2675</v>
      </c>
      <c r="D25" s="124" t="s">
        <v>134</v>
      </c>
    </row>
    <row r="26" spans="1:4" ht="15" x14ac:dyDescent="0.25">
      <c r="A26">
        <v>25</v>
      </c>
      <c r="B26" s="122" t="s">
        <v>2227</v>
      </c>
      <c r="C26" s="123" t="s">
        <v>2676</v>
      </c>
      <c r="D26" s="124" t="s">
        <v>135</v>
      </c>
    </row>
    <row r="27" spans="1:4" ht="15" x14ac:dyDescent="0.25">
      <c r="A27">
        <v>26</v>
      </c>
      <c r="B27" s="122" t="s">
        <v>216</v>
      </c>
      <c r="C27" s="123" t="s">
        <v>2677</v>
      </c>
      <c r="D27" s="124" t="s">
        <v>2642</v>
      </c>
    </row>
    <row r="28" spans="1:4" ht="15" x14ac:dyDescent="0.25">
      <c r="A28">
        <v>27</v>
      </c>
      <c r="B28" s="122" t="s">
        <v>2051</v>
      </c>
      <c r="C28" s="123" t="s">
        <v>2386</v>
      </c>
      <c r="D28" s="124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:C45"/>
  <sheetViews>
    <sheetView topLeftCell="A16" workbookViewId="0">
      <selection activeCell="D45" sqref="D45"/>
    </sheetView>
  </sheetViews>
  <sheetFormatPr defaultRowHeight="12.75" x14ac:dyDescent="0.2"/>
  <sheetData>
    <row r="1" spans="1:3" ht="13.5" thickBot="1" x14ac:dyDescent="0.25">
      <c r="A1" s="129" t="s">
        <v>206</v>
      </c>
      <c r="B1" s="2" t="s">
        <v>2678</v>
      </c>
      <c r="C1" s="2" t="s">
        <v>2679</v>
      </c>
    </row>
    <row r="2" spans="1:3" ht="13.5" thickTop="1" x14ac:dyDescent="0.2">
      <c r="A2">
        <v>1</v>
      </c>
      <c r="B2">
        <v>1</v>
      </c>
      <c r="C2" s="9">
        <v>1</v>
      </c>
    </row>
    <row r="3" spans="1:3" x14ac:dyDescent="0.2">
      <c r="A3">
        <v>1</v>
      </c>
      <c r="B3">
        <v>2</v>
      </c>
      <c r="C3" s="9">
        <v>1</v>
      </c>
    </row>
    <row r="4" spans="1:3" x14ac:dyDescent="0.2">
      <c r="A4">
        <v>1</v>
      </c>
      <c r="B4">
        <v>3</v>
      </c>
      <c r="C4" s="9">
        <v>1</v>
      </c>
    </row>
    <row r="5" spans="1:3" x14ac:dyDescent="0.2">
      <c r="A5">
        <v>1</v>
      </c>
      <c r="B5">
        <v>4</v>
      </c>
      <c r="C5" s="9">
        <v>1</v>
      </c>
    </row>
    <row r="6" spans="1:3" x14ac:dyDescent="0.2">
      <c r="A6">
        <v>2</v>
      </c>
      <c r="B6">
        <v>1</v>
      </c>
      <c r="C6" s="9">
        <v>1</v>
      </c>
    </row>
    <row r="7" spans="1:3" x14ac:dyDescent="0.2">
      <c r="A7">
        <v>2</v>
      </c>
      <c r="B7">
        <v>2</v>
      </c>
      <c r="C7" s="9">
        <v>1</v>
      </c>
    </row>
    <row r="8" spans="1:3" x14ac:dyDescent="0.2">
      <c r="A8">
        <v>2</v>
      </c>
      <c r="B8">
        <v>3</v>
      </c>
      <c r="C8" s="9">
        <v>1</v>
      </c>
    </row>
    <row r="9" spans="1:3" x14ac:dyDescent="0.2">
      <c r="A9">
        <v>2</v>
      </c>
      <c r="B9">
        <v>4</v>
      </c>
      <c r="C9" s="9">
        <v>1</v>
      </c>
    </row>
    <row r="10" spans="1:3" x14ac:dyDescent="0.2">
      <c r="A10">
        <v>3</v>
      </c>
      <c r="B10">
        <v>1</v>
      </c>
      <c r="C10" s="9">
        <v>1</v>
      </c>
    </row>
    <row r="11" spans="1:3" x14ac:dyDescent="0.2">
      <c r="A11">
        <v>3</v>
      </c>
      <c r="B11">
        <v>2</v>
      </c>
      <c r="C11" s="9">
        <v>1</v>
      </c>
    </row>
    <row r="12" spans="1:3" x14ac:dyDescent="0.2">
      <c r="A12">
        <v>3</v>
      </c>
      <c r="B12">
        <v>3</v>
      </c>
      <c r="C12" s="9">
        <v>1</v>
      </c>
    </row>
    <row r="13" spans="1:3" x14ac:dyDescent="0.2">
      <c r="A13">
        <v>3</v>
      </c>
      <c r="B13">
        <v>4</v>
      </c>
      <c r="C13" s="9">
        <v>1</v>
      </c>
    </row>
    <row r="14" spans="1:3" x14ac:dyDescent="0.2">
      <c r="A14">
        <v>4</v>
      </c>
      <c r="B14">
        <v>1</v>
      </c>
      <c r="C14" s="9">
        <v>1</v>
      </c>
    </row>
    <row r="15" spans="1:3" x14ac:dyDescent="0.2">
      <c r="A15">
        <v>4</v>
      </c>
      <c r="B15">
        <v>2</v>
      </c>
      <c r="C15" s="9">
        <v>1</v>
      </c>
    </row>
    <row r="16" spans="1:3" x14ac:dyDescent="0.2">
      <c r="A16">
        <v>4</v>
      </c>
      <c r="B16">
        <v>3</v>
      </c>
      <c r="C16" s="9">
        <v>1</v>
      </c>
    </row>
    <row r="17" spans="1:3" x14ac:dyDescent="0.2">
      <c r="A17">
        <v>4</v>
      </c>
      <c r="B17">
        <v>4</v>
      </c>
      <c r="C17" s="9">
        <v>1</v>
      </c>
    </row>
    <row r="18" spans="1:3" x14ac:dyDescent="0.2">
      <c r="A18">
        <v>5</v>
      </c>
      <c r="B18">
        <v>1</v>
      </c>
      <c r="C18" s="9">
        <v>1</v>
      </c>
    </row>
    <row r="19" spans="1:3" x14ac:dyDescent="0.2">
      <c r="A19">
        <v>5</v>
      </c>
      <c r="B19">
        <v>2</v>
      </c>
      <c r="C19" s="9">
        <v>1</v>
      </c>
    </row>
    <row r="20" spans="1:3" x14ac:dyDescent="0.2">
      <c r="A20">
        <v>5</v>
      </c>
      <c r="B20">
        <v>3</v>
      </c>
      <c r="C20" s="9">
        <v>1</v>
      </c>
    </row>
    <row r="21" spans="1:3" x14ac:dyDescent="0.2">
      <c r="A21">
        <v>5</v>
      </c>
      <c r="B21">
        <v>4</v>
      </c>
      <c r="C21" s="9">
        <v>1</v>
      </c>
    </row>
    <row r="22" spans="1:3" x14ac:dyDescent="0.2">
      <c r="A22">
        <v>6</v>
      </c>
      <c r="B22">
        <v>1</v>
      </c>
      <c r="C22" s="9">
        <v>1</v>
      </c>
    </row>
    <row r="23" spans="1:3" x14ac:dyDescent="0.2">
      <c r="A23">
        <v>6</v>
      </c>
      <c r="B23">
        <v>2</v>
      </c>
      <c r="C23" s="9">
        <v>1</v>
      </c>
    </row>
    <row r="24" spans="1:3" x14ac:dyDescent="0.2">
      <c r="A24">
        <v>6</v>
      </c>
      <c r="B24">
        <v>3</v>
      </c>
      <c r="C24" s="9">
        <v>1</v>
      </c>
    </row>
    <row r="25" spans="1:3" x14ac:dyDescent="0.2">
      <c r="A25">
        <v>6</v>
      </c>
      <c r="B25">
        <v>4</v>
      </c>
      <c r="C25" s="9">
        <v>1</v>
      </c>
    </row>
    <row r="26" spans="1:3" x14ac:dyDescent="0.2">
      <c r="A26">
        <v>7</v>
      </c>
      <c r="B26">
        <v>1</v>
      </c>
      <c r="C26" s="9">
        <v>1</v>
      </c>
    </row>
    <row r="27" spans="1:3" x14ac:dyDescent="0.2">
      <c r="A27">
        <v>7</v>
      </c>
      <c r="B27">
        <v>2</v>
      </c>
      <c r="C27" s="9">
        <v>1</v>
      </c>
    </row>
    <row r="28" spans="1:3" x14ac:dyDescent="0.2">
      <c r="A28">
        <v>7</v>
      </c>
      <c r="B28">
        <v>3</v>
      </c>
      <c r="C28" s="9">
        <v>1</v>
      </c>
    </row>
    <row r="29" spans="1:3" x14ac:dyDescent="0.2">
      <c r="A29">
        <v>7</v>
      </c>
      <c r="B29">
        <v>4</v>
      </c>
      <c r="C29" s="9">
        <v>1</v>
      </c>
    </row>
    <row r="30" spans="1:3" x14ac:dyDescent="0.2">
      <c r="A30">
        <v>9</v>
      </c>
      <c r="B30">
        <v>1</v>
      </c>
      <c r="C30" s="9">
        <v>1</v>
      </c>
    </row>
    <row r="31" spans="1:3" x14ac:dyDescent="0.2">
      <c r="A31">
        <v>9</v>
      </c>
      <c r="B31">
        <v>2</v>
      </c>
      <c r="C31" s="9">
        <v>1</v>
      </c>
    </row>
    <row r="32" spans="1:3" x14ac:dyDescent="0.2">
      <c r="A32">
        <v>9</v>
      </c>
      <c r="B32">
        <v>3</v>
      </c>
      <c r="C32" s="9">
        <v>1</v>
      </c>
    </row>
    <row r="33" spans="1:3" x14ac:dyDescent="0.2">
      <c r="A33">
        <v>9</v>
      </c>
      <c r="B33">
        <v>4</v>
      </c>
      <c r="C33" s="9">
        <v>1</v>
      </c>
    </row>
    <row r="34" spans="1:3" x14ac:dyDescent="0.2">
      <c r="A34">
        <v>10</v>
      </c>
      <c r="B34">
        <v>1</v>
      </c>
      <c r="C34" s="9">
        <v>1</v>
      </c>
    </row>
    <row r="35" spans="1:3" x14ac:dyDescent="0.2">
      <c r="A35">
        <v>10</v>
      </c>
      <c r="B35">
        <v>2</v>
      </c>
      <c r="C35" s="9">
        <v>1</v>
      </c>
    </row>
    <row r="36" spans="1:3" x14ac:dyDescent="0.2">
      <c r="A36">
        <v>10</v>
      </c>
      <c r="B36">
        <v>3</v>
      </c>
      <c r="C36" s="9">
        <v>1</v>
      </c>
    </row>
    <row r="37" spans="1:3" x14ac:dyDescent="0.2">
      <c r="A37">
        <v>10</v>
      </c>
      <c r="B37">
        <v>4</v>
      </c>
      <c r="C37" s="9">
        <v>1</v>
      </c>
    </row>
    <row r="38" spans="1:3" x14ac:dyDescent="0.2">
      <c r="A38">
        <v>100</v>
      </c>
      <c r="B38">
        <v>1</v>
      </c>
      <c r="C38" s="9">
        <v>1</v>
      </c>
    </row>
    <row r="39" spans="1:3" x14ac:dyDescent="0.2">
      <c r="A39">
        <v>100</v>
      </c>
      <c r="B39">
        <v>2</v>
      </c>
      <c r="C39" s="9">
        <v>1</v>
      </c>
    </row>
    <row r="40" spans="1:3" x14ac:dyDescent="0.2">
      <c r="A40">
        <v>100</v>
      </c>
      <c r="B40">
        <v>3</v>
      </c>
      <c r="C40" s="9">
        <v>1</v>
      </c>
    </row>
    <row r="41" spans="1:3" x14ac:dyDescent="0.2">
      <c r="A41">
        <v>100</v>
      </c>
      <c r="B41">
        <v>4</v>
      </c>
      <c r="C41" s="9">
        <v>1</v>
      </c>
    </row>
    <row r="42" spans="1:3" x14ac:dyDescent="0.2">
      <c r="A42">
        <v>200</v>
      </c>
      <c r="B42">
        <v>1</v>
      </c>
      <c r="C42" s="9">
        <v>1</v>
      </c>
    </row>
    <row r="43" spans="1:3" x14ac:dyDescent="0.2">
      <c r="A43">
        <v>200</v>
      </c>
      <c r="B43">
        <v>2</v>
      </c>
      <c r="C43" s="9">
        <v>1</v>
      </c>
    </row>
    <row r="44" spans="1:3" x14ac:dyDescent="0.2">
      <c r="A44">
        <v>200</v>
      </c>
      <c r="B44">
        <v>3</v>
      </c>
      <c r="C44" s="9">
        <v>1</v>
      </c>
    </row>
    <row r="45" spans="1:3" x14ac:dyDescent="0.2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:J18"/>
  <sheetViews>
    <sheetView workbookViewId="0">
      <selection activeCell="F10" sqref="F10"/>
    </sheetView>
  </sheetViews>
  <sheetFormatPr defaultRowHeight="12.75" x14ac:dyDescent="0.2"/>
  <cols>
    <col min="2" max="2" width="17.42578125" customWidth="1"/>
  </cols>
  <sheetData>
    <row r="1" spans="1:10" x14ac:dyDescent="0.2">
      <c r="A1" s="4" t="s">
        <v>206</v>
      </c>
      <c r="B1" s="126" t="s">
        <v>2641</v>
      </c>
      <c r="C1" s="126" t="s">
        <v>2680</v>
      </c>
      <c r="D1" s="126" t="s">
        <v>2681</v>
      </c>
      <c r="E1" s="126" t="s">
        <v>2682</v>
      </c>
      <c r="F1" s="126" t="s">
        <v>2683</v>
      </c>
      <c r="G1" s="126" t="s">
        <v>2684</v>
      </c>
      <c r="H1" s="126" t="s">
        <v>2685</v>
      </c>
      <c r="I1" s="126" t="s">
        <v>2686</v>
      </c>
      <c r="J1" s="126" t="s">
        <v>2687</v>
      </c>
    </row>
    <row r="2" spans="1:10" x14ac:dyDescent="0.2">
      <c r="A2" s="127">
        <v>1</v>
      </c>
      <c r="B2" s="124" t="s">
        <v>2642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 x14ac:dyDescent="0.2">
      <c r="A3" s="127">
        <v>2</v>
      </c>
      <c r="B3" s="124" t="s">
        <v>134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 x14ac:dyDescent="0.2">
      <c r="A4" s="127">
        <v>3</v>
      </c>
      <c r="B4" s="124" t="s">
        <v>135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 x14ac:dyDescent="0.2">
      <c r="A5" s="127">
        <v>4</v>
      </c>
      <c r="B5" s="124" t="s">
        <v>136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 x14ac:dyDescent="0.2">
      <c r="A6" s="127">
        <v>5</v>
      </c>
      <c r="B6" s="124" t="s">
        <v>2643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 x14ac:dyDescent="0.2">
      <c r="A7" s="127">
        <v>6</v>
      </c>
      <c r="B7" s="124" t="s">
        <v>2644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 x14ac:dyDescent="0.2">
      <c r="A8" s="127">
        <v>7</v>
      </c>
      <c r="B8" s="124" t="s">
        <v>137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 x14ac:dyDescent="0.2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x14ac:dyDescent="0.2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 x14ac:dyDescent="0.2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 x14ac:dyDescent="0.2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 x14ac:dyDescent="0.2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 x14ac:dyDescent="0.2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 x14ac:dyDescent="0.2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 x14ac:dyDescent="0.2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B5"/>
  <sheetViews>
    <sheetView workbookViewId="0">
      <selection activeCell="I49" sqref="I49"/>
    </sheetView>
  </sheetViews>
  <sheetFormatPr defaultRowHeight="12.75" x14ac:dyDescent="0.2"/>
  <cols>
    <col min="2" max="2" width="16.140625" bestFit="1" customWidth="1"/>
  </cols>
  <sheetData>
    <row r="1" spans="1:2" x14ac:dyDescent="0.2">
      <c r="A1" s="4" t="s">
        <v>209</v>
      </c>
      <c r="B1" s="4" t="s">
        <v>2688</v>
      </c>
    </row>
    <row r="2" spans="1:2" x14ac:dyDescent="0.2">
      <c r="A2" s="17">
        <v>1</v>
      </c>
      <c r="B2" s="17" t="s">
        <v>2689</v>
      </c>
    </row>
    <row r="3" spans="1:2" x14ac:dyDescent="0.2">
      <c r="A3" s="17">
        <v>2</v>
      </c>
      <c r="B3" s="17" t="s">
        <v>2690</v>
      </c>
    </row>
    <row r="4" spans="1:2" x14ac:dyDescent="0.2">
      <c r="A4" s="17">
        <v>3</v>
      </c>
      <c r="B4" s="17" t="s">
        <v>2691</v>
      </c>
    </row>
    <row r="5" spans="1:2" x14ac:dyDescent="0.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/>
  <dimension ref="A1:B5"/>
  <sheetViews>
    <sheetView workbookViewId="0">
      <selection activeCell="I17" sqref="I17"/>
    </sheetView>
  </sheetViews>
  <sheetFormatPr defaultRowHeight="12.75" x14ac:dyDescent="0.2"/>
  <sheetData>
    <row r="1" spans="1:2" x14ac:dyDescent="0.2">
      <c r="A1" s="143" t="s">
        <v>2678</v>
      </c>
      <c r="B1" s="143" t="s">
        <v>2692</v>
      </c>
    </row>
    <row r="2" spans="1:2" x14ac:dyDescent="0.2">
      <c r="A2">
        <v>1</v>
      </c>
      <c r="B2" s="125" t="s">
        <v>2693</v>
      </c>
    </row>
    <row r="3" spans="1:2" x14ac:dyDescent="0.2">
      <c r="A3">
        <v>2</v>
      </c>
      <c r="B3" s="125" t="s">
        <v>2694</v>
      </c>
    </row>
    <row r="4" spans="1:2" x14ac:dyDescent="0.2">
      <c r="A4">
        <v>3</v>
      </c>
      <c r="B4" s="125" t="s">
        <v>2695</v>
      </c>
    </row>
    <row r="5" spans="1:2" x14ac:dyDescent="0.2">
      <c r="A5">
        <v>4</v>
      </c>
      <c r="B5" s="125" t="s">
        <v>2696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B40"/>
  <sheetViews>
    <sheetView topLeftCell="A4" workbookViewId="0">
      <selection activeCell="R13" sqref="R13"/>
    </sheetView>
  </sheetViews>
  <sheetFormatPr defaultRowHeight="12.75" x14ac:dyDescent="0.2"/>
  <sheetData>
    <row r="1" spans="1:2" x14ac:dyDescent="0.2">
      <c r="A1" s="131" t="s">
        <v>2697</v>
      </c>
      <c r="B1" s="132" t="s">
        <v>166</v>
      </c>
    </row>
    <row r="2" spans="1:2" x14ac:dyDescent="0.2">
      <c r="A2" s="133">
        <v>1</v>
      </c>
      <c r="B2" s="134">
        <v>2012</v>
      </c>
    </row>
    <row r="3" spans="1:2" x14ac:dyDescent="0.2">
      <c r="A3" s="133">
        <v>2</v>
      </c>
      <c r="B3" s="134">
        <v>2013</v>
      </c>
    </row>
    <row r="4" spans="1:2" x14ac:dyDescent="0.2">
      <c r="A4" s="133">
        <v>3</v>
      </c>
      <c r="B4" s="134">
        <v>2014</v>
      </c>
    </row>
    <row r="5" spans="1:2" x14ac:dyDescent="0.2">
      <c r="A5" s="133">
        <v>4</v>
      </c>
      <c r="B5" s="134">
        <v>2015</v>
      </c>
    </row>
    <row r="6" spans="1:2" x14ac:dyDescent="0.2">
      <c r="A6" s="133">
        <v>5</v>
      </c>
      <c r="B6" s="134">
        <v>2016</v>
      </c>
    </row>
    <row r="7" spans="1:2" x14ac:dyDescent="0.2">
      <c r="A7" s="133">
        <v>6</v>
      </c>
      <c r="B7" s="134">
        <v>2017</v>
      </c>
    </row>
    <row r="8" spans="1:2" x14ac:dyDescent="0.2">
      <c r="A8" s="133">
        <v>7</v>
      </c>
      <c r="B8" s="134">
        <v>2018</v>
      </c>
    </row>
    <row r="9" spans="1:2" x14ac:dyDescent="0.2">
      <c r="A9" s="133">
        <v>8</v>
      </c>
      <c r="B9" s="134">
        <v>2019</v>
      </c>
    </row>
    <row r="10" spans="1:2" x14ac:dyDescent="0.2">
      <c r="A10" s="133">
        <v>9</v>
      </c>
      <c r="B10" s="134">
        <v>2020</v>
      </c>
    </row>
    <row r="11" spans="1:2" x14ac:dyDescent="0.2">
      <c r="A11" s="133">
        <v>10</v>
      </c>
      <c r="B11" s="134">
        <v>2021</v>
      </c>
    </row>
    <row r="12" spans="1:2" x14ac:dyDescent="0.2">
      <c r="A12" s="133">
        <v>11</v>
      </c>
      <c r="B12" s="134">
        <v>2022</v>
      </c>
    </row>
    <row r="13" spans="1:2" x14ac:dyDescent="0.2">
      <c r="A13" s="133">
        <v>12</v>
      </c>
      <c r="B13" s="134">
        <v>2023</v>
      </c>
    </row>
    <row r="14" spans="1:2" x14ac:dyDescent="0.2">
      <c r="A14" s="133">
        <v>13</v>
      </c>
      <c r="B14" s="134">
        <v>2024</v>
      </c>
    </row>
    <row r="15" spans="1:2" x14ac:dyDescent="0.2">
      <c r="A15" s="133">
        <v>14</v>
      </c>
      <c r="B15" s="134">
        <v>2025</v>
      </c>
    </row>
    <row r="16" spans="1:2" x14ac:dyDescent="0.2">
      <c r="A16" s="133">
        <v>15</v>
      </c>
      <c r="B16" s="134">
        <v>2026</v>
      </c>
    </row>
    <row r="17" spans="1:2" x14ac:dyDescent="0.2">
      <c r="A17" s="133">
        <v>16</v>
      </c>
      <c r="B17" s="134">
        <v>2027</v>
      </c>
    </row>
    <row r="18" spans="1:2" x14ac:dyDescent="0.2">
      <c r="A18" s="133">
        <v>17</v>
      </c>
      <c r="B18" s="134">
        <v>2028</v>
      </c>
    </row>
    <row r="19" spans="1:2" x14ac:dyDescent="0.2">
      <c r="A19" s="133">
        <v>18</v>
      </c>
      <c r="B19" s="134">
        <v>2029</v>
      </c>
    </row>
    <row r="20" spans="1:2" x14ac:dyDescent="0.2">
      <c r="A20" s="133">
        <v>19</v>
      </c>
      <c r="B20" s="134">
        <v>2030</v>
      </c>
    </row>
    <row r="21" spans="1:2" x14ac:dyDescent="0.2">
      <c r="A21" s="133">
        <v>20</v>
      </c>
      <c r="B21" s="134">
        <v>2031</v>
      </c>
    </row>
    <row r="22" spans="1:2" x14ac:dyDescent="0.2">
      <c r="A22" s="133">
        <v>21</v>
      </c>
      <c r="B22" s="134">
        <v>2032</v>
      </c>
    </row>
    <row r="23" spans="1:2" x14ac:dyDescent="0.2">
      <c r="A23" s="133">
        <v>22</v>
      </c>
      <c r="B23" s="134">
        <v>2033</v>
      </c>
    </row>
    <row r="24" spans="1:2" x14ac:dyDescent="0.2">
      <c r="A24" s="133">
        <v>23</v>
      </c>
      <c r="B24" s="134">
        <v>2034</v>
      </c>
    </row>
    <row r="25" spans="1:2" x14ac:dyDescent="0.2">
      <c r="A25" s="133">
        <v>24</v>
      </c>
      <c r="B25" s="134">
        <v>2035</v>
      </c>
    </row>
    <row r="26" spans="1:2" x14ac:dyDescent="0.2">
      <c r="A26" s="133">
        <v>25</v>
      </c>
      <c r="B26" s="134">
        <v>2036</v>
      </c>
    </row>
    <row r="27" spans="1:2" x14ac:dyDescent="0.2">
      <c r="A27" s="133">
        <v>26</v>
      </c>
      <c r="B27" s="134">
        <v>2037</v>
      </c>
    </row>
    <row r="28" spans="1:2" x14ac:dyDescent="0.2">
      <c r="A28" s="133">
        <v>27</v>
      </c>
      <c r="B28" s="134">
        <v>2038</v>
      </c>
    </row>
    <row r="29" spans="1:2" x14ac:dyDescent="0.2">
      <c r="A29" s="133">
        <v>28</v>
      </c>
      <c r="B29" s="134">
        <v>2039</v>
      </c>
    </row>
    <row r="30" spans="1:2" x14ac:dyDescent="0.2">
      <c r="A30" s="133">
        <v>29</v>
      </c>
      <c r="B30" s="134">
        <v>2040</v>
      </c>
    </row>
    <row r="31" spans="1:2" x14ac:dyDescent="0.2">
      <c r="A31" s="133">
        <v>30</v>
      </c>
      <c r="B31" s="134">
        <v>2041</v>
      </c>
    </row>
    <row r="32" spans="1:2" x14ac:dyDescent="0.2">
      <c r="A32" s="133">
        <v>31</v>
      </c>
      <c r="B32" s="134">
        <v>2042</v>
      </c>
    </row>
    <row r="33" spans="1:2" x14ac:dyDescent="0.2">
      <c r="A33" s="133">
        <v>32</v>
      </c>
      <c r="B33" s="134">
        <v>2043</v>
      </c>
    </row>
    <row r="34" spans="1:2" x14ac:dyDescent="0.2">
      <c r="A34" s="133">
        <v>33</v>
      </c>
      <c r="B34" s="134">
        <v>2044</v>
      </c>
    </row>
    <row r="35" spans="1:2" x14ac:dyDescent="0.2">
      <c r="A35" s="133">
        <v>34</v>
      </c>
      <c r="B35" s="134">
        <v>2045</v>
      </c>
    </row>
    <row r="36" spans="1:2" x14ac:dyDescent="0.2">
      <c r="A36" s="133">
        <v>35</v>
      </c>
      <c r="B36" s="134">
        <v>2046</v>
      </c>
    </row>
    <row r="37" spans="1:2" x14ac:dyDescent="0.2">
      <c r="A37" s="133">
        <v>36</v>
      </c>
      <c r="B37" s="134">
        <v>2047</v>
      </c>
    </row>
    <row r="38" spans="1:2" x14ac:dyDescent="0.2">
      <c r="A38" s="133">
        <v>37</v>
      </c>
      <c r="B38" s="134">
        <v>2048</v>
      </c>
    </row>
    <row r="39" spans="1:2" x14ac:dyDescent="0.2">
      <c r="A39" s="133">
        <v>38</v>
      </c>
      <c r="B39" s="134">
        <v>2049</v>
      </c>
    </row>
    <row r="40" spans="1:2" x14ac:dyDescent="0.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/>
  <dimension ref="A1:F12"/>
  <sheetViews>
    <sheetView workbookViewId="0">
      <selection activeCell="F24" sqref="F24"/>
    </sheetView>
  </sheetViews>
  <sheetFormatPr defaultRowHeight="12.75" x14ac:dyDescent="0.2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 x14ac:dyDescent="0.25">
      <c r="A1" s="428" t="s">
        <v>206</v>
      </c>
      <c r="B1" s="428" t="s">
        <v>2641</v>
      </c>
      <c r="C1" s="386" t="s">
        <v>2698</v>
      </c>
      <c r="D1" s="386" t="s">
        <v>2699</v>
      </c>
      <c r="E1" s="386" t="s">
        <v>2700</v>
      </c>
      <c r="F1" s="386" t="s">
        <v>2701</v>
      </c>
    </row>
    <row r="2" spans="1:6" ht="13.5" thickTop="1" x14ac:dyDescent="0.2">
      <c r="A2" s="127">
        <v>1</v>
      </c>
      <c r="B2" s="124" t="s">
        <v>2642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 x14ac:dyDescent="0.2">
      <c r="A3" s="127">
        <v>2</v>
      </c>
      <c r="B3" s="124" t="s">
        <v>134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 x14ac:dyDescent="0.2">
      <c r="A4" s="127">
        <v>3</v>
      </c>
      <c r="B4" s="124" t="s">
        <v>135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 x14ac:dyDescent="0.2">
      <c r="A5" s="127">
        <v>4</v>
      </c>
      <c r="B5" s="124" t="s">
        <v>136</v>
      </c>
      <c r="C5" s="503">
        <v>0.33670199969929338</v>
      </c>
      <c r="D5" s="503">
        <v>0.42373169448203279</v>
      </c>
      <c r="E5" s="503">
        <v>0.22911907983761839</v>
      </c>
      <c r="F5" s="503">
        <v>0.25607502631183282</v>
      </c>
    </row>
    <row r="6" spans="1:6" x14ac:dyDescent="0.2">
      <c r="A6" s="127">
        <v>5</v>
      </c>
      <c r="B6" s="124" t="s">
        <v>2643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 x14ac:dyDescent="0.2">
      <c r="A7" s="127">
        <v>6</v>
      </c>
      <c r="B7" s="124" t="s">
        <v>2644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 x14ac:dyDescent="0.2">
      <c r="A8" s="127">
        <v>7</v>
      </c>
      <c r="B8" s="124" t="s">
        <v>137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 x14ac:dyDescent="0.2">
      <c r="A9" s="127">
        <v>9</v>
      </c>
      <c r="B9" s="124" t="s">
        <v>2332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 x14ac:dyDescent="0.2">
      <c r="A10" s="127">
        <v>10</v>
      </c>
      <c r="B10" s="128" t="s">
        <v>2222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 x14ac:dyDescent="0.2">
      <c r="A11" s="127">
        <v>100</v>
      </c>
      <c r="B11" s="124" t="s">
        <v>2645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 x14ac:dyDescent="0.2">
      <c r="A12" s="127">
        <v>200</v>
      </c>
      <c r="B12" s="124" t="s">
        <v>2646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9"/>
  <dimension ref="A1:D18"/>
  <sheetViews>
    <sheetView workbookViewId="0">
      <selection activeCell="G23" sqref="G23"/>
    </sheetView>
  </sheetViews>
  <sheetFormatPr defaultRowHeight="12.75" x14ac:dyDescent="0.2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 x14ac:dyDescent="0.2">
      <c r="A1" s="121" t="s">
        <v>2702</v>
      </c>
      <c r="B1" s="121" t="s">
        <v>2029</v>
      </c>
      <c r="C1" s="121" t="s">
        <v>2703</v>
      </c>
      <c r="D1" s="121" t="s">
        <v>2704</v>
      </c>
    </row>
    <row r="2" spans="1:4" x14ac:dyDescent="0.2">
      <c r="A2" s="135">
        <v>801</v>
      </c>
      <c r="B2" s="95" t="s">
        <v>2705</v>
      </c>
      <c r="C2" s="136">
        <v>1</v>
      </c>
      <c r="D2" s="136">
        <v>2</v>
      </c>
    </row>
    <row r="3" spans="1:4" x14ac:dyDescent="0.2">
      <c r="A3" s="135">
        <v>802</v>
      </c>
      <c r="B3" s="95" t="s">
        <v>2706</v>
      </c>
      <c r="C3" s="136">
        <v>1</v>
      </c>
      <c r="D3" s="136">
        <v>3</v>
      </c>
    </row>
    <row r="4" spans="1:4" x14ac:dyDescent="0.2">
      <c r="A4" s="135">
        <v>803</v>
      </c>
      <c r="B4" s="95" t="s">
        <v>2707</v>
      </c>
      <c r="C4" s="137">
        <v>1</v>
      </c>
      <c r="D4" s="137">
        <v>5</v>
      </c>
    </row>
    <row r="5" spans="1:4" x14ac:dyDescent="0.2">
      <c r="A5" s="135">
        <v>804</v>
      </c>
      <c r="B5" s="95" t="s">
        <v>2708</v>
      </c>
      <c r="C5" s="136">
        <v>1</v>
      </c>
      <c r="D5" s="136">
        <v>100</v>
      </c>
    </row>
    <row r="6" spans="1:4" x14ac:dyDescent="0.2">
      <c r="A6" s="135">
        <v>805</v>
      </c>
      <c r="B6" s="95" t="s">
        <v>2709</v>
      </c>
      <c r="C6" s="136">
        <v>1</v>
      </c>
      <c r="D6" s="136">
        <v>200</v>
      </c>
    </row>
    <row r="7" spans="1:4" x14ac:dyDescent="0.2">
      <c r="A7" s="135">
        <v>806</v>
      </c>
      <c r="B7" s="95" t="s">
        <v>2710</v>
      </c>
      <c r="C7" s="137">
        <v>2</v>
      </c>
      <c r="D7" s="137">
        <v>5</v>
      </c>
    </row>
    <row r="8" spans="1:4" x14ac:dyDescent="0.2">
      <c r="A8" s="135">
        <v>807</v>
      </c>
      <c r="B8" s="95" t="s">
        <v>2711</v>
      </c>
      <c r="C8" s="137">
        <v>2</v>
      </c>
      <c r="D8" s="137">
        <v>100</v>
      </c>
    </row>
    <row r="9" spans="1:4" x14ac:dyDescent="0.2">
      <c r="A9" s="135">
        <v>808</v>
      </c>
      <c r="B9" s="95" t="s">
        <v>2712</v>
      </c>
      <c r="C9" s="137">
        <v>3</v>
      </c>
      <c r="D9" s="137">
        <v>200</v>
      </c>
    </row>
    <row r="10" spans="1:4" x14ac:dyDescent="0.2">
      <c r="A10" s="135">
        <v>809</v>
      </c>
      <c r="B10" s="95" t="s">
        <v>2713</v>
      </c>
      <c r="C10" s="136">
        <v>4</v>
      </c>
      <c r="D10" s="136">
        <v>7</v>
      </c>
    </row>
    <row r="11" spans="1:4" x14ac:dyDescent="0.2">
      <c r="A11" s="135">
        <v>810</v>
      </c>
      <c r="B11" s="95" t="s">
        <v>2714</v>
      </c>
      <c r="C11" s="136">
        <v>4</v>
      </c>
      <c r="D11" s="136">
        <v>200</v>
      </c>
    </row>
    <row r="12" spans="1:4" x14ac:dyDescent="0.2">
      <c r="A12" s="135">
        <v>811</v>
      </c>
      <c r="B12" s="95" t="s">
        <v>2715</v>
      </c>
      <c r="C12" s="137">
        <v>5</v>
      </c>
      <c r="D12" s="137">
        <v>100</v>
      </c>
    </row>
    <row r="13" spans="1:4" x14ac:dyDescent="0.2">
      <c r="A13" s="135">
        <v>812</v>
      </c>
      <c r="B13" s="95" t="s">
        <v>2716</v>
      </c>
      <c r="C13" s="136">
        <v>6</v>
      </c>
      <c r="D13" s="136">
        <v>1</v>
      </c>
    </row>
    <row r="14" spans="1:4" x14ac:dyDescent="0.2">
      <c r="A14" s="135">
        <v>813</v>
      </c>
      <c r="B14" s="95" t="s">
        <v>2717</v>
      </c>
      <c r="C14" s="136">
        <v>7</v>
      </c>
      <c r="D14" s="136">
        <v>6</v>
      </c>
    </row>
    <row r="15" spans="1:4" x14ac:dyDescent="0.2">
      <c r="A15" s="135">
        <v>814</v>
      </c>
      <c r="B15" s="95" t="s">
        <v>2718</v>
      </c>
      <c r="C15" s="136">
        <v>9</v>
      </c>
      <c r="D15" s="136">
        <v>4</v>
      </c>
    </row>
    <row r="16" spans="1:4" x14ac:dyDescent="0.2">
      <c r="A16" s="135">
        <v>815</v>
      </c>
      <c r="B16" s="95" t="s">
        <v>2719</v>
      </c>
      <c r="C16" s="136">
        <v>9</v>
      </c>
      <c r="D16" s="136">
        <v>1</v>
      </c>
    </row>
    <row r="17" spans="1:4" x14ac:dyDescent="0.2">
      <c r="A17" s="135">
        <v>816</v>
      </c>
      <c r="B17" s="95" t="s">
        <v>2720</v>
      </c>
      <c r="C17" s="136">
        <v>10</v>
      </c>
      <c r="D17" s="136">
        <v>1</v>
      </c>
    </row>
    <row r="18" spans="1:4" x14ac:dyDescent="0.2">
      <c r="A18" s="135">
        <v>817</v>
      </c>
      <c r="B18" s="95" t="s">
        <v>2721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0"/>
  <dimension ref="A1:M3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6" sqref="C16:D16"/>
    </sheetView>
  </sheetViews>
  <sheetFormatPr defaultRowHeight="12.75" x14ac:dyDescent="0.2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 x14ac:dyDescent="0.25">
      <c r="A1" s="11" t="s">
        <v>2722</v>
      </c>
      <c r="B1" s="2" t="s">
        <v>2723</v>
      </c>
      <c r="C1" s="11" t="s">
        <v>2702</v>
      </c>
      <c r="D1" s="138" t="s">
        <v>2703</v>
      </c>
      <c r="E1" s="138" t="s">
        <v>2704</v>
      </c>
      <c r="F1" s="139" t="s">
        <v>230</v>
      </c>
      <c r="G1" s="11" t="s">
        <v>2724</v>
      </c>
      <c r="H1" s="11" t="s">
        <v>2725</v>
      </c>
      <c r="I1" s="11" t="s">
        <v>2726</v>
      </c>
      <c r="J1" s="11" t="s">
        <v>2727</v>
      </c>
      <c r="K1" s="429" t="s">
        <v>343</v>
      </c>
      <c r="L1" s="61" t="s">
        <v>344</v>
      </c>
      <c r="M1" s="140" t="s">
        <v>215</v>
      </c>
    </row>
    <row r="2" spans="1:13" ht="13.5" customHeight="1" thickTop="1" x14ac:dyDescent="0.2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 x14ac:dyDescent="0.2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 x14ac:dyDescent="0.2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 x14ac:dyDescent="0.2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 x14ac:dyDescent="0.2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 x14ac:dyDescent="0.2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 x14ac:dyDescent="0.2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 x14ac:dyDescent="0.2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 x14ac:dyDescent="0.2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 x14ac:dyDescent="0.2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 x14ac:dyDescent="0.2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 x14ac:dyDescent="0.2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 x14ac:dyDescent="0.2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 x14ac:dyDescent="0.2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 x14ac:dyDescent="0.2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 x14ac:dyDescent="0.2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 x14ac:dyDescent="0.2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 x14ac:dyDescent="0.2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 x14ac:dyDescent="0.2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 x14ac:dyDescent="0.2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 x14ac:dyDescent="0.2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 x14ac:dyDescent="0.2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2728</v>
      </c>
    </row>
    <row r="24" spans="1:13" ht="13.5" customHeight="1" x14ac:dyDescent="0.2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2728</v>
      </c>
    </row>
    <row r="25" spans="1:13" ht="13.5" customHeight="1" x14ac:dyDescent="0.2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2728</v>
      </c>
    </row>
    <row r="26" spans="1:13" x14ac:dyDescent="0.2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 x14ac:dyDescent="0.2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 x14ac:dyDescent="0.2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 x14ac:dyDescent="0.2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 x14ac:dyDescent="0.2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 x14ac:dyDescent="0.2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2729</v>
      </c>
    </row>
    <row r="32" spans="1:13" ht="12.75" customHeight="1" x14ac:dyDescent="0.2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2730</v>
      </c>
    </row>
    <row r="33" spans="1:13" ht="12.75" customHeight="1" x14ac:dyDescent="0.2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2730</v>
      </c>
    </row>
    <row r="34" spans="1:13" ht="12.75" customHeight="1" x14ac:dyDescent="0.2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2730</v>
      </c>
    </row>
    <row r="35" spans="1:13" x14ac:dyDescent="0.2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2730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2"/>
  <dimension ref="A1:AC318"/>
  <sheetViews>
    <sheetView zoomScale="80" zoomScaleNormal="80" workbookViewId="0">
      <pane xSplit="4" ySplit="1" topLeftCell="O2" activePane="bottomRight" state="frozen"/>
      <selection pane="topRight" activeCell="E1" sqref="E1"/>
      <selection pane="bottomLeft" activeCell="A2" sqref="A2"/>
      <selection pane="bottomRight" activeCell="AC14" sqref="AC14"/>
    </sheetView>
  </sheetViews>
  <sheetFormatPr defaultRowHeight="12.75" x14ac:dyDescent="0.2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 x14ac:dyDescent="0.25">
      <c r="A1" s="15" t="s">
        <v>2731</v>
      </c>
      <c r="B1" s="2" t="s">
        <v>2732</v>
      </c>
      <c r="C1" s="2" t="s">
        <v>2702</v>
      </c>
      <c r="D1" s="138" t="s">
        <v>2733</v>
      </c>
      <c r="E1" s="2" t="s">
        <v>230</v>
      </c>
      <c r="F1" s="2" t="s">
        <v>2734</v>
      </c>
      <c r="G1" s="2" t="s">
        <v>2735</v>
      </c>
      <c r="H1" s="2" t="s">
        <v>2736</v>
      </c>
      <c r="I1" s="393" t="s">
        <v>2726</v>
      </c>
      <c r="J1" s="393" t="s">
        <v>2727</v>
      </c>
      <c r="K1" s="15" t="s">
        <v>209</v>
      </c>
      <c r="L1" s="144" t="s">
        <v>210</v>
      </c>
      <c r="M1" s="2" t="s">
        <v>211</v>
      </c>
      <c r="N1" s="2" t="s">
        <v>212</v>
      </c>
      <c r="O1" s="26" t="s">
        <v>252</v>
      </c>
      <c r="P1" s="26" t="s">
        <v>255</v>
      </c>
      <c r="Q1" s="145" t="s">
        <v>258</v>
      </c>
      <c r="R1" s="2" t="s">
        <v>260</v>
      </c>
      <c r="S1" s="146" t="s">
        <v>261</v>
      </c>
      <c r="T1" s="146" t="s">
        <v>263</v>
      </c>
      <c r="U1" s="146" t="s">
        <v>264</v>
      </c>
      <c r="V1" s="146" t="s">
        <v>265</v>
      </c>
      <c r="W1" s="146" t="s">
        <v>266</v>
      </c>
      <c r="X1" s="146" t="s">
        <v>267</v>
      </c>
      <c r="Y1" s="147" t="s">
        <v>2737</v>
      </c>
      <c r="AA1" s="467" t="s">
        <v>2738</v>
      </c>
      <c r="AB1" s="467" t="s">
        <v>2739</v>
      </c>
      <c r="AC1" s="467" t="s">
        <v>2740</v>
      </c>
    </row>
    <row r="2" spans="1:29" ht="13.5" thickTop="1" x14ac:dyDescent="0.2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2741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2689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 x14ac:dyDescent="0.2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2741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2689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 x14ac:dyDescent="0.2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2741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2689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 x14ac:dyDescent="0.2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2741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2689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 x14ac:dyDescent="0.2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2741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2689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 x14ac:dyDescent="0.2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2741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2689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 x14ac:dyDescent="0.2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2741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2689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 x14ac:dyDescent="0.2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2741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2689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 x14ac:dyDescent="0.2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2741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2689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 x14ac:dyDescent="0.2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2741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2689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 x14ac:dyDescent="0.2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2741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2689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 x14ac:dyDescent="0.2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2741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2689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 x14ac:dyDescent="0.2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2741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2689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 x14ac:dyDescent="0.2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2741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2689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 x14ac:dyDescent="0.2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2741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2689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 x14ac:dyDescent="0.2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2741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2689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 x14ac:dyDescent="0.2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2741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2689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 x14ac:dyDescent="0.2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2741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2689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 x14ac:dyDescent="0.2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2741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2689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 x14ac:dyDescent="0.2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2741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2689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 x14ac:dyDescent="0.2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2741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2689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 x14ac:dyDescent="0.2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2741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2689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 x14ac:dyDescent="0.2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2741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2689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 x14ac:dyDescent="0.2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2741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2689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 x14ac:dyDescent="0.2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2741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2689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 x14ac:dyDescent="0.2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2741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2689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 x14ac:dyDescent="0.2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2741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2689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 x14ac:dyDescent="0.2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2741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2689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 x14ac:dyDescent="0.2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2741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2689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 x14ac:dyDescent="0.2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2741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2689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 x14ac:dyDescent="0.2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2741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2689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 x14ac:dyDescent="0.2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2741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2689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 x14ac:dyDescent="0.2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2741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2689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 x14ac:dyDescent="0.2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2741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2689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 x14ac:dyDescent="0.2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2741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2689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 x14ac:dyDescent="0.2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2741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2689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 x14ac:dyDescent="0.2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2741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2689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 x14ac:dyDescent="0.2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2741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2689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 x14ac:dyDescent="0.2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2741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2689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 x14ac:dyDescent="0.2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2741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2689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 x14ac:dyDescent="0.2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2741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2689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 x14ac:dyDescent="0.2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2741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2689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 x14ac:dyDescent="0.2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2741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2689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 x14ac:dyDescent="0.2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2741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2689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 x14ac:dyDescent="0.2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2741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2689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 x14ac:dyDescent="0.2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2741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2689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 x14ac:dyDescent="0.2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2741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2689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 x14ac:dyDescent="0.2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2741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2689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 x14ac:dyDescent="0.2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2741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2689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 x14ac:dyDescent="0.2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2741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2689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 x14ac:dyDescent="0.2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2741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2689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 x14ac:dyDescent="0.2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2741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2689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 x14ac:dyDescent="0.2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2741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2689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 x14ac:dyDescent="0.2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2741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2689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 x14ac:dyDescent="0.2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2741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2689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 x14ac:dyDescent="0.2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2741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2689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 x14ac:dyDescent="0.2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2741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2689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 x14ac:dyDescent="0.2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2741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2689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 x14ac:dyDescent="0.2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2741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2689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 x14ac:dyDescent="0.2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2741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2689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 x14ac:dyDescent="0.2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2741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2689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 x14ac:dyDescent="0.2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2741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2689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 x14ac:dyDescent="0.2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2741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2689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 x14ac:dyDescent="0.2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2741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2689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 x14ac:dyDescent="0.2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2741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2689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 x14ac:dyDescent="0.2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2741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2689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 x14ac:dyDescent="0.2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2741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2689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 x14ac:dyDescent="0.2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2741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2689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 x14ac:dyDescent="0.2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2741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2689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 x14ac:dyDescent="0.2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2741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2689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 x14ac:dyDescent="0.2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2741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2689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 x14ac:dyDescent="0.2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2741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2689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 x14ac:dyDescent="0.2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2741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2689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 x14ac:dyDescent="0.2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2741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2689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 x14ac:dyDescent="0.2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2741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2689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 x14ac:dyDescent="0.2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2741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2689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 x14ac:dyDescent="0.2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2741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2689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 x14ac:dyDescent="0.2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2741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2689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 x14ac:dyDescent="0.2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2741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2689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 x14ac:dyDescent="0.2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2741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2689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 x14ac:dyDescent="0.2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2741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2689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 x14ac:dyDescent="0.2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2741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2689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 x14ac:dyDescent="0.2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2741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2689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 x14ac:dyDescent="0.2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2741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2689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 x14ac:dyDescent="0.2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2741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2689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 x14ac:dyDescent="0.2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2741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2689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 x14ac:dyDescent="0.2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2741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2689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 x14ac:dyDescent="0.2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2741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2689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 x14ac:dyDescent="0.2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2741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2689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 x14ac:dyDescent="0.2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2741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2689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 x14ac:dyDescent="0.2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2741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2689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 x14ac:dyDescent="0.2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2741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2689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 x14ac:dyDescent="0.2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2741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2689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 x14ac:dyDescent="0.2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2741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2689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 x14ac:dyDescent="0.2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2741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2689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 x14ac:dyDescent="0.2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2741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2689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 x14ac:dyDescent="0.2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2741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2689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 x14ac:dyDescent="0.2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2741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2689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 x14ac:dyDescent="0.2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2741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2689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 x14ac:dyDescent="0.2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2741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2689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 x14ac:dyDescent="0.2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2741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2689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 x14ac:dyDescent="0.2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2741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2689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 x14ac:dyDescent="0.2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2741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2689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 x14ac:dyDescent="0.2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2741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2689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 x14ac:dyDescent="0.2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2741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2689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 x14ac:dyDescent="0.2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2741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2689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 x14ac:dyDescent="0.2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2741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2689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 x14ac:dyDescent="0.2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2741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2689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 x14ac:dyDescent="0.2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2741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2689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 x14ac:dyDescent="0.2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2741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2689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 x14ac:dyDescent="0.2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2741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2689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 x14ac:dyDescent="0.2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2741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2689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 x14ac:dyDescent="0.2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2741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2689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 x14ac:dyDescent="0.2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2741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2689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 x14ac:dyDescent="0.2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2741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2689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 x14ac:dyDescent="0.2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2741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2689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 x14ac:dyDescent="0.2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2741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2689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 x14ac:dyDescent="0.2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2741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2689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 x14ac:dyDescent="0.2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2741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2689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 x14ac:dyDescent="0.2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2741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2689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 x14ac:dyDescent="0.2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2741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2689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 x14ac:dyDescent="0.2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2741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2689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 x14ac:dyDescent="0.2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2741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2689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 x14ac:dyDescent="0.2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2741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2689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 x14ac:dyDescent="0.2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2741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2689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 x14ac:dyDescent="0.2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2741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2689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 x14ac:dyDescent="0.2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2741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2689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 x14ac:dyDescent="0.2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2741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2689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 x14ac:dyDescent="0.2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2741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2689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 x14ac:dyDescent="0.2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2741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2689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 x14ac:dyDescent="0.2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2741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2689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 x14ac:dyDescent="0.2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2741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2689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 x14ac:dyDescent="0.2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2741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2689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 x14ac:dyDescent="0.2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2741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2689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 x14ac:dyDescent="0.2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2741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2689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 x14ac:dyDescent="0.2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2741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2689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 x14ac:dyDescent="0.2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2741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2689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 x14ac:dyDescent="0.2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2741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2689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 x14ac:dyDescent="0.2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2741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2689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 x14ac:dyDescent="0.2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2741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2689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 x14ac:dyDescent="0.2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2741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2689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 x14ac:dyDescent="0.2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2741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2689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 x14ac:dyDescent="0.2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2741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2689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 x14ac:dyDescent="0.2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2741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2689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 x14ac:dyDescent="0.2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2741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2689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 x14ac:dyDescent="0.2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2741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2689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 x14ac:dyDescent="0.2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2741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2689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 x14ac:dyDescent="0.2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2741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2689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 x14ac:dyDescent="0.2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2741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2689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 x14ac:dyDescent="0.2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2741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2689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 x14ac:dyDescent="0.2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2741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2689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 x14ac:dyDescent="0.2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2741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2689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 x14ac:dyDescent="0.2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2741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2689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 x14ac:dyDescent="0.2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2741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2689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 x14ac:dyDescent="0.2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2741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2689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 x14ac:dyDescent="0.2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2741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2689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 x14ac:dyDescent="0.2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2741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2689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 x14ac:dyDescent="0.2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2741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2689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 x14ac:dyDescent="0.2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2741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2689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 x14ac:dyDescent="0.2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2741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2689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 x14ac:dyDescent="0.2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2741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2689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 x14ac:dyDescent="0.2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2741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2689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 x14ac:dyDescent="0.2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2741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2689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 x14ac:dyDescent="0.2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2741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2689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 x14ac:dyDescent="0.2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2741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2689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 x14ac:dyDescent="0.2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2741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2689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 x14ac:dyDescent="0.2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2741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2689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 x14ac:dyDescent="0.2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2741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2689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 x14ac:dyDescent="0.2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2741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2689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 x14ac:dyDescent="0.2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2741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2689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 x14ac:dyDescent="0.2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2741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2689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 x14ac:dyDescent="0.2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2741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2689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 x14ac:dyDescent="0.2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2741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2689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 x14ac:dyDescent="0.2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2741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2689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 x14ac:dyDescent="0.2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2741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2689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 x14ac:dyDescent="0.2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2741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2689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 x14ac:dyDescent="0.2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2741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2689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 x14ac:dyDescent="0.2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2741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2689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 x14ac:dyDescent="0.2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2741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2689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 x14ac:dyDescent="0.2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2741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2689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 x14ac:dyDescent="0.2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2741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2689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 x14ac:dyDescent="0.2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2741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2689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 x14ac:dyDescent="0.2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2741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2689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 x14ac:dyDescent="0.2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2741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2689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 x14ac:dyDescent="0.2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2741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2689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 x14ac:dyDescent="0.2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2741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2689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 x14ac:dyDescent="0.2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2741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2689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 x14ac:dyDescent="0.2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2741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2689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 x14ac:dyDescent="0.2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2741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2689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 x14ac:dyDescent="0.2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2741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2689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 x14ac:dyDescent="0.2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2741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2689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 x14ac:dyDescent="0.2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2741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2689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 x14ac:dyDescent="0.2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2741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2689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 x14ac:dyDescent="0.2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2741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2689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 x14ac:dyDescent="0.2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2741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2689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 x14ac:dyDescent="0.2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2741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2689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 x14ac:dyDescent="0.2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2741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2689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 x14ac:dyDescent="0.2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2741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2689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 x14ac:dyDescent="0.2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2741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2689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 x14ac:dyDescent="0.2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2741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2689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 x14ac:dyDescent="0.2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2741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2689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 x14ac:dyDescent="0.2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2741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2689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 x14ac:dyDescent="0.2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2741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2689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 x14ac:dyDescent="0.2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2741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2689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 x14ac:dyDescent="0.2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2741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2689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 x14ac:dyDescent="0.2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2741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2689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 x14ac:dyDescent="0.2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2741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2689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 x14ac:dyDescent="0.2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2741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2689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 x14ac:dyDescent="0.2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2741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2689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 x14ac:dyDescent="0.2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2741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2689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 x14ac:dyDescent="0.2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2741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2689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 x14ac:dyDescent="0.2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2741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2689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 x14ac:dyDescent="0.2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2741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2689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 x14ac:dyDescent="0.2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2741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2689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 x14ac:dyDescent="0.2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2741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2689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 x14ac:dyDescent="0.2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2741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2689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 x14ac:dyDescent="0.2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2741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2689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 x14ac:dyDescent="0.2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2741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2689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 x14ac:dyDescent="0.2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2741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2689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 x14ac:dyDescent="0.2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2741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2689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 x14ac:dyDescent="0.2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2741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2689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 x14ac:dyDescent="0.2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2741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2689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 x14ac:dyDescent="0.2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2741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2689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 x14ac:dyDescent="0.2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2741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2689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 x14ac:dyDescent="0.2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2741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2689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 x14ac:dyDescent="0.2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2741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2689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 x14ac:dyDescent="0.2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2741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2689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 x14ac:dyDescent="0.2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2741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2689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 x14ac:dyDescent="0.2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2741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2689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 x14ac:dyDescent="0.2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2741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2689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 x14ac:dyDescent="0.2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2741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2689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 x14ac:dyDescent="0.2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2741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2689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 x14ac:dyDescent="0.2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2741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2689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 x14ac:dyDescent="0.2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2741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2689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 x14ac:dyDescent="0.2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2741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2689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 x14ac:dyDescent="0.2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2741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2689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 x14ac:dyDescent="0.2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2741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2689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 x14ac:dyDescent="0.2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2741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2689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 x14ac:dyDescent="0.2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2741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2689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 x14ac:dyDescent="0.2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2741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2689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 x14ac:dyDescent="0.2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2741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2689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 x14ac:dyDescent="0.2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2741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2689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 x14ac:dyDescent="0.2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2741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2689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 x14ac:dyDescent="0.2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2741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2689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 x14ac:dyDescent="0.2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2741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2689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 x14ac:dyDescent="0.2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2741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2689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 x14ac:dyDescent="0.2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2741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2689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 x14ac:dyDescent="0.2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2741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2689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 x14ac:dyDescent="0.2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2741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2689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 x14ac:dyDescent="0.2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2741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2689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 x14ac:dyDescent="0.2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2741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2689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 x14ac:dyDescent="0.2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2741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2689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 x14ac:dyDescent="0.2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2741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2689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 x14ac:dyDescent="0.2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2741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2689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 x14ac:dyDescent="0.2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2741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2689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 x14ac:dyDescent="0.2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2741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2689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 x14ac:dyDescent="0.2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2741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2689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 x14ac:dyDescent="0.2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2741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2689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 x14ac:dyDescent="0.2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2741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2689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 x14ac:dyDescent="0.2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2741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2689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 x14ac:dyDescent="0.2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2741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2689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 x14ac:dyDescent="0.2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2741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2689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 x14ac:dyDescent="0.2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2741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2689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 x14ac:dyDescent="0.2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2741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2689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 x14ac:dyDescent="0.2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2741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2689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 x14ac:dyDescent="0.2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2741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2689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 x14ac:dyDescent="0.2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2741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2689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 x14ac:dyDescent="0.2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2741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2689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 x14ac:dyDescent="0.2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2741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2689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 x14ac:dyDescent="0.2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2741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2689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 x14ac:dyDescent="0.2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2741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2689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 x14ac:dyDescent="0.2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2741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2689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 x14ac:dyDescent="0.2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2741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2689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 x14ac:dyDescent="0.2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2741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2689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 x14ac:dyDescent="0.2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2741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2689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 x14ac:dyDescent="0.2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2741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2689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 x14ac:dyDescent="0.2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2741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2689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 x14ac:dyDescent="0.2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2741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2689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 x14ac:dyDescent="0.2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2741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2689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 x14ac:dyDescent="0.2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2741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2689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 x14ac:dyDescent="0.2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2741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2689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 x14ac:dyDescent="0.2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2741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2689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 x14ac:dyDescent="0.2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2741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2689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 x14ac:dyDescent="0.2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2741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2689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 x14ac:dyDescent="0.2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2741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2689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 x14ac:dyDescent="0.2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2741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2689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 x14ac:dyDescent="0.2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2741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2689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 x14ac:dyDescent="0.2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2741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2689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 x14ac:dyDescent="0.2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2741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2689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 x14ac:dyDescent="0.2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2741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2689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 x14ac:dyDescent="0.2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2741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2689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 x14ac:dyDescent="0.2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2741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2689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 x14ac:dyDescent="0.2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2741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2689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 x14ac:dyDescent="0.2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2741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2689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 x14ac:dyDescent="0.2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2741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2689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 x14ac:dyDescent="0.2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2741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2689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 x14ac:dyDescent="0.2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2741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2689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 x14ac:dyDescent="0.2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2741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2689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 x14ac:dyDescent="0.2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2741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2689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 x14ac:dyDescent="0.2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2741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2689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 x14ac:dyDescent="0.2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2741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2689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 x14ac:dyDescent="0.2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2741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2689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 x14ac:dyDescent="0.2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2741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2689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 x14ac:dyDescent="0.2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2741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2689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 x14ac:dyDescent="0.2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2741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2689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 x14ac:dyDescent="0.2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2741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2689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 x14ac:dyDescent="0.2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2741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2689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 x14ac:dyDescent="0.2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2741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2689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 x14ac:dyDescent="0.2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2741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2689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 x14ac:dyDescent="0.2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2741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2689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 x14ac:dyDescent="0.2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2741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2689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 x14ac:dyDescent="0.2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2741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2689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 x14ac:dyDescent="0.2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2741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2689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 x14ac:dyDescent="0.2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2741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2689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 x14ac:dyDescent="0.2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2741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2689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 x14ac:dyDescent="0.2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2741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2689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 x14ac:dyDescent="0.2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2741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2689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/>
  <dimension ref="A1:S77"/>
  <sheetViews>
    <sheetView topLeftCell="A42" workbookViewId="0">
      <selection activeCell="M35" sqref="M35"/>
    </sheetView>
  </sheetViews>
  <sheetFormatPr defaultRowHeight="12.75" x14ac:dyDescent="0.2"/>
  <cols>
    <col min="2" max="6" width="13.85546875" customWidth="1"/>
  </cols>
  <sheetData>
    <row r="1" spans="1:19" x14ac:dyDescent="0.2">
      <c r="A1" s="650" t="s">
        <v>2742</v>
      </c>
      <c r="B1" s="650"/>
      <c r="C1" s="650"/>
      <c r="D1" s="650"/>
      <c r="E1" s="650"/>
      <c r="F1" s="650"/>
      <c r="G1" s="650"/>
      <c r="H1" s="651" t="s">
        <v>2743</v>
      </c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</row>
    <row r="2" spans="1:19" x14ac:dyDescent="0.2">
      <c r="A2" s="646" t="s">
        <v>2744</v>
      </c>
      <c r="B2" s="433" t="s">
        <v>1</v>
      </c>
      <c r="C2" s="433" t="s">
        <v>2745</v>
      </c>
      <c r="D2" s="433" t="s">
        <v>2746</v>
      </c>
      <c r="E2" s="433" t="s">
        <v>2747</v>
      </c>
      <c r="F2" s="434" t="s">
        <v>2748</v>
      </c>
      <c r="G2" s="433"/>
      <c r="H2" s="435">
        <v>1</v>
      </c>
      <c r="I2" s="435">
        <v>2</v>
      </c>
      <c r="J2" s="435">
        <v>3</v>
      </c>
      <c r="K2" s="435">
        <v>4</v>
      </c>
      <c r="L2" s="435">
        <v>5</v>
      </c>
      <c r="M2" s="435">
        <v>6</v>
      </c>
      <c r="N2" s="435">
        <v>7</v>
      </c>
      <c r="O2" s="435">
        <v>8</v>
      </c>
      <c r="P2" s="435">
        <v>9</v>
      </c>
      <c r="Q2" s="435">
        <v>10</v>
      </c>
      <c r="R2" s="435">
        <v>11</v>
      </c>
      <c r="S2" s="435">
        <v>12</v>
      </c>
    </row>
    <row r="3" spans="1:19" x14ac:dyDescent="0.2">
      <c r="A3" s="436">
        <v>1</v>
      </c>
      <c r="B3" s="437" t="s">
        <v>23</v>
      </c>
      <c r="C3" s="438">
        <v>1</v>
      </c>
      <c r="D3" s="439">
        <v>53749.227096853974</v>
      </c>
      <c r="E3" s="440">
        <v>49</v>
      </c>
      <c r="F3" s="441"/>
      <c r="G3" s="442"/>
      <c r="H3" s="443">
        <v>3.5694695555675303E-2</v>
      </c>
      <c r="I3" s="443">
        <v>2.0451272263524452E-2</v>
      </c>
      <c r="J3" s="443">
        <v>5.9275301618096674E-2</v>
      </c>
      <c r="K3" s="443">
        <v>0.23251265823347814</v>
      </c>
      <c r="L3" s="443">
        <v>0.44005839537842051</v>
      </c>
      <c r="M3" s="443">
        <v>0.50816973282510847</v>
      </c>
      <c r="N3" s="443">
        <v>0.53638522577933201</v>
      </c>
      <c r="O3" s="443">
        <v>0.58743486775748166</v>
      </c>
      <c r="P3" s="443">
        <v>0.49190571239264402</v>
      </c>
      <c r="Q3" s="443">
        <v>0.47766916537433945</v>
      </c>
      <c r="R3" s="443">
        <v>0.36181261919563606</v>
      </c>
      <c r="S3" s="443">
        <v>0.19014658716640503</v>
      </c>
    </row>
    <row r="4" spans="1:19" x14ac:dyDescent="0.2">
      <c r="A4" s="436">
        <v>2</v>
      </c>
      <c r="B4" s="437" t="s">
        <v>2749</v>
      </c>
      <c r="C4" s="438">
        <v>3</v>
      </c>
      <c r="D4" s="439">
        <v>48854.624457942067</v>
      </c>
      <c r="E4" s="440">
        <v>49</v>
      </c>
      <c r="F4" s="441"/>
      <c r="G4" s="442"/>
      <c r="H4" s="443">
        <v>0.2475</v>
      </c>
      <c r="I4" s="443">
        <v>0.245</v>
      </c>
      <c r="J4" s="443">
        <v>0.24</v>
      </c>
      <c r="K4" s="443">
        <v>0.2225</v>
      </c>
      <c r="L4" s="443">
        <v>0.24</v>
      </c>
      <c r="M4" s="443">
        <v>0.26500000000000001</v>
      </c>
      <c r="N4" s="443">
        <v>0.215</v>
      </c>
      <c r="O4" s="443">
        <v>0.25</v>
      </c>
      <c r="P4" s="443">
        <v>0.27500000000000002</v>
      </c>
      <c r="Q4" s="443">
        <v>0.27500000000000002</v>
      </c>
      <c r="R4" s="443">
        <v>0.26500000000000001</v>
      </c>
      <c r="S4" s="443">
        <v>0.25750000000000001</v>
      </c>
    </row>
    <row r="5" spans="1:19" x14ac:dyDescent="0.2">
      <c r="A5" s="436">
        <v>3</v>
      </c>
      <c r="B5" s="437" t="s">
        <v>2750</v>
      </c>
      <c r="C5" s="438">
        <v>1</v>
      </c>
      <c r="D5" s="439">
        <v>48854.624457942067</v>
      </c>
      <c r="E5" s="444">
        <v>49</v>
      </c>
      <c r="F5" s="441"/>
      <c r="G5" s="442"/>
      <c r="H5" s="443">
        <v>0.2475</v>
      </c>
      <c r="I5" s="443">
        <v>0.26</v>
      </c>
      <c r="J5" s="443">
        <v>0.25</v>
      </c>
      <c r="K5" s="443">
        <v>0.2475</v>
      </c>
      <c r="L5" s="443">
        <v>0.25</v>
      </c>
      <c r="M5" s="443">
        <v>0.255</v>
      </c>
      <c r="N5" s="443">
        <v>0.22750000000000001</v>
      </c>
      <c r="O5" s="443">
        <v>0.25750000000000001</v>
      </c>
      <c r="P5" s="443">
        <v>0.25</v>
      </c>
      <c r="Q5" s="443">
        <v>0.2475</v>
      </c>
      <c r="R5" s="443">
        <v>0.255</v>
      </c>
      <c r="S5" s="443">
        <v>0.25</v>
      </c>
    </row>
    <row r="6" spans="1:19" x14ac:dyDescent="0.2">
      <c r="A6" s="436">
        <v>4</v>
      </c>
      <c r="B6" s="437" t="s">
        <v>2751</v>
      </c>
      <c r="C6" s="438">
        <v>3</v>
      </c>
      <c r="D6" s="439">
        <v>22564180.258499257</v>
      </c>
      <c r="E6" s="444">
        <v>97</v>
      </c>
      <c r="F6" s="441"/>
      <c r="G6" s="442"/>
      <c r="H6" s="443">
        <v>0.2475</v>
      </c>
      <c r="I6" s="443">
        <v>0.245</v>
      </c>
      <c r="J6" s="443">
        <v>0.24</v>
      </c>
      <c r="K6" s="443">
        <v>0.2225</v>
      </c>
      <c r="L6" s="443">
        <v>0.24</v>
      </c>
      <c r="M6" s="443">
        <v>0.26500000000000001</v>
      </c>
      <c r="N6" s="443">
        <v>0.215</v>
      </c>
      <c r="O6" s="443">
        <v>0.25</v>
      </c>
      <c r="P6" s="443">
        <v>0.27500000000000002</v>
      </c>
      <c r="Q6" s="443">
        <v>0.27500000000000002</v>
      </c>
      <c r="R6" s="443">
        <v>0.26500000000000001</v>
      </c>
      <c r="S6" s="443">
        <v>0.25750000000000001</v>
      </c>
    </row>
    <row r="7" spans="1:19" x14ac:dyDescent="0.2">
      <c r="A7" s="436">
        <v>5</v>
      </c>
      <c r="B7" s="437" t="s">
        <v>2752</v>
      </c>
      <c r="C7" s="438">
        <v>1</v>
      </c>
      <c r="D7" s="439">
        <v>22564180.258499257</v>
      </c>
      <c r="E7" s="444">
        <v>97</v>
      </c>
      <c r="F7" s="441"/>
      <c r="G7" s="442"/>
      <c r="H7" s="443">
        <v>0.2475</v>
      </c>
      <c r="I7" s="443">
        <v>0.26</v>
      </c>
      <c r="J7" s="443">
        <v>0.25</v>
      </c>
      <c r="K7" s="443">
        <v>0.2475</v>
      </c>
      <c r="L7" s="443">
        <v>0.25</v>
      </c>
      <c r="M7" s="443">
        <v>0.255</v>
      </c>
      <c r="N7" s="443">
        <v>0.22750000000000001</v>
      </c>
      <c r="O7" s="443">
        <v>0.25750000000000001</v>
      </c>
      <c r="P7" s="443">
        <v>0.25</v>
      </c>
      <c r="Q7" s="443">
        <v>0.2475</v>
      </c>
      <c r="R7" s="443">
        <v>0.255</v>
      </c>
      <c r="S7" s="443">
        <v>0.25</v>
      </c>
    </row>
    <row r="8" spans="1:19" x14ac:dyDescent="0.2">
      <c r="A8" s="436">
        <v>6</v>
      </c>
      <c r="B8" s="437" t="s">
        <v>2753</v>
      </c>
      <c r="C8" s="438">
        <v>2</v>
      </c>
      <c r="D8" s="439">
        <v>66744.46646935161</v>
      </c>
      <c r="E8" s="444">
        <v>49</v>
      </c>
      <c r="F8" s="441"/>
      <c r="G8" s="442"/>
      <c r="H8" s="443">
        <v>0.38400000000000001</v>
      </c>
      <c r="I8" s="443">
        <v>0.36000000000000004</v>
      </c>
      <c r="J8" s="443">
        <v>0.36800000000000005</v>
      </c>
      <c r="K8" s="443">
        <v>0.32000000000000006</v>
      </c>
      <c r="L8" s="443">
        <v>0.37200000000000005</v>
      </c>
      <c r="M8" s="443">
        <v>0.40800000000000003</v>
      </c>
      <c r="N8" s="443">
        <v>0.42800000000000005</v>
      </c>
      <c r="O8" s="443">
        <v>0.45999999999999996</v>
      </c>
      <c r="P8" s="443">
        <v>0.45599999999999996</v>
      </c>
      <c r="Q8" s="443">
        <v>0.42000000000000004</v>
      </c>
      <c r="R8" s="443">
        <v>0.40800000000000003</v>
      </c>
      <c r="S8" s="443">
        <v>0.42000000000000004</v>
      </c>
    </row>
    <row r="9" spans="1:19" x14ac:dyDescent="0.2">
      <c r="A9" s="436">
        <v>7</v>
      </c>
      <c r="B9" s="437" t="s">
        <v>2754</v>
      </c>
      <c r="C9" s="438">
        <v>3</v>
      </c>
      <c r="D9" s="439">
        <v>66744.46646935161</v>
      </c>
      <c r="E9" s="444">
        <v>49</v>
      </c>
      <c r="F9" s="441"/>
      <c r="G9" s="442"/>
      <c r="H9" s="443">
        <v>0.38539999999999996</v>
      </c>
      <c r="I9" s="443">
        <v>0.38539999999999996</v>
      </c>
      <c r="J9" s="443">
        <v>0.32429999999999998</v>
      </c>
      <c r="K9" s="443">
        <v>0.36659999999999998</v>
      </c>
      <c r="L9" s="443">
        <v>0.44649999999999995</v>
      </c>
      <c r="M9" s="443">
        <v>0.51700000000000002</v>
      </c>
      <c r="N9" s="443">
        <v>0.55929999999999991</v>
      </c>
      <c r="O9" s="443">
        <v>0.60160000000000002</v>
      </c>
      <c r="P9" s="443">
        <v>0.60629999999999995</v>
      </c>
      <c r="Q9" s="443">
        <v>0.54049999999999998</v>
      </c>
      <c r="R9" s="443">
        <v>0.49349999999999999</v>
      </c>
      <c r="S9" s="443">
        <v>0.41830000000000001</v>
      </c>
    </row>
    <row r="10" spans="1:19" x14ac:dyDescent="0.2">
      <c r="A10" s="436"/>
      <c r="B10" s="437"/>
      <c r="C10" s="438"/>
      <c r="D10" s="439"/>
      <c r="E10" s="444"/>
      <c r="F10" s="441"/>
      <c r="G10" s="442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</row>
    <row r="12" spans="1:19" x14ac:dyDescent="0.2">
      <c r="B12" s="446" t="s">
        <v>2755</v>
      </c>
      <c r="C12" s="269" t="s">
        <v>2693</v>
      </c>
      <c r="D12" s="269" t="s">
        <v>2694</v>
      </c>
      <c r="E12" s="269" t="s">
        <v>2695</v>
      </c>
      <c r="F12" s="269" t="s">
        <v>2696</v>
      </c>
    </row>
    <row r="13" spans="1:19" x14ac:dyDescent="0.2">
      <c r="B13" s="437" t="s">
        <v>23</v>
      </c>
      <c r="C13" s="447">
        <f>AVERAGE(H3:J3)</f>
        <v>3.8473756479098807E-2</v>
      </c>
      <c r="D13" s="447">
        <f>AVERAGE(K3:M3)</f>
        <v>0.39358026214566905</v>
      </c>
      <c r="E13" s="447">
        <f>AVERAGE(N3:P3)</f>
        <v>0.53857526864315253</v>
      </c>
      <c r="F13" s="447">
        <f>AVERAGE(Q3:S3)</f>
        <v>0.3432094572454602</v>
      </c>
    </row>
    <row r="14" spans="1:19" hidden="1" x14ac:dyDescent="0.2">
      <c r="B14" s="437" t="s">
        <v>2749</v>
      </c>
      <c r="C14" s="447">
        <f t="shared" ref="C14:C19" si="0">AVERAGE(H4:J4)</f>
        <v>0.24416666666666664</v>
      </c>
      <c r="D14" s="447">
        <f t="shared" ref="D14:D19" si="1">AVERAGE(K4:M4)</f>
        <v>0.24250000000000002</v>
      </c>
      <c r="E14" s="447">
        <f t="shared" ref="E14:E19" si="2">AVERAGE(N4:P4)</f>
        <v>0.24666666666666667</v>
      </c>
      <c r="F14" s="447">
        <f t="shared" ref="F14:F18" si="3">AVERAGE(Q4:S4)</f>
        <v>0.26583333333333337</v>
      </c>
    </row>
    <row r="15" spans="1:19" hidden="1" x14ac:dyDescent="0.2">
      <c r="B15" s="437" t="s">
        <v>2750</v>
      </c>
      <c r="C15" s="447">
        <f t="shared" si="0"/>
        <v>0.2525</v>
      </c>
      <c r="D15" s="447">
        <f t="shared" si="1"/>
        <v>0.2508333333333333</v>
      </c>
      <c r="E15" s="447">
        <f t="shared" si="2"/>
        <v>0.245</v>
      </c>
      <c r="F15" s="447">
        <f t="shared" si="3"/>
        <v>0.2508333333333333</v>
      </c>
    </row>
    <row r="16" spans="1:19" hidden="1" x14ac:dyDescent="0.2">
      <c r="B16" s="437" t="s">
        <v>2751</v>
      </c>
      <c r="C16" s="447">
        <f t="shared" si="0"/>
        <v>0.24416666666666664</v>
      </c>
      <c r="D16" s="447">
        <f t="shared" si="1"/>
        <v>0.24250000000000002</v>
      </c>
      <c r="E16" s="447">
        <f t="shared" si="2"/>
        <v>0.24666666666666667</v>
      </c>
      <c r="F16" s="447">
        <f t="shared" si="3"/>
        <v>0.26583333333333337</v>
      </c>
    </row>
    <row r="17" spans="1:14" hidden="1" x14ac:dyDescent="0.2">
      <c r="B17" s="437" t="s">
        <v>2752</v>
      </c>
      <c r="C17" s="447">
        <f t="shared" si="0"/>
        <v>0.2525</v>
      </c>
      <c r="D17" s="447">
        <f t="shared" si="1"/>
        <v>0.2508333333333333</v>
      </c>
      <c r="E17" s="447">
        <f t="shared" si="2"/>
        <v>0.245</v>
      </c>
      <c r="F17" s="447">
        <f t="shared" si="3"/>
        <v>0.2508333333333333</v>
      </c>
    </row>
    <row r="18" spans="1:14" x14ac:dyDescent="0.2">
      <c r="B18" s="437" t="s">
        <v>2753</v>
      </c>
      <c r="C18" s="447">
        <f t="shared" si="0"/>
        <v>0.3706666666666667</v>
      </c>
      <c r="D18" s="447">
        <f t="shared" si="1"/>
        <v>0.3666666666666667</v>
      </c>
      <c r="E18" s="447">
        <f t="shared" si="2"/>
        <v>0.44799999999999995</v>
      </c>
      <c r="F18" s="447">
        <f t="shared" si="3"/>
        <v>0.41600000000000009</v>
      </c>
    </row>
    <row r="19" spans="1:14" x14ac:dyDescent="0.2">
      <c r="B19" s="437" t="s">
        <v>2754</v>
      </c>
      <c r="C19" s="447">
        <f t="shared" si="0"/>
        <v>0.36503333333333332</v>
      </c>
      <c r="D19" s="447">
        <f t="shared" si="1"/>
        <v>0.44336666666666663</v>
      </c>
      <c r="E19" s="447">
        <f t="shared" si="2"/>
        <v>0.58906666666666663</v>
      </c>
      <c r="F19" s="447">
        <f>AVERAGE(Q9:S9)</f>
        <v>0.48410000000000003</v>
      </c>
    </row>
    <row r="22" spans="1:14" x14ac:dyDescent="0.2">
      <c r="A22" s="448" t="s">
        <v>2756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</row>
    <row r="23" spans="1:14" x14ac:dyDescent="0.2">
      <c r="A23" s="449" t="s">
        <v>2745</v>
      </c>
      <c r="B23" s="449" t="s">
        <v>2757</v>
      </c>
      <c r="C23" s="449" t="s">
        <v>2758</v>
      </c>
      <c r="D23" s="449" t="s">
        <v>2759</v>
      </c>
      <c r="E23" s="449" t="s">
        <v>2760</v>
      </c>
      <c r="F23" s="449" t="s">
        <v>2761</v>
      </c>
      <c r="G23" s="449" t="s">
        <v>2762</v>
      </c>
      <c r="H23" s="449" t="s">
        <v>2763</v>
      </c>
      <c r="I23" s="449" t="s">
        <v>2764</v>
      </c>
      <c r="J23" s="449" t="s">
        <v>2765</v>
      </c>
      <c r="K23" s="449" t="s">
        <v>2766</v>
      </c>
      <c r="L23" s="449" t="s">
        <v>2767</v>
      </c>
      <c r="M23" s="449" t="s">
        <v>2768</v>
      </c>
      <c r="N23" s="466" t="s">
        <v>2769</v>
      </c>
    </row>
    <row r="24" spans="1:14" x14ac:dyDescent="0.2">
      <c r="A24" s="450">
        <v>1</v>
      </c>
      <c r="B24" s="451">
        <v>0.85799999999999998</v>
      </c>
      <c r="C24" s="451">
        <v>0.876</v>
      </c>
      <c r="D24" s="451">
        <v>0.89600000000000002</v>
      </c>
      <c r="E24" s="451">
        <v>0.90100000000000002</v>
      </c>
      <c r="F24" s="451">
        <v>0.90600000000000003</v>
      </c>
      <c r="G24" s="451">
        <v>0.90600000000000003</v>
      </c>
      <c r="H24" s="451">
        <v>0.89700000000000002</v>
      </c>
      <c r="I24" s="451">
        <v>0.88400000000000001</v>
      </c>
      <c r="J24" s="451">
        <v>0.87</v>
      </c>
      <c r="K24" s="451">
        <v>0.86</v>
      </c>
      <c r="L24" s="451">
        <v>0.85799999999999998</v>
      </c>
      <c r="M24" s="451">
        <v>0.85699999999999998</v>
      </c>
    </row>
    <row r="25" spans="1:14" x14ac:dyDescent="0.2">
      <c r="A25" s="450">
        <v>2</v>
      </c>
      <c r="B25" s="451">
        <v>0.89500000000000002</v>
      </c>
      <c r="C25" s="451">
        <v>0.88400000000000001</v>
      </c>
      <c r="D25" s="451">
        <v>0.88500000000000001</v>
      </c>
      <c r="E25" s="451">
        <v>0.88100000000000001</v>
      </c>
      <c r="F25" s="451">
        <v>0.88700000000000001</v>
      </c>
      <c r="G25" s="451">
        <v>0.89900000000000002</v>
      </c>
      <c r="H25" s="451">
        <v>0.89400000000000002</v>
      </c>
      <c r="I25" s="451">
        <v>0.90100000000000002</v>
      </c>
      <c r="J25" s="451">
        <v>0.89900000000000002</v>
      </c>
      <c r="K25" s="451">
        <v>0.90300000000000002</v>
      </c>
      <c r="L25" s="451">
        <v>0.9</v>
      </c>
      <c r="M25" s="451">
        <v>0.89700000000000002</v>
      </c>
    </row>
    <row r="26" spans="1:14" x14ac:dyDescent="0.2">
      <c r="A26" s="450">
        <v>3</v>
      </c>
      <c r="B26" s="451">
        <v>0.86</v>
      </c>
      <c r="C26" s="451">
        <v>0.86399999999999999</v>
      </c>
      <c r="D26" s="451">
        <v>0.86399999999999999</v>
      </c>
      <c r="E26" s="451">
        <v>0.86399999999999999</v>
      </c>
      <c r="F26" s="451">
        <v>0.86399999999999999</v>
      </c>
      <c r="G26" s="451">
        <v>0.86399999999999999</v>
      </c>
      <c r="H26" s="451">
        <v>0.86399999999999999</v>
      </c>
      <c r="I26" s="451">
        <v>0.85899999999999999</v>
      </c>
      <c r="J26" s="451">
        <v>0.85499999999999998</v>
      </c>
      <c r="K26" s="451">
        <v>0.85</v>
      </c>
      <c r="L26" s="451">
        <v>0.85</v>
      </c>
      <c r="M26" s="451">
        <v>0.85199999999999998</v>
      </c>
    </row>
    <row r="27" spans="1:14" x14ac:dyDescent="0.2">
      <c r="A27" s="450">
        <v>4</v>
      </c>
      <c r="B27" s="465">
        <v>0.53</v>
      </c>
      <c r="C27" s="465">
        <v>0.74199999999999999</v>
      </c>
      <c r="D27" s="465">
        <v>0.82499999999999996</v>
      </c>
      <c r="E27" s="465">
        <v>0.877</v>
      </c>
      <c r="F27" s="465">
        <v>0.90100000000000002</v>
      </c>
      <c r="G27" s="465">
        <v>0.91800000000000004</v>
      </c>
      <c r="H27" s="465">
        <v>0.91800000000000004</v>
      </c>
      <c r="I27" s="465">
        <v>0.88400000000000001</v>
      </c>
      <c r="J27" s="465">
        <v>0.47099999999999997</v>
      </c>
      <c r="K27" s="465">
        <v>0.53</v>
      </c>
      <c r="L27" s="465">
        <v>0.53</v>
      </c>
      <c r="M27" s="465">
        <v>0.53</v>
      </c>
    </row>
    <row r="28" spans="1:14" x14ac:dyDescent="0.2">
      <c r="A28" s="450">
        <v>5</v>
      </c>
      <c r="B28" s="451">
        <v>0.69399999999999995</v>
      </c>
      <c r="C28" s="451">
        <v>0.69899999999999995</v>
      </c>
      <c r="D28" s="451">
        <v>0.71399999999999997</v>
      </c>
      <c r="E28" s="451">
        <v>0.746</v>
      </c>
      <c r="F28" s="451">
        <v>0.76200000000000001</v>
      </c>
      <c r="G28" s="451">
        <v>0.75600000000000001</v>
      </c>
      <c r="H28" s="451">
        <v>0.75600000000000001</v>
      </c>
      <c r="I28" s="451">
        <v>0.746</v>
      </c>
      <c r="J28" s="451">
        <v>0.74299999999999999</v>
      </c>
      <c r="K28" s="451">
        <v>0.73799999999999999</v>
      </c>
      <c r="L28" s="451">
        <v>0.73699999999999999</v>
      </c>
      <c r="M28" s="451">
        <v>0.73699999999999999</v>
      </c>
    </row>
    <row r="29" spans="1:14" x14ac:dyDescent="0.2">
      <c r="A29" s="450">
        <v>6</v>
      </c>
      <c r="B29" s="451">
        <v>0.76900000000000002</v>
      </c>
      <c r="C29" s="451">
        <v>0.98199999999999998</v>
      </c>
      <c r="D29" s="451">
        <v>0.98799999999999999</v>
      </c>
      <c r="E29" s="451">
        <v>0.438</v>
      </c>
      <c r="F29" s="451">
        <v>0.13600000000000001</v>
      </c>
      <c r="G29" s="451">
        <v>0.58799999999999997</v>
      </c>
      <c r="H29" s="451">
        <v>0.374</v>
      </c>
      <c r="I29" s="451">
        <v>0.217</v>
      </c>
      <c r="J29" s="451">
        <v>0.14699999999999999</v>
      </c>
      <c r="K29" s="451">
        <v>0.17499999999999999</v>
      </c>
      <c r="L29" s="451">
        <v>0.26300000000000001</v>
      </c>
      <c r="M29" s="451">
        <v>0.501</v>
      </c>
    </row>
    <row r="30" spans="1:14" x14ac:dyDescent="0.2">
      <c r="A30" s="450">
        <v>7</v>
      </c>
      <c r="B30" s="451">
        <v>0.90300000000000002</v>
      </c>
      <c r="C30" s="451">
        <v>0.88500000000000001</v>
      </c>
      <c r="D30" s="451">
        <v>0.88700000000000001</v>
      </c>
      <c r="E30" s="451">
        <v>0.89300000000000002</v>
      </c>
      <c r="F30" s="451">
        <v>0.90300000000000002</v>
      </c>
      <c r="G30" s="451">
        <v>0.90900000000000003</v>
      </c>
      <c r="H30" s="451">
        <v>0.90900000000000003</v>
      </c>
      <c r="I30" s="451">
        <v>0.90900000000000003</v>
      </c>
      <c r="J30" s="451">
        <v>0.90700000000000003</v>
      </c>
      <c r="K30" s="451">
        <v>0.90100000000000002</v>
      </c>
      <c r="L30" s="451" t="s">
        <v>2770</v>
      </c>
      <c r="M30" s="451">
        <v>0.89</v>
      </c>
    </row>
    <row r="31" spans="1:14" x14ac:dyDescent="0.2">
      <c r="A31" s="450">
        <v>8</v>
      </c>
      <c r="B31" s="465">
        <v>0.16600000000000001</v>
      </c>
      <c r="C31" s="465">
        <v>0.16300000000000001</v>
      </c>
      <c r="D31" s="465">
        <v>0.156</v>
      </c>
      <c r="E31" s="465">
        <v>0</v>
      </c>
      <c r="F31" s="465">
        <v>0</v>
      </c>
      <c r="G31" s="465">
        <v>0.216</v>
      </c>
      <c r="H31" s="465">
        <v>8.5999999999999993E-2</v>
      </c>
      <c r="I31" s="465">
        <v>2.4E-2</v>
      </c>
      <c r="J31" s="465">
        <v>3.0000000000000001E-3</v>
      </c>
      <c r="K31" s="465">
        <v>0</v>
      </c>
      <c r="L31" s="465">
        <v>3.5000000000000003E-2</v>
      </c>
      <c r="M31" s="465">
        <v>0.111</v>
      </c>
    </row>
    <row r="32" spans="1:14" x14ac:dyDescent="0.2">
      <c r="A32" s="450">
        <v>9</v>
      </c>
      <c r="B32" s="451">
        <v>0.89600000000000002</v>
      </c>
      <c r="C32" s="451">
        <v>0.89800000000000002</v>
      </c>
      <c r="D32" s="451">
        <v>0.89900000000000002</v>
      </c>
      <c r="E32" s="451">
        <v>0.89600000000000002</v>
      </c>
      <c r="F32" s="451">
        <v>0.218</v>
      </c>
      <c r="G32" s="451">
        <v>0.93100000000000005</v>
      </c>
      <c r="H32" s="451">
        <v>8.1000000000000003E-2</v>
      </c>
      <c r="I32" s="451">
        <v>0.93</v>
      </c>
      <c r="J32" s="451">
        <v>0.93100000000000005</v>
      </c>
      <c r="K32" s="451">
        <v>0.92900000000000005</v>
      </c>
      <c r="L32" s="451">
        <v>0.46899999999999997</v>
      </c>
      <c r="M32" s="451">
        <v>0.876</v>
      </c>
    </row>
    <row r="33" spans="1:16" x14ac:dyDescent="0.2">
      <c r="A33" s="450">
        <v>10</v>
      </c>
      <c r="B33" s="451">
        <v>0.85799999999999998</v>
      </c>
      <c r="C33" s="451">
        <v>0.876</v>
      </c>
      <c r="D33" s="451">
        <v>0.89600000000000002</v>
      </c>
      <c r="E33" s="451">
        <v>0.90100000000000002</v>
      </c>
      <c r="F33" s="451">
        <v>0.90600000000000003</v>
      </c>
      <c r="G33" s="451">
        <v>0.90600000000000003</v>
      </c>
      <c r="H33" s="451">
        <v>0.89700000000000002</v>
      </c>
      <c r="I33" s="451">
        <v>0.88400000000000001</v>
      </c>
      <c r="J33" s="451">
        <v>0.87</v>
      </c>
      <c r="K33" s="451">
        <v>0.86</v>
      </c>
      <c r="L33" s="451">
        <v>0.85799999999999998</v>
      </c>
      <c r="M33" s="451">
        <v>0.85699999999999998</v>
      </c>
    </row>
    <row r="34" spans="1:16" x14ac:dyDescent="0.2">
      <c r="A34" s="450">
        <v>11</v>
      </c>
      <c r="B34" s="451">
        <v>0.89600000000000002</v>
      </c>
      <c r="C34" s="451">
        <v>0.89800000000000002</v>
      </c>
      <c r="D34" s="451">
        <v>0.89900000000000002</v>
      </c>
      <c r="E34" s="451">
        <v>0.89600000000000002</v>
      </c>
      <c r="F34" s="451">
        <v>0.218</v>
      </c>
      <c r="G34" s="451">
        <v>0.93100000000000005</v>
      </c>
      <c r="H34" s="451">
        <v>8.1000000000000003E-2</v>
      </c>
      <c r="I34" s="451">
        <v>0.93</v>
      </c>
      <c r="J34" s="451">
        <v>0.93100000000000005</v>
      </c>
      <c r="K34" s="451">
        <v>0.92900000000000005</v>
      </c>
      <c r="L34" s="451">
        <v>0.46899999999999997</v>
      </c>
      <c r="M34" s="451">
        <v>0.876</v>
      </c>
    </row>
    <row r="35" spans="1:16" x14ac:dyDescent="0.2">
      <c r="A35" s="450">
        <v>100</v>
      </c>
      <c r="B35" s="451">
        <v>0.85599999999999998</v>
      </c>
      <c r="C35" s="451">
        <v>0.873</v>
      </c>
      <c r="D35" s="451">
        <v>0.89300000000000002</v>
      </c>
      <c r="E35" s="451">
        <v>0.90200000000000002</v>
      </c>
      <c r="F35" s="451">
        <v>0.90600000000000003</v>
      </c>
      <c r="G35" s="451">
        <v>0.90600000000000003</v>
      </c>
      <c r="H35" s="451">
        <v>0.89700000000000002</v>
      </c>
      <c r="I35" s="451">
        <v>0.88300000000000001</v>
      </c>
      <c r="J35" s="451">
        <v>0.86799999999999999</v>
      </c>
      <c r="K35" s="451">
        <v>0.86099999999999999</v>
      </c>
      <c r="L35" s="451">
        <v>0.85299999999999998</v>
      </c>
      <c r="M35" s="451">
        <v>0.85699999999999998</v>
      </c>
    </row>
    <row r="36" spans="1:16" x14ac:dyDescent="0.2">
      <c r="A36" s="450">
        <v>200</v>
      </c>
      <c r="B36" s="451">
        <v>0.85599999999999998</v>
      </c>
      <c r="C36" s="451">
        <v>0.873</v>
      </c>
      <c r="D36" s="451">
        <v>0.89300000000000002</v>
      </c>
      <c r="E36" s="451">
        <v>0.90200000000000002</v>
      </c>
      <c r="F36" s="451">
        <v>0.90600000000000003</v>
      </c>
      <c r="G36" s="451">
        <v>0.90600000000000003</v>
      </c>
      <c r="H36" s="451">
        <v>0.89700000000000002</v>
      </c>
      <c r="I36" s="451">
        <v>0.88300000000000001</v>
      </c>
      <c r="J36" s="451">
        <v>0.86799999999999999</v>
      </c>
      <c r="K36" s="451">
        <v>0.86099999999999999</v>
      </c>
      <c r="L36" s="451">
        <v>0.85299999999999998</v>
      </c>
      <c r="M36" s="451">
        <v>0.85699999999999998</v>
      </c>
    </row>
    <row r="37" spans="1:16" x14ac:dyDescent="0.2">
      <c r="A37" s="450">
        <v>300</v>
      </c>
      <c r="B37" s="451">
        <v>0.85599999999999998</v>
      </c>
      <c r="C37" s="451">
        <v>0.873</v>
      </c>
      <c r="D37" s="451">
        <v>0.89300000000000002</v>
      </c>
      <c r="E37" s="451">
        <v>0.90200000000000002</v>
      </c>
      <c r="F37" s="451">
        <v>0.90600000000000003</v>
      </c>
      <c r="G37" s="451">
        <v>0.90600000000000003</v>
      </c>
      <c r="H37" s="451">
        <v>0.89700000000000002</v>
      </c>
      <c r="I37" s="451">
        <v>0.88300000000000001</v>
      </c>
      <c r="J37" s="451">
        <v>0.86799999999999999</v>
      </c>
      <c r="K37" s="451">
        <v>0.86099999999999999</v>
      </c>
      <c r="L37" s="451">
        <v>0.85299999999999998</v>
      </c>
      <c r="M37" s="451">
        <v>0.85699999999999998</v>
      </c>
    </row>
    <row r="38" spans="1:16" x14ac:dyDescent="0.2">
      <c r="A38" s="452"/>
      <c r="B38" s="452"/>
      <c r="C38" s="453"/>
      <c r="D38" s="452"/>
      <c r="E38" s="452"/>
      <c r="F38" s="448"/>
      <c r="G38" s="452"/>
      <c r="H38" s="452"/>
      <c r="I38" s="453"/>
      <c r="J38" s="452"/>
      <c r="K38" s="452"/>
      <c r="L38" s="448"/>
      <c r="M38" s="448"/>
    </row>
    <row r="39" spans="1:16" x14ac:dyDescent="0.2">
      <c r="A39" s="448" t="s">
        <v>2771</v>
      </c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</row>
    <row r="40" spans="1:16" x14ac:dyDescent="0.2">
      <c r="A40" s="449" t="s">
        <v>2745</v>
      </c>
      <c r="B40" s="449" t="s">
        <v>2757</v>
      </c>
      <c r="C40" s="449" t="s">
        <v>2758</v>
      </c>
      <c r="D40" s="449" t="s">
        <v>2759</v>
      </c>
      <c r="E40" s="449" t="s">
        <v>2760</v>
      </c>
      <c r="F40" s="449" t="s">
        <v>2761</v>
      </c>
      <c r="G40" s="449" t="s">
        <v>2762</v>
      </c>
      <c r="H40" s="449" t="s">
        <v>2763</v>
      </c>
      <c r="I40" s="449" t="s">
        <v>2764</v>
      </c>
      <c r="J40" s="449" t="s">
        <v>2765</v>
      </c>
      <c r="K40" s="449" t="s">
        <v>2766</v>
      </c>
      <c r="L40" s="449" t="s">
        <v>2767</v>
      </c>
      <c r="M40" s="449" t="s">
        <v>2768</v>
      </c>
    </row>
    <row r="41" spans="1:16" x14ac:dyDescent="0.2">
      <c r="A41" s="450">
        <v>2</v>
      </c>
      <c r="B41" s="454">
        <v>0.05</v>
      </c>
      <c r="C41" s="454">
        <v>0.04</v>
      </c>
      <c r="D41" s="454">
        <v>0.12</v>
      </c>
      <c r="E41" s="454">
        <v>0.05</v>
      </c>
      <c r="F41" s="454">
        <v>0.03</v>
      </c>
      <c r="G41" s="454">
        <v>0.03</v>
      </c>
      <c r="H41" s="454">
        <v>0.05</v>
      </c>
      <c r="I41" s="454">
        <v>0.04</v>
      </c>
      <c r="J41" s="454">
        <v>0.1</v>
      </c>
      <c r="K41" s="454">
        <v>0.12</v>
      </c>
      <c r="L41" s="454">
        <v>7.0000000000000007E-2</v>
      </c>
      <c r="M41" s="454">
        <v>0.06</v>
      </c>
    </row>
    <row r="42" spans="1:16" x14ac:dyDescent="0.2">
      <c r="A42" s="450">
        <v>3</v>
      </c>
      <c r="B42" s="454">
        <v>0.34</v>
      </c>
      <c r="C42" s="454">
        <v>0.2</v>
      </c>
      <c r="D42" s="454">
        <v>0.09</v>
      </c>
      <c r="E42" s="454">
        <v>0.11</v>
      </c>
      <c r="F42" s="454">
        <v>0.15</v>
      </c>
      <c r="G42" s="454">
        <v>0.26</v>
      </c>
      <c r="H42" s="454">
        <v>0.31</v>
      </c>
      <c r="I42" s="454">
        <v>0.42</v>
      </c>
      <c r="J42" s="454">
        <v>0.32</v>
      </c>
      <c r="K42" s="454">
        <v>0.44</v>
      </c>
      <c r="L42" s="454">
        <v>0.27</v>
      </c>
      <c r="M42" s="454">
        <v>0.23</v>
      </c>
    </row>
    <row r="44" spans="1:16" x14ac:dyDescent="0.2">
      <c r="C44" s="350" t="s">
        <v>2772</v>
      </c>
      <c r="D44" s="350"/>
      <c r="E44" s="350"/>
      <c r="F44" s="350"/>
      <c r="H44" s="350" t="s">
        <v>2773</v>
      </c>
      <c r="I44" s="350"/>
      <c r="J44" s="350"/>
      <c r="K44" s="350"/>
    </row>
    <row r="45" spans="1:16" x14ac:dyDescent="0.2">
      <c r="B45" s="446" t="s">
        <v>2774</v>
      </c>
      <c r="C45" s="269" t="s">
        <v>2693</v>
      </c>
      <c r="D45" s="269" t="s">
        <v>2694</v>
      </c>
      <c r="E45" s="269" t="s">
        <v>2695</v>
      </c>
      <c r="F45" s="269" t="s">
        <v>2696</v>
      </c>
      <c r="H45" s="269" t="s">
        <v>2693</v>
      </c>
      <c r="I45" s="269" t="s">
        <v>2694</v>
      </c>
      <c r="J45" s="269" t="s">
        <v>2695</v>
      </c>
      <c r="K45" s="269" t="s">
        <v>2696</v>
      </c>
    </row>
    <row r="46" spans="1:16" x14ac:dyDescent="0.2">
      <c r="B46" s="437" t="s">
        <v>2753</v>
      </c>
      <c r="C46" s="456">
        <f>AVERAGE(B41:D41)</f>
        <v>6.9999999999999993E-2</v>
      </c>
      <c r="D46" s="456">
        <f>AVERAGE(E41:G41)</f>
        <v>3.6666666666666667E-2</v>
      </c>
      <c r="E46" s="456">
        <f>AVERAGE(H41:J41)</f>
        <v>6.3333333333333339E-2</v>
      </c>
      <c r="F46" s="456">
        <f>AVERAGE(K41:M41)</f>
        <v>8.3333333333333329E-2</v>
      </c>
      <c r="G46" s="456"/>
      <c r="H46" s="456">
        <f>MIN(B41:D41)</f>
        <v>0.04</v>
      </c>
      <c r="I46" s="456">
        <f>MIN(E41:G41)</f>
        <v>0.03</v>
      </c>
      <c r="J46" s="456">
        <f>MIN(H41:J41)</f>
        <v>0.04</v>
      </c>
      <c r="K46" s="456">
        <f>MIN(K41:M41)</f>
        <v>0.06</v>
      </c>
      <c r="M46" s="455">
        <f t="shared" ref="M46:P47" si="4">C46-H46</f>
        <v>2.9999999999999992E-2</v>
      </c>
      <c r="N46" s="455">
        <f t="shared" si="4"/>
        <v>6.666666666666668E-3</v>
      </c>
      <c r="O46" s="455">
        <f t="shared" si="4"/>
        <v>2.3333333333333338E-2</v>
      </c>
      <c r="P46" s="455">
        <f t="shared" si="4"/>
        <v>2.3333333333333331E-2</v>
      </c>
    </row>
    <row r="47" spans="1:16" x14ac:dyDescent="0.2">
      <c r="B47" s="437" t="s">
        <v>2754</v>
      </c>
      <c r="C47" s="456">
        <f>AVERAGE(B42:D42)</f>
        <v>0.21</v>
      </c>
      <c r="D47" s="456">
        <f>AVERAGE(E42:G42)</f>
        <v>0.17333333333333334</v>
      </c>
      <c r="E47" s="456">
        <f>AVERAGE(H42:J42)</f>
        <v>0.35000000000000003</v>
      </c>
      <c r="F47" s="456">
        <f>AVERAGE(K42:M42)</f>
        <v>0.3133333333333333</v>
      </c>
      <c r="G47" s="456"/>
      <c r="H47" s="456">
        <f>MIN(B42:D42)</f>
        <v>0.09</v>
      </c>
      <c r="I47" s="456">
        <f>MIN(E42:G42)</f>
        <v>0.11</v>
      </c>
      <c r="J47" s="456">
        <f>MIN(H42:J42)</f>
        <v>0.31</v>
      </c>
      <c r="K47" s="456">
        <f>MIN(K42:M42)</f>
        <v>0.23</v>
      </c>
      <c r="M47" s="455">
        <f t="shared" si="4"/>
        <v>0.12</v>
      </c>
      <c r="N47" s="455">
        <f t="shared" si="4"/>
        <v>6.3333333333333339E-2</v>
      </c>
      <c r="O47" s="455">
        <f t="shared" si="4"/>
        <v>4.0000000000000036E-2</v>
      </c>
      <c r="P47" s="455">
        <f t="shared" si="4"/>
        <v>8.3333333333333287E-2</v>
      </c>
    </row>
    <row r="50" spans="1:12" ht="13.5" thickBot="1" x14ac:dyDescent="0.25">
      <c r="A50" s="457" t="s">
        <v>206</v>
      </c>
      <c r="B50" s="457" t="s">
        <v>2641</v>
      </c>
      <c r="C50" s="458" t="s">
        <v>2698</v>
      </c>
      <c r="D50" s="458" t="s">
        <v>2699</v>
      </c>
      <c r="E50" s="458" t="s">
        <v>2700</v>
      </c>
      <c r="F50" s="458" t="s">
        <v>2701</v>
      </c>
    </row>
    <row r="51" spans="1:12" ht="13.5" thickTop="1" x14ac:dyDescent="0.2">
      <c r="A51" s="127">
        <v>1</v>
      </c>
      <c r="B51" s="124" t="s">
        <v>2642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 x14ac:dyDescent="0.2">
      <c r="A52" s="127">
        <v>2</v>
      </c>
      <c r="B52" s="124" t="s">
        <v>134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 x14ac:dyDescent="0.2">
      <c r="A53" s="127">
        <v>3</v>
      </c>
      <c r="B53" s="124" t="s">
        <v>135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 x14ac:dyDescent="0.2">
      <c r="A54" s="462">
        <v>4</v>
      </c>
      <c r="B54" s="463" t="s">
        <v>136</v>
      </c>
      <c r="C54" s="464">
        <f>AVERAGE($B27:$D27)</f>
        <v>0.69899999999999995</v>
      </c>
      <c r="D54" s="464">
        <f>AVERAGE($E27:$G27)</f>
        <v>0.89866666666666672</v>
      </c>
      <c r="E54" s="464">
        <f>AVERAGE($H27:$J27)</f>
        <v>0.75766666666666671</v>
      </c>
      <c r="F54" s="464">
        <f>AVERAGE($K27:$M27)</f>
        <v>0.53</v>
      </c>
    </row>
    <row r="55" spans="1:12" x14ac:dyDescent="0.2">
      <c r="A55" s="127">
        <v>5</v>
      </c>
      <c r="B55" s="124" t="s">
        <v>2643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 x14ac:dyDescent="0.2">
      <c r="A56" s="127">
        <v>6</v>
      </c>
      <c r="B56" s="124" t="s">
        <v>2644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 x14ac:dyDescent="0.2">
      <c r="A57" s="127">
        <v>7</v>
      </c>
      <c r="B57" s="124" t="s">
        <v>137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 x14ac:dyDescent="0.2">
      <c r="A58" s="127">
        <v>9</v>
      </c>
      <c r="B58" s="124" t="s">
        <v>2332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 x14ac:dyDescent="0.2">
      <c r="A59" s="127">
        <v>10</v>
      </c>
      <c r="B59" s="128" t="s">
        <v>2222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 x14ac:dyDescent="0.2">
      <c r="A60" s="127">
        <v>100</v>
      </c>
      <c r="B60" s="124" t="s">
        <v>2645</v>
      </c>
      <c r="C60" s="153">
        <v>1</v>
      </c>
      <c r="D60" s="153">
        <v>1</v>
      </c>
      <c r="E60" s="153">
        <v>1</v>
      </c>
      <c r="F60" s="153">
        <v>1</v>
      </c>
    </row>
    <row r="61" spans="1:12" x14ac:dyDescent="0.2">
      <c r="A61" s="127">
        <v>200</v>
      </c>
      <c r="B61" s="124" t="s">
        <v>2646</v>
      </c>
      <c r="C61" s="153">
        <v>1</v>
      </c>
      <c r="D61" s="153">
        <v>1</v>
      </c>
      <c r="E61" s="153">
        <v>1</v>
      </c>
      <c r="F61" s="153">
        <v>1</v>
      </c>
    </row>
    <row r="63" spans="1:12" x14ac:dyDescent="0.2">
      <c r="I63" s="459"/>
      <c r="J63" s="460" t="s">
        <v>2775</v>
      </c>
      <c r="K63" s="459" t="s">
        <v>2776</v>
      </c>
      <c r="L63" s="459"/>
    </row>
    <row r="64" spans="1:12" ht="15" x14ac:dyDescent="0.2">
      <c r="A64" s="127">
        <v>1</v>
      </c>
      <c r="B64" s="124" t="s">
        <v>2642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2">
        <v>1</v>
      </c>
      <c r="J64" s="461" t="s">
        <v>2777</v>
      </c>
      <c r="K64" s="124" t="s">
        <v>2642</v>
      </c>
      <c r="L64" s="127">
        <v>1</v>
      </c>
    </row>
    <row r="65" spans="1:12" ht="15" x14ac:dyDescent="0.2">
      <c r="A65" s="127">
        <v>2</v>
      </c>
      <c r="B65" s="124" t="s">
        <v>134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2">
        <v>2</v>
      </c>
      <c r="J65" s="461" t="s">
        <v>2778</v>
      </c>
      <c r="K65" s="124" t="s">
        <v>134</v>
      </c>
      <c r="L65" s="127">
        <v>2</v>
      </c>
    </row>
    <row r="66" spans="1:12" ht="15" x14ac:dyDescent="0.2">
      <c r="A66" s="127">
        <v>3</v>
      </c>
      <c r="B66" s="124" t="s">
        <v>135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2">
        <v>3</v>
      </c>
      <c r="J66" s="461" t="s">
        <v>2779</v>
      </c>
      <c r="K66" s="124" t="s">
        <v>135</v>
      </c>
      <c r="L66" s="127">
        <v>3</v>
      </c>
    </row>
    <row r="67" spans="1:12" ht="15" x14ac:dyDescent="0.2">
      <c r="A67" s="127">
        <v>4</v>
      </c>
      <c r="B67" s="124" t="s">
        <v>136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2">
        <v>4</v>
      </c>
      <c r="J67" s="461" t="s">
        <v>2780</v>
      </c>
      <c r="K67" s="124" t="s">
        <v>136</v>
      </c>
      <c r="L67" s="127">
        <v>4</v>
      </c>
    </row>
    <row r="68" spans="1:12" ht="15" x14ac:dyDescent="0.2">
      <c r="A68" s="127">
        <v>5</v>
      </c>
      <c r="B68" s="124" t="s">
        <v>2643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2">
        <v>5</v>
      </c>
      <c r="J68" s="461" t="s">
        <v>2121</v>
      </c>
      <c r="K68" s="124" t="s">
        <v>2643</v>
      </c>
      <c r="L68" s="127">
        <v>5</v>
      </c>
    </row>
    <row r="69" spans="1:12" ht="15" x14ac:dyDescent="0.2">
      <c r="A69" s="127">
        <v>6</v>
      </c>
      <c r="B69" s="124" t="s">
        <v>2644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2">
        <v>6</v>
      </c>
      <c r="J69" s="461" t="s">
        <v>2781</v>
      </c>
      <c r="K69" s="124" t="s">
        <v>2644</v>
      </c>
      <c r="L69" s="127">
        <v>6</v>
      </c>
    </row>
    <row r="70" spans="1:12" ht="15" x14ac:dyDescent="0.2">
      <c r="A70" s="127">
        <v>7</v>
      </c>
      <c r="B70" s="124" t="s">
        <v>137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2">
        <v>7</v>
      </c>
      <c r="J70" s="461" t="s">
        <v>2782</v>
      </c>
      <c r="K70" s="124" t="s">
        <v>137</v>
      </c>
      <c r="L70" s="127">
        <v>7</v>
      </c>
    </row>
    <row r="71" spans="1:12" ht="15" x14ac:dyDescent="0.2">
      <c r="A71" s="127">
        <v>9</v>
      </c>
      <c r="B71" s="124" t="s">
        <v>2332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2">
        <v>8</v>
      </c>
      <c r="J71" s="461" t="s">
        <v>2783</v>
      </c>
      <c r="K71" s="448"/>
      <c r="L71" s="452"/>
    </row>
    <row r="72" spans="1:12" ht="15" x14ac:dyDescent="0.2">
      <c r="A72" s="127">
        <v>10</v>
      </c>
      <c r="B72" s="128" t="s">
        <v>2222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2">
        <v>9</v>
      </c>
      <c r="J72" s="461" t="s">
        <v>2784</v>
      </c>
      <c r="K72" s="128" t="s">
        <v>2222</v>
      </c>
      <c r="L72" s="127">
        <v>10</v>
      </c>
    </row>
    <row r="73" spans="1:12" ht="15" x14ac:dyDescent="0.2">
      <c r="A73" s="127">
        <v>100</v>
      </c>
      <c r="B73" s="124" t="s">
        <v>2645</v>
      </c>
      <c r="C73">
        <v>1</v>
      </c>
      <c r="D73">
        <v>1</v>
      </c>
      <c r="E73">
        <v>1</v>
      </c>
      <c r="F73">
        <v>1</v>
      </c>
      <c r="I73" s="452">
        <v>10</v>
      </c>
      <c r="J73" s="461" t="s">
        <v>2785</v>
      </c>
      <c r="K73" s="448"/>
      <c r="L73" s="452"/>
    </row>
    <row r="74" spans="1:12" ht="15" x14ac:dyDescent="0.2">
      <c r="A74" s="127">
        <v>200</v>
      </c>
      <c r="B74" s="124" t="s">
        <v>2646</v>
      </c>
      <c r="C74">
        <v>1</v>
      </c>
      <c r="D74">
        <v>1</v>
      </c>
      <c r="E74">
        <v>1</v>
      </c>
      <c r="F74">
        <v>1</v>
      </c>
      <c r="I74" s="452">
        <v>11</v>
      </c>
      <c r="J74" s="461" t="s">
        <v>2786</v>
      </c>
      <c r="K74" s="124" t="s">
        <v>2332</v>
      </c>
      <c r="L74" s="127">
        <v>9</v>
      </c>
    </row>
    <row r="75" spans="1:12" ht="15" x14ac:dyDescent="0.2">
      <c r="I75" s="452">
        <v>12</v>
      </c>
      <c r="J75" s="461" t="s">
        <v>2787</v>
      </c>
      <c r="K75" s="124" t="s">
        <v>2645</v>
      </c>
      <c r="L75" s="127">
        <v>100</v>
      </c>
    </row>
    <row r="76" spans="1:12" ht="15" x14ac:dyDescent="0.2">
      <c r="I76" s="452">
        <v>13</v>
      </c>
      <c r="J76" s="461" t="s">
        <v>2788</v>
      </c>
      <c r="K76" s="124" t="s">
        <v>2646</v>
      </c>
      <c r="L76" s="127">
        <v>200</v>
      </c>
    </row>
    <row r="77" spans="1:12" ht="15" x14ac:dyDescent="0.2">
      <c r="I77" s="452">
        <v>14</v>
      </c>
      <c r="J77" s="461" t="s">
        <v>2789</v>
      </c>
      <c r="K77" s="452"/>
      <c r="L77" s="452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09278-90D4-4BD3-A5B6-513D610DF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2C4DD9-B430-4C71-A3A5-59B165BD0F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6EC300-0058-4F7B-926A-2D30298AB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34</vt:i4>
      </vt:variant>
      <vt:variant>
        <vt:lpstr>Intervalos nomeados</vt:lpstr>
      </vt:variant>
      <vt:variant>
        <vt:i4>1</vt:i4>
      </vt:variant>
    </vt:vector>
  </HeadingPairs>
  <TitlesOfParts>
    <vt:vector size="35" baseType="lpstr">
      <vt:lpstr>Resumo</vt:lpstr>
      <vt:lpstr>tab_comentarios</vt:lpstr>
      <vt:lpstr>constantes</vt:lpstr>
      <vt:lpstr>tab_parametros_anuais</vt:lpstr>
      <vt:lpstr>tab_Bloco_TE_RE_projetos</vt:lpstr>
      <vt:lpstr>tab_Tecnologias_TE_RE</vt:lpstr>
      <vt:lpstr>tab_UTE_existente</vt:lpstr>
      <vt:lpstr>tab_URE_existente</vt:lpstr>
      <vt:lpstr>tab_UHE_existente</vt:lpstr>
      <vt:lpstr>tab_UHE_projetos</vt:lpstr>
      <vt:lpstr>Plan1</vt:lpstr>
      <vt:lpstr>cod_desembolso</vt:lpstr>
      <vt:lpstr>tab_complexos_UHE</vt:lpstr>
      <vt:lpstr>tab_cod_categoria</vt:lpstr>
      <vt:lpstr>tab_tipo_Combustivel</vt:lpstr>
      <vt:lpstr>tab_custo_combustível</vt:lpstr>
      <vt:lpstr>EvoluçãoCombustíveis</vt:lpstr>
      <vt:lpstr>Mercado</vt:lpstr>
      <vt:lpstr>MercadoPonta</vt:lpstr>
      <vt:lpstr>GerNaoDesp</vt:lpstr>
      <vt:lpstr>tab_Demandas</vt:lpstr>
      <vt:lpstr>CompPerdasIntercambio</vt:lpstr>
      <vt:lpstr>tab_subsistemas</vt:lpstr>
      <vt:lpstr>tab_regioes</vt:lpstr>
      <vt:lpstr>tab_Fator_sazonalidade</vt:lpstr>
      <vt:lpstr>tab_Fator_sazonalidade2</vt:lpstr>
      <vt:lpstr>tab_tipo_expansao</vt:lpstr>
      <vt:lpstr>tab_periodos</vt:lpstr>
      <vt:lpstr>tab_PeriodoEstudo</vt:lpstr>
      <vt:lpstr>tab_FatorPontaHidro</vt:lpstr>
      <vt:lpstr>tab_corredor</vt:lpstr>
      <vt:lpstr>tab_Intercambio_existente</vt:lpstr>
      <vt:lpstr>tab_Intercambio_projetos</vt:lpstr>
      <vt:lpstr>Dados PDE2026</vt:lpstr>
      <vt:lpstr>Parametros_escalares</vt:lpstr>
    </vt:vector>
  </TitlesOfParts>
  <Manager/>
  <Company>Empresa de Pesquisa Energética - EPE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Marcos Ribeiro Conde</cp:lastModifiedBy>
  <cp:revision/>
  <dcterms:created xsi:type="dcterms:W3CDTF">2012-01-05T19:32:29Z</dcterms:created>
  <dcterms:modified xsi:type="dcterms:W3CDTF">2022-05-02T19:50:00Z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