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9525"/>
  </bookViews>
  <sheets>
    <sheet name="PREV 07DEZ2013" sheetId="3" r:id="rId1"/>
  </sheets>
  <calcPr calcId="125725"/>
</workbook>
</file>

<file path=xl/calcChain.xml><?xml version="1.0" encoding="utf-8"?>
<calcChain xmlns="http://schemas.openxmlformats.org/spreadsheetml/2006/main">
  <c r="J21" i="3"/>
  <c r="F21"/>
  <c r="J20"/>
  <c r="I20"/>
  <c r="I21" s="1"/>
  <c r="H20"/>
  <c r="G20"/>
  <c r="F20"/>
  <c r="E20"/>
  <c r="E21" s="1"/>
  <c r="J17"/>
  <c r="I17"/>
  <c r="H17"/>
  <c r="H21" s="1"/>
  <c r="G17"/>
  <c r="G21" s="1"/>
  <c r="F17"/>
  <c r="E17"/>
  <c r="D17"/>
  <c r="D29" s="1"/>
  <c r="H12"/>
  <c r="F12"/>
  <c r="J11"/>
  <c r="J12" s="1"/>
  <c r="I11"/>
  <c r="H11"/>
  <c r="G11"/>
  <c r="G12" s="1"/>
  <c r="G14" s="1"/>
  <c r="G22" s="1"/>
  <c r="G24" s="1"/>
  <c r="E11"/>
  <c r="E12" s="1"/>
  <c r="I9"/>
  <c r="H9"/>
  <c r="H14" s="1"/>
  <c r="H22" s="1"/>
  <c r="H24" s="1"/>
  <c r="G9"/>
  <c r="E9"/>
  <c r="E14" s="1"/>
  <c r="J8"/>
  <c r="J9" s="1"/>
  <c r="G8"/>
  <c r="J7"/>
  <c r="J13" s="1"/>
  <c r="I7"/>
  <c r="H7"/>
  <c r="H13" s="1"/>
  <c r="G7"/>
  <c r="G13" s="1"/>
  <c r="F7"/>
  <c r="F9" s="1"/>
  <c r="F14" s="1"/>
  <c r="F22" s="1"/>
  <c r="F24" s="1"/>
  <c r="E7"/>
  <c r="E13" s="1"/>
  <c r="E22" l="1"/>
  <c r="J14"/>
  <c r="J22" s="1"/>
  <c r="J24" s="1"/>
  <c r="D21"/>
  <c r="D31" s="1"/>
  <c r="F13"/>
  <c r="D9"/>
  <c r="D26" s="1"/>
  <c r="D20"/>
  <c r="D30" s="1"/>
  <c r="I10"/>
  <c r="I13" s="1"/>
  <c r="E24" l="1"/>
  <c r="I12"/>
  <c r="D12" l="1"/>
  <c r="D27" s="1"/>
  <c r="I14"/>
  <c r="I22" l="1"/>
  <c r="D14"/>
  <c r="D28" s="1"/>
  <c r="I24" l="1"/>
  <c r="D24" s="1"/>
  <c r="D33" s="1"/>
  <c r="D22"/>
  <c r="D32" s="1"/>
</calcChain>
</file>

<file path=xl/sharedStrings.xml><?xml version="1.0" encoding="utf-8"?>
<sst xmlns="http://schemas.openxmlformats.org/spreadsheetml/2006/main" count="70" uniqueCount="48">
  <si>
    <t>CARVÃO MINERAL</t>
  </si>
  <si>
    <t>ÓLEO COMBUSTÍVEL</t>
  </si>
  <si>
    <t>ÓLEO DIESEL</t>
  </si>
  <si>
    <t>CHARQUEADAS</t>
  </si>
  <si>
    <t>FIGUEIRA</t>
  </si>
  <si>
    <t>CUSTOS</t>
  </si>
  <si>
    <t>COMPLEXO TERMELÉTRICO JORGE LACERDA</t>
  </si>
  <si>
    <t>SÃO JERÔNIMO</t>
  </si>
  <si>
    <t>R$</t>
  </si>
  <si>
    <t>CONTA DE DESENVOLVIMENTO ENERGÉTICO</t>
  </si>
  <si>
    <t>CARVÃO MINERAL NACIONAL</t>
  </si>
  <si>
    <t>REVISÃO - CICLO 2013</t>
  </si>
  <si>
    <t xml:space="preserve">ITEM </t>
  </si>
  <si>
    <t>UNIDADE</t>
  </si>
  <si>
    <t>TOTAL 2013</t>
  </si>
  <si>
    <t>PRESIDENTE MÉDICI</t>
  </si>
  <si>
    <t>FASES A + B</t>
  </si>
  <si>
    <t>FASE C</t>
  </si>
  <si>
    <t>COMPRA MÍNIMA CONTRATUAL</t>
  </si>
  <si>
    <t>TON</t>
  </si>
  <si>
    <t>PREÇO MÉDIO ANUAL (CARVÃO+FRETE)</t>
  </si>
  <si>
    <t>R$/TON</t>
  </si>
  <si>
    <t>CUSTO DA COMPRA MÍNIMA CONTRATUAL</t>
  </si>
  <si>
    <t>COMPRA ADICIONAL</t>
  </si>
  <si>
    <t>PREÇO MÉDIO ANUAL COMPRA ADICIONAL</t>
  </si>
  <si>
    <t>CUSTO DA COMPRA ADICIONAL</t>
  </si>
  <si>
    <t>QUANTIDADE TOTAL</t>
  </si>
  <si>
    <t>CUSTO TOTAL</t>
  </si>
  <si>
    <t>COMBUSTÍVEL SECUNDÁRIO</t>
  </si>
  <si>
    <t>COMPRA ÓLEO COMBUSTÍVEL</t>
  </si>
  <si>
    <t>PREÇO ÓLEO COMBUSTÍVEL</t>
  </si>
  <si>
    <t>CUSTO ÓLEO COMBUSTÍVEL</t>
  </si>
  <si>
    <t>COMPRA ÓLEO DIESEL</t>
  </si>
  <si>
    <t>10³ L</t>
  </si>
  <si>
    <t>PREÇO ÓLEO DIESEL</t>
  </si>
  <si>
    <t>R$/10³ L</t>
  </si>
  <si>
    <t>CUSTO ÓLEO DIESEL</t>
  </si>
  <si>
    <t>CUSTO TOTAL COMBUSTÍVEL SECUNDÁRIO</t>
  </si>
  <si>
    <t>CUSTO TOTAL COM COMBUSTÍVEIS</t>
  </si>
  <si>
    <t>COBERTURA - §5º ART 3º RN 500/2012</t>
  </si>
  <si>
    <t>%</t>
  </si>
  <si>
    <t>CUSTO A SER COBERTO</t>
  </si>
  <si>
    <t>CARVÃO - COMPRA MÍNIMA CONTRATUAL</t>
  </si>
  <si>
    <r>
      <t xml:space="preserve">RESOLUÇÃO NORMATIVA Nº 500/2012 - ARTIGO Nº 14 - </t>
    </r>
    <r>
      <rPr>
        <b/>
        <i/>
        <sz val="8"/>
        <rFont val="Arial"/>
        <family val="2"/>
      </rPr>
      <t>A ELETROBRAS DEVERÁ ELABORAR E ENCAMINHAR À ANEEL, ATÉ 1º DE DEZEMBRO DE CADA ANO, A PREVISÃO PARA O ANO SEGUINTE DA QUANTIDADE E DOS CUSTOS DOS COMBUSTÍVEIS DAS CENTRAIS TERMELÉTRICAS QUE UTILIZAM CARVÃO MINERAL NACIONAL PARA REEMBOLSO PELA CDE, CONSIDERANDO A PREVISÃO DA GERAÇÃO DE ENERGIA, DO CONSUMO E DO PREÇO DOS COMBUSTÍVEIS, INCLUINDO OS LIMITES DE PREÇOS DOS COMBUSTÍVEIS SECUNDÁRIOS E A REDUÇÃO DE REEMBOLSO PELOS CRITÉRIOS DE EFICIÊNCIA ENERGÉTICA E DE ATENDIMENDIMENTO À META DE GERAÇÃO ANUAL DA CENTRAL GERADORA</t>
    </r>
    <r>
      <rPr>
        <b/>
        <sz val="8"/>
        <rFont val="Arial"/>
        <family val="2"/>
      </rPr>
      <t>.</t>
    </r>
  </si>
  <si>
    <t>CARVÃO - COMPRA ADICIONAL</t>
  </si>
  <si>
    <t>CARVÃO - TOTAL</t>
  </si>
  <si>
    <t>PREVISÃO</t>
  </si>
  <si>
    <t>DFTG/DFT/DF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</si>
</sst>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5" formatCode="_(* #,##0.00_);_(* \(#,##0.00\);_(* &quot;-&quot;??_);_(@_)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/>
    <xf numFmtId="0" fontId="2" fillId="0" borderId="8" xfId="0" applyFont="1" applyFill="1" applyBorder="1" applyAlignment="1"/>
    <xf numFmtId="14" fontId="2" fillId="0" borderId="8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6" fontId="2" fillId="0" borderId="12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2" borderId="1" xfId="0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0" fontId="0" fillId="0" borderId="0" xfId="0" applyAlignment="1">
      <alignment textRotation="255"/>
    </xf>
    <xf numFmtId="166" fontId="2" fillId="3" borderId="1" xfId="1" applyNumberFormat="1" applyFont="1" applyFill="1" applyBorder="1" applyAlignment="1">
      <alignment horizontal="center"/>
    </xf>
    <xf numFmtId="166" fontId="2" fillId="4" borderId="1" xfId="1" applyNumberFormat="1" applyFont="1" applyFill="1" applyBorder="1" applyAlignment="1"/>
    <xf numFmtId="166" fontId="2" fillId="0" borderId="1" xfId="1" applyNumberFormat="1" applyFont="1" applyFill="1" applyBorder="1" applyAlignment="1"/>
    <xf numFmtId="166" fontId="2" fillId="2" borderId="1" xfId="1" applyNumberFormat="1" applyFont="1" applyFill="1" applyBorder="1" applyAlignment="1"/>
    <xf numFmtId="165" fontId="2" fillId="4" borderId="1" xfId="1" applyNumberFormat="1" applyFont="1" applyFill="1" applyBorder="1" applyAlignment="1"/>
    <xf numFmtId="165" fontId="5" fillId="0" borderId="1" xfId="1" applyNumberFormat="1" applyFont="1" applyFill="1" applyBorder="1" applyAlignment="1"/>
    <xf numFmtId="165" fontId="6" fillId="2" borderId="1" xfId="1" applyNumberFormat="1" applyFont="1" applyFill="1" applyBorder="1" applyAlignment="1"/>
    <xf numFmtId="165" fontId="5" fillId="2" borderId="1" xfId="1" applyNumberFormat="1" applyFont="1" applyFill="1" applyBorder="1" applyAlignment="1"/>
    <xf numFmtId="165" fontId="2" fillId="3" borderId="1" xfId="1" applyNumberFormat="1" applyFont="1" applyFill="1" applyBorder="1" applyAlignment="1"/>
    <xf numFmtId="165" fontId="6" fillId="0" borderId="1" xfId="1" applyNumberFormat="1" applyFont="1" applyFill="1" applyBorder="1" applyAlignme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165" fontId="7" fillId="0" borderId="0" xfId="1" applyNumberFormat="1" applyFont="1" applyFill="1"/>
    <xf numFmtId="0" fontId="2" fillId="0" borderId="1" xfId="0" applyFont="1" applyFill="1" applyBorder="1" applyAlignment="1"/>
    <xf numFmtId="165" fontId="2" fillId="0" borderId="1" xfId="0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/>
    <xf numFmtId="0" fontId="2" fillId="0" borderId="10" xfId="0" applyFont="1" applyFill="1" applyBorder="1" applyAlignment="1"/>
    <xf numFmtId="165" fontId="2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165" fontId="0" fillId="0" borderId="0" xfId="0" applyNumberForma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justify" vertic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2" name="Picture 1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3" name="Picture 2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4" name="Picture 6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5" name="Picture 7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6" name="Picture 1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" name="Picture 2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8" name="Picture 6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9" name="Picture 7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10" name="Picture 1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11" name="Picture 2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12" name="Picture 6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13" name="Picture 7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14" name="Picture 1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15" name="Picture 2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16" name="Picture 6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17" name="Picture 7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L34" sqref="L34"/>
    </sheetView>
  </sheetViews>
  <sheetFormatPr defaultRowHeight="15"/>
  <cols>
    <col min="1" max="1" width="4.7109375" style="1" customWidth="1"/>
    <col min="2" max="2" width="35.7109375" style="1" customWidth="1"/>
    <col min="3" max="3" width="8.42578125" style="1" customWidth="1"/>
    <col min="4" max="4" width="15.28515625" style="1" customWidth="1"/>
    <col min="5" max="10" width="13.7109375" style="1" customWidth="1"/>
    <col min="11" max="256" width="9.140625" style="1"/>
    <col min="257" max="257" width="4.7109375" style="1" customWidth="1"/>
    <col min="258" max="258" width="35.7109375" style="1" customWidth="1"/>
    <col min="259" max="259" width="8.42578125" style="1" customWidth="1"/>
    <col min="260" max="260" width="15.28515625" style="1" customWidth="1"/>
    <col min="261" max="266" width="13.7109375" style="1" customWidth="1"/>
    <col min="267" max="512" width="9.140625" style="1"/>
    <col min="513" max="513" width="4.7109375" style="1" customWidth="1"/>
    <col min="514" max="514" width="35.7109375" style="1" customWidth="1"/>
    <col min="515" max="515" width="8.42578125" style="1" customWidth="1"/>
    <col min="516" max="516" width="15.28515625" style="1" customWidth="1"/>
    <col min="517" max="522" width="13.7109375" style="1" customWidth="1"/>
    <col min="523" max="768" width="9.140625" style="1"/>
    <col min="769" max="769" width="4.7109375" style="1" customWidth="1"/>
    <col min="770" max="770" width="35.7109375" style="1" customWidth="1"/>
    <col min="771" max="771" width="8.42578125" style="1" customWidth="1"/>
    <col min="772" max="772" width="15.28515625" style="1" customWidth="1"/>
    <col min="773" max="778" width="13.7109375" style="1" customWidth="1"/>
    <col min="779" max="1024" width="9.140625" style="1"/>
    <col min="1025" max="1025" width="4.7109375" style="1" customWidth="1"/>
    <col min="1026" max="1026" width="35.7109375" style="1" customWidth="1"/>
    <col min="1027" max="1027" width="8.42578125" style="1" customWidth="1"/>
    <col min="1028" max="1028" width="15.28515625" style="1" customWidth="1"/>
    <col min="1029" max="1034" width="13.7109375" style="1" customWidth="1"/>
    <col min="1035" max="1280" width="9.140625" style="1"/>
    <col min="1281" max="1281" width="4.7109375" style="1" customWidth="1"/>
    <col min="1282" max="1282" width="35.7109375" style="1" customWidth="1"/>
    <col min="1283" max="1283" width="8.42578125" style="1" customWidth="1"/>
    <col min="1284" max="1284" width="15.28515625" style="1" customWidth="1"/>
    <col min="1285" max="1290" width="13.7109375" style="1" customWidth="1"/>
    <col min="1291" max="1536" width="9.140625" style="1"/>
    <col min="1537" max="1537" width="4.7109375" style="1" customWidth="1"/>
    <col min="1538" max="1538" width="35.7109375" style="1" customWidth="1"/>
    <col min="1539" max="1539" width="8.42578125" style="1" customWidth="1"/>
    <col min="1540" max="1540" width="15.28515625" style="1" customWidth="1"/>
    <col min="1541" max="1546" width="13.7109375" style="1" customWidth="1"/>
    <col min="1547" max="1792" width="9.140625" style="1"/>
    <col min="1793" max="1793" width="4.7109375" style="1" customWidth="1"/>
    <col min="1794" max="1794" width="35.7109375" style="1" customWidth="1"/>
    <col min="1795" max="1795" width="8.42578125" style="1" customWidth="1"/>
    <col min="1796" max="1796" width="15.28515625" style="1" customWidth="1"/>
    <col min="1797" max="1802" width="13.7109375" style="1" customWidth="1"/>
    <col min="1803" max="2048" width="9.140625" style="1"/>
    <col min="2049" max="2049" width="4.7109375" style="1" customWidth="1"/>
    <col min="2050" max="2050" width="35.7109375" style="1" customWidth="1"/>
    <col min="2051" max="2051" width="8.42578125" style="1" customWidth="1"/>
    <col min="2052" max="2052" width="15.28515625" style="1" customWidth="1"/>
    <col min="2053" max="2058" width="13.7109375" style="1" customWidth="1"/>
    <col min="2059" max="2304" width="9.140625" style="1"/>
    <col min="2305" max="2305" width="4.7109375" style="1" customWidth="1"/>
    <col min="2306" max="2306" width="35.7109375" style="1" customWidth="1"/>
    <col min="2307" max="2307" width="8.42578125" style="1" customWidth="1"/>
    <col min="2308" max="2308" width="15.28515625" style="1" customWidth="1"/>
    <col min="2309" max="2314" width="13.7109375" style="1" customWidth="1"/>
    <col min="2315" max="2560" width="9.140625" style="1"/>
    <col min="2561" max="2561" width="4.7109375" style="1" customWidth="1"/>
    <col min="2562" max="2562" width="35.7109375" style="1" customWidth="1"/>
    <col min="2563" max="2563" width="8.42578125" style="1" customWidth="1"/>
    <col min="2564" max="2564" width="15.28515625" style="1" customWidth="1"/>
    <col min="2565" max="2570" width="13.7109375" style="1" customWidth="1"/>
    <col min="2571" max="2816" width="9.140625" style="1"/>
    <col min="2817" max="2817" width="4.7109375" style="1" customWidth="1"/>
    <col min="2818" max="2818" width="35.7109375" style="1" customWidth="1"/>
    <col min="2819" max="2819" width="8.42578125" style="1" customWidth="1"/>
    <col min="2820" max="2820" width="15.28515625" style="1" customWidth="1"/>
    <col min="2821" max="2826" width="13.7109375" style="1" customWidth="1"/>
    <col min="2827" max="3072" width="9.140625" style="1"/>
    <col min="3073" max="3073" width="4.7109375" style="1" customWidth="1"/>
    <col min="3074" max="3074" width="35.7109375" style="1" customWidth="1"/>
    <col min="3075" max="3075" width="8.42578125" style="1" customWidth="1"/>
    <col min="3076" max="3076" width="15.28515625" style="1" customWidth="1"/>
    <col min="3077" max="3082" width="13.7109375" style="1" customWidth="1"/>
    <col min="3083" max="3328" width="9.140625" style="1"/>
    <col min="3329" max="3329" width="4.7109375" style="1" customWidth="1"/>
    <col min="3330" max="3330" width="35.7109375" style="1" customWidth="1"/>
    <col min="3331" max="3331" width="8.42578125" style="1" customWidth="1"/>
    <col min="3332" max="3332" width="15.28515625" style="1" customWidth="1"/>
    <col min="3333" max="3338" width="13.7109375" style="1" customWidth="1"/>
    <col min="3339" max="3584" width="9.140625" style="1"/>
    <col min="3585" max="3585" width="4.7109375" style="1" customWidth="1"/>
    <col min="3586" max="3586" width="35.7109375" style="1" customWidth="1"/>
    <col min="3587" max="3587" width="8.42578125" style="1" customWidth="1"/>
    <col min="3588" max="3588" width="15.28515625" style="1" customWidth="1"/>
    <col min="3589" max="3594" width="13.7109375" style="1" customWidth="1"/>
    <col min="3595" max="3840" width="9.140625" style="1"/>
    <col min="3841" max="3841" width="4.7109375" style="1" customWidth="1"/>
    <col min="3842" max="3842" width="35.7109375" style="1" customWidth="1"/>
    <col min="3843" max="3843" width="8.42578125" style="1" customWidth="1"/>
    <col min="3844" max="3844" width="15.28515625" style="1" customWidth="1"/>
    <col min="3845" max="3850" width="13.7109375" style="1" customWidth="1"/>
    <col min="3851" max="4096" width="9.140625" style="1"/>
    <col min="4097" max="4097" width="4.7109375" style="1" customWidth="1"/>
    <col min="4098" max="4098" width="35.7109375" style="1" customWidth="1"/>
    <col min="4099" max="4099" width="8.42578125" style="1" customWidth="1"/>
    <col min="4100" max="4100" width="15.28515625" style="1" customWidth="1"/>
    <col min="4101" max="4106" width="13.7109375" style="1" customWidth="1"/>
    <col min="4107" max="4352" width="9.140625" style="1"/>
    <col min="4353" max="4353" width="4.7109375" style="1" customWidth="1"/>
    <col min="4354" max="4354" width="35.7109375" style="1" customWidth="1"/>
    <col min="4355" max="4355" width="8.42578125" style="1" customWidth="1"/>
    <col min="4356" max="4356" width="15.28515625" style="1" customWidth="1"/>
    <col min="4357" max="4362" width="13.7109375" style="1" customWidth="1"/>
    <col min="4363" max="4608" width="9.140625" style="1"/>
    <col min="4609" max="4609" width="4.7109375" style="1" customWidth="1"/>
    <col min="4610" max="4610" width="35.7109375" style="1" customWidth="1"/>
    <col min="4611" max="4611" width="8.42578125" style="1" customWidth="1"/>
    <col min="4612" max="4612" width="15.28515625" style="1" customWidth="1"/>
    <col min="4613" max="4618" width="13.7109375" style="1" customWidth="1"/>
    <col min="4619" max="4864" width="9.140625" style="1"/>
    <col min="4865" max="4865" width="4.7109375" style="1" customWidth="1"/>
    <col min="4866" max="4866" width="35.7109375" style="1" customWidth="1"/>
    <col min="4867" max="4867" width="8.42578125" style="1" customWidth="1"/>
    <col min="4868" max="4868" width="15.28515625" style="1" customWidth="1"/>
    <col min="4869" max="4874" width="13.7109375" style="1" customWidth="1"/>
    <col min="4875" max="5120" width="9.140625" style="1"/>
    <col min="5121" max="5121" width="4.7109375" style="1" customWidth="1"/>
    <col min="5122" max="5122" width="35.7109375" style="1" customWidth="1"/>
    <col min="5123" max="5123" width="8.42578125" style="1" customWidth="1"/>
    <col min="5124" max="5124" width="15.28515625" style="1" customWidth="1"/>
    <col min="5125" max="5130" width="13.7109375" style="1" customWidth="1"/>
    <col min="5131" max="5376" width="9.140625" style="1"/>
    <col min="5377" max="5377" width="4.7109375" style="1" customWidth="1"/>
    <col min="5378" max="5378" width="35.7109375" style="1" customWidth="1"/>
    <col min="5379" max="5379" width="8.42578125" style="1" customWidth="1"/>
    <col min="5380" max="5380" width="15.28515625" style="1" customWidth="1"/>
    <col min="5381" max="5386" width="13.7109375" style="1" customWidth="1"/>
    <col min="5387" max="5632" width="9.140625" style="1"/>
    <col min="5633" max="5633" width="4.7109375" style="1" customWidth="1"/>
    <col min="5634" max="5634" width="35.7109375" style="1" customWidth="1"/>
    <col min="5635" max="5635" width="8.42578125" style="1" customWidth="1"/>
    <col min="5636" max="5636" width="15.28515625" style="1" customWidth="1"/>
    <col min="5637" max="5642" width="13.7109375" style="1" customWidth="1"/>
    <col min="5643" max="5888" width="9.140625" style="1"/>
    <col min="5889" max="5889" width="4.7109375" style="1" customWidth="1"/>
    <col min="5890" max="5890" width="35.7109375" style="1" customWidth="1"/>
    <col min="5891" max="5891" width="8.42578125" style="1" customWidth="1"/>
    <col min="5892" max="5892" width="15.28515625" style="1" customWidth="1"/>
    <col min="5893" max="5898" width="13.7109375" style="1" customWidth="1"/>
    <col min="5899" max="6144" width="9.140625" style="1"/>
    <col min="6145" max="6145" width="4.7109375" style="1" customWidth="1"/>
    <col min="6146" max="6146" width="35.7109375" style="1" customWidth="1"/>
    <col min="6147" max="6147" width="8.42578125" style="1" customWidth="1"/>
    <col min="6148" max="6148" width="15.28515625" style="1" customWidth="1"/>
    <col min="6149" max="6154" width="13.7109375" style="1" customWidth="1"/>
    <col min="6155" max="6400" width="9.140625" style="1"/>
    <col min="6401" max="6401" width="4.7109375" style="1" customWidth="1"/>
    <col min="6402" max="6402" width="35.7109375" style="1" customWidth="1"/>
    <col min="6403" max="6403" width="8.42578125" style="1" customWidth="1"/>
    <col min="6404" max="6404" width="15.28515625" style="1" customWidth="1"/>
    <col min="6405" max="6410" width="13.7109375" style="1" customWidth="1"/>
    <col min="6411" max="6656" width="9.140625" style="1"/>
    <col min="6657" max="6657" width="4.7109375" style="1" customWidth="1"/>
    <col min="6658" max="6658" width="35.7109375" style="1" customWidth="1"/>
    <col min="6659" max="6659" width="8.42578125" style="1" customWidth="1"/>
    <col min="6660" max="6660" width="15.28515625" style="1" customWidth="1"/>
    <col min="6661" max="6666" width="13.7109375" style="1" customWidth="1"/>
    <col min="6667" max="6912" width="9.140625" style="1"/>
    <col min="6913" max="6913" width="4.7109375" style="1" customWidth="1"/>
    <col min="6914" max="6914" width="35.7109375" style="1" customWidth="1"/>
    <col min="6915" max="6915" width="8.42578125" style="1" customWidth="1"/>
    <col min="6916" max="6916" width="15.28515625" style="1" customWidth="1"/>
    <col min="6917" max="6922" width="13.7109375" style="1" customWidth="1"/>
    <col min="6923" max="7168" width="9.140625" style="1"/>
    <col min="7169" max="7169" width="4.7109375" style="1" customWidth="1"/>
    <col min="7170" max="7170" width="35.7109375" style="1" customWidth="1"/>
    <col min="7171" max="7171" width="8.42578125" style="1" customWidth="1"/>
    <col min="7172" max="7172" width="15.28515625" style="1" customWidth="1"/>
    <col min="7173" max="7178" width="13.7109375" style="1" customWidth="1"/>
    <col min="7179" max="7424" width="9.140625" style="1"/>
    <col min="7425" max="7425" width="4.7109375" style="1" customWidth="1"/>
    <col min="7426" max="7426" width="35.7109375" style="1" customWidth="1"/>
    <col min="7427" max="7427" width="8.42578125" style="1" customWidth="1"/>
    <col min="7428" max="7428" width="15.28515625" style="1" customWidth="1"/>
    <col min="7429" max="7434" width="13.7109375" style="1" customWidth="1"/>
    <col min="7435" max="7680" width="9.140625" style="1"/>
    <col min="7681" max="7681" width="4.7109375" style="1" customWidth="1"/>
    <col min="7682" max="7682" width="35.7109375" style="1" customWidth="1"/>
    <col min="7683" max="7683" width="8.42578125" style="1" customWidth="1"/>
    <col min="7684" max="7684" width="15.28515625" style="1" customWidth="1"/>
    <col min="7685" max="7690" width="13.7109375" style="1" customWidth="1"/>
    <col min="7691" max="7936" width="9.140625" style="1"/>
    <col min="7937" max="7937" width="4.7109375" style="1" customWidth="1"/>
    <col min="7938" max="7938" width="35.7109375" style="1" customWidth="1"/>
    <col min="7939" max="7939" width="8.42578125" style="1" customWidth="1"/>
    <col min="7940" max="7940" width="15.28515625" style="1" customWidth="1"/>
    <col min="7941" max="7946" width="13.7109375" style="1" customWidth="1"/>
    <col min="7947" max="8192" width="9.140625" style="1"/>
    <col min="8193" max="8193" width="4.7109375" style="1" customWidth="1"/>
    <col min="8194" max="8194" width="35.7109375" style="1" customWidth="1"/>
    <col min="8195" max="8195" width="8.42578125" style="1" customWidth="1"/>
    <col min="8196" max="8196" width="15.28515625" style="1" customWidth="1"/>
    <col min="8197" max="8202" width="13.7109375" style="1" customWidth="1"/>
    <col min="8203" max="8448" width="9.140625" style="1"/>
    <col min="8449" max="8449" width="4.7109375" style="1" customWidth="1"/>
    <col min="8450" max="8450" width="35.7109375" style="1" customWidth="1"/>
    <col min="8451" max="8451" width="8.42578125" style="1" customWidth="1"/>
    <col min="8452" max="8452" width="15.28515625" style="1" customWidth="1"/>
    <col min="8453" max="8458" width="13.7109375" style="1" customWidth="1"/>
    <col min="8459" max="8704" width="9.140625" style="1"/>
    <col min="8705" max="8705" width="4.7109375" style="1" customWidth="1"/>
    <col min="8706" max="8706" width="35.7109375" style="1" customWidth="1"/>
    <col min="8707" max="8707" width="8.42578125" style="1" customWidth="1"/>
    <col min="8708" max="8708" width="15.28515625" style="1" customWidth="1"/>
    <col min="8709" max="8714" width="13.7109375" style="1" customWidth="1"/>
    <col min="8715" max="8960" width="9.140625" style="1"/>
    <col min="8961" max="8961" width="4.7109375" style="1" customWidth="1"/>
    <col min="8962" max="8962" width="35.7109375" style="1" customWidth="1"/>
    <col min="8963" max="8963" width="8.42578125" style="1" customWidth="1"/>
    <col min="8964" max="8964" width="15.28515625" style="1" customWidth="1"/>
    <col min="8965" max="8970" width="13.7109375" style="1" customWidth="1"/>
    <col min="8971" max="9216" width="9.140625" style="1"/>
    <col min="9217" max="9217" width="4.7109375" style="1" customWidth="1"/>
    <col min="9218" max="9218" width="35.7109375" style="1" customWidth="1"/>
    <col min="9219" max="9219" width="8.42578125" style="1" customWidth="1"/>
    <col min="9220" max="9220" width="15.28515625" style="1" customWidth="1"/>
    <col min="9221" max="9226" width="13.7109375" style="1" customWidth="1"/>
    <col min="9227" max="9472" width="9.140625" style="1"/>
    <col min="9473" max="9473" width="4.7109375" style="1" customWidth="1"/>
    <col min="9474" max="9474" width="35.7109375" style="1" customWidth="1"/>
    <col min="9475" max="9475" width="8.42578125" style="1" customWidth="1"/>
    <col min="9476" max="9476" width="15.28515625" style="1" customWidth="1"/>
    <col min="9477" max="9482" width="13.7109375" style="1" customWidth="1"/>
    <col min="9483" max="9728" width="9.140625" style="1"/>
    <col min="9729" max="9729" width="4.7109375" style="1" customWidth="1"/>
    <col min="9730" max="9730" width="35.7109375" style="1" customWidth="1"/>
    <col min="9731" max="9731" width="8.42578125" style="1" customWidth="1"/>
    <col min="9732" max="9732" width="15.28515625" style="1" customWidth="1"/>
    <col min="9733" max="9738" width="13.7109375" style="1" customWidth="1"/>
    <col min="9739" max="9984" width="9.140625" style="1"/>
    <col min="9985" max="9985" width="4.7109375" style="1" customWidth="1"/>
    <col min="9986" max="9986" width="35.7109375" style="1" customWidth="1"/>
    <col min="9987" max="9987" width="8.42578125" style="1" customWidth="1"/>
    <col min="9988" max="9988" width="15.28515625" style="1" customWidth="1"/>
    <col min="9989" max="9994" width="13.7109375" style="1" customWidth="1"/>
    <col min="9995" max="10240" width="9.140625" style="1"/>
    <col min="10241" max="10241" width="4.7109375" style="1" customWidth="1"/>
    <col min="10242" max="10242" width="35.7109375" style="1" customWidth="1"/>
    <col min="10243" max="10243" width="8.42578125" style="1" customWidth="1"/>
    <col min="10244" max="10244" width="15.28515625" style="1" customWidth="1"/>
    <col min="10245" max="10250" width="13.7109375" style="1" customWidth="1"/>
    <col min="10251" max="10496" width="9.140625" style="1"/>
    <col min="10497" max="10497" width="4.7109375" style="1" customWidth="1"/>
    <col min="10498" max="10498" width="35.7109375" style="1" customWidth="1"/>
    <col min="10499" max="10499" width="8.42578125" style="1" customWidth="1"/>
    <col min="10500" max="10500" width="15.28515625" style="1" customWidth="1"/>
    <col min="10501" max="10506" width="13.7109375" style="1" customWidth="1"/>
    <col min="10507" max="10752" width="9.140625" style="1"/>
    <col min="10753" max="10753" width="4.7109375" style="1" customWidth="1"/>
    <col min="10754" max="10754" width="35.7109375" style="1" customWidth="1"/>
    <col min="10755" max="10755" width="8.42578125" style="1" customWidth="1"/>
    <col min="10756" max="10756" width="15.28515625" style="1" customWidth="1"/>
    <col min="10757" max="10762" width="13.7109375" style="1" customWidth="1"/>
    <col min="10763" max="11008" width="9.140625" style="1"/>
    <col min="11009" max="11009" width="4.7109375" style="1" customWidth="1"/>
    <col min="11010" max="11010" width="35.7109375" style="1" customWidth="1"/>
    <col min="11011" max="11011" width="8.42578125" style="1" customWidth="1"/>
    <col min="11012" max="11012" width="15.28515625" style="1" customWidth="1"/>
    <col min="11013" max="11018" width="13.7109375" style="1" customWidth="1"/>
    <col min="11019" max="11264" width="9.140625" style="1"/>
    <col min="11265" max="11265" width="4.7109375" style="1" customWidth="1"/>
    <col min="11266" max="11266" width="35.7109375" style="1" customWidth="1"/>
    <col min="11267" max="11267" width="8.42578125" style="1" customWidth="1"/>
    <col min="11268" max="11268" width="15.28515625" style="1" customWidth="1"/>
    <col min="11269" max="11274" width="13.7109375" style="1" customWidth="1"/>
    <col min="11275" max="11520" width="9.140625" style="1"/>
    <col min="11521" max="11521" width="4.7109375" style="1" customWidth="1"/>
    <col min="11522" max="11522" width="35.7109375" style="1" customWidth="1"/>
    <col min="11523" max="11523" width="8.42578125" style="1" customWidth="1"/>
    <col min="11524" max="11524" width="15.28515625" style="1" customWidth="1"/>
    <col min="11525" max="11530" width="13.7109375" style="1" customWidth="1"/>
    <col min="11531" max="11776" width="9.140625" style="1"/>
    <col min="11777" max="11777" width="4.7109375" style="1" customWidth="1"/>
    <col min="11778" max="11778" width="35.7109375" style="1" customWidth="1"/>
    <col min="11779" max="11779" width="8.42578125" style="1" customWidth="1"/>
    <col min="11780" max="11780" width="15.28515625" style="1" customWidth="1"/>
    <col min="11781" max="11786" width="13.7109375" style="1" customWidth="1"/>
    <col min="11787" max="12032" width="9.140625" style="1"/>
    <col min="12033" max="12033" width="4.7109375" style="1" customWidth="1"/>
    <col min="12034" max="12034" width="35.7109375" style="1" customWidth="1"/>
    <col min="12035" max="12035" width="8.42578125" style="1" customWidth="1"/>
    <col min="12036" max="12036" width="15.28515625" style="1" customWidth="1"/>
    <col min="12037" max="12042" width="13.7109375" style="1" customWidth="1"/>
    <col min="12043" max="12288" width="9.140625" style="1"/>
    <col min="12289" max="12289" width="4.7109375" style="1" customWidth="1"/>
    <col min="12290" max="12290" width="35.7109375" style="1" customWidth="1"/>
    <col min="12291" max="12291" width="8.42578125" style="1" customWidth="1"/>
    <col min="12292" max="12292" width="15.28515625" style="1" customWidth="1"/>
    <col min="12293" max="12298" width="13.7109375" style="1" customWidth="1"/>
    <col min="12299" max="12544" width="9.140625" style="1"/>
    <col min="12545" max="12545" width="4.7109375" style="1" customWidth="1"/>
    <col min="12546" max="12546" width="35.7109375" style="1" customWidth="1"/>
    <col min="12547" max="12547" width="8.42578125" style="1" customWidth="1"/>
    <col min="12548" max="12548" width="15.28515625" style="1" customWidth="1"/>
    <col min="12549" max="12554" width="13.7109375" style="1" customWidth="1"/>
    <col min="12555" max="12800" width="9.140625" style="1"/>
    <col min="12801" max="12801" width="4.7109375" style="1" customWidth="1"/>
    <col min="12802" max="12802" width="35.7109375" style="1" customWidth="1"/>
    <col min="12803" max="12803" width="8.42578125" style="1" customWidth="1"/>
    <col min="12804" max="12804" width="15.28515625" style="1" customWidth="1"/>
    <col min="12805" max="12810" width="13.7109375" style="1" customWidth="1"/>
    <col min="12811" max="13056" width="9.140625" style="1"/>
    <col min="13057" max="13057" width="4.7109375" style="1" customWidth="1"/>
    <col min="13058" max="13058" width="35.7109375" style="1" customWidth="1"/>
    <col min="13059" max="13059" width="8.42578125" style="1" customWidth="1"/>
    <col min="13060" max="13060" width="15.28515625" style="1" customWidth="1"/>
    <col min="13061" max="13066" width="13.7109375" style="1" customWidth="1"/>
    <col min="13067" max="13312" width="9.140625" style="1"/>
    <col min="13313" max="13313" width="4.7109375" style="1" customWidth="1"/>
    <col min="13314" max="13314" width="35.7109375" style="1" customWidth="1"/>
    <col min="13315" max="13315" width="8.42578125" style="1" customWidth="1"/>
    <col min="13316" max="13316" width="15.28515625" style="1" customWidth="1"/>
    <col min="13317" max="13322" width="13.7109375" style="1" customWidth="1"/>
    <col min="13323" max="13568" width="9.140625" style="1"/>
    <col min="13569" max="13569" width="4.7109375" style="1" customWidth="1"/>
    <col min="13570" max="13570" width="35.7109375" style="1" customWidth="1"/>
    <col min="13571" max="13571" width="8.42578125" style="1" customWidth="1"/>
    <col min="13572" max="13572" width="15.28515625" style="1" customWidth="1"/>
    <col min="13573" max="13578" width="13.7109375" style="1" customWidth="1"/>
    <col min="13579" max="13824" width="9.140625" style="1"/>
    <col min="13825" max="13825" width="4.7109375" style="1" customWidth="1"/>
    <col min="13826" max="13826" width="35.7109375" style="1" customWidth="1"/>
    <col min="13827" max="13827" width="8.42578125" style="1" customWidth="1"/>
    <col min="13828" max="13828" width="15.28515625" style="1" customWidth="1"/>
    <col min="13829" max="13834" width="13.7109375" style="1" customWidth="1"/>
    <col min="13835" max="14080" width="9.140625" style="1"/>
    <col min="14081" max="14081" width="4.7109375" style="1" customWidth="1"/>
    <col min="14082" max="14082" width="35.7109375" style="1" customWidth="1"/>
    <col min="14083" max="14083" width="8.42578125" style="1" customWidth="1"/>
    <col min="14084" max="14084" width="15.28515625" style="1" customWidth="1"/>
    <col min="14085" max="14090" width="13.7109375" style="1" customWidth="1"/>
    <col min="14091" max="14336" width="9.140625" style="1"/>
    <col min="14337" max="14337" width="4.7109375" style="1" customWidth="1"/>
    <col min="14338" max="14338" width="35.7109375" style="1" customWidth="1"/>
    <col min="14339" max="14339" width="8.42578125" style="1" customWidth="1"/>
    <col min="14340" max="14340" width="15.28515625" style="1" customWidth="1"/>
    <col min="14341" max="14346" width="13.7109375" style="1" customWidth="1"/>
    <col min="14347" max="14592" width="9.140625" style="1"/>
    <col min="14593" max="14593" width="4.7109375" style="1" customWidth="1"/>
    <col min="14594" max="14594" width="35.7109375" style="1" customWidth="1"/>
    <col min="14595" max="14595" width="8.42578125" style="1" customWidth="1"/>
    <col min="14596" max="14596" width="15.28515625" style="1" customWidth="1"/>
    <col min="14597" max="14602" width="13.7109375" style="1" customWidth="1"/>
    <col min="14603" max="14848" width="9.140625" style="1"/>
    <col min="14849" max="14849" width="4.7109375" style="1" customWidth="1"/>
    <col min="14850" max="14850" width="35.7109375" style="1" customWidth="1"/>
    <col min="14851" max="14851" width="8.42578125" style="1" customWidth="1"/>
    <col min="14852" max="14852" width="15.28515625" style="1" customWidth="1"/>
    <col min="14853" max="14858" width="13.7109375" style="1" customWidth="1"/>
    <col min="14859" max="15104" width="9.140625" style="1"/>
    <col min="15105" max="15105" width="4.7109375" style="1" customWidth="1"/>
    <col min="15106" max="15106" width="35.7109375" style="1" customWidth="1"/>
    <col min="15107" max="15107" width="8.42578125" style="1" customWidth="1"/>
    <col min="15108" max="15108" width="15.28515625" style="1" customWidth="1"/>
    <col min="15109" max="15114" width="13.7109375" style="1" customWidth="1"/>
    <col min="15115" max="15360" width="9.140625" style="1"/>
    <col min="15361" max="15361" width="4.7109375" style="1" customWidth="1"/>
    <col min="15362" max="15362" width="35.7109375" style="1" customWidth="1"/>
    <col min="15363" max="15363" width="8.42578125" style="1" customWidth="1"/>
    <col min="15364" max="15364" width="15.28515625" style="1" customWidth="1"/>
    <col min="15365" max="15370" width="13.7109375" style="1" customWidth="1"/>
    <col min="15371" max="15616" width="9.140625" style="1"/>
    <col min="15617" max="15617" width="4.7109375" style="1" customWidth="1"/>
    <col min="15618" max="15618" width="35.7109375" style="1" customWidth="1"/>
    <col min="15619" max="15619" width="8.42578125" style="1" customWidth="1"/>
    <col min="15620" max="15620" width="15.28515625" style="1" customWidth="1"/>
    <col min="15621" max="15626" width="13.7109375" style="1" customWidth="1"/>
    <col min="15627" max="15872" width="9.140625" style="1"/>
    <col min="15873" max="15873" width="4.7109375" style="1" customWidth="1"/>
    <col min="15874" max="15874" width="35.7109375" style="1" customWidth="1"/>
    <col min="15875" max="15875" width="8.42578125" style="1" customWidth="1"/>
    <col min="15876" max="15876" width="15.28515625" style="1" customWidth="1"/>
    <col min="15877" max="15882" width="13.7109375" style="1" customWidth="1"/>
    <col min="15883" max="16128" width="9.140625" style="1"/>
    <col min="16129" max="16129" width="4.7109375" style="1" customWidth="1"/>
    <col min="16130" max="16130" width="35.7109375" style="1" customWidth="1"/>
    <col min="16131" max="16131" width="8.42578125" style="1" customWidth="1"/>
    <col min="16132" max="16132" width="15.28515625" style="1" customWidth="1"/>
    <col min="16133" max="16138" width="13.7109375" style="1" customWidth="1"/>
    <col min="16139" max="16384" width="9.140625" style="1"/>
  </cols>
  <sheetData>
    <row r="1" spans="1:13">
      <c r="A1" s="36" t="s">
        <v>9</v>
      </c>
      <c r="B1" s="36"/>
      <c r="C1" s="36"/>
      <c r="D1" s="36"/>
      <c r="E1" s="36"/>
      <c r="F1" s="36"/>
      <c r="G1" s="36"/>
      <c r="H1" s="36"/>
      <c r="I1" s="36"/>
      <c r="J1" s="36"/>
    </row>
    <row r="2" spans="1:13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</row>
    <row r="3" spans="1:13">
      <c r="A3" s="37" t="s">
        <v>11</v>
      </c>
      <c r="B3" s="37"/>
      <c r="C3" s="37"/>
      <c r="D3" s="37"/>
      <c r="E3" s="37"/>
      <c r="F3" s="37"/>
      <c r="G3" s="37"/>
      <c r="H3" s="37"/>
      <c r="I3" s="37"/>
      <c r="J3" s="37"/>
    </row>
    <row r="4" spans="1:13">
      <c r="A4" s="2"/>
      <c r="B4" s="2"/>
      <c r="C4" s="2"/>
      <c r="D4" s="2"/>
      <c r="E4" s="2"/>
      <c r="F4" s="2"/>
      <c r="G4" s="2"/>
      <c r="H4" s="2"/>
      <c r="I4" s="2"/>
      <c r="J4" s="3">
        <v>41232</v>
      </c>
    </row>
    <row r="5" spans="1:13" ht="12.75" customHeight="1">
      <c r="A5" s="38" t="s">
        <v>12</v>
      </c>
      <c r="B5" s="38"/>
      <c r="C5" s="38" t="s">
        <v>13</v>
      </c>
      <c r="D5" s="38" t="s">
        <v>14</v>
      </c>
      <c r="E5" s="38" t="s">
        <v>3</v>
      </c>
      <c r="F5" s="39" t="s">
        <v>15</v>
      </c>
      <c r="G5" s="40"/>
      <c r="H5" s="38" t="s">
        <v>7</v>
      </c>
      <c r="I5" s="41" t="s">
        <v>6</v>
      </c>
      <c r="J5" s="53" t="s">
        <v>4</v>
      </c>
    </row>
    <row r="6" spans="1:13">
      <c r="A6" s="38"/>
      <c r="B6" s="38"/>
      <c r="C6" s="38"/>
      <c r="D6" s="38"/>
      <c r="E6" s="38"/>
      <c r="F6" s="4" t="s">
        <v>16</v>
      </c>
      <c r="G6" s="4" t="s">
        <v>17</v>
      </c>
      <c r="H6" s="38"/>
      <c r="I6" s="42"/>
      <c r="J6" s="54"/>
    </row>
    <row r="7" spans="1:13" ht="12.75" customHeight="1">
      <c r="A7" s="55" t="s">
        <v>0</v>
      </c>
      <c r="B7" s="5" t="s">
        <v>18</v>
      </c>
      <c r="C7" s="6" t="s">
        <v>19</v>
      </c>
      <c r="D7" s="7"/>
      <c r="E7" s="8">
        <f>28866*12</f>
        <v>346392</v>
      </c>
      <c r="F7" s="8">
        <f>133333.33*12</f>
        <v>1599999.96</v>
      </c>
      <c r="G7" s="8">
        <f>141666.66*12</f>
        <v>1699999.92</v>
      </c>
      <c r="H7" s="8">
        <f>6500*12</f>
        <v>78000</v>
      </c>
      <c r="I7" s="8">
        <f>200000*12</f>
        <v>2400000</v>
      </c>
      <c r="J7" s="8">
        <f>6500*12</f>
        <v>78000</v>
      </c>
    </row>
    <row r="8" spans="1:13">
      <c r="A8" s="56"/>
      <c r="B8" s="9" t="s">
        <v>20</v>
      </c>
      <c r="C8" s="4" t="s">
        <v>21</v>
      </c>
      <c r="D8" s="10"/>
      <c r="E8" s="11">
        <v>100</v>
      </c>
      <c r="F8" s="11">
        <v>54.97</v>
      </c>
      <c r="G8" s="11">
        <f>45.17+8.4</f>
        <v>53.57</v>
      </c>
      <c r="H8" s="11">
        <v>173.69</v>
      </c>
      <c r="I8" s="11">
        <v>222</v>
      </c>
      <c r="J8" s="11">
        <f>((301.97*6)+(317.07*6))/12</f>
        <v>309.52000000000004</v>
      </c>
    </row>
    <row r="9" spans="1:13">
      <c r="A9" s="56"/>
      <c r="B9" s="9" t="s">
        <v>22</v>
      </c>
      <c r="C9" s="4" t="s">
        <v>8</v>
      </c>
      <c r="D9" s="12">
        <f>SUM(E9:J9)</f>
        <v>784150573.51559997</v>
      </c>
      <c r="E9" s="13">
        <f t="shared" ref="E9:J9" si="0">E8*E7</f>
        <v>34639200</v>
      </c>
      <c r="F9" s="13">
        <f t="shared" si="0"/>
        <v>87951997.801200002</v>
      </c>
      <c r="G9" s="13">
        <f t="shared" si="0"/>
        <v>91068995.714399993</v>
      </c>
      <c r="H9" s="13">
        <f t="shared" si="0"/>
        <v>13547820</v>
      </c>
      <c r="I9" s="13">
        <f t="shared" si="0"/>
        <v>532800000</v>
      </c>
      <c r="J9" s="13">
        <f t="shared" si="0"/>
        <v>24142560.000000004</v>
      </c>
    </row>
    <row r="10" spans="1:13">
      <c r="A10" s="56"/>
      <c r="B10" s="9" t="s">
        <v>23</v>
      </c>
      <c r="C10" s="4" t="s">
        <v>19</v>
      </c>
      <c r="D10" s="10"/>
      <c r="E10" s="14"/>
      <c r="F10" s="14"/>
      <c r="G10" s="14"/>
      <c r="H10" s="14"/>
      <c r="I10" s="14">
        <f>4333887-I7</f>
        <v>1933887</v>
      </c>
      <c r="J10" s="14"/>
      <c r="M10" s="15"/>
    </row>
    <row r="11" spans="1:13">
      <c r="A11" s="56"/>
      <c r="B11" s="9" t="s">
        <v>24</v>
      </c>
      <c r="C11" s="4" t="s">
        <v>21</v>
      </c>
      <c r="D11" s="10"/>
      <c r="E11" s="11">
        <f>E8</f>
        <v>100</v>
      </c>
      <c r="F11" s="11">
        <v>50.02</v>
      </c>
      <c r="G11" s="11">
        <f>41.1+8.4</f>
        <v>49.5</v>
      </c>
      <c r="H11" s="11">
        <f>H8</f>
        <v>173.69</v>
      </c>
      <c r="I11" s="11">
        <f>I8</f>
        <v>222</v>
      </c>
      <c r="J11" s="11">
        <f>J8</f>
        <v>309.52000000000004</v>
      </c>
    </row>
    <row r="12" spans="1:13">
      <c r="A12" s="56"/>
      <c r="B12" s="9" t="s">
        <v>25</v>
      </c>
      <c r="C12" s="4" t="s">
        <v>8</v>
      </c>
      <c r="D12" s="12">
        <f>SUM(E12:J12)</f>
        <v>429322914</v>
      </c>
      <c r="E12" s="13">
        <f t="shared" ref="E12:J12" si="1">E11*E10</f>
        <v>0</v>
      </c>
      <c r="F12" s="13">
        <f t="shared" si="1"/>
        <v>0</v>
      </c>
      <c r="G12" s="13">
        <f t="shared" si="1"/>
        <v>0</v>
      </c>
      <c r="H12" s="13">
        <f t="shared" si="1"/>
        <v>0</v>
      </c>
      <c r="I12" s="13">
        <f t="shared" si="1"/>
        <v>429322914</v>
      </c>
      <c r="J12" s="13">
        <f t="shared" si="1"/>
        <v>0</v>
      </c>
    </row>
    <row r="13" spans="1:13">
      <c r="A13" s="56"/>
      <c r="B13" s="9" t="s">
        <v>26</v>
      </c>
      <c r="C13" s="4" t="s">
        <v>19</v>
      </c>
      <c r="D13" s="10"/>
      <c r="E13" s="16">
        <f t="shared" ref="E13:J13" si="2">E7+E10</f>
        <v>346392</v>
      </c>
      <c r="F13" s="16">
        <f t="shared" si="2"/>
        <v>1599999.96</v>
      </c>
      <c r="G13" s="16">
        <f t="shared" si="2"/>
        <v>1699999.92</v>
      </c>
      <c r="H13" s="16">
        <f t="shared" si="2"/>
        <v>78000</v>
      </c>
      <c r="I13" s="16">
        <f t="shared" si="2"/>
        <v>4333887</v>
      </c>
      <c r="J13" s="16">
        <f t="shared" si="2"/>
        <v>78000</v>
      </c>
    </row>
    <row r="14" spans="1:13">
      <c r="A14" s="56"/>
      <c r="B14" s="9" t="s">
        <v>27</v>
      </c>
      <c r="C14" s="4" t="s">
        <v>8</v>
      </c>
      <c r="D14" s="12">
        <f>SUM(E14:J14)</f>
        <v>1213473487.5156</v>
      </c>
      <c r="E14" s="13">
        <f t="shared" ref="E14:J14" si="3">E9+E12</f>
        <v>34639200</v>
      </c>
      <c r="F14" s="13">
        <f t="shared" si="3"/>
        <v>87951997.801200002</v>
      </c>
      <c r="G14" s="13">
        <f t="shared" si="3"/>
        <v>91068995.714399993</v>
      </c>
      <c r="H14" s="13">
        <f t="shared" si="3"/>
        <v>13547820</v>
      </c>
      <c r="I14" s="13">
        <f t="shared" si="3"/>
        <v>962122914</v>
      </c>
      <c r="J14" s="13">
        <f t="shared" si="3"/>
        <v>24142560.000000004</v>
      </c>
    </row>
    <row r="15" spans="1:13" ht="12.75" customHeight="1">
      <c r="A15" s="43" t="s">
        <v>28</v>
      </c>
      <c r="B15" s="9" t="s">
        <v>29</v>
      </c>
      <c r="C15" s="4" t="s">
        <v>19</v>
      </c>
      <c r="D15" s="10"/>
      <c r="E15" s="17"/>
      <c r="F15" s="18">
        <v>29708</v>
      </c>
      <c r="G15" s="18">
        <v>7417</v>
      </c>
      <c r="H15" s="19"/>
      <c r="I15" s="18">
        <v>2086</v>
      </c>
      <c r="J15" s="19"/>
    </row>
    <row r="16" spans="1:13">
      <c r="A16" s="43"/>
      <c r="B16" s="9" t="s">
        <v>30</v>
      </c>
      <c r="C16" s="4" t="s">
        <v>21</v>
      </c>
      <c r="D16" s="10"/>
      <c r="E16" s="20"/>
      <c r="F16" s="21">
        <v>1441.8</v>
      </c>
      <c r="G16" s="21">
        <v>1441.8</v>
      </c>
      <c r="H16" s="22"/>
      <c r="I16" s="21">
        <v>1300</v>
      </c>
      <c r="J16" s="22"/>
    </row>
    <row r="17" spans="1:10">
      <c r="A17" s="43"/>
      <c r="B17" s="9" t="s">
        <v>31</v>
      </c>
      <c r="C17" s="4" t="s">
        <v>8</v>
      </c>
      <c r="D17" s="12">
        <f>SUM(E17:J17)</f>
        <v>56238625</v>
      </c>
      <c r="E17" s="13">
        <f t="shared" ref="E17:J17" si="4">E16*E15</f>
        <v>0</v>
      </c>
      <c r="F17" s="13">
        <f t="shared" si="4"/>
        <v>42832994.399999999</v>
      </c>
      <c r="G17" s="13">
        <f t="shared" si="4"/>
        <v>10693830.6</v>
      </c>
      <c r="H17" s="13">
        <f t="shared" si="4"/>
        <v>0</v>
      </c>
      <c r="I17" s="13">
        <f t="shared" si="4"/>
        <v>2711800</v>
      </c>
      <c r="J17" s="13">
        <f t="shared" si="4"/>
        <v>0</v>
      </c>
    </row>
    <row r="18" spans="1:10">
      <c r="A18" s="43"/>
      <c r="B18" s="9" t="s">
        <v>32</v>
      </c>
      <c r="C18" s="4" t="s">
        <v>33</v>
      </c>
      <c r="D18" s="10"/>
      <c r="E18" s="18">
        <v>1015</v>
      </c>
      <c r="F18" s="18">
        <v>242</v>
      </c>
      <c r="G18" s="19"/>
      <c r="H18" s="19"/>
      <c r="I18" s="18">
        <v>2489</v>
      </c>
      <c r="J18" s="18">
        <v>39</v>
      </c>
    </row>
    <row r="19" spans="1:10">
      <c r="A19" s="43"/>
      <c r="B19" s="9" t="s">
        <v>34</v>
      </c>
      <c r="C19" s="4" t="s">
        <v>35</v>
      </c>
      <c r="D19" s="10"/>
      <c r="E19" s="21">
        <v>2100</v>
      </c>
      <c r="F19" s="21">
        <v>2323.4</v>
      </c>
      <c r="G19" s="23"/>
      <c r="H19" s="23"/>
      <c r="I19" s="21">
        <v>2100</v>
      </c>
      <c r="J19" s="21">
        <v>2310</v>
      </c>
    </row>
    <row r="20" spans="1:10">
      <c r="A20" s="43"/>
      <c r="B20" s="9" t="s">
        <v>36</v>
      </c>
      <c r="C20" s="4" t="s">
        <v>8</v>
      </c>
      <c r="D20" s="12">
        <f>SUM(E20:J20)</f>
        <v>8010752.7999999998</v>
      </c>
      <c r="E20" s="13">
        <f t="shared" ref="E20:J20" si="5">E19*E18</f>
        <v>2131500</v>
      </c>
      <c r="F20" s="13">
        <f t="shared" si="5"/>
        <v>562262.80000000005</v>
      </c>
      <c r="G20" s="13">
        <f t="shared" si="5"/>
        <v>0</v>
      </c>
      <c r="H20" s="13">
        <f t="shared" si="5"/>
        <v>0</v>
      </c>
      <c r="I20" s="13">
        <f t="shared" si="5"/>
        <v>5226900</v>
      </c>
      <c r="J20" s="13">
        <f t="shared" si="5"/>
        <v>90090</v>
      </c>
    </row>
    <row r="21" spans="1:10">
      <c r="A21" s="43"/>
      <c r="B21" s="9" t="s">
        <v>37</v>
      </c>
      <c r="C21" s="4" t="s">
        <v>8</v>
      </c>
      <c r="D21" s="12">
        <f>SUM(E21:J21)</f>
        <v>64249377.799999997</v>
      </c>
      <c r="E21" s="13">
        <f t="shared" ref="E21:J21" si="6">E17+E20</f>
        <v>2131500</v>
      </c>
      <c r="F21" s="13">
        <f t="shared" si="6"/>
        <v>43395257.199999996</v>
      </c>
      <c r="G21" s="13">
        <f t="shared" si="6"/>
        <v>10693830.6</v>
      </c>
      <c r="H21" s="13">
        <f t="shared" si="6"/>
        <v>0</v>
      </c>
      <c r="I21" s="13">
        <f t="shared" si="6"/>
        <v>7938700</v>
      </c>
      <c r="J21" s="13">
        <f t="shared" si="6"/>
        <v>90090</v>
      </c>
    </row>
    <row r="22" spans="1:10">
      <c r="A22" s="57" t="s">
        <v>38</v>
      </c>
      <c r="B22" s="57"/>
      <c r="C22" s="4" t="s">
        <v>8</v>
      </c>
      <c r="D22" s="12">
        <f>SUM(E22:J22)</f>
        <v>1277722865.3155999</v>
      </c>
      <c r="E22" s="24">
        <f t="shared" ref="E22:J22" si="7">E14+E21</f>
        <v>36770700</v>
      </c>
      <c r="F22" s="24">
        <f t="shared" si="7"/>
        <v>131347255.00119999</v>
      </c>
      <c r="G22" s="24">
        <f t="shared" si="7"/>
        <v>101762826.31439999</v>
      </c>
      <c r="H22" s="24">
        <f t="shared" si="7"/>
        <v>13547820</v>
      </c>
      <c r="I22" s="24">
        <f t="shared" si="7"/>
        <v>970061614</v>
      </c>
      <c r="J22" s="24">
        <f t="shared" si="7"/>
        <v>24232650.000000004</v>
      </c>
    </row>
    <row r="23" spans="1:10">
      <c r="A23" s="58" t="s">
        <v>39</v>
      </c>
      <c r="B23" s="59"/>
      <c r="C23" s="4" t="s">
        <v>40</v>
      </c>
      <c r="D23" s="10"/>
      <c r="E23" s="25">
        <v>100</v>
      </c>
      <c r="F23" s="25">
        <v>100</v>
      </c>
      <c r="G23" s="25">
        <v>100</v>
      </c>
      <c r="H23" s="25">
        <v>100</v>
      </c>
      <c r="I23" s="25">
        <v>100</v>
      </c>
      <c r="J23" s="25">
        <v>100</v>
      </c>
    </row>
    <row r="24" spans="1:10">
      <c r="A24" s="58" t="s">
        <v>41</v>
      </c>
      <c r="B24" s="59"/>
      <c r="C24" s="4" t="s">
        <v>8</v>
      </c>
      <c r="D24" s="12">
        <f>SUM(E24:J24)</f>
        <v>1277722865.3155999</v>
      </c>
      <c r="E24" s="24">
        <f t="shared" ref="E24:J24" si="8">E23*E22/100</f>
        <v>36770700</v>
      </c>
      <c r="F24" s="24">
        <f t="shared" si="8"/>
        <v>131347255.00119999</v>
      </c>
      <c r="G24" s="24">
        <f t="shared" si="8"/>
        <v>101762826.31439999</v>
      </c>
      <c r="H24" s="24">
        <f t="shared" si="8"/>
        <v>13547820</v>
      </c>
      <c r="I24" s="24">
        <f t="shared" si="8"/>
        <v>970061614</v>
      </c>
      <c r="J24" s="24">
        <f t="shared" si="8"/>
        <v>24232650.000000004</v>
      </c>
    </row>
    <row r="25" spans="1:10">
      <c r="A25" s="26"/>
      <c r="B25" s="26"/>
      <c r="C25" s="27"/>
      <c r="D25" s="27"/>
      <c r="E25" s="28"/>
      <c r="F25" s="28"/>
      <c r="G25" s="28"/>
      <c r="H25" s="28"/>
      <c r="I25" s="28"/>
      <c r="J25" s="28"/>
    </row>
    <row r="26" spans="1:10" ht="12.75" customHeight="1">
      <c r="A26" s="43" t="s">
        <v>5</v>
      </c>
      <c r="B26" s="29" t="s">
        <v>42</v>
      </c>
      <c r="C26" s="4" t="s">
        <v>8</v>
      </c>
      <c r="D26" s="30">
        <f>D9</f>
        <v>784150573.51559997</v>
      </c>
      <c r="E26" s="31"/>
      <c r="F26" s="44" t="s">
        <v>43</v>
      </c>
      <c r="G26" s="45"/>
      <c r="H26" s="45"/>
      <c r="I26" s="45"/>
      <c r="J26" s="46"/>
    </row>
    <row r="27" spans="1:10">
      <c r="A27" s="43"/>
      <c r="B27" s="9" t="s">
        <v>44</v>
      </c>
      <c r="C27" s="4" t="s">
        <v>8</v>
      </c>
      <c r="D27" s="30">
        <f>D12</f>
        <v>429322914</v>
      </c>
      <c r="E27" s="31"/>
      <c r="F27" s="47"/>
      <c r="G27" s="48"/>
      <c r="H27" s="48"/>
      <c r="I27" s="48"/>
      <c r="J27" s="49"/>
    </row>
    <row r="28" spans="1:10">
      <c r="A28" s="43"/>
      <c r="B28" s="9" t="s">
        <v>45</v>
      </c>
      <c r="C28" s="4" t="s">
        <v>8</v>
      </c>
      <c r="D28" s="30">
        <f>D14</f>
        <v>1213473487.5156</v>
      </c>
      <c r="E28" s="31"/>
      <c r="F28" s="47"/>
      <c r="G28" s="48"/>
      <c r="H28" s="48"/>
      <c r="I28" s="48"/>
      <c r="J28" s="49"/>
    </row>
    <row r="29" spans="1:10">
      <c r="A29" s="43"/>
      <c r="B29" s="29" t="s">
        <v>1</v>
      </c>
      <c r="C29" s="4" t="s">
        <v>8</v>
      </c>
      <c r="D29" s="30">
        <f>D17</f>
        <v>56238625</v>
      </c>
      <c r="E29" s="31"/>
      <c r="F29" s="47"/>
      <c r="G29" s="48"/>
      <c r="H29" s="48"/>
      <c r="I29" s="48"/>
      <c r="J29" s="49"/>
    </row>
    <row r="30" spans="1:10">
      <c r="A30" s="43"/>
      <c r="B30" s="9" t="s">
        <v>2</v>
      </c>
      <c r="C30" s="4" t="s">
        <v>8</v>
      </c>
      <c r="D30" s="30">
        <f>D20</f>
        <v>8010752.7999999998</v>
      </c>
      <c r="E30" s="31"/>
      <c r="F30" s="47"/>
      <c r="G30" s="48"/>
      <c r="H30" s="48"/>
      <c r="I30" s="48"/>
      <c r="J30" s="49"/>
    </row>
    <row r="31" spans="1:10" ht="12.75" customHeight="1">
      <c r="A31" s="43"/>
      <c r="B31" s="9" t="s">
        <v>28</v>
      </c>
      <c r="C31" s="4" t="s">
        <v>8</v>
      </c>
      <c r="D31" s="30">
        <f>D21</f>
        <v>64249377.799999997</v>
      </c>
      <c r="E31" s="31"/>
      <c r="F31" s="47"/>
      <c r="G31" s="48"/>
      <c r="H31" s="48"/>
      <c r="I31" s="48"/>
      <c r="J31" s="49"/>
    </row>
    <row r="32" spans="1:10" ht="12.75" customHeight="1">
      <c r="A32" s="43"/>
      <c r="B32" s="32" t="s">
        <v>38</v>
      </c>
      <c r="C32" s="4" t="s">
        <v>8</v>
      </c>
      <c r="D32" s="30">
        <f>D22</f>
        <v>1277722865.3155999</v>
      </c>
      <c r="E32" s="31"/>
      <c r="F32" s="47"/>
      <c r="G32" s="48"/>
      <c r="H32" s="48"/>
      <c r="I32" s="48"/>
      <c r="J32" s="49"/>
    </row>
    <row r="33" spans="1:10">
      <c r="A33" s="43"/>
      <c r="B33" s="9" t="s">
        <v>46</v>
      </c>
      <c r="C33" s="4" t="s">
        <v>8</v>
      </c>
      <c r="D33" s="33">
        <f>D24</f>
        <v>1277722865.3155999</v>
      </c>
      <c r="E33" s="31"/>
      <c r="F33" s="50"/>
      <c r="G33" s="51"/>
      <c r="H33" s="51"/>
      <c r="I33" s="51"/>
      <c r="J33" s="52"/>
    </row>
    <row r="34" spans="1:10">
      <c r="A34" s="34" t="s">
        <v>47</v>
      </c>
      <c r="D34" s="35"/>
    </row>
  </sheetData>
  <mergeCells count="18">
    <mergeCell ref="A26:A33"/>
    <mergeCell ref="F26:J33"/>
    <mergeCell ref="J5:J6"/>
    <mergeCell ref="A7:A14"/>
    <mergeCell ref="A15:A21"/>
    <mergeCell ref="A22:B22"/>
    <mergeCell ref="A23:B23"/>
    <mergeCell ref="A24:B24"/>
    <mergeCell ref="A1:J1"/>
    <mergeCell ref="A2:J2"/>
    <mergeCell ref="A3:J3"/>
    <mergeCell ref="A5:B6"/>
    <mergeCell ref="C5:C6"/>
    <mergeCell ref="D5:D6"/>
    <mergeCell ref="E5:E6"/>
    <mergeCell ref="F5:G5"/>
    <mergeCell ref="H5:H6"/>
    <mergeCell ref="I5:I6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02fb9184-f59e-4684-aad0-03bf93b17f1c">2013</Ano>
    <CDE xmlns="02fb9184-f59e-4684-aad0-03bf93b17f1c">Previsão Orçamentária - Carvão Mineral</CDE>
    <TipoCDE xmlns="02fb9184-f59e-4684-aad0-03bf93b17f1c">7</TipoCDE>
  </documentManagement>
</p:properties>
</file>

<file path=customXml/itemProps1.xml><?xml version="1.0" encoding="utf-8"?>
<ds:datastoreItem xmlns:ds="http://schemas.openxmlformats.org/officeDocument/2006/customXml" ds:itemID="{CDA9FA11-61CC-4CD9-A3DE-620D5E967767}"/>
</file>

<file path=customXml/itemProps2.xml><?xml version="1.0" encoding="utf-8"?>
<ds:datastoreItem xmlns:ds="http://schemas.openxmlformats.org/officeDocument/2006/customXml" ds:itemID="{9927B66E-B129-4735-A448-7B90EA07EFFA}"/>
</file>

<file path=customXml/itemProps3.xml><?xml version="1.0" encoding="utf-8"?>
<ds:datastoreItem xmlns:ds="http://schemas.openxmlformats.org/officeDocument/2006/customXml" ds:itemID="{4ED5B21A-7622-4375-B6F8-58960272A2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PREV 07DEZ2013</vt:lpstr>
    </vt:vector>
  </TitlesOfParts>
  <Company>Eletrobras - Centrais Elétricas Brasileiras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Previsão Orçamentária - 2013</dc:title>
  <dcterms:created xsi:type="dcterms:W3CDTF">2014-06-27T11:46:19Z</dcterms:created>
  <dcterms:modified xsi:type="dcterms:W3CDTF">2014-06-27T12:13:19Z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